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02_保存期間１年未満\03_専門官\●補助金\00要望調査\R602（R5補正、R6当初）\2_要望調査\"/>
    </mc:Choice>
  </mc:AlternateContent>
  <xr:revisionPtr revIDLastSave="0" documentId="13_ncr:1_{51A42C39-7CE2-439A-ADCC-8FA91869E0A4}" xr6:coauthVersionLast="47" xr6:coauthVersionMax="47" xr10:uidLastSave="{00000000-0000-0000-0000-000000000000}"/>
  <bookViews>
    <workbookView xWindow="30195" yWindow="1395" windowWidth="21600" windowHeight="11235" xr2:uid="{4F439334-C1F7-4A2E-8D25-DBC9BB9B4DEA}"/>
  </bookViews>
  <sheets>
    <sheet name="乗合バス " sheetId="10" r:id="rId1"/>
    <sheet name="集計表" sheetId="11" r:id="rId2"/>
  </sheets>
  <definedNames>
    <definedName name="_xlnm._FilterDatabase" localSheetId="1" hidden="1">集計表!$A$6:$JS$7</definedName>
    <definedName name="_xlnm.Print_Area" localSheetId="0">'乗合バス '!$B$1:$AA$324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U7" i="11" l="1"/>
  <c r="U205" i="10"/>
  <c r="U60" i="10"/>
  <c r="U278" i="10"/>
  <c r="U316" i="10"/>
  <c r="U284" i="10"/>
  <c r="U249" i="10"/>
  <c r="U240" i="10"/>
  <c r="V304" i="10"/>
  <c r="V300" i="10"/>
  <c r="V299" i="10"/>
  <c r="V298" i="10"/>
  <c r="V297" i="10"/>
  <c r="V268" i="10"/>
  <c r="V267" i="10"/>
  <c r="U255" i="10"/>
  <c r="U235" i="10"/>
  <c r="U234" i="10"/>
  <c r="U233" i="10"/>
  <c r="U227" i="10"/>
  <c r="U225" i="10"/>
  <c r="U223" i="10"/>
  <c r="U221" i="10"/>
  <c r="U215" i="10"/>
  <c r="U203" i="10"/>
  <c r="U204" i="10"/>
  <c r="U206" i="10"/>
  <c r="U207" i="10"/>
  <c r="U208" i="10"/>
  <c r="U202" i="10"/>
  <c r="U196" i="10"/>
  <c r="U184" i="10"/>
  <c r="U185" i="10"/>
  <c r="U186" i="10"/>
  <c r="U187" i="10"/>
  <c r="U188" i="10"/>
  <c r="U189" i="10"/>
  <c r="U182" i="10"/>
  <c r="U183" i="10"/>
  <c r="U176" i="10"/>
  <c r="U175" i="10"/>
  <c r="U174" i="10"/>
  <c r="U173" i="10"/>
  <c r="U172" i="10"/>
  <c r="U167" i="10"/>
  <c r="U166" i="10"/>
  <c r="U160" i="10"/>
  <c r="U159" i="10"/>
  <c r="U158" i="10"/>
  <c r="U157" i="10"/>
  <c r="U156" i="10"/>
  <c r="U155" i="10"/>
  <c r="U154" i="10"/>
  <c r="U130" i="10"/>
  <c r="U147" i="10"/>
  <c r="U145" i="10"/>
  <c r="U143" i="10"/>
  <c r="U141" i="10"/>
  <c r="U132" i="10"/>
  <c r="U128" i="10"/>
  <c r="U66" i="10"/>
  <c r="U63" i="10"/>
  <c r="I7" i="11"/>
  <c r="Q304" i="10"/>
  <c r="Q300" i="10"/>
  <c r="Q299" i="10"/>
  <c r="Q298" i="10"/>
  <c r="Q297" i="10"/>
  <c r="Q268" i="10"/>
  <c r="Q267" i="10"/>
  <c r="M3" i="11" l="1"/>
  <c r="P3" i="11"/>
  <c r="T3" i="11" s="1"/>
  <c r="A59" i="10"/>
  <c r="U3" i="11" l="1"/>
  <c r="X3" i="11"/>
  <c r="Y3" i="11" s="1"/>
  <c r="Z3" i="11" s="1"/>
  <c r="AA3" i="11" s="1"/>
  <c r="Q3" i="11"/>
  <c r="R3" i="11" s="1"/>
  <c r="S3" i="11" s="1"/>
  <c r="AF3" i="11"/>
  <c r="K7" i="11"/>
  <c r="J7" i="11"/>
  <c r="AB3" i="11"/>
  <c r="V3" i="11"/>
  <c r="W3" i="11" s="1"/>
  <c r="M7" i="11"/>
  <c r="N3" i="11"/>
  <c r="O3" i="11" s="1"/>
  <c r="A60" i="10"/>
  <c r="A61" i="10" s="1"/>
  <c r="G7" i="11"/>
  <c r="AD46" i="10"/>
  <c r="AD36" i="10"/>
  <c r="AD27" i="10"/>
  <c r="AD8" i="10"/>
  <c r="AD7" i="10"/>
  <c r="AD5" i="10"/>
  <c r="AD11" i="10"/>
  <c r="AD10" i="10"/>
  <c r="AD4" i="10"/>
  <c r="AN3" i="11" l="1"/>
  <c r="AG3" i="11"/>
  <c r="AH3" i="11" s="1"/>
  <c r="AI3" i="11" s="1"/>
  <c r="AJ3" i="11" s="1"/>
  <c r="C14" i="10"/>
  <c r="C13" i="10"/>
  <c r="O7" i="11"/>
  <c r="L7" i="11"/>
  <c r="AK3" i="11"/>
  <c r="AC3" i="11"/>
  <c r="H7" i="11"/>
  <c r="G4" i="11"/>
  <c r="F7" i="11"/>
  <c r="E7" i="11"/>
  <c r="A7" i="11"/>
  <c r="AV3" i="11" l="1"/>
  <c r="AO3" i="11"/>
  <c r="AP3" i="11" s="1"/>
  <c r="AQ3" i="11" s="1"/>
  <c r="AR3" i="11" s="1"/>
  <c r="AS3" i="11" s="1"/>
  <c r="AT3" i="11" s="1"/>
  <c r="AD3" i="11"/>
  <c r="AL3" i="11"/>
  <c r="L4" i="11"/>
  <c r="AW3" i="11" l="1"/>
  <c r="AX3" i="11" s="1"/>
  <c r="AY3" i="11" s="1"/>
  <c r="AZ3" i="11" s="1"/>
  <c r="BA3" i="11" s="1"/>
  <c r="BB3" i="11" s="1"/>
  <c r="BC3" i="11" s="1"/>
  <c r="BD3" i="11"/>
  <c r="AU3" i="11"/>
  <c r="AM3" i="11"/>
  <c r="AE3" i="11"/>
  <c r="BE3" i="11" l="1"/>
  <c r="BN3" i="11"/>
  <c r="BO3" i="11" l="1"/>
  <c r="BP3" i="11" s="1"/>
  <c r="BQ3" i="11" s="1"/>
  <c r="BR3" i="11"/>
  <c r="BF3" i="11"/>
  <c r="BG3" i="11" s="1"/>
  <c r="BH3" i="11"/>
  <c r="BI3" i="11" s="1"/>
  <c r="BJ3" i="11" s="1"/>
  <c r="BK3" i="11" s="1"/>
  <c r="BL3" i="11" s="1"/>
  <c r="BM3" i="11" s="1"/>
  <c r="N7" i="11"/>
  <c r="BU3" i="11" l="1"/>
  <c r="BS3" i="11"/>
  <c r="BT3" i="11" s="1"/>
  <c r="BV3" i="11" l="1"/>
  <c r="BW3" i="11" s="1"/>
  <c r="BX3" i="11"/>
  <c r="C7" i="11"/>
  <c r="BY3" i="11" l="1"/>
  <c r="BZ3" i="11" s="1"/>
  <c r="CA3" i="11"/>
  <c r="D7" i="11"/>
  <c r="B7" i="11"/>
  <c r="C62" i="10"/>
  <c r="C65" i="10" s="1"/>
  <c r="A65" i="10" s="1"/>
  <c r="A66" i="10" s="1"/>
  <c r="A67" i="10" s="1"/>
  <c r="P4" i="11"/>
  <c r="CB3" i="11" l="1"/>
  <c r="CD3" i="11"/>
  <c r="A62" i="10"/>
  <c r="T4" i="11"/>
  <c r="C75" i="10"/>
  <c r="CE3" i="11" l="1"/>
  <c r="CG3" i="11"/>
  <c r="CC3" i="11"/>
  <c r="C81" i="10"/>
  <c r="A81" i="10" s="1"/>
  <c r="A82" i="10" s="1"/>
  <c r="A83" i="10" s="1"/>
  <c r="A84" i="10" s="1"/>
  <c r="A85" i="10" s="1"/>
  <c r="A86" i="10" s="1"/>
  <c r="A75" i="10"/>
  <c r="A76" i="10" s="1"/>
  <c r="A77" i="10" s="1"/>
  <c r="A78" i="10" s="1"/>
  <c r="A79" i="10" s="1"/>
  <c r="A80" i="10" s="1"/>
  <c r="AF4" i="11"/>
  <c r="C87" i="10"/>
  <c r="X4" i="11"/>
  <c r="A63" i="10"/>
  <c r="A64" i="10" s="1"/>
  <c r="S7" i="11" s="1"/>
  <c r="Q7" i="11"/>
  <c r="P7" i="11"/>
  <c r="CH3" i="11" l="1"/>
  <c r="CI3" i="11" s="1"/>
  <c r="CJ3" i="11"/>
  <c r="CF3" i="11"/>
  <c r="Y7" i="11"/>
  <c r="W7" i="11"/>
  <c r="T7" i="11"/>
  <c r="AA7" i="11"/>
  <c r="X7" i="11"/>
  <c r="AD7" i="11"/>
  <c r="V7" i="11"/>
  <c r="Z7" i="11"/>
  <c r="R7" i="11"/>
  <c r="AE7" i="11"/>
  <c r="AC7" i="11"/>
  <c r="AJ7" i="11"/>
  <c r="C93" i="10"/>
  <c r="A87" i="10"/>
  <c r="AH7" i="11"/>
  <c r="AM7" i="11"/>
  <c r="AF7" i="11"/>
  <c r="AN4" i="11"/>
  <c r="AL7" i="11"/>
  <c r="U7" i="11"/>
  <c r="AK7" i="11"/>
  <c r="AG7" i="11"/>
  <c r="AI7" i="11"/>
  <c r="AB7" i="11"/>
  <c r="AP7" i="11" l="1"/>
  <c r="AV4" i="11"/>
  <c r="CK3" i="11"/>
  <c r="CL3" i="11" s="1"/>
  <c r="CM3" i="11"/>
  <c r="A88" i="10"/>
  <c r="AN7" i="11"/>
  <c r="C99" i="10"/>
  <c r="BD4" i="11" s="1"/>
  <c r="A93" i="10"/>
  <c r="A94" i="10" s="1"/>
  <c r="A95" i="10" s="1"/>
  <c r="A96" i="10" s="1"/>
  <c r="A97" i="10" s="1"/>
  <c r="A98" i="10" s="1"/>
  <c r="AO7" i="11"/>
  <c r="AQ7" i="11"/>
  <c r="CN3" i="11" l="1"/>
  <c r="CO3" i="11" s="1"/>
  <c r="CP3" i="11"/>
  <c r="C107" i="10"/>
  <c r="A99" i="10"/>
  <c r="A100" i="10" s="1"/>
  <c r="A101" i="10" s="1"/>
  <c r="A102" i="10" s="1"/>
  <c r="A103" i="10" s="1"/>
  <c r="A104" i="10" s="1"/>
  <c r="A105" i="10" s="1"/>
  <c r="A106" i="10" s="1"/>
  <c r="BN4" i="11"/>
  <c r="A89" i="10"/>
  <c r="CQ3" i="11" l="1"/>
  <c r="CR3" i="11" s="1"/>
  <c r="CS3" i="11"/>
  <c r="A90" i="10"/>
  <c r="AR7" i="11"/>
  <c r="C110" i="10"/>
  <c r="A107" i="10"/>
  <c r="A108" i="10" s="1"/>
  <c r="A109" i="10" s="1"/>
  <c r="CT3" i="11" l="1"/>
  <c r="CU3" i="11" s="1"/>
  <c r="CV3" i="11"/>
  <c r="C112" i="10"/>
  <c r="A110" i="10"/>
  <c r="A111" i="10" s="1"/>
  <c r="A91" i="10"/>
  <c r="AS7" i="11"/>
  <c r="CW3" i="11" l="1"/>
  <c r="CX3" i="11" s="1"/>
  <c r="CY3" i="11"/>
  <c r="A92" i="10"/>
  <c r="BL7" i="11" s="1"/>
  <c r="BJ7" i="11"/>
  <c r="AY7" i="11"/>
  <c r="BO7" i="11"/>
  <c r="BI7" i="11"/>
  <c r="AT7" i="11"/>
  <c r="C114" i="10"/>
  <c r="C116" i="10" s="1"/>
  <c r="A112" i="10"/>
  <c r="A113" i="10" s="1"/>
  <c r="BC7" i="11" l="1"/>
  <c r="BN7" i="11"/>
  <c r="BQ7" i="11"/>
  <c r="BK7" i="11"/>
  <c r="BB7" i="11"/>
  <c r="BA7" i="11"/>
  <c r="CZ3" i="11"/>
  <c r="DA3" i="11" s="1"/>
  <c r="DB3" i="11"/>
  <c r="A116" i="10"/>
  <c r="A117" i="10" s="1"/>
  <c r="C118" i="10"/>
  <c r="A114" i="10"/>
  <c r="A118" i="10" l="1"/>
  <c r="A119" i="10" s="1"/>
  <c r="C128" i="10"/>
  <c r="C130" i="10" s="1"/>
  <c r="DC3" i="11"/>
  <c r="DD3" i="11" s="1"/>
  <c r="DE3" i="11"/>
  <c r="A128" i="10"/>
  <c r="A129" i="10" s="1"/>
  <c r="A115" i="10"/>
  <c r="A130" i="10" l="1"/>
  <c r="A131" i="10" s="1"/>
  <c r="C132" i="10"/>
  <c r="DF3" i="11"/>
  <c r="DG3" i="11" s="1"/>
  <c r="DH3" i="11"/>
  <c r="C140" i="10"/>
  <c r="A132" i="10"/>
  <c r="A133" i="10" s="1"/>
  <c r="DI3" i="11" l="1"/>
  <c r="DJ3" i="11" s="1"/>
  <c r="DK3" i="11"/>
  <c r="C142" i="10"/>
  <c r="A140" i="10"/>
  <c r="A141" i="10" s="1"/>
  <c r="C144" i="10"/>
  <c r="A142" i="10"/>
  <c r="A143" i="10" s="1"/>
  <c r="DL3" i="11" l="1"/>
  <c r="DM3" i="11" s="1"/>
  <c r="DN3" i="11"/>
  <c r="C146" i="10"/>
  <c r="A144" i="10"/>
  <c r="A145" i="10" s="1"/>
  <c r="DO3" i="11" l="1"/>
  <c r="DP3" i="11" s="1"/>
  <c r="DQ3" i="11"/>
  <c r="C154" i="10"/>
  <c r="A146" i="10"/>
  <c r="A147" i="10" s="1"/>
  <c r="DR3" i="11" l="1"/>
  <c r="DS3" i="11" s="1"/>
  <c r="DT3" i="11"/>
  <c r="C155" i="10"/>
  <c r="A154" i="10"/>
  <c r="C156" i="10"/>
  <c r="A155" i="10"/>
  <c r="DU3" i="11" l="1"/>
  <c r="DV3" i="11" s="1"/>
  <c r="DW3" i="11"/>
  <c r="C157" i="10"/>
  <c r="A156" i="10"/>
  <c r="DX3" i="11" l="1"/>
  <c r="DY3" i="11" s="1"/>
  <c r="DZ3" i="11"/>
  <c r="C158" i="10"/>
  <c r="A157" i="10"/>
  <c r="EA3" i="11" l="1"/>
  <c r="EB3" i="11" s="1"/>
  <c r="EC3" i="11"/>
  <c r="C159" i="10"/>
  <c r="A158" i="10"/>
  <c r="ED3" i="11" l="1"/>
  <c r="EE3" i="11" s="1"/>
  <c r="EF3" i="11"/>
  <c r="C160" i="10"/>
  <c r="A159" i="10"/>
  <c r="EG3" i="11" l="1"/>
  <c r="EH3" i="11" s="1"/>
  <c r="EI3" i="11"/>
  <c r="C166" i="10"/>
  <c r="A160" i="10"/>
  <c r="EJ3" i="11" l="1"/>
  <c r="EK3" i="11" s="1"/>
  <c r="EL3" i="11"/>
  <c r="C167" i="10"/>
  <c r="A166" i="10"/>
  <c r="EM3" i="11" l="1"/>
  <c r="EN3" i="11" s="1"/>
  <c r="EO3" i="11"/>
  <c r="C172" i="10"/>
  <c r="A167" i="10"/>
  <c r="EP3" i="11" l="1"/>
  <c r="EQ3" i="11" s="1"/>
  <c r="ER3" i="11"/>
  <c r="C173" i="10"/>
  <c r="A172" i="10"/>
  <c r="ES3" i="11" l="1"/>
  <c r="ET3" i="11" s="1"/>
  <c r="EU3" i="11"/>
  <c r="C174" i="10"/>
  <c r="A173" i="10"/>
  <c r="EV3" i="11" l="1"/>
  <c r="EW3" i="11" s="1"/>
  <c r="EX3" i="11"/>
  <c r="C175" i="10"/>
  <c r="A174" i="10"/>
  <c r="EY3" i="11" l="1"/>
  <c r="EZ3" i="11" s="1"/>
  <c r="FA3" i="11"/>
  <c r="C176" i="10"/>
  <c r="A175" i="10"/>
  <c r="FB3" i="11" l="1"/>
  <c r="FC3" i="11" s="1"/>
  <c r="FD3" i="11"/>
  <c r="C182" i="10"/>
  <c r="A176" i="10"/>
  <c r="FE3" i="11" l="1"/>
  <c r="FF3" i="11" s="1"/>
  <c r="FG3" i="11"/>
  <c r="C183" i="10"/>
  <c r="A182" i="10"/>
  <c r="FH3" i="11" l="1"/>
  <c r="FI3" i="11" s="1"/>
  <c r="FJ3" i="11"/>
  <c r="C184" i="10"/>
  <c r="A183" i="10"/>
  <c r="FK3" i="11" l="1"/>
  <c r="FL3" i="11" s="1"/>
  <c r="FM3" i="11"/>
  <c r="C185" i="10"/>
  <c r="A184" i="10"/>
  <c r="FN3" i="11" l="1"/>
  <c r="FO3" i="11" s="1"/>
  <c r="FP3" i="11" s="1"/>
  <c r="FQ3" i="11"/>
  <c r="C186" i="10"/>
  <c r="A185" i="10"/>
  <c r="FU3" i="11" l="1"/>
  <c r="FR3" i="11"/>
  <c r="FS3" i="11" s="1"/>
  <c r="FT3" i="11" s="1"/>
  <c r="C187" i="10"/>
  <c r="A186" i="10"/>
  <c r="FV3" i="11" l="1"/>
  <c r="FW3" i="11" s="1"/>
  <c r="FX3" i="11"/>
  <c r="C188" i="10"/>
  <c r="A187" i="10"/>
  <c r="GA3" i="11" l="1"/>
  <c r="FY3" i="11"/>
  <c r="FZ3" i="11" s="1"/>
  <c r="C189" i="10"/>
  <c r="A188" i="10"/>
  <c r="GB3" i="11" l="1"/>
  <c r="GC3" i="11" s="1"/>
  <c r="GD3" i="11"/>
  <c r="C196" i="10"/>
  <c r="A189" i="10"/>
  <c r="A190" i="10" s="1"/>
  <c r="A191" i="10" s="1"/>
  <c r="GE3" i="11" l="1"/>
  <c r="GF3" i="11" s="1"/>
  <c r="GG3" i="11"/>
  <c r="C202" i="10"/>
  <c r="A196" i="10"/>
  <c r="A197" i="10" s="1"/>
  <c r="GH3" i="11" l="1"/>
  <c r="GI3" i="11" s="1"/>
  <c r="GJ3" i="11"/>
  <c r="C203" i="10"/>
  <c r="A202" i="10"/>
  <c r="GK3" i="11" l="1"/>
  <c r="GL3" i="11" s="1"/>
  <c r="GM3" i="11"/>
  <c r="C204" i="10"/>
  <c r="A203" i="10"/>
  <c r="GN3" i="11" l="1"/>
  <c r="GO3" i="11" s="1"/>
  <c r="GP3" i="11" s="1"/>
  <c r="GQ3" i="11"/>
  <c r="C205" i="10"/>
  <c r="A204" i="10"/>
  <c r="GT3" i="11" l="1"/>
  <c r="GR3" i="11"/>
  <c r="GS3" i="11" s="1"/>
  <c r="C206" i="10"/>
  <c r="A205" i="10"/>
  <c r="GY3" i="11" l="1"/>
  <c r="GU3" i="11"/>
  <c r="GV3" i="11" s="1"/>
  <c r="GW3" i="11" s="1"/>
  <c r="GX3" i="11" s="1"/>
  <c r="C207" i="10"/>
  <c r="A206" i="10"/>
  <c r="HD3" i="11" l="1"/>
  <c r="GZ3" i="11"/>
  <c r="HA3" i="11" s="1"/>
  <c r="HB3" i="11" s="1"/>
  <c r="HC3" i="11" s="1"/>
  <c r="C208" i="10"/>
  <c r="A207" i="10"/>
  <c r="HI3" i="11" l="1"/>
  <c r="HE3" i="11"/>
  <c r="HF3" i="11" s="1"/>
  <c r="HG3" i="11" s="1"/>
  <c r="HH3" i="11" s="1"/>
  <c r="C215" i="10"/>
  <c r="A208" i="10"/>
  <c r="A209" i="10" s="1"/>
  <c r="HO3" i="11" l="1"/>
  <c r="HJ3" i="11"/>
  <c r="HK3" i="11" s="1"/>
  <c r="HL3" i="11" s="1"/>
  <c r="HM3" i="11" s="1"/>
  <c r="HN3" i="11" s="1"/>
  <c r="C221" i="10"/>
  <c r="A215" i="10"/>
  <c r="HR3" i="11" l="1"/>
  <c r="HP3" i="11"/>
  <c r="HQ3" i="11" s="1"/>
  <c r="C223" i="10"/>
  <c r="A221" i="10"/>
  <c r="A222" i="10" s="1"/>
  <c r="HU3" i="11" l="1"/>
  <c r="HS3" i="11"/>
  <c r="HT3" i="11" s="1"/>
  <c r="C225" i="10"/>
  <c r="A223" i="10"/>
  <c r="A224" i="10" s="1"/>
  <c r="HX3" i="11" l="1"/>
  <c r="HV3" i="11"/>
  <c r="HW3" i="11" s="1"/>
  <c r="C227" i="10"/>
  <c r="A225" i="10"/>
  <c r="A226" i="10" s="1"/>
  <c r="IA3" i="11" l="1"/>
  <c r="HY3" i="11"/>
  <c r="HZ3" i="11" s="1"/>
  <c r="C233" i="10"/>
  <c r="A227" i="10"/>
  <c r="A228" i="10" s="1"/>
  <c r="A229" i="10" s="1"/>
  <c r="ID3" i="11" l="1"/>
  <c r="IB3" i="11"/>
  <c r="IC3" i="11" s="1"/>
  <c r="C234" i="10"/>
  <c r="A233" i="10"/>
  <c r="IH3" i="11" l="1"/>
  <c r="IE3" i="11"/>
  <c r="IF3" i="11" s="1"/>
  <c r="IG3" i="11" s="1"/>
  <c r="C235" i="10"/>
  <c r="A234" i="10"/>
  <c r="IL3" i="11" l="1"/>
  <c r="II3" i="11"/>
  <c r="IJ3" i="11" s="1"/>
  <c r="IK3" i="11" s="1"/>
  <c r="C240" i="10"/>
  <c r="A235" i="10"/>
  <c r="IP3" i="11" l="1"/>
  <c r="IM3" i="11"/>
  <c r="IN3" i="11" s="1"/>
  <c r="IO3" i="11" s="1"/>
  <c r="C249" i="10"/>
  <c r="A240" i="10"/>
  <c r="IS3" i="11" l="1"/>
  <c r="IQ3" i="11"/>
  <c r="IR3" i="11" s="1"/>
  <c r="C255" i="10"/>
  <c r="A249" i="10"/>
  <c r="IV3" i="11" l="1"/>
  <c r="IT3" i="11"/>
  <c r="IU3" i="11" s="1"/>
  <c r="C267" i="10"/>
  <c r="A255" i="10"/>
  <c r="A256" i="10" s="1"/>
  <c r="IZ3" i="11" l="1"/>
  <c r="IW3" i="11"/>
  <c r="IX3" i="11" s="1"/>
  <c r="IY3" i="11" s="1"/>
  <c r="C268" i="10"/>
  <c r="A267" i="10"/>
  <c r="JD3" i="11" l="1"/>
  <c r="JA3" i="11"/>
  <c r="JB3" i="11" s="1"/>
  <c r="JC3" i="11" s="1"/>
  <c r="C278" i="10"/>
  <c r="C284" i="10" s="1"/>
  <c r="A268" i="10"/>
  <c r="JH3" i="11" l="1"/>
  <c r="JE3" i="11"/>
  <c r="JF3" i="11" s="1"/>
  <c r="JG3" i="11" s="1"/>
  <c r="D290" i="10"/>
  <c r="A278" i="10"/>
  <c r="A281" i="10" l="1"/>
  <c r="IR7" i="11"/>
  <c r="JL3" i="11"/>
  <c r="JI3" i="11"/>
  <c r="JJ3" i="11" s="1"/>
  <c r="JK3" i="11" s="1"/>
  <c r="D291" i="10"/>
  <c r="JQ3" i="11" l="1"/>
  <c r="JM3" i="11"/>
  <c r="JN3" i="11" s="1"/>
  <c r="JO3" i="11" s="1"/>
  <c r="JP3" i="11" s="1"/>
  <c r="A284" i="10"/>
  <c r="A287" i="10" s="1"/>
  <c r="C297" i="10"/>
  <c r="JR3" i="11" l="1"/>
  <c r="JS3" i="11" s="1"/>
  <c r="C298" i="10"/>
  <c r="A297" i="10"/>
  <c r="C299" i="10" l="1"/>
  <c r="A298" i="10"/>
  <c r="C300" i="10" l="1"/>
  <c r="A299" i="10"/>
  <c r="C304" i="10" l="1"/>
  <c r="A300" i="10"/>
  <c r="A304" i="10" l="1"/>
  <c r="A306" i="10" s="1"/>
  <c r="C316" i="10"/>
  <c r="D312" i="10"/>
  <c r="D323" i="10" l="1"/>
  <c r="CA7" i="11" s="1"/>
  <c r="A316" i="10"/>
  <c r="A318" i="10" s="1"/>
  <c r="CA4" i="11" l="1"/>
  <c r="CE7" i="11"/>
  <c r="CD7" i="11"/>
  <c r="CD4" i="11"/>
  <c r="CF7" i="11"/>
  <c r="CC7" i="11"/>
  <c r="CB7" i="11"/>
  <c r="DO7" i="11"/>
  <c r="DH4" i="11"/>
  <c r="CM4" i="11"/>
  <c r="CS4" i="11"/>
  <c r="BX4" i="11"/>
  <c r="BR4" i="11"/>
  <c r="IH4" i="11"/>
  <c r="HR4" i="11"/>
  <c r="IL4" i="11"/>
  <c r="EF4" i="11"/>
  <c r="IV4" i="11"/>
  <c r="GY4" i="11"/>
  <c r="FU4" i="11"/>
  <c r="IZ4" i="11"/>
  <c r="FJ4" i="11"/>
  <c r="GQ4" i="11"/>
  <c r="JH4" i="11"/>
  <c r="FX4" i="11"/>
  <c r="JD4" i="11"/>
  <c r="HI4" i="11"/>
  <c r="GT4" i="11"/>
  <c r="DK4" i="11"/>
  <c r="EU4" i="11"/>
  <c r="GM4" i="11"/>
  <c r="FD4" i="11"/>
  <c r="ER4" i="11"/>
  <c r="JH7" i="11"/>
  <c r="DE4" i="11"/>
  <c r="DT4" i="11"/>
  <c r="GJ4" i="11"/>
  <c r="CP4" i="11"/>
  <c r="BY7" i="11"/>
  <c r="BX7" i="11"/>
  <c r="HL7" i="11"/>
  <c r="FA7" i="11"/>
  <c r="FH7" i="11"/>
  <c r="JK7" i="11"/>
  <c r="IX7" i="11"/>
  <c r="HR7" i="11"/>
  <c r="FF7" i="11"/>
  <c r="DC7" i="11"/>
  <c r="CI7" i="11"/>
  <c r="IL7" i="11"/>
  <c r="DB7" i="11"/>
  <c r="CX7" i="11"/>
  <c r="ES7" i="11"/>
  <c r="BF7" i="11"/>
  <c r="HD4" i="11"/>
  <c r="FG4" i="11"/>
  <c r="CJ4" i="11"/>
  <c r="IW7" i="11"/>
  <c r="CK7" i="11"/>
  <c r="GP7" i="11"/>
  <c r="HU7" i="11"/>
  <c r="DV7" i="11"/>
  <c r="DQ7" i="11"/>
  <c r="FB7" i="11"/>
  <c r="IG7" i="11"/>
  <c r="CS7" i="11"/>
  <c r="HI7" i="11"/>
  <c r="IP7" i="11"/>
  <c r="FK7" i="11"/>
  <c r="HC7" i="11"/>
  <c r="EI7" i="11"/>
  <c r="IV7" i="11"/>
  <c r="FI7" i="11"/>
  <c r="CT7" i="11"/>
  <c r="FT7" i="11"/>
  <c r="DZ7" i="11"/>
  <c r="ID4" i="11"/>
  <c r="BU4" i="11"/>
  <c r="FM4" i="11"/>
  <c r="CG4" i="11"/>
  <c r="GG4" i="11"/>
  <c r="EK7" i="11"/>
  <c r="GE7" i="11"/>
  <c r="HS7" i="11"/>
  <c r="GV7" i="11"/>
  <c r="EQ7" i="11"/>
  <c r="CQ7" i="11"/>
  <c r="HQ7" i="11"/>
  <c r="EL7" i="11"/>
  <c r="EA7" i="11"/>
  <c r="IH7" i="11"/>
  <c r="EW7" i="11"/>
  <c r="FE7" i="11"/>
  <c r="FG7" i="11"/>
  <c r="DX7" i="11"/>
  <c r="HX7" i="11"/>
  <c r="GH7" i="11"/>
  <c r="IA7" i="11"/>
  <c r="EF7" i="11"/>
  <c r="AV7" i="11"/>
  <c r="FL7" i="11"/>
  <c r="BE7" i="11"/>
  <c r="GR7" i="11"/>
  <c r="BV7" i="11"/>
  <c r="BZ7" i="11"/>
  <c r="DR7" i="11"/>
  <c r="EO7" i="11"/>
  <c r="FQ4" i="11"/>
  <c r="EI4" i="11"/>
  <c r="GD4" i="11"/>
  <c r="DZ4" i="11"/>
  <c r="CV4" i="11"/>
  <c r="CW7" i="11"/>
  <c r="DP7" i="11"/>
  <c r="HU4" i="11"/>
  <c r="DD7" i="11"/>
  <c r="DY7" i="11"/>
  <c r="DE7" i="11"/>
  <c r="GK7" i="11"/>
  <c r="ET7" i="11"/>
  <c r="BW7" i="11"/>
  <c r="FW7" i="11"/>
  <c r="AW7" i="11"/>
  <c r="CH7" i="11"/>
  <c r="JA7" i="11"/>
  <c r="GJ7" i="11"/>
  <c r="CZ7" i="11"/>
  <c r="DH7" i="11"/>
  <c r="DU7" i="11"/>
  <c r="DI7" i="11"/>
  <c r="DS7" i="11"/>
  <c r="JI7" i="11"/>
  <c r="EN7" i="11"/>
  <c r="EJ7" i="11"/>
  <c r="EU7" i="11"/>
  <c r="FA4" i="11"/>
  <c r="GG7" i="11"/>
  <c r="FN7" i="11"/>
  <c r="HD7" i="11"/>
  <c r="DJ7" i="11"/>
  <c r="CM7" i="11"/>
  <c r="BR7" i="11"/>
  <c r="GB7" i="11"/>
  <c r="GD7" i="11"/>
  <c r="EV7" i="11"/>
  <c r="IJ7" i="11"/>
  <c r="AX7" i="11"/>
  <c r="BH7" i="11"/>
  <c r="CY7" i="11"/>
  <c r="EH7" i="11"/>
  <c r="IO7" i="11"/>
  <c r="IS7" i="11"/>
  <c r="HP7" i="11"/>
  <c r="ED7" i="11"/>
  <c r="CY4" i="11"/>
  <c r="IS4" i="11"/>
  <c r="EC4" i="11"/>
  <c r="IZ7" i="11"/>
  <c r="IC7" i="11"/>
  <c r="HO4" i="11"/>
  <c r="HM7" i="11"/>
  <c r="CL7" i="11"/>
  <c r="GN7" i="11"/>
  <c r="CP7" i="11"/>
  <c r="CU7" i="11"/>
  <c r="CG7" i="11"/>
  <c r="BP7" i="11"/>
  <c r="FJ7" i="11"/>
  <c r="CO7" i="11"/>
  <c r="BG7" i="11"/>
  <c r="FM7" i="11"/>
  <c r="EZ7" i="11"/>
  <c r="GI7" i="11"/>
  <c r="HN7" i="11"/>
  <c r="GC7" i="11"/>
  <c r="BM7" i="11"/>
  <c r="GA4" i="11"/>
  <c r="FX7" i="11"/>
  <c r="JD7" i="11"/>
  <c r="FY7" i="11"/>
  <c r="BU7" i="11"/>
  <c r="FZ7" i="11"/>
  <c r="FD7" i="11"/>
  <c r="JE7" i="11"/>
  <c r="BS7" i="11"/>
  <c r="EY7" i="11"/>
  <c r="EP7" i="11"/>
  <c r="BD7" i="11"/>
  <c r="FC7" i="11"/>
  <c r="GY7" i="11"/>
  <c r="JM7" i="11"/>
  <c r="GF7" i="11"/>
  <c r="HZ7" i="11"/>
  <c r="IT7" i="11"/>
  <c r="HT7" i="11"/>
  <c r="FU7" i="11"/>
  <c r="GQ7" i="11"/>
  <c r="IM7" i="11"/>
  <c r="IK7" i="11"/>
  <c r="DK7" i="11"/>
  <c r="FV7" i="11"/>
  <c r="EX4" i="11"/>
  <c r="DN4" i="11"/>
  <c r="DW4" i="11"/>
  <c r="DM7" i="11"/>
  <c r="AU7" i="11"/>
  <c r="EO4" i="11"/>
  <c r="BT7" i="11"/>
  <c r="GX7" i="11"/>
  <c r="JS7" i="11"/>
  <c r="EE7" i="11"/>
  <c r="HO7" i="11"/>
  <c r="EL4" i="11"/>
  <c r="HY7" i="11"/>
  <c r="GT7" i="11"/>
  <c r="DQ4" i="11"/>
  <c r="GA7" i="11"/>
  <c r="EX7" i="11"/>
  <c r="DB4" i="11"/>
  <c r="JL7" i="11"/>
  <c r="AZ7" i="11"/>
  <c r="IP4" i="11"/>
  <c r="HH7" i="11"/>
  <c r="FO7" i="11"/>
  <c r="IB7" i="11"/>
  <c r="IY7" i="11"/>
  <c r="HB7" i="11"/>
  <c r="ID7" i="11"/>
  <c r="JJ7" i="11"/>
  <c r="HV7" i="11"/>
  <c r="GS7" i="11"/>
  <c r="DG7" i="11"/>
  <c r="GW7" i="11"/>
  <c r="CN7" i="11"/>
  <c r="JG7" i="11"/>
  <c r="EB7" i="11"/>
  <c r="GL7" i="11"/>
  <c r="GM7" i="11"/>
  <c r="DL7" i="11"/>
  <c r="HA7" i="11"/>
  <c r="ER7" i="11"/>
  <c r="HF7" i="11"/>
  <c r="GU7" i="11"/>
  <c r="CR7" i="11"/>
  <c r="GZ7" i="11"/>
  <c r="JC7" i="11"/>
  <c r="HG7" i="11"/>
  <c r="IF7" i="11"/>
  <c r="CV7" i="11"/>
  <c r="EG7" i="11"/>
  <c r="EM7" i="11"/>
  <c r="DT7" i="11"/>
  <c r="IN7" i="11"/>
  <c r="CJ7" i="11"/>
  <c r="JF7" i="11"/>
  <c r="EC7" i="11"/>
  <c r="JR7" i="11"/>
  <c r="HE7" i="11"/>
  <c r="HK7" i="11"/>
  <c r="JO7" i="11"/>
  <c r="HJ7" i="11"/>
  <c r="FR7" i="11"/>
  <c r="DF7" i="11"/>
  <c r="JP7" i="11"/>
  <c r="DW7" i="11"/>
  <c r="II7" i="11"/>
  <c r="JB7" i="11"/>
  <c r="HW7" i="11"/>
  <c r="JN7" i="11"/>
  <c r="IE7" i="11"/>
  <c r="FQ7" i="11"/>
  <c r="IQ7" i="11"/>
  <c r="JQ7" i="11"/>
  <c r="DN7" i="11"/>
  <c r="GO7" i="11"/>
  <c r="FS7" i="11"/>
  <c r="DA7" i="11"/>
  <c r="FP7" i="11"/>
</calcChain>
</file>

<file path=xl/sharedStrings.xml><?xml version="1.0" encoding="utf-8"?>
<sst xmlns="http://schemas.openxmlformats.org/spreadsheetml/2006/main" count="909" uniqueCount="276">
  <si>
    <t>ご担当者名</t>
    <rPh sb="1" eb="4">
      <t>タントウシャ</t>
    </rPh>
    <rPh sb="4" eb="5">
      <t>ナ</t>
    </rPh>
    <phoneticPr fontId="1"/>
  </si>
  <si>
    <t>ご連絡先</t>
    <rPh sb="1" eb="3">
      <t>レンラク</t>
    </rPh>
    <rPh sb="3" eb="4">
      <t>サキ</t>
    </rPh>
    <phoneticPr fontId="1"/>
  </si>
  <si>
    <t>要望台数</t>
    <rPh sb="0" eb="2">
      <t>ヨウボウ</t>
    </rPh>
    <rPh sb="2" eb="4">
      <t>ダイスウ</t>
    </rPh>
    <phoneticPr fontId="1"/>
  </si>
  <si>
    <t>国庫補助要望額</t>
    <rPh sb="0" eb="2">
      <t>コッコ</t>
    </rPh>
    <rPh sb="2" eb="4">
      <t>ホジョ</t>
    </rPh>
    <rPh sb="4" eb="6">
      <t>ヨウボウ</t>
    </rPh>
    <rPh sb="6" eb="7">
      <t>ガク</t>
    </rPh>
    <phoneticPr fontId="1"/>
  </si>
  <si>
    <t>台</t>
    <rPh sb="0" eb="1">
      <t>ダイ</t>
    </rPh>
    <phoneticPr fontId="1"/>
  </si>
  <si>
    <t>回</t>
    <rPh sb="0" eb="1">
      <t>カイ</t>
    </rPh>
    <phoneticPr fontId="1"/>
  </si>
  <si>
    <t>(E-mail アドレス)</t>
    <phoneticPr fontId="1"/>
  </si>
  <si>
    <t>①</t>
    <phoneticPr fontId="1"/>
  </si>
  <si>
    <t>整理記号</t>
    <rPh sb="0" eb="2">
      <t>セイリ</t>
    </rPh>
    <rPh sb="2" eb="4">
      <t>キゴウ</t>
    </rPh>
    <phoneticPr fontId="1"/>
  </si>
  <si>
    <t>ノンステップバスの導入</t>
    <phoneticPr fontId="1"/>
  </si>
  <si>
    <t>補助対象経費（税抜）</t>
    <rPh sb="0" eb="2">
      <t>ホジョ</t>
    </rPh>
    <rPh sb="2" eb="4">
      <t>タイショウ</t>
    </rPh>
    <rPh sb="4" eb="6">
      <t>ケイヒ</t>
    </rPh>
    <rPh sb="7" eb="8">
      <t>ゼイ</t>
    </rPh>
    <rPh sb="8" eb="9">
      <t>ヌ</t>
    </rPh>
    <phoneticPr fontId="1"/>
  </si>
  <si>
    <t>事業概要</t>
    <rPh sb="0" eb="2">
      <t>ジギョウ</t>
    </rPh>
    <rPh sb="2" eb="4">
      <t>ガイヨウ</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</si>
  <si>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</si>
  <si>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キャッシュレス車載機器の導入</t>
    <rPh sb="7" eb="9">
      <t>シャサイ</t>
    </rPh>
    <rPh sb="9" eb="11">
      <t>キキ</t>
    </rPh>
    <rPh sb="12" eb="14">
      <t>ドウニュウ</t>
    </rPh>
    <phoneticPr fontId="1"/>
  </si>
  <si>
    <t>クレジット決済機器</t>
    <rPh sb="5" eb="7">
      <t>ケッサイ</t>
    </rPh>
    <rPh sb="7" eb="9">
      <t>キキ</t>
    </rPh>
    <phoneticPr fontId="1"/>
  </si>
  <si>
    <t>交通系ＩＣ決済機器</t>
    <rPh sb="0" eb="2">
      <t>コウツウ</t>
    </rPh>
    <rPh sb="2" eb="3">
      <t>ケイ</t>
    </rPh>
    <rPh sb="5" eb="7">
      <t>ケッサイ</t>
    </rPh>
    <rPh sb="7" eb="9">
      <t>キキ</t>
    </rPh>
    <phoneticPr fontId="1"/>
  </si>
  <si>
    <t>無料公衆無線ＬＡＮ機器の導入</t>
    <rPh sb="9" eb="11">
      <t>キキ</t>
    </rPh>
    <rPh sb="12" eb="14">
      <t>ドウニュウ</t>
    </rPh>
    <phoneticPr fontId="1"/>
  </si>
  <si>
    <t>式</t>
    <rPh sb="0" eb="1">
      <t>シキ</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</si>
  <si>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</si>
  <si>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</si>
  <si>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リフト付きバスの導入</t>
    <phoneticPr fontId="1"/>
  </si>
  <si>
    <t>連節バスの導入</t>
    <phoneticPr fontId="1"/>
  </si>
  <si>
    <t>サイクルバスの導入</t>
    <phoneticPr fontId="1"/>
  </si>
  <si>
    <t>水陸両用バスの導入</t>
    <phoneticPr fontId="1"/>
  </si>
  <si>
    <t>オープントップバスの導入</t>
    <phoneticPr fontId="1"/>
  </si>
  <si>
    <t>バス車両又はバスターミナルのトイレの洋式化</t>
    <rPh sb="2" eb="4">
      <t>シャリョウ</t>
    </rPh>
    <rPh sb="4" eb="5">
      <t>マタ</t>
    </rPh>
    <rPh sb="18" eb="21">
      <t>ヨウシキカ</t>
    </rPh>
    <phoneticPr fontId="1"/>
  </si>
  <si>
    <t>③</t>
    <phoneticPr fontId="1"/>
  </si>
  <si>
    <t>⑩</t>
    <phoneticPr fontId="1"/>
  </si>
  <si>
    <t>多言語バスロケーションシステムの導入</t>
    <rPh sb="0" eb="3">
      <t>タゲンゴ</t>
    </rPh>
    <rPh sb="16" eb="18">
      <t>ドウニュウ</t>
    </rPh>
    <phoneticPr fontId="1"/>
  </si>
  <si>
    <t>台</t>
    <phoneticPr fontId="1"/>
  </si>
  <si>
    <t xml:space="preserve"> 無料公衆無線ＬＡＮ　（無料Ｗｉ-Ｆｉ）</t>
    <phoneticPr fontId="1"/>
  </si>
  <si>
    <t>②</t>
    <phoneticPr fontId="1"/>
  </si>
  <si>
    <t>バスターミナルの移動円滑化、待合・乗継環境の向上、情報提供について</t>
    <rPh sb="8" eb="10">
      <t>イドウ</t>
    </rPh>
    <rPh sb="10" eb="13">
      <t>エンカツカ</t>
    </rPh>
    <phoneticPr fontId="1"/>
  </si>
  <si>
    <t>ホームページの多言語表記</t>
    <rPh sb="7" eb="10">
      <t>タゲンゴ</t>
    </rPh>
    <rPh sb="10" eb="12">
      <t>ヒョウキ</t>
    </rPh>
    <phoneticPr fontId="1"/>
  </si>
  <si>
    <t>ＰＴＰＳ車載器等の導入</t>
    <rPh sb="4" eb="7">
      <t>シャサイキ</t>
    </rPh>
    <rPh sb="7" eb="8">
      <t>トウ</t>
    </rPh>
    <rPh sb="9" eb="11">
      <t>ドウニュウ</t>
    </rPh>
    <phoneticPr fontId="1"/>
  </si>
  <si>
    <t>④</t>
    <phoneticPr fontId="1"/>
  </si>
  <si>
    <t>⑪</t>
    <phoneticPr fontId="1"/>
  </si>
  <si>
    <t>⑫</t>
    <phoneticPr fontId="1"/>
  </si>
  <si>
    <t>情報端末への電源供給機器</t>
    <rPh sb="0" eb="2">
      <t>ジョウホウ</t>
    </rPh>
    <rPh sb="2" eb="4">
      <t>タンマツ</t>
    </rPh>
    <rPh sb="6" eb="8">
      <t>デンゲン</t>
    </rPh>
    <rPh sb="8" eb="10">
      <t>キョウキュウ</t>
    </rPh>
    <rPh sb="10" eb="12">
      <t>キキ</t>
    </rPh>
    <phoneticPr fontId="1"/>
  </si>
  <si>
    <t>その他付随機器</t>
    <rPh sb="2" eb="3">
      <t>タ</t>
    </rPh>
    <rPh sb="3" eb="5">
      <t>フズイ</t>
    </rPh>
    <rPh sb="5" eb="7">
      <t>キキ</t>
    </rPh>
    <phoneticPr fontId="1"/>
  </si>
  <si>
    <t>⑬</t>
    <phoneticPr fontId="1"/>
  </si>
  <si>
    <t>(ＴＥＬ)</t>
    <phoneticPr fontId="1"/>
  </si>
  <si>
    <t>非常用電源装置</t>
    <rPh sb="0" eb="3">
      <t>ヒジョウヨウ</t>
    </rPh>
    <rPh sb="3" eb="5">
      <t>デンゲン</t>
    </rPh>
    <rPh sb="5" eb="7">
      <t>ソウチ</t>
    </rPh>
    <phoneticPr fontId="1"/>
  </si>
  <si>
    <t>千円</t>
    <rPh sb="0" eb="1">
      <t>セン</t>
    </rPh>
    <rPh sb="1" eb="2">
      <t>エン</t>
    </rPh>
    <phoneticPr fontId="1"/>
  </si>
  <si>
    <t>千円</t>
    <rPh sb="0" eb="2">
      <t>センエン</t>
    </rPh>
    <phoneticPr fontId="1"/>
  </si>
  <si>
    <t>（要望台数×1,400千円）</t>
    <rPh sb="11" eb="12">
      <t>セン</t>
    </rPh>
    <phoneticPr fontId="1"/>
  </si>
  <si>
    <t>⑭</t>
    <phoneticPr fontId="1"/>
  </si>
  <si>
    <t>千円</t>
    <phoneticPr fontId="1"/>
  </si>
  <si>
    <t>多言語化への取組み</t>
    <rPh sb="3" eb="4">
      <t>カ</t>
    </rPh>
    <rPh sb="6" eb="7">
      <t>ト</t>
    </rPh>
    <rPh sb="7" eb="8">
      <t>ク</t>
    </rPh>
    <phoneticPr fontId="1"/>
  </si>
  <si>
    <t>要望台数</t>
    <rPh sb="0" eb="2">
      <t>ヨウボウ</t>
    </rPh>
    <rPh sb="2" eb="4">
      <t>ダイスウ</t>
    </rPh>
    <phoneticPr fontId="1"/>
  </si>
  <si>
    <t>情報端末機器用充電機器、非常用電源装置の導入</t>
    <rPh sb="0" eb="2">
      <t>ジョウホウ</t>
    </rPh>
    <rPh sb="2" eb="4">
      <t>タンマツ</t>
    </rPh>
    <rPh sb="4" eb="6">
      <t>キキ</t>
    </rPh>
    <rPh sb="6" eb="7">
      <t>ヨウ</t>
    </rPh>
    <rPh sb="7" eb="9">
      <t>ジュウデン</t>
    </rPh>
    <rPh sb="9" eb="11">
      <t>キキ</t>
    </rPh>
    <rPh sb="20" eb="22">
      <t>ドウニュウ</t>
    </rPh>
    <phoneticPr fontId="1"/>
  </si>
  <si>
    <t>□</t>
    <phoneticPr fontId="1"/>
  </si>
  <si>
    <t>事業者名</t>
    <rPh sb="0" eb="3">
      <t>ジギョウシャ</t>
    </rPh>
    <rPh sb="3" eb="4">
      <t>ナ</t>
    </rPh>
    <phoneticPr fontId="1"/>
  </si>
  <si>
    <t>事業者名</t>
    <rPh sb="0" eb="3">
      <t>ジギョウシャ</t>
    </rPh>
    <rPh sb="3" eb="4">
      <t>ナ</t>
    </rPh>
    <phoneticPr fontId="21"/>
  </si>
  <si>
    <t>ご担当者名</t>
    <rPh sb="1" eb="4">
      <t>タントウシャ</t>
    </rPh>
    <rPh sb="4" eb="5">
      <t>メイ</t>
    </rPh>
    <phoneticPr fontId="21"/>
  </si>
  <si>
    <t>ご連絡先(ＴＥＬ)</t>
    <rPh sb="1" eb="4">
      <t>レンラクサキ</t>
    </rPh>
    <phoneticPr fontId="21"/>
  </si>
  <si>
    <t>ご連絡先(E-mail アドレス)</t>
    <rPh sb="1" eb="4">
      <t>レンラクサキ</t>
    </rPh>
    <phoneticPr fontId="21"/>
  </si>
  <si>
    <t>要望額</t>
    <rPh sb="0" eb="2">
      <t>ヨウボウ</t>
    </rPh>
    <rPh sb="2" eb="3">
      <t>ガク</t>
    </rPh>
    <phoneticPr fontId="21"/>
  </si>
  <si>
    <t>台</t>
    <rPh sb="0" eb="1">
      <t>ダイ</t>
    </rPh>
    <phoneticPr fontId="1"/>
  </si>
  <si>
    <t>（補助対象経費×1/4）</t>
    <phoneticPr fontId="1"/>
  </si>
  <si>
    <t>エレベーター付きバスの導入</t>
    <phoneticPr fontId="1"/>
  </si>
  <si>
    <t>整理記号</t>
    <rPh sb="0" eb="2">
      <t>セイリ</t>
    </rPh>
    <rPh sb="2" eb="4">
      <t>キゴウ</t>
    </rPh>
    <phoneticPr fontId="25"/>
  </si>
  <si>
    <t>要望台数</t>
    <rPh sb="0" eb="2">
      <t>ヨウボウ</t>
    </rPh>
    <rPh sb="2" eb="4">
      <t>ダイスウ</t>
    </rPh>
    <phoneticPr fontId="25"/>
  </si>
  <si>
    <t>補助対象経費（税抜）</t>
    <rPh sb="0" eb="2">
      <t>ホジョ</t>
    </rPh>
    <rPh sb="2" eb="4">
      <t>タイショウ</t>
    </rPh>
    <rPh sb="4" eb="6">
      <t>ケイヒ</t>
    </rPh>
    <rPh sb="7" eb="8">
      <t>ゼイ</t>
    </rPh>
    <rPh sb="8" eb="9">
      <t>ヌ</t>
    </rPh>
    <phoneticPr fontId="25"/>
  </si>
  <si>
    <r>
      <t xml:space="preserve">国庫補助要望額
</t>
    </r>
    <r>
      <rPr>
        <sz val="8"/>
        <rFont val="ＭＳ Ｐゴシック"/>
        <family val="3"/>
        <charset val="128"/>
      </rPr>
      <t>（対象経費／２）</t>
    </r>
    <rPh sb="0" eb="2">
      <t>コッコ</t>
    </rPh>
    <rPh sb="2" eb="4">
      <t>ホジョ</t>
    </rPh>
    <rPh sb="4" eb="6">
      <t>ヨウボウ</t>
    </rPh>
    <rPh sb="6" eb="7">
      <t>ガク</t>
    </rPh>
    <rPh sb="9" eb="11">
      <t>タイショウ</t>
    </rPh>
    <rPh sb="11" eb="13">
      <t>ケイヒ</t>
    </rPh>
    <phoneticPr fontId="25"/>
  </si>
  <si>
    <t>運行管理支援システム</t>
    <rPh sb="0" eb="6">
      <t>ウンコウカンリシエン</t>
    </rPh>
    <phoneticPr fontId="25"/>
  </si>
  <si>
    <t>式</t>
    <rPh sb="0" eb="1">
      <t>シキ</t>
    </rPh>
    <phoneticPr fontId="25"/>
  </si>
  <si>
    <t>千円</t>
    <rPh sb="0" eb="2">
      <t>センエン</t>
    </rPh>
    <phoneticPr fontId="25"/>
  </si>
  <si>
    <t>乗務日報自動作成システム</t>
    <rPh sb="0" eb="2">
      <t>ジョウム</t>
    </rPh>
    <rPh sb="2" eb="4">
      <t>ニッポウ</t>
    </rPh>
    <rPh sb="4" eb="6">
      <t>ジドウ</t>
    </rPh>
    <rPh sb="6" eb="8">
      <t>サクセイ</t>
    </rPh>
    <phoneticPr fontId="25"/>
  </si>
  <si>
    <t>車両動態管理システム</t>
    <rPh sb="0" eb="6">
      <t>シャリョウドウタイカンリ</t>
    </rPh>
    <phoneticPr fontId="25"/>
  </si>
  <si>
    <t>各種申請書類の作成支援システム</t>
    <rPh sb="0" eb="6">
      <t>カクシュシンセイショルイ</t>
    </rPh>
    <rPh sb="7" eb="11">
      <t>サクセイシエン</t>
    </rPh>
    <phoneticPr fontId="25"/>
  </si>
  <si>
    <t>運行計画（ダイヤ・運行系統図等）作成支援システム</t>
    <rPh sb="0" eb="4">
      <t>ウンコウケイカク</t>
    </rPh>
    <rPh sb="9" eb="13">
      <t>ウンコウケイトウ</t>
    </rPh>
    <rPh sb="13" eb="14">
      <t>ズ</t>
    </rPh>
    <rPh sb="14" eb="15">
      <t>トウ</t>
    </rPh>
    <rPh sb="16" eb="20">
      <t>サクセイシエン</t>
    </rPh>
    <phoneticPr fontId="25"/>
  </si>
  <si>
    <t>ODデータ・乗降人数等自動集計システム</t>
    <rPh sb="6" eb="11">
      <t>ジョウコウニンズウトウ</t>
    </rPh>
    <rPh sb="11" eb="15">
      <t>ジドウシュウケイ</t>
    </rPh>
    <phoneticPr fontId="25"/>
  </si>
  <si>
    <t>売上・利用者動向分析システム</t>
    <rPh sb="0" eb="2">
      <t>ウリアゲ</t>
    </rPh>
    <rPh sb="3" eb="10">
      <t>リヨウシャドウコウブンセキ</t>
    </rPh>
    <phoneticPr fontId="25"/>
  </si>
  <si>
    <t>安全管理業務へのデジタル機器等の活用</t>
    <rPh sb="0" eb="6">
      <t>アンゼンカンリギョウム</t>
    </rPh>
    <rPh sb="12" eb="15">
      <t>キキトウ</t>
    </rPh>
    <rPh sb="16" eb="18">
      <t>カツヨウ</t>
    </rPh>
    <phoneticPr fontId="25"/>
  </si>
  <si>
    <t>事故情報管理システム</t>
    <rPh sb="0" eb="4">
      <t>ジコジョウホウ</t>
    </rPh>
    <rPh sb="4" eb="6">
      <t>カンリ</t>
    </rPh>
    <phoneticPr fontId="25"/>
  </si>
  <si>
    <t>車検・定期点検・整備管理システム</t>
    <rPh sb="0" eb="2">
      <t>シャケン</t>
    </rPh>
    <rPh sb="3" eb="5">
      <t>テイキ</t>
    </rPh>
    <rPh sb="5" eb="7">
      <t>テンケン</t>
    </rPh>
    <rPh sb="8" eb="10">
      <t>セイビ</t>
    </rPh>
    <rPh sb="10" eb="12">
      <t>カンリ</t>
    </rPh>
    <phoneticPr fontId="25"/>
  </si>
  <si>
    <t>乗務シフト自動作成システム</t>
    <rPh sb="0" eb="2">
      <t>ジョウム</t>
    </rPh>
    <rPh sb="5" eb="9">
      <t>ジドウサクセイ</t>
    </rPh>
    <phoneticPr fontId="25"/>
  </si>
  <si>
    <t>勤怠管理システム</t>
    <rPh sb="0" eb="4">
      <t>キンタイカンリ</t>
    </rPh>
    <phoneticPr fontId="25"/>
  </si>
  <si>
    <t>営業所・乗務員管理システム</t>
    <rPh sb="0" eb="3">
      <t>エイギョウショ</t>
    </rPh>
    <rPh sb="4" eb="9">
      <t>ジョウムインカンリ</t>
    </rPh>
    <phoneticPr fontId="25"/>
  </si>
  <si>
    <t>売上集計・記録システム</t>
    <rPh sb="0" eb="4">
      <t>ウリアゲシュウケイ</t>
    </rPh>
    <rPh sb="5" eb="7">
      <t>キロク</t>
    </rPh>
    <phoneticPr fontId="25"/>
  </si>
  <si>
    <t>会計管理用事務処理系システム</t>
    <rPh sb="0" eb="10">
      <t>カイケイカンリヨウジムショリケイ</t>
    </rPh>
    <phoneticPr fontId="25"/>
  </si>
  <si>
    <t>利用者利便性向上・その他業務に関わるデジタル機器等</t>
    <rPh sb="0" eb="5">
      <t>リヨウシャリベン</t>
    </rPh>
    <rPh sb="5" eb="8">
      <t>セイコウジョウ</t>
    </rPh>
    <rPh sb="11" eb="12">
      <t>タ</t>
    </rPh>
    <rPh sb="12" eb="14">
      <t>ギョウム</t>
    </rPh>
    <rPh sb="15" eb="16">
      <t>カカ</t>
    </rPh>
    <rPh sb="22" eb="25">
      <t>キキトウ</t>
    </rPh>
    <phoneticPr fontId="25"/>
  </si>
  <si>
    <t>要望項目</t>
    <phoneticPr fontId="25"/>
  </si>
  <si>
    <t>車内空間を活用したデジタル広告</t>
    <rPh sb="0" eb="4">
      <t>シャナイクウカン</t>
    </rPh>
    <rPh sb="5" eb="7">
      <t>カツヨウ</t>
    </rPh>
    <rPh sb="13" eb="15">
      <t>コウコク</t>
    </rPh>
    <phoneticPr fontId="25"/>
  </si>
  <si>
    <t>コールセンターシステム</t>
    <phoneticPr fontId="25"/>
  </si>
  <si>
    <t>スマートフォン等モバイル端末を使った集客に繋がる仕組み</t>
    <rPh sb="7" eb="8">
      <t>トウ</t>
    </rPh>
    <rPh sb="12" eb="14">
      <t>タンマツ</t>
    </rPh>
    <rPh sb="15" eb="16">
      <t>ツカ</t>
    </rPh>
    <rPh sb="18" eb="20">
      <t>シュウキャク</t>
    </rPh>
    <rPh sb="21" eb="22">
      <t>ツナ</t>
    </rPh>
    <rPh sb="24" eb="26">
      <t>シク</t>
    </rPh>
    <phoneticPr fontId="25"/>
  </si>
  <si>
    <t>デジタルを活用した利用者へのPRや意見収集</t>
    <rPh sb="5" eb="7">
      <t>カツヨウ</t>
    </rPh>
    <rPh sb="9" eb="12">
      <t>リヨウシャ</t>
    </rPh>
    <rPh sb="17" eb="21">
      <t>イケンシュウシュウ</t>
    </rPh>
    <phoneticPr fontId="25"/>
  </si>
  <si>
    <t>混雑状況提供システム</t>
    <rPh sb="0" eb="6">
      <t>コンザツジョウキョウテイキョウ</t>
    </rPh>
    <phoneticPr fontId="25"/>
  </si>
  <si>
    <t>スマートバス停</t>
    <rPh sb="6" eb="7">
      <t>テイ</t>
    </rPh>
    <phoneticPr fontId="25"/>
  </si>
  <si>
    <t>デジタル化・システム化等のための調査等</t>
    <rPh sb="16" eb="18">
      <t>チョウサ</t>
    </rPh>
    <rPh sb="18" eb="19">
      <t>トウ</t>
    </rPh>
    <phoneticPr fontId="25"/>
  </si>
  <si>
    <t>（</t>
    <phoneticPr fontId="1"/>
  </si>
  <si>
    <t>EVバス充電設備の導入</t>
    <rPh sb="4" eb="8">
      <t>ジュウデンセツビ</t>
    </rPh>
    <phoneticPr fontId="1"/>
  </si>
  <si>
    <t>基</t>
    <rPh sb="0" eb="1">
      <t>キ</t>
    </rPh>
    <phoneticPr fontId="1"/>
  </si>
  <si>
    <t>箇所</t>
    <rPh sb="0" eb="2">
      <t>カショ</t>
    </rPh>
    <phoneticPr fontId="1"/>
  </si>
  <si>
    <t>勤怠管理業務・収入支出管理業務へのデジタル機器等の活用</t>
    <rPh sb="0" eb="6">
      <t>キンタイカンリギョウム</t>
    </rPh>
    <rPh sb="7" eb="9">
      <t>シュウニュウ</t>
    </rPh>
    <rPh sb="9" eb="11">
      <t>シシュツ</t>
    </rPh>
    <rPh sb="11" eb="13">
      <t>カンリ</t>
    </rPh>
    <rPh sb="13" eb="15">
      <t>ギョウム</t>
    </rPh>
    <rPh sb="21" eb="24">
      <t>キキトウ</t>
    </rPh>
    <rPh sb="25" eb="27">
      <t>カツヨウ</t>
    </rPh>
    <phoneticPr fontId="25"/>
  </si>
  <si>
    <t>その他</t>
    <rPh sb="2" eb="3">
      <t>タ</t>
    </rPh>
    <phoneticPr fontId="25"/>
  </si>
  <si>
    <t>多言語案内用タブレット</t>
    <phoneticPr fontId="1"/>
  </si>
  <si>
    <t>障害者用ＩＣカードシステム及び障害者用ＷＥＢ予約・決済システムの導入に要する経費</t>
    <phoneticPr fontId="1"/>
  </si>
  <si>
    <t>-</t>
    <phoneticPr fontId="1"/>
  </si>
  <si>
    <t>自治体による協調補助がある又は予定されている。</t>
    <phoneticPr fontId="1"/>
  </si>
  <si>
    <t>障害者用ＩＣカードシステム等の導入</t>
    <rPh sb="13" eb="14">
      <t>トウ</t>
    </rPh>
    <rPh sb="15" eb="17">
      <t>ドウニュウ</t>
    </rPh>
    <phoneticPr fontId="1"/>
  </si>
  <si>
    <t>⑤</t>
    <phoneticPr fontId="1"/>
  </si>
  <si>
    <t>⑥</t>
    <phoneticPr fontId="1"/>
  </si>
  <si>
    <t>➆</t>
    <phoneticPr fontId="1"/>
  </si>
  <si>
    <t>⑧</t>
    <phoneticPr fontId="1"/>
  </si>
  <si>
    <t>⑨</t>
    <phoneticPr fontId="25"/>
  </si>
  <si>
    <t>⑮</t>
    <phoneticPr fontId="1"/>
  </si>
  <si>
    <t>⑯</t>
    <phoneticPr fontId="1"/>
  </si>
  <si>
    <t>⑰</t>
    <phoneticPr fontId="1"/>
  </si>
  <si>
    <t>⑱</t>
    <phoneticPr fontId="1"/>
  </si>
  <si>
    <t>国庫補助要望額
（補助率1/3等）</t>
    <rPh sb="0" eb="2">
      <t>コッコ</t>
    </rPh>
    <rPh sb="2" eb="4">
      <t>ホジョ</t>
    </rPh>
    <rPh sb="4" eb="6">
      <t>ヨウボウ</t>
    </rPh>
    <rPh sb="6" eb="7">
      <t>ガク</t>
    </rPh>
    <rPh sb="9" eb="12">
      <t>ホジョリツ</t>
    </rPh>
    <rPh sb="15" eb="16">
      <t>トウ</t>
    </rPh>
    <phoneticPr fontId="1"/>
  </si>
  <si>
    <t>要望項目</t>
    <rPh sb="0" eb="4">
      <t>ヨウボウコウモク</t>
    </rPh>
    <phoneticPr fontId="1"/>
  </si>
  <si>
    <t>要望台数</t>
    <rPh sb="0" eb="4">
      <t>ヨウボウダイスウ</t>
    </rPh>
    <phoneticPr fontId="1"/>
  </si>
  <si>
    <t>☑</t>
    <phoneticPr fontId="1"/>
  </si>
  <si>
    <t>事業概要</t>
    <rPh sb="0" eb="4">
      <t>ジギョウガイヨウ</t>
    </rPh>
    <phoneticPr fontId="21"/>
  </si>
  <si>
    <t>□</t>
  </si>
  <si>
    <t>事業概要：</t>
    <rPh sb="0" eb="4">
      <t>ジギョウガイヨウ</t>
    </rPh>
    <phoneticPr fontId="1"/>
  </si>
  <si>
    <t>令和５年度補正予算、令和６年度当初予算　補助事業要望調査票（乗合バス関係）</t>
    <rPh sb="0" eb="2">
      <t>レイワ</t>
    </rPh>
    <rPh sb="3" eb="5">
      <t>ネンド</t>
    </rPh>
    <rPh sb="5" eb="7">
      <t>ホセイ</t>
    </rPh>
    <rPh sb="7" eb="9">
      <t>ヨサン</t>
    </rPh>
    <rPh sb="10" eb="12">
      <t>レイワ</t>
    </rPh>
    <rPh sb="13" eb="15">
      <t>ネンド</t>
    </rPh>
    <rPh sb="15" eb="17">
      <t>トウショ</t>
    </rPh>
    <rPh sb="17" eb="19">
      <t>ヨサン</t>
    </rPh>
    <rPh sb="20" eb="22">
      <t>ホジョ</t>
    </rPh>
    <rPh sb="22" eb="24">
      <t>ジギョウ</t>
    </rPh>
    <rPh sb="24" eb="26">
      <t>ヨウボウ</t>
    </rPh>
    <rPh sb="26" eb="28">
      <t>チョウサ</t>
    </rPh>
    <rPh sb="28" eb="29">
      <t>ヒョウ</t>
    </rPh>
    <rPh sb="30" eb="32">
      <t>ノリアイ</t>
    </rPh>
    <phoneticPr fontId="1"/>
  </si>
  <si>
    <t>BRTの停留施設の整備</t>
    <rPh sb="4" eb="6">
      <t>テイリュウ</t>
    </rPh>
    <rPh sb="6" eb="8">
      <t>シセツ</t>
    </rPh>
    <rPh sb="9" eb="11">
      <t>セイビ</t>
    </rPh>
    <phoneticPr fontId="1"/>
  </si>
  <si>
    <t>多言語案内サイネージの導入</t>
    <rPh sb="0" eb="3">
      <t>タゲンゴ</t>
    </rPh>
    <rPh sb="3" eb="5">
      <t>アンナイ</t>
    </rPh>
    <rPh sb="11" eb="13">
      <t>ドウニュウ</t>
    </rPh>
    <phoneticPr fontId="1"/>
  </si>
  <si>
    <t>二種免許取得のための教習</t>
    <phoneticPr fontId="1"/>
  </si>
  <si>
    <t>★</t>
    <phoneticPr fontId="1"/>
  </si>
  <si>
    <t>二種免許取得のための受験資格特例教習</t>
    <rPh sb="0" eb="2">
      <t>ニシュ</t>
    </rPh>
    <rPh sb="2" eb="4">
      <t>メンキョ</t>
    </rPh>
    <rPh sb="4" eb="6">
      <t>シュトク</t>
    </rPh>
    <rPh sb="10" eb="12">
      <t>ジュケン</t>
    </rPh>
    <rPh sb="12" eb="14">
      <t>シカク</t>
    </rPh>
    <rPh sb="14" eb="16">
      <t>トクレイ</t>
    </rPh>
    <rPh sb="16" eb="18">
      <t>キョウシュウ</t>
    </rPh>
    <phoneticPr fontId="1"/>
  </si>
  <si>
    <t>人</t>
    <rPh sb="0" eb="1">
      <t>ヒト</t>
    </rPh>
    <phoneticPr fontId="1"/>
  </si>
  <si>
    <t>※1</t>
    <phoneticPr fontId="1"/>
  </si>
  <si>
    <t>※2</t>
    <phoneticPr fontId="1"/>
  </si>
  <si>
    <t>※3</t>
  </si>
  <si>
    <t>※4</t>
  </si>
  <si>
    <t>補助対象経費が確認できる書類（教習所のHPなどに掲載された料金案内、見積書など）を提出してください。</t>
    <phoneticPr fontId="1"/>
  </si>
  <si>
    <t>事業の具体的内容を以下に記入してください。</t>
    <phoneticPr fontId="1"/>
  </si>
  <si>
    <t>事業内容及び価格が分かる資料（見積書など）を添付してください。無いものについては内示できない場合があります。</t>
    <phoneticPr fontId="1"/>
  </si>
  <si>
    <t>⑲</t>
    <phoneticPr fontId="1"/>
  </si>
  <si>
    <t>研修等</t>
    <phoneticPr fontId="1"/>
  </si>
  <si>
    <t>(1)外部団体等による研修への参加</t>
    <phoneticPr fontId="1"/>
  </si>
  <si>
    <t>UD研修</t>
    <phoneticPr fontId="1"/>
  </si>
  <si>
    <t>観光ドライバー認定講習</t>
    <rPh sb="0" eb="2">
      <t>カンコウ</t>
    </rPh>
    <rPh sb="7" eb="9">
      <t>ニンテイ</t>
    </rPh>
    <rPh sb="9" eb="11">
      <t>コウシュウ</t>
    </rPh>
    <phoneticPr fontId="1"/>
  </si>
  <si>
    <t>子育てタクシードライバー研修</t>
    <rPh sb="0" eb="2">
      <t>コソダ</t>
    </rPh>
    <rPh sb="12" eb="14">
      <t>ケンシュウ</t>
    </rPh>
    <phoneticPr fontId="1"/>
  </si>
  <si>
    <t>運転手実技講習</t>
    <rPh sb="0" eb="3">
      <t>ウンテンシュ</t>
    </rPh>
    <rPh sb="3" eb="5">
      <t>ジツギ</t>
    </rPh>
    <rPh sb="5" eb="7">
      <t>コウシュウ</t>
    </rPh>
    <phoneticPr fontId="1"/>
  </si>
  <si>
    <t>上記以外については、事業概要とともに以下に記載してください。</t>
    <phoneticPr fontId="1"/>
  </si>
  <si>
    <t>業界団体や自治体などの外部団体による研修等については、その研修参加費（受講料等）が対象です。研修内容の詳細のわかるものを添付してください。</t>
    <phoneticPr fontId="1"/>
  </si>
  <si>
    <t>各研修については、研修内容及び価格が分かる資料（受講案内、見積書など）を添付してください。無いものについては内示できない場合があります。</t>
    <phoneticPr fontId="1"/>
  </si>
  <si>
    <t>(2)自社で実施する研修等の開催</t>
    <phoneticPr fontId="1"/>
  </si>
  <si>
    <t>自動車運送事業者のための「働きやすい職場認証制度」の取得状況</t>
    <phoneticPr fontId="1"/>
  </si>
  <si>
    <t>　国土交通省では、自動車運送事業（トラック・バス・タクシー事業）の運転者不足に対応するための総合的な取組みの一環として、令和２年度に「働きやすい職場認証制度」を創設しました。</t>
    <phoneticPr fontId="1"/>
  </si>
  <si>
    <t>　自動車運送事業者のための「働きやすい職場認証制度」について詳細、認証制度の取得については以下のHPをご覧ください。（https://www.untenshashokuba.jp/）</t>
    <phoneticPr fontId="1"/>
  </si>
  <si>
    <t>（１）「三つ星」を取得済み</t>
    <rPh sb="4" eb="5">
      <t>サン</t>
    </rPh>
    <rPh sb="6" eb="7">
      <t>ボシ</t>
    </rPh>
    <rPh sb="9" eb="11">
      <t>シュトク</t>
    </rPh>
    <rPh sb="11" eb="12">
      <t>ズ</t>
    </rPh>
    <phoneticPr fontId="1"/>
  </si>
  <si>
    <t>（２）「二つ星」を取得済み</t>
    <rPh sb="4" eb="5">
      <t>フタ</t>
    </rPh>
    <rPh sb="6" eb="7">
      <t>ボシ</t>
    </rPh>
    <rPh sb="9" eb="11">
      <t>シュトク</t>
    </rPh>
    <rPh sb="11" eb="12">
      <t>ズ</t>
    </rPh>
    <phoneticPr fontId="1"/>
  </si>
  <si>
    <t>（３）「一つ星」を取得済み</t>
    <rPh sb="4" eb="5">
      <t>ヒト</t>
    </rPh>
    <rPh sb="6" eb="7">
      <t>ホシ</t>
    </rPh>
    <rPh sb="9" eb="11">
      <t>シュトク</t>
    </rPh>
    <rPh sb="11" eb="12">
      <t>ズ</t>
    </rPh>
    <phoneticPr fontId="1"/>
  </si>
  <si>
    <t>事業者情報</t>
    <rPh sb="0" eb="3">
      <t>ジギョウシャ</t>
    </rPh>
    <rPh sb="3" eb="5">
      <t>ジョウホウ</t>
    </rPh>
    <phoneticPr fontId="1"/>
  </si>
  <si>
    <t>車内乗客への遠隔案内システム</t>
    <rPh sb="0" eb="2">
      <t>シャナイ</t>
    </rPh>
    <rPh sb="2" eb="4">
      <t>ジョウキャク</t>
    </rPh>
    <rPh sb="6" eb="8">
      <t>エンカク</t>
    </rPh>
    <rPh sb="8" eb="10">
      <t>アンナイ</t>
    </rPh>
    <phoneticPr fontId="25"/>
  </si>
  <si>
    <t>運行計画及び運行管理業務に関わるデジタル機器等</t>
    <rPh sb="0" eb="4">
      <t>ウンコウケイカク</t>
    </rPh>
    <rPh sb="4" eb="5">
      <t>オヨ</t>
    </rPh>
    <rPh sb="6" eb="8">
      <t>ウンコウ</t>
    </rPh>
    <rPh sb="8" eb="10">
      <t>カンリ</t>
    </rPh>
    <rPh sb="10" eb="12">
      <t>ギョウム</t>
    </rPh>
    <rPh sb="13" eb="14">
      <t>カカ</t>
    </rPh>
    <rPh sb="20" eb="23">
      <t>キキトウ</t>
    </rPh>
    <phoneticPr fontId="25"/>
  </si>
  <si>
    <t>製造メーカー</t>
    <rPh sb="0" eb="2">
      <t>セイゾウ</t>
    </rPh>
    <phoneticPr fontId="1"/>
  </si>
  <si>
    <t>輸送力の増強、定時性・速達性の向上に資する設備の導入について</t>
    <rPh sb="0" eb="3">
      <t>ユソウリョク</t>
    </rPh>
    <rPh sb="4" eb="6">
      <t>ゾウキョウ</t>
    </rPh>
    <rPh sb="7" eb="10">
      <t>テイジセイ</t>
    </rPh>
    <rPh sb="11" eb="13">
      <t>ソクタツ</t>
    </rPh>
    <rPh sb="13" eb="14">
      <t>セイ</t>
    </rPh>
    <rPh sb="15" eb="17">
      <t>コウジョウ</t>
    </rPh>
    <rPh sb="18" eb="19">
      <t>シ</t>
    </rPh>
    <rPh sb="21" eb="23">
      <t>セツビ</t>
    </rPh>
    <rPh sb="24" eb="26">
      <t>ドウニュウ</t>
    </rPh>
    <phoneticPr fontId="1"/>
  </si>
  <si>
    <t>訪日外国人旅行者が移動を楽しむ目的で導入するバス</t>
    <phoneticPr fontId="1"/>
  </si>
  <si>
    <t>★</t>
  </si>
  <si>
    <t>）両</t>
    <rPh sb="1" eb="2">
      <t>リョウ</t>
    </rPh>
    <phoneticPr fontId="1"/>
  </si>
  <si>
    <t>人材確保のための広報活動等</t>
    <rPh sb="8" eb="10">
      <t>コウホウ</t>
    </rPh>
    <rPh sb="10" eb="12">
      <t>カツドウ</t>
    </rPh>
    <rPh sb="12" eb="13">
      <t>トウ</t>
    </rPh>
    <phoneticPr fontId="1"/>
  </si>
  <si>
    <t>人材確保イベントの参加・開催</t>
    <rPh sb="9" eb="11">
      <t>サンカ</t>
    </rPh>
    <rPh sb="12" eb="14">
      <t>カイサイ</t>
    </rPh>
    <phoneticPr fontId="1"/>
  </si>
  <si>
    <t>各種認証・認定の取得状況</t>
    <rPh sb="0" eb="2">
      <t>カクシュ</t>
    </rPh>
    <rPh sb="2" eb="4">
      <t>ニンショウ</t>
    </rPh>
    <rPh sb="5" eb="7">
      <t>ニンテイ</t>
    </rPh>
    <rPh sb="8" eb="10">
      <t>シュトク</t>
    </rPh>
    <rPh sb="10" eb="12">
      <t>ジョウキョウ</t>
    </rPh>
    <phoneticPr fontId="1"/>
  </si>
  <si>
    <t>（１）「プラチナえるぼし」の認定を受けている</t>
    <rPh sb="14" eb="16">
      <t>ニンテイ</t>
    </rPh>
    <rPh sb="17" eb="18">
      <t>ウ</t>
    </rPh>
    <phoneticPr fontId="1"/>
  </si>
  <si>
    <t>（２）「えるぼし（３つ星）」の認定を受けている</t>
    <rPh sb="11" eb="12">
      <t>ボシ</t>
    </rPh>
    <phoneticPr fontId="1"/>
  </si>
  <si>
    <t>（３）「えるぼし（２つ星）」の認定を受けている</t>
    <phoneticPr fontId="1"/>
  </si>
  <si>
    <t>（４）「えるぼし（１つ星）」の認定を受けている</t>
    <phoneticPr fontId="1"/>
  </si>
  <si>
    <t>次世代育成支援対策推進法に基づく「くるみんマーク」等の認定状況</t>
    <rPh sb="0" eb="3">
      <t>ジセダイ</t>
    </rPh>
    <rPh sb="3" eb="5">
      <t>イクセイ</t>
    </rPh>
    <rPh sb="5" eb="7">
      <t>シエン</t>
    </rPh>
    <rPh sb="7" eb="9">
      <t>タイサク</t>
    </rPh>
    <rPh sb="9" eb="11">
      <t>スイシン</t>
    </rPh>
    <rPh sb="11" eb="12">
      <t>ホウ</t>
    </rPh>
    <rPh sb="13" eb="14">
      <t>モト</t>
    </rPh>
    <rPh sb="25" eb="26">
      <t>ナド</t>
    </rPh>
    <rPh sb="27" eb="29">
      <t>ニンテイ</t>
    </rPh>
    <phoneticPr fontId="1"/>
  </si>
  <si>
    <t>女性活躍推進法に基づく「えるぼし」等の認定状況</t>
    <rPh sb="0" eb="2">
      <t>ジョセイ</t>
    </rPh>
    <rPh sb="2" eb="4">
      <t>カツヤク</t>
    </rPh>
    <rPh sb="4" eb="7">
      <t>スイシンホウ</t>
    </rPh>
    <rPh sb="8" eb="9">
      <t>モト</t>
    </rPh>
    <rPh sb="17" eb="18">
      <t>ナド</t>
    </rPh>
    <rPh sb="19" eb="21">
      <t>ニンテイ</t>
    </rPh>
    <phoneticPr fontId="1"/>
  </si>
  <si>
    <t>（１）「プラチナくるみん」の認定を受けている</t>
    <rPh sb="14" eb="16">
      <t>ニンテイ</t>
    </rPh>
    <rPh sb="17" eb="18">
      <t>ウ</t>
    </rPh>
    <phoneticPr fontId="1"/>
  </si>
  <si>
    <t>（２）「くるみん」の認定を受けている</t>
    <phoneticPr fontId="1"/>
  </si>
  <si>
    <t>（３）「トライくるみん」の認定を受けている</t>
    <phoneticPr fontId="1"/>
  </si>
  <si>
    <t>国庫補助要望額
（対象経費／２）</t>
    <rPh sb="0" eb="2">
      <t>コッコ</t>
    </rPh>
    <rPh sb="2" eb="4">
      <t>ホジョ</t>
    </rPh>
    <rPh sb="4" eb="6">
      <t>ヨウボウ</t>
    </rPh>
    <rPh sb="6" eb="7">
      <t>ガク</t>
    </rPh>
    <rPh sb="9" eb="11">
      <t>タイショウ</t>
    </rPh>
    <rPh sb="11" eb="13">
      <t>ケイヒ</t>
    </rPh>
    <phoneticPr fontId="1"/>
  </si>
  <si>
    <t>補助対象経費総額（税抜）</t>
    <rPh sb="0" eb="2">
      <t>ホジョ</t>
    </rPh>
    <rPh sb="2" eb="4">
      <t>タイショウ</t>
    </rPh>
    <rPh sb="4" eb="6">
      <t>ケイヒ</t>
    </rPh>
    <rPh sb="6" eb="8">
      <t>ソウガク</t>
    </rPh>
    <rPh sb="9" eb="10">
      <t>ゼイ</t>
    </rPh>
    <rPh sb="10" eb="11">
      <t>ヌ</t>
    </rPh>
    <phoneticPr fontId="1"/>
  </si>
  <si>
    <t>※3</t>
    <phoneticPr fontId="1"/>
  </si>
  <si>
    <t>※4</t>
    <phoneticPr fontId="1"/>
  </si>
  <si>
    <t>※5</t>
    <phoneticPr fontId="1"/>
  </si>
  <si>
    <t>　国土交通省では、バス・タクシー事業の人材確保のため、若者や女性を含めた安全・安心で快適な働きやすい職場環境の実現を推進しております。</t>
    <rPh sb="1" eb="3">
      <t>コクド</t>
    </rPh>
    <rPh sb="3" eb="6">
      <t>コウツウショウ</t>
    </rPh>
    <rPh sb="16" eb="18">
      <t>ジギョウ</t>
    </rPh>
    <rPh sb="19" eb="21">
      <t>ジンザイ</t>
    </rPh>
    <rPh sb="21" eb="23">
      <t>カクホ</t>
    </rPh>
    <rPh sb="27" eb="29">
      <t>ワカモノ</t>
    </rPh>
    <rPh sb="30" eb="32">
      <t>ジョセイ</t>
    </rPh>
    <rPh sb="33" eb="34">
      <t>フク</t>
    </rPh>
    <rPh sb="36" eb="38">
      <t>アンゼン</t>
    </rPh>
    <rPh sb="39" eb="41">
      <t>アンシン</t>
    </rPh>
    <rPh sb="42" eb="44">
      <t>カイテキ</t>
    </rPh>
    <rPh sb="45" eb="46">
      <t>ハタラ</t>
    </rPh>
    <rPh sb="50" eb="54">
      <t>ショクバカンキョウ</t>
    </rPh>
    <rPh sb="55" eb="57">
      <t>ジツゲン</t>
    </rPh>
    <rPh sb="58" eb="60">
      <t>スイシン</t>
    </rPh>
    <phoneticPr fontId="1"/>
  </si>
  <si>
    <t>（５）要望調査時点で認証を取得しておらず、事業完了実績報告までに取得する予定もない</t>
    <rPh sb="3" eb="5">
      <t>ヨウボウ</t>
    </rPh>
    <rPh sb="5" eb="7">
      <t>チョウサ</t>
    </rPh>
    <rPh sb="7" eb="9">
      <t>ジテン</t>
    </rPh>
    <rPh sb="10" eb="12">
      <t>ニンショウ</t>
    </rPh>
    <rPh sb="13" eb="15">
      <t>シュトク</t>
    </rPh>
    <rPh sb="21" eb="23">
      <t>ジギョウ</t>
    </rPh>
    <rPh sb="23" eb="25">
      <t>カンリョウ</t>
    </rPh>
    <rPh sb="25" eb="27">
      <t>ジッセキ</t>
    </rPh>
    <rPh sb="27" eb="29">
      <t>ホウコク</t>
    </rPh>
    <rPh sb="32" eb="34">
      <t>シュトク</t>
    </rPh>
    <rPh sb="36" eb="38">
      <t>ヨテイ</t>
    </rPh>
    <phoneticPr fontId="1"/>
  </si>
  <si>
    <t>（６）要望調査時点で認定を受けておらず、事業完了実績報告までに認定を受ける予定もない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</si>
  <si>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（５）要望調査時点で認定を受けておらず、事業完了実績報告までに認定を受ける予定もない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</si>
  <si>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調査等</t>
    <rPh sb="0" eb="2">
      <t>チョウサ</t>
    </rPh>
    <rPh sb="2" eb="3">
      <t>ナド</t>
    </rPh>
    <phoneticPr fontId="25"/>
  </si>
  <si>
    <t>１人あたり平均経費</t>
    <rPh sb="1" eb="2">
      <t>ヒト</t>
    </rPh>
    <rPh sb="5" eb="7">
      <t>ヘイキン</t>
    </rPh>
    <rPh sb="7" eb="9">
      <t>ケイヒ</t>
    </rPh>
    <phoneticPr fontId="1"/>
  </si>
  <si>
    <t>EVバス（全長約7.0m）の導入</t>
    <phoneticPr fontId="1"/>
  </si>
  <si>
    <t>EVバス（全長約9.0m）の導入</t>
    <phoneticPr fontId="1"/>
  </si>
  <si>
    <t>EVバス（全長約10.5m）の導入</t>
    <phoneticPr fontId="1"/>
  </si>
  <si>
    <t>EVバス（全長約12.0m）の導入</t>
    <phoneticPr fontId="1"/>
  </si>
  <si>
    <t>EVバスの導入</t>
    <phoneticPr fontId="1"/>
  </si>
  <si>
    <r>
      <t xml:space="preserve">上記以外のバスの導入
</t>
    </r>
    <r>
      <rPr>
        <sz val="6"/>
        <color theme="1" tint="4.9989318521683403E-2"/>
        <rFont val="ＭＳ Ｐゴシック"/>
        <family val="3"/>
        <charset val="128"/>
        <scheme val="minor"/>
      </rPr>
      <t>（例：レストランバス　仮想現実等の車内でエンターテインメントを提供する車両等）</t>
    </r>
    <phoneticPr fontId="1"/>
  </si>
  <si>
    <t>うち、標準ノンステップバス認定要領に基づく認定を受けた車両数</t>
    <phoneticPr fontId="1"/>
  </si>
  <si>
    <t>うち、自治体による協調補助がある又は予定されている車両数</t>
    <rPh sb="25" eb="27">
      <t>シャリョウ</t>
    </rPh>
    <rPh sb="27" eb="28">
      <t>スウ</t>
    </rPh>
    <phoneticPr fontId="1"/>
  </si>
  <si>
    <t>うち、ディーゼル車等の改造により導入する車両数</t>
    <phoneticPr fontId="1"/>
  </si>
  <si>
    <t>多言語翻訳システム機器</t>
    <phoneticPr fontId="1"/>
  </si>
  <si>
    <t>二次元コード決済機器</t>
    <rPh sb="0" eb="3">
      <t>ニジゲン</t>
    </rPh>
    <rPh sb="6" eb="8">
      <t>ケッサイ</t>
    </rPh>
    <rPh sb="8" eb="10">
      <t>キキ</t>
    </rPh>
    <phoneticPr fontId="1"/>
  </si>
  <si>
    <t>補助金を活用する人材を採用後３カ月以上継続して運転者として雇用することを条件とし、補助金交付後に条件を満たしていない事実が確認された場合には返還の対象となります。</t>
    <rPh sb="23" eb="26">
      <t>ウンテンシャ</t>
    </rPh>
    <phoneticPr fontId="1"/>
  </si>
  <si>
    <t>「要望人数」は補助対象期間を通じて想定される人数を記載してください。ただし、「★事業者情報」に記載された情報をもとに内示額を算定します。なお、「★事業者情報」の記載内容の虚偽が発覚した際には内示額の減額を行う場合もありますので御了承ください。</t>
    <rPh sb="1" eb="3">
      <t>ヨウボウ</t>
    </rPh>
    <rPh sb="3" eb="5">
      <t>ニンズウ</t>
    </rPh>
    <rPh sb="7" eb="9">
      <t>ホジョ</t>
    </rPh>
    <rPh sb="9" eb="11">
      <t>タイショウ</t>
    </rPh>
    <rPh sb="11" eb="13">
      <t>キカン</t>
    </rPh>
    <rPh sb="14" eb="15">
      <t>ツウ</t>
    </rPh>
    <rPh sb="17" eb="19">
      <t>ソウテイ</t>
    </rPh>
    <rPh sb="22" eb="24">
      <t>ニンズウ</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</si>
  <si>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広報活動に係る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コウホウ</t>
    </rPh>
    <rPh sb="2" eb="4">
      <t>カツドウ</t>
    </rPh>
    <rPh sb="5" eb="6">
      <t>カカ</t>
    </rPh>
    <rPh sb="7" eb="9">
      <t>ホジョ</t>
    </rPh>
    <rPh sb="9" eb="11">
      <t>タイショウ</t>
    </rPh>
    <rPh sb="11" eb="13">
      <t>ケイヒ</t>
    </rPh>
    <rPh sb="14" eb="16">
      <t>ホジョ</t>
    </rPh>
    <rPh sb="16" eb="18">
      <t>タイショウ</t>
    </rPh>
    <rPh sb="18" eb="20">
      <t>キカン</t>
    </rPh>
    <rPh sb="21" eb="22">
      <t>ツウ</t>
    </rPh>
    <rPh sb="24" eb="26">
      <t>ソウテイ</t>
    </rPh>
    <rPh sb="29" eb="31">
      <t>ゼンガク</t>
    </rPh>
    <rPh sb="32" eb="34">
      <t>キサイ</t>
    </rPh>
    <rPh sb="59" eb="61">
      <t>ジョウホウ</t>
    </rPh>
    <rPh sb="65" eb="68">
      <t>ナイジガク</t>
    </rPh>
    <rPh sb="69" eb="71">
      <t>サンテイ</t>
    </rPh>
    <rPh sb="87" eb="89">
      <t>キサイ</t>
    </rPh>
    <rPh sb="89" eb="91">
      <t>ナイヨウ</t>
    </rPh>
    <rPh sb="92" eb="94">
      <t>キョギ</t>
    </rPh>
    <rPh sb="95" eb="97">
      <t>ハッカク</t>
    </rPh>
    <rPh sb="99" eb="100">
      <t>サイ</t>
    </rPh>
    <rPh sb="102" eb="104">
      <t>ナイジ</t>
    </rPh>
    <rPh sb="104" eb="105">
      <t>ガク</t>
    </rPh>
    <rPh sb="106" eb="108">
      <t>ゲンガク</t>
    </rPh>
    <rPh sb="109" eb="110">
      <t>オコナ</t>
    </rPh>
    <rPh sb="111" eb="113">
      <t>バアイ</t>
    </rPh>
    <rPh sb="120" eb="123">
      <t>ゴリョウショウ</t>
    </rPh>
    <phoneticPr fontId="1"/>
  </si>
  <si>
    <t>要望人数</t>
    <rPh sb="0" eb="2">
      <t>ヨウボウ</t>
    </rPh>
    <rPh sb="2" eb="4">
      <t>ニンズウ</t>
    </rPh>
    <phoneticPr fontId="1"/>
  </si>
  <si>
    <t>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ホジョ</t>
    </rPh>
    <rPh sb="2" eb="4">
      <t>タイショウ</t>
    </rPh>
    <rPh sb="4" eb="6">
      <t>ケイヒ</t>
    </rPh>
    <rPh sb="7" eb="9">
      <t>ホジョ</t>
    </rPh>
    <rPh sb="9" eb="11">
      <t>タイショウ</t>
    </rPh>
    <rPh sb="11" eb="13">
      <t>キカン</t>
    </rPh>
    <rPh sb="14" eb="15">
      <t>ツウ</t>
    </rPh>
    <rPh sb="17" eb="19">
      <t>ソウテイ</t>
    </rPh>
    <rPh sb="22" eb="24">
      <t>ゼンガク</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</si>
  <si>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</si>
  <si>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r>
      <rPr>
        <sz val="9"/>
        <color theme="1" tint="4.9989318521683403E-2"/>
        <rFont val="ＭＳ Ｐゴシック"/>
        <family val="3"/>
        <charset val="128"/>
        <scheme val="minor"/>
      </rPr>
      <t>上記回答内容を基に内示を行いますが、</t>
    </r>
    <r>
      <rPr>
        <u/>
        <sz val="9"/>
        <color rgb="FFFF0000"/>
        <rFont val="ＭＳ Ｐゴシック"/>
        <family val="3"/>
        <charset val="128"/>
        <scheme val="minor"/>
      </rPr>
      <t>交付申請又は事業完了実績報告の際には取得状況を証明する書面の提出が必要</t>
    </r>
    <r>
      <rPr>
        <sz val="9"/>
        <color theme="1" tint="4.9989318521683403E-2"/>
        <rFont val="ＭＳ Ｐゴシック"/>
        <family val="3"/>
        <charset val="128"/>
        <scheme val="minor"/>
      </rPr>
      <t>になります。その際、本調査の回答内容と相違があった場合は、実際の補助金交付額が減額される可能性があります。</t>
    </r>
    <rPh sb="61" eb="62">
      <t>サイ</t>
    </rPh>
    <phoneticPr fontId="1"/>
  </si>
  <si>
    <t>ｍ</t>
    <phoneticPr fontId="1"/>
  </si>
  <si>
    <t>車両の全長</t>
    <rPh sb="0" eb="2">
      <t>シャリョウ</t>
    </rPh>
    <rPh sb="3" eb="5">
      <t>ゼンチョウ</t>
    </rPh>
    <phoneticPr fontId="1"/>
  </si>
  <si>
    <t>高圧受電設備（キュービクル）の導入</t>
    <rPh sb="0" eb="2">
      <t>コウアツ</t>
    </rPh>
    <rPh sb="2" eb="4">
      <t>ジュデン</t>
    </rPh>
    <rPh sb="4" eb="6">
      <t>セツビ</t>
    </rPh>
    <phoneticPr fontId="1"/>
  </si>
  <si>
    <t>高圧受電設備（キュービクル）導入工事費</t>
    <rPh sb="0" eb="2">
      <t>コウアツ</t>
    </rPh>
    <rPh sb="2" eb="4">
      <t>ジュデン</t>
    </rPh>
    <rPh sb="4" eb="6">
      <t>セツビ</t>
    </rPh>
    <rPh sb="14" eb="16">
      <t>ドウニュウ</t>
    </rPh>
    <phoneticPr fontId="1"/>
  </si>
  <si>
    <t>EVバス充電設備導入工事費</t>
    <rPh sb="4" eb="6">
      <t>ジュウデン</t>
    </rPh>
    <rPh sb="6" eb="8">
      <t>セツビ</t>
    </rPh>
    <rPh sb="8" eb="10">
      <t>ドウニュウ</t>
    </rPh>
    <rPh sb="10" eb="13">
      <t>コウジヒ</t>
    </rPh>
    <phoneticPr fontId="1"/>
  </si>
  <si>
    <t>着手時期</t>
    <phoneticPr fontId="1"/>
  </si>
  <si>
    <t>多くの要望が寄せられた場合には、これまでのキャッシュレス車載機器の補助実績等を踏まえ、国土交通省にて各事業に振り分けを行います。振り分けの関係上、着手時期の記載をお願いします。</t>
    <rPh sb="28" eb="30">
      <t>シャサイ</t>
    </rPh>
    <rPh sb="30" eb="32">
      <t>キキ</t>
    </rPh>
    <phoneticPr fontId="1"/>
  </si>
  <si>
    <t>○運転者の数　（乗合事業に従事する人数のみ。貸切、乗用は含みません）</t>
    <rPh sb="1" eb="4">
      <t>ウンテンシャ</t>
    </rPh>
    <rPh sb="5" eb="6">
      <t>スウ</t>
    </rPh>
    <rPh sb="8" eb="10">
      <t>ノリアイ</t>
    </rPh>
    <rPh sb="10" eb="12">
      <t>ジギョウ</t>
    </rPh>
    <rPh sb="13" eb="15">
      <t>ジュウジ</t>
    </rPh>
    <rPh sb="17" eb="19">
      <t>ニンズウ</t>
    </rPh>
    <rPh sb="22" eb="24">
      <t>カシキリ</t>
    </rPh>
    <rPh sb="25" eb="27">
      <t>ジョウヨウ</t>
    </rPh>
    <rPh sb="28" eb="29">
      <t>フク</t>
    </rPh>
    <phoneticPr fontId="1"/>
  </si>
  <si>
    <t>○保有車両数　（乗合事業用車両のみ、貸切、乗用は含みません）</t>
    <rPh sb="1" eb="3">
      <t>ホユウ</t>
    </rPh>
    <rPh sb="3" eb="5">
      <t>シャリョウ</t>
    </rPh>
    <rPh sb="5" eb="6">
      <t>スウ</t>
    </rPh>
    <rPh sb="8" eb="10">
      <t>ノリアイ</t>
    </rPh>
    <rPh sb="10" eb="13">
      <t>ジギョウヨウ</t>
    </rPh>
    <rPh sb="13" eb="15">
      <t>シャリョウ</t>
    </rPh>
    <rPh sb="18" eb="20">
      <t>カシキリ</t>
    </rPh>
    <rPh sb="21" eb="23">
      <t>ジョウヨウ</t>
    </rPh>
    <rPh sb="24" eb="25">
      <t>フク</t>
    </rPh>
    <phoneticPr fontId="1"/>
  </si>
  <si>
    <t>集計作業の効率化のため、人材確保・育成に係る要望調査の様式は全事業（乗合・貸切・乗用）共通のものとなっています。
このため、特定事業にのみ該当する記載（例「子育てタクシードライバー研修」）については、該当しない事業を営む場合は、御放念ください。</t>
    <rPh sb="0" eb="2">
      <t>シュウケイ</t>
    </rPh>
    <rPh sb="2" eb="4">
      <t>サギョウ</t>
    </rPh>
    <rPh sb="5" eb="8">
      <t>コウリツカ</t>
    </rPh>
    <rPh sb="12" eb="14">
      <t>ジンザイ</t>
    </rPh>
    <rPh sb="14" eb="16">
      <t>カクホ</t>
    </rPh>
    <rPh sb="17" eb="19">
      <t>イクセイ</t>
    </rPh>
    <rPh sb="20" eb="21">
      <t>カカ</t>
    </rPh>
    <rPh sb="22" eb="24">
      <t>ヨウボウ</t>
    </rPh>
    <rPh sb="24" eb="26">
      <t>チョウサ</t>
    </rPh>
    <rPh sb="27" eb="29">
      <t>ヨウシキ</t>
    </rPh>
    <rPh sb="30" eb="31">
      <t>ゼン</t>
    </rPh>
    <rPh sb="31" eb="33">
      <t>ジギョウ</t>
    </rPh>
    <rPh sb="34" eb="36">
      <t>ノリアイ</t>
    </rPh>
    <rPh sb="37" eb="39">
      <t>カシキリ</t>
    </rPh>
    <rPh sb="40" eb="42">
      <t>ジョウヨウ</t>
    </rPh>
    <rPh sb="43" eb="45">
      <t>キョウツウ</t>
    </rPh>
    <rPh sb="62" eb="64">
      <t>トクテイ</t>
    </rPh>
    <rPh sb="64" eb="66">
      <t>ジギョウ</t>
    </rPh>
    <rPh sb="69" eb="71">
      <t>ガイトウ</t>
    </rPh>
    <rPh sb="73" eb="75">
      <t>キサイ</t>
    </rPh>
    <rPh sb="76" eb="77">
      <t>レイ</t>
    </rPh>
    <rPh sb="78" eb="80">
      <t>コソダ</t>
    </rPh>
    <rPh sb="90" eb="92">
      <t>ケンシュウ</t>
    </rPh>
    <rPh sb="100" eb="102">
      <t>ガイトウ</t>
    </rPh>
    <rPh sb="105" eb="107">
      <t>ジギョウ</t>
    </rPh>
    <rPh sb="108" eb="109">
      <t>イトナ</t>
    </rPh>
    <rPh sb="110" eb="112">
      <t>バアイ</t>
    </rPh>
    <rPh sb="114" eb="117">
      <t>ゴホウネン</t>
    </rPh>
    <phoneticPr fontId="1"/>
  </si>
  <si>
    <t>法令により受講が求められている研修・講習（運行管理者講習、タクシー業務適正化特別措置法に基づく法定研修等）は本調査及び支援の対象外です。</t>
    <rPh sb="33" eb="35">
      <t>ギョウム</t>
    </rPh>
    <rPh sb="35" eb="38">
      <t>テキセイカ</t>
    </rPh>
    <rPh sb="38" eb="40">
      <t>トクベツ</t>
    </rPh>
    <rPh sb="40" eb="43">
      <t>ソチホウ</t>
    </rPh>
    <rPh sb="44" eb="45">
      <t>モト</t>
    </rPh>
    <rPh sb="47" eb="49">
      <t>ホウテイ</t>
    </rPh>
    <rPh sb="49" eb="51">
      <t>ケンシュウ</t>
    </rPh>
    <rPh sb="51" eb="52">
      <t>ナド</t>
    </rPh>
    <phoneticPr fontId="1"/>
  </si>
  <si>
    <t>その他、人材確保のためのPR</t>
    <rPh sb="2" eb="3">
      <t>タ</t>
    </rPh>
    <phoneticPr fontId="1"/>
  </si>
  <si>
    <r>
      <t>　このため、</t>
    </r>
    <r>
      <rPr>
        <b/>
        <u/>
        <sz val="10"/>
        <color theme="1"/>
        <rFont val="ＭＳ Ｐゴシック"/>
        <family val="3"/>
        <charset val="128"/>
        <scheme val="minor"/>
      </rPr>
      <t>今回の要望調査を踏まえて内示を行う際に以下の認証・認定の取得状況に応じた優遇措置を実施します。</t>
    </r>
    <r>
      <rPr>
        <sz val="10"/>
        <color theme="1"/>
        <rFont val="ＭＳ Ｐゴシック"/>
        <family val="3"/>
        <charset val="128"/>
        <scheme val="minor"/>
      </rPr>
      <t>要望調査提出時点の状況を回答して下さい。</t>
    </r>
    <r>
      <rPr>
        <b/>
        <sz val="10"/>
        <color rgb="FFFF0000"/>
        <rFont val="ＭＳ Ｐゴシック"/>
        <family val="3"/>
        <charset val="128"/>
        <scheme val="minor"/>
      </rPr>
      <t>なお、チェックが無い場合は優遇措置を受けられませんのでご注意ください。</t>
    </r>
    <rPh sb="25" eb="27">
      <t>イカ</t>
    </rPh>
    <rPh sb="28" eb="30">
      <t>ニンショウ</t>
    </rPh>
    <rPh sb="31" eb="33">
      <t>ニンテイ</t>
    </rPh>
    <rPh sb="42" eb="44">
      <t>ユウグウ</t>
    </rPh>
    <rPh sb="44" eb="46">
      <t>ソチ</t>
    </rPh>
    <rPh sb="47" eb="49">
      <t>ジッシ</t>
    </rPh>
    <rPh sb="81" eb="82">
      <t>ナ</t>
    </rPh>
    <rPh sb="83" eb="85">
      <t>バアイ</t>
    </rPh>
    <rPh sb="86" eb="88">
      <t>ユウグウ</t>
    </rPh>
    <rPh sb="88" eb="90">
      <t>ソチ</t>
    </rPh>
    <rPh sb="91" eb="92">
      <t>ウ</t>
    </rPh>
    <rPh sb="101" eb="103">
      <t>チュウイ</t>
    </rPh>
    <phoneticPr fontId="1"/>
  </si>
  <si>
    <t>要望調査票記入後にチェックしてください</t>
    <rPh sb="0" eb="2">
      <t>ヨウボウ</t>
    </rPh>
    <rPh sb="2" eb="5">
      <t>チョウサヒョウ</t>
    </rPh>
    <rPh sb="5" eb="7">
      <t>キニュウ</t>
    </rPh>
    <rPh sb="7" eb="8">
      <t>ゴ</t>
    </rPh>
    <phoneticPr fontId="1"/>
  </si>
  <si>
    <t>プラグインハイブリッドバス、FCVバス、全長が上記いずれでもないバス等、上記に当てはまらないバスの導入</t>
    <rPh sb="20" eb="22">
      <t>ゼンチョウ</t>
    </rPh>
    <rPh sb="23" eb="25">
      <t>ジョウキ</t>
    </rPh>
    <rPh sb="34" eb="35">
      <t>ナド</t>
    </rPh>
    <rPh sb="36" eb="38">
      <t>ジョウキ</t>
    </rPh>
    <rPh sb="39" eb="40">
      <t>ア</t>
    </rPh>
    <phoneticPr fontId="1"/>
  </si>
  <si>
    <t>動力源</t>
    <rPh sb="0" eb="3">
      <t>ドウリョクゲン</t>
    </rPh>
    <phoneticPr fontId="1"/>
  </si>
  <si>
    <t>総口数</t>
    <rPh sb="0" eb="1">
      <t>ソウ</t>
    </rPh>
    <rPh sb="1" eb="3">
      <t>クチスウ</t>
    </rPh>
    <phoneticPr fontId="1"/>
  </si>
  <si>
    <t>口</t>
    <rPh sb="0" eb="1">
      <t>クチ</t>
    </rPh>
    <phoneticPr fontId="1"/>
  </si>
  <si>
    <t>製造メーカーは、価格帯の調査のために確認しております。要望調査時点で未定の場合は「未定」と記入してください。</t>
    <rPh sb="0" eb="2">
      <t>セイゾウ</t>
    </rPh>
    <rPh sb="8" eb="11">
      <t>カカクタイ</t>
    </rPh>
    <rPh sb="12" eb="14">
      <t>チョウサ</t>
    </rPh>
    <rPh sb="18" eb="20">
      <t>カクニン</t>
    </rPh>
    <rPh sb="27" eb="29">
      <t>ヨウボウ</t>
    </rPh>
    <rPh sb="29" eb="31">
      <t>チョウサ</t>
    </rPh>
    <rPh sb="31" eb="33">
      <t>ジテン</t>
    </rPh>
    <rPh sb="34" eb="36">
      <t>ミテイ</t>
    </rPh>
    <rPh sb="37" eb="39">
      <t>バアイ</t>
    </rPh>
    <rPh sb="41" eb="43">
      <t>ミテイ</t>
    </rPh>
    <rPh sb="45" eb="47">
      <t>キニュウ</t>
    </rPh>
    <phoneticPr fontId="1"/>
  </si>
  <si>
    <r>
      <t>（EVバス支援事業一覧）
(1)</t>
    </r>
    <r>
      <rPr>
        <b/>
        <sz val="11"/>
        <color theme="1"/>
        <rFont val="ＭＳ Ｐゴシック"/>
        <family val="3"/>
        <charset val="128"/>
        <scheme val="minor"/>
      </rPr>
      <t>商用車の電動化促進事業（環境省・経済産業省連携事業）</t>
    </r>
    <r>
      <rPr>
        <sz val="11"/>
        <color theme="1"/>
        <rFont val="ＭＳ Ｐゴシック"/>
        <family val="3"/>
        <charset val="128"/>
        <scheme val="minor"/>
      </rPr>
      <t xml:space="preserve">
(2)</t>
    </r>
    <r>
      <rPr>
        <b/>
        <sz val="11"/>
        <color theme="1"/>
        <rFont val="ＭＳ Ｐゴシック"/>
        <family val="3"/>
        <charset val="128"/>
        <scheme val="minor"/>
      </rPr>
      <t>地域公共交通確保維持改善事業（交通DX・GXによる経営改善支援）</t>
    </r>
    <r>
      <rPr>
        <sz val="11"/>
        <color theme="1"/>
        <rFont val="ＭＳ Ｐゴシック"/>
        <family val="3"/>
        <charset val="128"/>
        <scheme val="minor"/>
      </rPr>
      <t>　
(3)</t>
    </r>
    <r>
      <rPr>
        <b/>
        <sz val="11"/>
        <color theme="1"/>
        <rFont val="ＭＳ Ｐゴシック"/>
        <family val="3"/>
        <charset val="128"/>
        <scheme val="minor"/>
      </rPr>
      <t>ポストコロナを見据えた受入環境整備促進事業補助金（交通サービスインバウンド対応支援事業）</t>
    </r>
    <rPh sb="5" eb="7">
      <t>シエン</t>
    </rPh>
    <rPh sb="7" eb="9">
      <t>ジギョウ</t>
    </rPh>
    <rPh sb="9" eb="11">
      <t>イチラン</t>
    </rPh>
    <rPh sb="16" eb="19">
      <t>ショウヨウシャ</t>
    </rPh>
    <rPh sb="20" eb="23">
      <t>デンドウカ</t>
    </rPh>
    <rPh sb="23" eb="25">
      <t>ソクシン</t>
    </rPh>
    <rPh sb="25" eb="27">
      <t>ジギョウ</t>
    </rPh>
    <rPh sb="28" eb="31">
      <t>カンキョウショウ</t>
    </rPh>
    <rPh sb="32" eb="34">
      <t>ケイザイ</t>
    </rPh>
    <rPh sb="34" eb="37">
      <t>サンギョウショウ</t>
    </rPh>
    <rPh sb="37" eb="39">
      <t>レンケイ</t>
    </rPh>
    <rPh sb="39" eb="41">
      <t>ジギョウ</t>
    </rPh>
    <phoneticPr fontId="1"/>
  </si>
  <si>
    <t>EV車両の導入補助については、要望台数、金額等を踏まえて補助方針を定めます。</t>
    <rPh sb="2" eb="4">
      <t>シャリョウ</t>
    </rPh>
    <rPh sb="5" eb="7">
      <t>ドウニュウ</t>
    </rPh>
    <rPh sb="7" eb="9">
      <t>ホジョ</t>
    </rPh>
    <rPh sb="15" eb="17">
      <t>ヨウボウ</t>
    </rPh>
    <rPh sb="17" eb="19">
      <t>ダイスウ</t>
    </rPh>
    <rPh sb="20" eb="22">
      <t>キンガク</t>
    </rPh>
    <rPh sb="22" eb="23">
      <t>ナド</t>
    </rPh>
    <rPh sb="24" eb="25">
      <t>フ</t>
    </rPh>
    <rPh sb="28" eb="30">
      <t>ホジョ</t>
    </rPh>
    <rPh sb="30" eb="32">
      <t>ホウシン</t>
    </rPh>
    <rPh sb="33" eb="34">
      <t>サダ</t>
    </rPh>
    <phoneticPr fontId="1"/>
  </si>
  <si>
    <t>着手時期</t>
    <rPh sb="0" eb="2">
      <t>チャクシュ</t>
    </rPh>
    <rPh sb="2" eb="4">
      <t>ジキ</t>
    </rPh>
    <phoneticPr fontId="1"/>
  </si>
  <si>
    <t>（要望調査①）　バス車両関係</t>
    <rPh sb="1" eb="3">
      <t>ヨウボウ</t>
    </rPh>
    <rPh sb="3" eb="5">
      <t>チョウサ</t>
    </rPh>
    <rPh sb="10" eb="12">
      <t>シャリョウ</t>
    </rPh>
    <rPh sb="12" eb="14">
      <t>カンケイ</t>
    </rPh>
    <phoneticPr fontId="1"/>
  </si>
  <si>
    <t>記載内容に誤りが無いこと</t>
    <phoneticPr fontId="21"/>
  </si>
  <si>
    <t>補助金の内示は要望の範囲内で実施されること</t>
    <phoneticPr fontId="21"/>
  </si>
  <si>
    <t>働きやすい職場認証制度</t>
    <rPh sb="0" eb="1">
      <t>ハタラ</t>
    </rPh>
    <rPh sb="5" eb="7">
      <t>ショクバ</t>
    </rPh>
    <rPh sb="7" eb="9">
      <t>ニンショウ</t>
    </rPh>
    <rPh sb="9" eb="11">
      <t>セイド</t>
    </rPh>
    <phoneticPr fontId="1"/>
  </si>
  <si>
    <t>（５）要望調査時点で認定を受けていないが、事業完了実績報告（令和７年２月頃）までに認定を受ける予定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30" eb="32">
      <t>レイワ</t>
    </rPh>
    <rPh sb="33" eb="34">
      <t>ネン</t>
    </rPh>
    <rPh sb="35" eb="36">
      <t>ガツ</t>
    </rPh>
    <rPh sb="36" eb="37">
      <t>コロ</t>
    </rPh>
    <rPh sb="41" eb="43">
      <t>ニンテイ</t>
    </rPh>
    <rPh sb="44" eb="45">
      <t>ウ</t>
    </rPh>
    <rPh sb="47" eb="49">
      <t>ヨテイ</t>
    </rPh>
    <phoneticPr fontId="1"/>
  </si>
  <si>
    <t>（４）要望調査時点で認証を取得していないが、事業完了実績報告（令和７年２月頃）までに取得予定</t>
    <rPh sb="3" eb="5">
      <t>ヨウボウ</t>
    </rPh>
    <rPh sb="5" eb="7">
      <t>チョウサ</t>
    </rPh>
    <rPh sb="7" eb="9">
      <t>ジテン</t>
    </rPh>
    <rPh sb="10" eb="12">
      <t>ニンショウ</t>
    </rPh>
    <rPh sb="13" eb="15">
      <t>シュトク</t>
    </rPh>
    <rPh sb="22" eb="24">
      <t>ジギョウ</t>
    </rPh>
    <rPh sb="24" eb="26">
      <t>カンリョウ</t>
    </rPh>
    <rPh sb="26" eb="28">
      <t>ジッセキ</t>
    </rPh>
    <rPh sb="28" eb="30">
      <t>ホウコク</t>
    </rPh>
    <rPh sb="42" eb="44">
      <t>シュトク</t>
    </rPh>
    <rPh sb="44" eb="46">
      <t>ヨテイ</t>
    </rPh>
    <phoneticPr fontId="1"/>
  </si>
  <si>
    <t>（４）要望調査時点で認定を受けていないが、事業完了実績報告（令和７年２月頃）までに認定を受ける予定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41" eb="43">
      <t>ニンテイ</t>
    </rPh>
    <rPh sb="44" eb="45">
      <t>ウ</t>
    </rPh>
    <rPh sb="47" eb="49">
      <t>ヨテイ</t>
    </rPh>
    <phoneticPr fontId="1"/>
  </si>
  <si>
    <t>　観光予算での支援を予定しているため、空港アクセスまたは観光周遊で使用する車両である必要があります。</t>
  </si>
  <si>
    <t>うち、空港アクセスまたは観光周遊に使用する車両数</t>
    <phoneticPr fontId="1"/>
  </si>
  <si>
    <t>えるぼし</t>
    <phoneticPr fontId="21"/>
  </si>
  <si>
    <t>くるみんマーク</t>
    <phoneticPr fontId="21"/>
  </si>
  <si>
    <t>補助対象経費</t>
    <rPh sb="0" eb="2">
      <t>ホジョ</t>
    </rPh>
    <rPh sb="2" eb="4">
      <t>タイショウ</t>
    </rPh>
    <rPh sb="4" eb="6">
      <t>ケイヒ</t>
    </rPh>
    <phoneticPr fontId="21"/>
  </si>
  <si>
    <t>自治体協調補助台数</t>
    <rPh sb="0" eb="3">
      <t>ジチタイ</t>
    </rPh>
    <rPh sb="3" eb="5">
      <t>キョウチョウ</t>
    </rPh>
    <rPh sb="5" eb="7">
      <t>ホジョ</t>
    </rPh>
    <rPh sb="7" eb="9">
      <t>ダイスウ</t>
    </rPh>
    <phoneticPr fontId="21"/>
  </si>
  <si>
    <t>製造メーカー</t>
    <phoneticPr fontId="21"/>
  </si>
  <si>
    <t>標準ノンステップバス認定</t>
    <rPh sb="0" eb="2">
      <t>ヒョウジュン</t>
    </rPh>
    <rPh sb="10" eb="12">
      <t>ニンテイ</t>
    </rPh>
    <phoneticPr fontId="21"/>
  </si>
  <si>
    <t>ディーゼル車等の改造</t>
    <rPh sb="5" eb="6">
      <t>シャ</t>
    </rPh>
    <rPh sb="6" eb="7">
      <t>トウ</t>
    </rPh>
    <rPh sb="8" eb="10">
      <t>カイゾウ</t>
    </rPh>
    <phoneticPr fontId="21"/>
  </si>
  <si>
    <t>空港アクセス・観光周遊</t>
    <rPh sb="0" eb="2">
      <t>クウコウ</t>
    </rPh>
    <rPh sb="7" eb="9">
      <t>カンコウ</t>
    </rPh>
    <rPh sb="9" eb="11">
      <t>シュウユウ</t>
    </rPh>
    <phoneticPr fontId="1"/>
  </si>
  <si>
    <t>動力源</t>
    <rPh sb="0" eb="3">
      <t>ドウリョクゲン</t>
    </rPh>
    <phoneticPr fontId="21"/>
  </si>
  <si>
    <t>車両の全長</t>
    <rPh sb="0" eb="2">
      <t>シャリョウ</t>
    </rPh>
    <rPh sb="3" eb="5">
      <t>ゼンチョウ</t>
    </rPh>
    <phoneticPr fontId="21"/>
  </si>
  <si>
    <t>総口数</t>
    <rPh sb="0" eb="1">
      <t>ソウ</t>
    </rPh>
    <rPh sb="1" eb="3">
      <t>クチカズ</t>
    </rPh>
    <phoneticPr fontId="21"/>
  </si>
  <si>
    <t>国庫補助要望額</t>
    <rPh sb="0" eb="2">
      <t>コッコ</t>
    </rPh>
    <rPh sb="2" eb="4">
      <t>ホジョ</t>
    </rPh>
    <rPh sb="4" eb="6">
      <t>ヨウボウ</t>
    </rPh>
    <rPh sb="6" eb="7">
      <t>ガク</t>
    </rPh>
    <phoneticPr fontId="21"/>
  </si>
  <si>
    <t>運</t>
    <rPh sb="0" eb="1">
      <t>ウン</t>
    </rPh>
    <phoneticPr fontId="1"/>
  </si>
  <si>
    <t>車</t>
    <rPh sb="0" eb="1">
      <t>クルマ</t>
    </rPh>
    <phoneticPr fontId="1"/>
  </si>
  <si>
    <t>協調補助</t>
    <rPh sb="0" eb="2">
      <t>キョウチョウ</t>
    </rPh>
    <rPh sb="2" eb="4">
      <t>ホジョ</t>
    </rPh>
    <phoneticPr fontId="21"/>
  </si>
  <si>
    <t>トイレの洋式化</t>
    <rPh sb="4" eb="7">
      <t>ヨウシキカ</t>
    </rPh>
    <phoneticPr fontId="1"/>
  </si>
  <si>
    <t>事業概要</t>
    <rPh sb="0" eb="4">
      <t>ジギョウガイヨウ</t>
    </rPh>
    <phoneticPr fontId="1"/>
  </si>
  <si>
    <t>移動円滑化</t>
    <rPh sb="0" eb="2">
      <t>イドウ</t>
    </rPh>
    <rPh sb="2" eb="5">
      <t>エンカツカ</t>
    </rPh>
    <phoneticPr fontId="1"/>
  </si>
  <si>
    <t>要望台数</t>
    <rPh sb="3" eb="4">
      <t>スウ</t>
    </rPh>
    <phoneticPr fontId="21"/>
  </si>
  <si>
    <t>一人平均</t>
    <rPh sb="0" eb="2">
      <t>ヒトリ</t>
    </rPh>
    <rPh sb="2" eb="4">
      <t>ヘイキン</t>
    </rPh>
    <phoneticPr fontId="21"/>
  </si>
  <si>
    <t>内容</t>
    <rPh sb="0" eb="2">
      <t>ナイヨウ</t>
    </rPh>
    <phoneticPr fontId="21"/>
  </si>
  <si>
    <t>運転者数</t>
    <rPh sb="0" eb="3">
      <t>ウンテンシャ</t>
    </rPh>
    <rPh sb="3" eb="4">
      <t>スウ</t>
    </rPh>
    <phoneticPr fontId="21"/>
  </si>
  <si>
    <t>車両数</t>
    <rPh sb="0" eb="2">
      <t>シャリョウ</t>
    </rPh>
    <rPh sb="2" eb="3">
      <t>スウ</t>
    </rPh>
    <phoneticPr fontId="21"/>
  </si>
  <si>
    <t>↑「入力エラー！」の表示が消えたことを確認してから提出してください。
　 「表紙」及び「各種認証・認定の取得状況」の記入が完了すると「入力エラー」が消えて「OK」と表示されます。</t>
    <phoneticPr fontId="1"/>
  </si>
  <si>
    <t>Ｖ２Ｈ充放電設備又は外部給電器の導入</t>
    <rPh sb="3" eb="4">
      <t>ジュウ</t>
    </rPh>
    <rPh sb="4" eb="6">
      <t>ホウデン</t>
    </rPh>
    <rPh sb="6" eb="8">
      <t>セツビ</t>
    </rPh>
    <rPh sb="8" eb="9">
      <t>マタ</t>
    </rPh>
    <rPh sb="10" eb="12">
      <t>ガイブ</t>
    </rPh>
    <rPh sb="12" eb="14">
      <t>キュウデン</t>
    </rPh>
    <rPh sb="14" eb="15">
      <t>キ</t>
    </rPh>
    <rPh sb="16" eb="18">
      <t>ドウニュウ</t>
    </rPh>
    <phoneticPr fontId="1"/>
  </si>
  <si>
    <t>Ｖ２Ｈ充放電設備導入工事費</t>
    <rPh sb="3" eb="4">
      <t>ジュウ</t>
    </rPh>
    <rPh sb="4" eb="6">
      <t>ホウデン</t>
    </rPh>
    <rPh sb="6" eb="8">
      <t>セツビ</t>
    </rPh>
    <rPh sb="8" eb="10">
      <t>ドウニュウ</t>
    </rPh>
    <rPh sb="10" eb="13">
      <t>コウジヒ</t>
    </rPh>
    <phoneticPr fontId="1"/>
  </si>
  <si>
    <t>充電設備、高圧受電設備並びにＶ２Ｈ充放電設備若しくは外部給電器については、原則としてEV車両の購入とセットの場合のみ補助対象となります。</t>
    <rPh sb="0" eb="2">
      <t>ジュウデン</t>
    </rPh>
    <rPh sb="2" eb="4">
      <t>セツビ</t>
    </rPh>
    <rPh sb="5" eb="7">
      <t>コウアツ</t>
    </rPh>
    <rPh sb="7" eb="9">
      <t>ジュデン</t>
    </rPh>
    <rPh sb="9" eb="11">
      <t>セツビ</t>
    </rPh>
    <rPh sb="11" eb="12">
      <t>ナラ</t>
    </rPh>
    <rPh sb="17" eb="20">
      <t>ジュウホウデン</t>
    </rPh>
    <rPh sb="20" eb="22">
      <t>セツビ</t>
    </rPh>
    <rPh sb="22" eb="23">
      <t>モ</t>
    </rPh>
    <rPh sb="26" eb="28">
      <t>ガイブ</t>
    </rPh>
    <rPh sb="28" eb="30">
      <t>キュウデン</t>
    </rPh>
    <rPh sb="30" eb="31">
      <t>キ</t>
    </rPh>
    <rPh sb="37" eb="39">
      <t>ゲンソク</t>
    </rPh>
    <rPh sb="44" eb="46">
      <t>シャリョウ</t>
    </rPh>
    <rPh sb="47" eb="49">
      <t>コウニュウ</t>
    </rPh>
    <rPh sb="54" eb="56">
      <t>バアイ</t>
    </rPh>
    <rPh sb="58" eb="60">
      <t>ホジョ</t>
    </rPh>
    <rPh sb="60" eb="62">
      <t>タイショウ</t>
    </rPh>
    <phoneticPr fontId="1"/>
  </si>
  <si>
    <t>「普通二種免許」所有者が新たに「大型二種免許」などを取得するための教習経費も対象となります。ただし、乗用の許可のみを持っている事業者が、既に普通二種免許を取得している従業員に大型二種免許を取得させる等の、業務に直接関係無い免許の取得費用は補助対象とはなりません」。</t>
    <rPh sb="50" eb="52">
      <t>ジョウヨウ</t>
    </rPh>
    <rPh sb="53" eb="55">
      <t>キョカ</t>
    </rPh>
    <rPh sb="58" eb="59">
      <t>モ</t>
    </rPh>
    <rPh sb="63" eb="66">
      <t>ジギョウシャ</t>
    </rPh>
    <rPh sb="68" eb="69">
      <t>スデ</t>
    </rPh>
    <rPh sb="70" eb="72">
      <t>フツウ</t>
    </rPh>
    <rPh sb="72" eb="74">
      <t>ニシュ</t>
    </rPh>
    <rPh sb="74" eb="76">
      <t>メンキョ</t>
    </rPh>
    <rPh sb="77" eb="79">
      <t>シュトク</t>
    </rPh>
    <rPh sb="83" eb="86">
      <t>ジュウギョウイン</t>
    </rPh>
    <rPh sb="87" eb="89">
      <t>オオガタ</t>
    </rPh>
    <rPh sb="89" eb="91">
      <t>ニシュ</t>
    </rPh>
    <rPh sb="91" eb="93">
      <t>メンキョ</t>
    </rPh>
    <rPh sb="94" eb="96">
      <t>シュトク</t>
    </rPh>
    <rPh sb="99" eb="100">
      <t>ナド</t>
    </rPh>
    <rPh sb="102" eb="104">
      <t>ギョウム</t>
    </rPh>
    <rPh sb="105" eb="107">
      <t>チョクセツ</t>
    </rPh>
    <rPh sb="107" eb="109">
      <t>カンケイ</t>
    </rPh>
    <rPh sb="109" eb="110">
      <t>ナ</t>
    </rPh>
    <rPh sb="111" eb="113">
      <t>メンキョ</t>
    </rPh>
    <rPh sb="114" eb="116">
      <t>シュトク</t>
    </rPh>
    <rPh sb="116" eb="118">
      <t>ヒヨウ</t>
    </rPh>
    <rPh sb="119" eb="121">
      <t>ホジョ</t>
    </rPh>
    <rPh sb="121" eb="123">
      <t>タイショウ</t>
    </rPh>
    <phoneticPr fontId="1"/>
  </si>
  <si>
    <t>運転免許センターで支払う手数料（試験手数料、交付手数料等）や自動車事故対策機構に支払う運転者適性診断の手数料は補助対象とはなりません。</t>
    <rPh sb="30" eb="33">
      <t>ジドウシャ</t>
    </rPh>
    <rPh sb="33" eb="35">
      <t>ジコ</t>
    </rPh>
    <rPh sb="35" eb="37">
      <t>タイサク</t>
    </rPh>
    <rPh sb="37" eb="39">
      <t>キコウ</t>
    </rPh>
    <rPh sb="40" eb="42">
      <t>シハラ</t>
    </rPh>
    <rPh sb="43" eb="46">
      <t>ウンテンシャ</t>
    </rPh>
    <rPh sb="46" eb="48">
      <t>テキセイ</t>
    </rPh>
    <rPh sb="48" eb="50">
      <t>シンダン</t>
    </rPh>
    <rPh sb="51" eb="54">
      <t>テスウリョウ</t>
    </rPh>
    <rPh sb="55" eb="57">
      <t>ホジョ</t>
    </rPh>
    <phoneticPr fontId="1"/>
  </si>
  <si>
    <r>
      <t>働きやすい職場認証制度の認証取得状況について、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1">
      <t>ハタラ</t>
    </rPh>
    <rPh sb="5" eb="7">
      <t>ショクバ</t>
    </rPh>
    <rPh sb="7" eb="11">
      <t>ニンショウセイド</t>
    </rPh>
    <rPh sb="12" eb="14">
      <t>ニンショウ</t>
    </rPh>
    <rPh sb="14" eb="16">
      <t>シュトク</t>
    </rPh>
    <rPh sb="16" eb="18">
      <t>ジョウキョウ</t>
    </rPh>
    <rPh sb="23" eb="25">
      <t>ガイトウ</t>
    </rPh>
    <rPh sb="37" eb="38">
      <t>イ</t>
    </rPh>
    <phoneticPr fontId="1"/>
  </si>
  <si>
    <r>
      <t>女性活躍推進法に基づく「えるぼし」等の認定状況について、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2">
      <t>ジョセイ</t>
    </rPh>
    <rPh sb="2" eb="4">
      <t>カツヤク</t>
    </rPh>
    <rPh sb="4" eb="6">
      <t>スイシン</t>
    </rPh>
    <rPh sb="6" eb="7">
      <t>ホウ</t>
    </rPh>
    <rPh sb="8" eb="9">
      <t>モト</t>
    </rPh>
    <rPh sb="17" eb="18">
      <t>ナド</t>
    </rPh>
    <rPh sb="19" eb="21">
      <t>ニンテイ</t>
    </rPh>
    <rPh sb="21" eb="23">
      <t>ジョウキョウ</t>
    </rPh>
    <rPh sb="28" eb="30">
      <t>ガイトウ</t>
    </rPh>
    <rPh sb="42" eb="43">
      <t>イ</t>
    </rPh>
    <phoneticPr fontId="1"/>
  </si>
  <si>
    <r>
      <t>次世代育成支援対策推進法に基づく「くるみんマーク」等の認定状況について、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3">
      <t>ジセダイ</t>
    </rPh>
    <rPh sb="3" eb="5">
      <t>イクセイ</t>
    </rPh>
    <rPh sb="5" eb="7">
      <t>シエン</t>
    </rPh>
    <rPh sb="7" eb="9">
      <t>タイサク</t>
    </rPh>
    <rPh sb="9" eb="11">
      <t>スイシン</t>
    </rPh>
    <rPh sb="11" eb="12">
      <t>ホウ</t>
    </rPh>
    <rPh sb="13" eb="14">
      <t>モト</t>
    </rPh>
    <rPh sb="25" eb="26">
      <t>ナド</t>
    </rPh>
    <rPh sb="27" eb="29">
      <t>ニンテイ</t>
    </rPh>
    <rPh sb="29" eb="31">
      <t>ジョウキョウ</t>
    </rPh>
    <rPh sb="36" eb="38">
      <t>ガイトウ</t>
    </rPh>
    <rPh sb="50" eb="51">
      <t>イ</t>
    </rPh>
    <phoneticPr fontId="1"/>
  </si>
  <si>
    <t>(1)について補助額等の具体的な補助要件については要望調査票の提出要否も含めて現在検討中ですが、(1)の事業と、(2)及び(3)の事業とでは、同じ車両であっても補助額が異なる可能性があります。(1)の事業の補助要件については決まり次第、以下のURLにて御案内いたします。
https://www.mlit.go.jp/jidosha/jidosha_fr3_000029.html</t>
    <rPh sb="7" eb="10">
      <t>ホジョガク</t>
    </rPh>
    <rPh sb="10" eb="11">
      <t>ナド</t>
    </rPh>
    <rPh sb="12" eb="15">
      <t>グタイテキ</t>
    </rPh>
    <rPh sb="16" eb="20">
      <t>ホジョヨウケン</t>
    </rPh>
    <rPh sb="25" eb="27">
      <t>ヨウボウ</t>
    </rPh>
    <rPh sb="27" eb="30">
      <t>チョウサヒョウ</t>
    </rPh>
    <rPh sb="31" eb="33">
      <t>テイシュツ</t>
    </rPh>
    <rPh sb="33" eb="35">
      <t>ヨウヒ</t>
    </rPh>
    <rPh sb="36" eb="37">
      <t>フク</t>
    </rPh>
    <rPh sb="39" eb="41">
      <t>ゲンザイ</t>
    </rPh>
    <rPh sb="41" eb="44">
      <t>ケントウチュウ</t>
    </rPh>
    <rPh sb="52" eb="54">
      <t>ジギョウ</t>
    </rPh>
    <rPh sb="59" eb="60">
      <t>オヨ</t>
    </rPh>
    <rPh sb="65" eb="67">
      <t>ジギョウ</t>
    </rPh>
    <rPh sb="71" eb="72">
      <t>オナ</t>
    </rPh>
    <rPh sb="73" eb="75">
      <t>シャリョウ</t>
    </rPh>
    <rPh sb="80" eb="83">
      <t>ホジョガク</t>
    </rPh>
    <rPh sb="84" eb="85">
      <t>コト</t>
    </rPh>
    <rPh sb="87" eb="90">
      <t>カノウセイ</t>
    </rPh>
    <rPh sb="100" eb="102">
      <t>ジギョウ</t>
    </rPh>
    <rPh sb="103" eb="107">
      <t>ホジョヨウケン</t>
    </rPh>
    <phoneticPr fontId="1"/>
  </si>
  <si>
    <t>本資料提出時点における貴社の状況を記入してください。
運転者数には正社員やフルタイムで労働する者の他、有期雇用、時短勤務、パートタイムの者も含みます。
事業者団体やグループ会社等で複数社分まとめて申請される場合は、傘下会員の合計値（概数で結構です）を記載してください。</t>
    <rPh sb="0" eb="1">
      <t>ホン</t>
    </rPh>
    <rPh sb="1" eb="3">
      <t>シリョウ</t>
    </rPh>
    <rPh sb="3" eb="5">
      <t>テイシュツ</t>
    </rPh>
    <rPh sb="5" eb="7">
      <t>ジテン</t>
    </rPh>
    <rPh sb="27" eb="30">
      <t>ウンテンシャ</t>
    </rPh>
    <rPh sb="30" eb="31">
      <t>スウ</t>
    </rPh>
    <rPh sb="76" eb="79">
      <t>ジギョウシャ</t>
    </rPh>
    <rPh sb="79" eb="81">
      <t>ダンタイ</t>
    </rPh>
    <rPh sb="86" eb="88">
      <t>ガイシャ</t>
    </rPh>
    <rPh sb="88" eb="89">
      <t>ナド</t>
    </rPh>
    <rPh sb="90" eb="93">
      <t>フクスウシャ</t>
    </rPh>
    <rPh sb="93" eb="94">
      <t>ブン</t>
    </rPh>
    <rPh sb="98" eb="100">
      <t>シンセイ</t>
    </rPh>
    <rPh sb="103" eb="105">
      <t>バアイ</t>
    </rPh>
    <rPh sb="107" eb="109">
      <t>サンカ</t>
    </rPh>
    <rPh sb="109" eb="111">
      <t>カイイン</t>
    </rPh>
    <rPh sb="112" eb="115">
      <t>ゴウケイチ</t>
    </rPh>
    <rPh sb="116" eb="118">
      <t>ガイスウ</t>
    </rPh>
    <rPh sb="119" eb="121">
      <t>ケッコウ</t>
    </rPh>
    <rPh sb="125" eb="127">
      <t>キサイ</t>
    </rPh>
    <phoneticPr fontId="1"/>
  </si>
  <si>
    <r>
      <t>）</t>
    </r>
    <r>
      <rPr>
        <sz val="10"/>
        <color theme="1" tint="4.9989318521683403E-2"/>
        <rFont val="ＭＳ Ｐゴシック"/>
        <family val="3"/>
        <charset val="128"/>
        <scheme val="minor"/>
      </rPr>
      <t>人</t>
    </r>
    <rPh sb="1" eb="2">
      <t>ニン</t>
    </rPh>
    <phoneticPr fontId="1"/>
  </si>
  <si>
    <t>円</t>
    <rPh sb="0" eb="1">
      <t>エン</t>
    </rPh>
    <phoneticPr fontId="1"/>
  </si>
  <si>
    <t>（要望調査②）　公共交通のデジタル化・システム化等</t>
    <rPh sb="1" eb="3">
      <t>ヨウボウ</t>
    </rPh>
    <rPh sb="3" eb="5">
      <t>チョウサ</t>
    </rPh>
    <rPh sb="8" eb="12">
      <t>コウキョウコウツウ</t>
    </rPh>
    <rPh sb="17" eb="18">
      <t>カ</t>
    </rPh>
    <rPh sb="23" eb="24">
      <t>カ</t>
    </rPh>
    <rPh sb="24" eb="25">
      <t>トウ</t>
    </rPh>
    <phoneticPr fontId="25"/>
  </si>
  <si>
    <t>（要望調査③）　インバウンド対応設備機器関係</t>
    <rPh sb="1" eb="3">
      <t>ヨウボウ</t>
    </rPh>
    <rPh sb="3" eb="5">
      <t>チョウサ</t>
    </rPh>
    <rPh sb="14" eb="16">
      <t>タイオウ</t>
    </rPh>
    <rPh sb="16" eb="18">
      <t>セツビ</t>
    </rPh>
    <rPh sb="18" eb="20">
      <t>キキ</t>
    </rPh>
    <rPh sb="20" eb="22">
      <t>カンケイ</t>
    </rPh>
    <phoneticPr fontId="1"/>
  </si>
  <si>
    <t>（要望調査④）　バスターミナルの移動円滑化、待合・乗継環境の向上、情報提供関係</t>
    <rPh sb="1" eb="3">
      <t>ヨウボウ</t>
    </rPh>
    <rPh sb="3" eb="5">
      <t>チョウサ</t>
    </rPh>
    <rPh sb="16" eb="18">
      <t>イドウ</t>
    </rPh>
    <rPh sb="18" eb="21">
      <t>エンカツカ</t>
    </rPh>
    <rPh sb="22" eb="24">
      <t>マチアイ</t>
    </rPh>
    <rPh sb="25" eb="27">
      <t>ノリツギ</t>
    </rPh>
    <rPh sb="27" eb="29">
      <t>カンキョウ</t>
    </rPh>
    <rPh sb="30" eb="32">
      <t>コウジョウ</t>
    </rPh>
    <rPh sb="33" eb="35">
      <t>ジョウホウ</t>
    </rPh>
    <rPh sb="35" eb="37">
      <t>テイキョウ</t>
    </rPh>
    <rPh sb="37" eb="39">
      <t>カンケイ</t>
    </rPh>
    <phoneticPr fontId="1"/>
  </si>
  <si>
    <t>（要望調査⑤）　障害者用ＩＣカードシステム及び障害者用ＷＥＢ予約・決済システムの導入</t>
    <rPh sb="1" eb="3">
      <t>ヨウボウ</t>
    </rPh>
    <rPh sb="3" eb="5">
      <t>チョウサ</t>
    </rPh>
    <rPh sb="8" eb="11">
      <t>ショウガイシャ</t>
    </rPh>
    <rPh sb="11" eb="12">
      <t>ヨウ</t>
    </rPh>
    <rPh sb="21" eb="22">
      <t>オヨ</t>
    </rPh>
    <rPh sb="23" eb="26">
      <t>ショウガイシャ</t>
    </rPh>
    <rPh sb="26" eb="27">
      <t>ヨウ</t>
    </rPh>
    <rPh sb="30" eb="32">
      <t>ヨヤク</t>
    </rPh>
    <rPh sb="33" eb="35">
      <t>ケッサイ</t>
    </rPh>
    <rPh sb="40" eb="42">
      <t>ドウニュウ</t>
    </rPh>
    <phoneticPr fontId="1"/>
  </si>
  <si>
    <t>（要望調査⑥）　人材確保・育成</t>
    <rPh sb="1" eb="3">
      <t>ヨウボウ</t>
    </rPh>
    <rPh sb="3" eb="5">
      <t>チョウサ</t>
    </rPh>
    <rPh sb="8" eb="10">
      <t>ジンザイ</t>
    </rPh>
    <rPh sb="10" eb="12">
      <t>カクホ</t>
    </rPh>
    <rPh sb="13" eb="15">
      <t>イクセイ</t>
    </rPh>
    <phoneticPr fontId="1"/>
  </si>
  <si>
    <r>
      <t xml:space="preserve">・バスICカードシステム導入等のキャッシュレス対応、バスロケーションシステム、多言語対応の設備機器については、観光予算で支援することとしておりますので、「（要望調査③）　インバウンド対応設備機器関係」に記入してください。
・利用料や保守料などの維持費（ランニングコスト）、手数料又はこれらに類するものは対象外です。
・〈バス・タクシー事業者向け「デジタル化の手引き」について〉も参照してください。　
　https://www.mlit.go.jp/jidosha/jidosha_fr3_000038.html
</t>
    </r>
    <r>
      <rPr>
        <sz val="9"/>
        <color theme="1" tint="4.9989318521683403E-2"/>
        <rFont val="ＭＳ Ｐゴシック"/>
        <family val="3"/>
        <charset val="128"/>
        <scheme val="minor"/>
      </rPr>
      <t>・国土交通省にて別に執行（執行事務は「日本自動車輸送技術協会」が担当）している「事故防止対策支援推進事業」の補助対象機器については補助対象外となります。なお、「事故防止対策支援推進事業」の補助対象機器については以下のURLから御確認ください。
　https://www.mlit.go.jp/jidosha/anzen/subcontents/jikoboushi.html
・法令で設置が義務づけられている機器（令和６年４月１日に施行される改正「旅客自動車運送事業運輸規則」により義務づけられるものも含む。）は補助対象外となります。</t>
    </r>
    <rPh sb="55" eb="59">
      <t>カンコウヨサン</t>
    </rPh>
    <rPh sb="189" eb="191">
      <t>サンショウ</t>
    </rPh>
    <rPh sb="257" eb="259">
      <t>コクド</t>
    </rPh>
    <rPh sb="259" eb="262">
      <t>コウツウショウ</t>
    </rPh>
    <rPh sb="264" eb="265">
      <t>ベツ</t>
    </rPh>
    <rPh sb="266" eb="268">
      <t>シッコウ</t>
    </rPh>
    <rPh sb="269" eb="271">
      <t>シッコウ</t>
    </rPh>
    <rPh sb="271" eb="273">
      <t>ジム</t>
    </rPh>
    <rPh sb="288" eb="290">
      <t>タントウ</t>
    </rPh>
    <rPh sb="296" eb="298">
      <t>ジコ</t>
    </rPh>
    <rPh sb="298" eb="300">
      <t>ボウシ</t>
    </rPh>
    <rPh sb="300" eb="302">
      <t>タイサク</t>
    </rPh>
    <rPh sb="302" eb="304">
      <t>シエン</t>
    </rPh>
    <rPh sb="304" eb="306">
      <t>スイシン</t>
    </rPh>
    <rPh sb="306" eb="308">
      <t>ジギョウ</t>
    </rPh>
    <rPh sb="310" eb="312">
      <t>ホジョ</t>
    </rPh>
    <rPh sb="312" eb="314">
      <t>タイショウ</t>
    </rPh>
    <rPh sb="314" eb="316">
      <t>キキ</t>
    </rPh>
    <rPh sb="321" eb="323">
      <t>ホジョ</t>
    </rPh>
    <rPh sb="323" eb="326">
      <t>タイショウガイ</t>
    </rPh>
    <rPh sb="361" eb="363">
      <t>イカ</t>
    </rPh>
    <rPh sb="369" eb="372">
      <t>ゴカクニン</t>
    </rPh>
    <phoneticPr fontId="1"/>
  </si>
  <si>
    <t>　観光予算での支援を予定しているため、多言語・WiFi・キャッシュレス決済のうち最低でもどれか一つを導入する場合が対象になります。多言語・WiFi・キャッシュレス決済対応にあたって補助金活用の有無は問いません。
　また、空港アクセスまたは観光周遊への使用する車両である必要があります。</t>
    <rPh sb="35" eb="37">
      <t>ケッサイ</t>
    </rPh>
    <rPh sb="81" eb="83">
      <t>ケッサイ</t>
    </rPh>
    <rPh sb="110" eb="112">
      <t>クウコウ</t>
    </rPh>
    <rPh sb="134" eb="136">
      <t>ヒツヨウ</t>
    </rPh>
    <phoneticPr fontId="1"/>
  </si>
  <si>
    <t>ノンステップバス、リフト付きバス、エレベーター付きバスの導入　※EVバスは「②EVバスの導入」に記入してください。</t>
    <rPh sb="12" eb="13">
      <t>ツ</t>
    </rPh>
    <rPh sb="44" eb="46">
      <t>ドウニュウ</t>
    </rPh>
    <rPh sb="48" eb="50">
      <t>キニュウ</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</si>
  <si>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</si>
  <si>
    <t>その他外部研修</t>
    <rPh sb="2" eb="3">
      <t>タ</t>
    </rPh>
    <rPh sb="3" eb="5">
      <t>ガイブ</t>
    </rPh>
    <rPh sb="5" eb="7">
      <t>ケンシュウ</t>
    </rPh>
    <phoneticPr fontId="1"/>
  </si>
  <si>
    <t>自社研修</t>
    <rPh sb="0" eb="2">
      <t>ジシャ</t>
    </rPh>
    <rPh sb="2" eb="4">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</si>
</sst>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quot;B-&quot;0"/>
    <numFmt numFmtId="179" formatCode="0_);[Red]\(0\)"/>
    <numFmt numFmtId="180" formatCode="[$-411]ge\.m\.d;@"/>
  </numFmts>
  <fonts count="6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sz val="6"/>
      <color theme="1"/>
      <name val="ＭＳ Ｐゴシック"/>
      <family val="2"/>
      <charset val="128"/>
      <scheme val="minor"/>
    </font>
    <font>
      <sz val="11"/>
      <color theme="1"/>
      <name val="ＭＳ Ｐゴシック"/>
      <family val="2"/>
      <charset val="128"/>
      <scheme val="minor"/>
    </font>
    <font>
      <sz val="11"/>
      <color theme="0" tint="-0.499984740745262"/>
      <name val="ＭＳ Ｐゴシック"/>
      <family val="3"/>
      <charset val="128"/>
      <scheme val="minor"/>
    </font>
    <font>
      <sz val="18"/>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1"/>
      <color theme="0" tint="-0.499984740745262"/>
      <name val="ＭＳ Ｐゴシック"/>
      <family val="2"/>
      <charset val="128"/>
      <scheme val="minor"/>
    </font>
    <font>
      <sz val="11"/>
      <color theme="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1"/>
      <color theme="0"/>
      <name val="ＭＳ Ｐゴシック"/>
      <family val="3"/>
      <scheme val="minor"/>
    </font>
    <font>
      <sz val="6"/>
      <name val="ＭＳ Ｐゴシック"/>
      <family val="3"/>
      <scheme val="minor"/>
    </font>
    <font>
      <b/>
      <sz val="10"/>
      <name val="ＭＳ Ｐゴシック"/>
      <family val="3"/>
      <scheme val="minor"/>
    </font>
    <font>
      <b/>
      <sz val="11"/>
      <name val="ＭＳ Ｐゴシック"/>
      <family val="3"/>
      <scheme val="minor"/>
    </font>
    <font>
      <sz val="11"/>
      <name val="ＭＳ Ｐゴシック"/>
      <family val="3"/>
      <scheme val="minor"/>
    </font>
    <font>
      <sz val="10"/>
      <name val="ＭＳ Ｐゴシック"/>
      <family val="3"/>
      <scheme val="minor"/>
    </font>
    <font>
      <sz val="8"/>
      <name val="ＭＳ Ｐゴシック"/>
      <family val="3"/>
      <charset val="128"/>
    </font>
    <font>
      <sz val="9"/>
      <name val="ＭＳ Ｐゴシック"/>
      <family val="3"/>
      <scheme val="minor"/>
    </font>
    <font>
      <sz val="9"/>
      <color theme="1"/>
      <name val="ＭＳ Ｐゴシック"/>
      <family val="3"/>
      <scheme val="minor"/>
    </font>
    <font>
      <sz val="18"/>
      <color theme="1"/>
      <name val="ＭＳ Ｐゴシック"/>
      <family val="3"/>
      <scheme val="minor"/>
    </font>
    <font>
      <sz val="10"/>
      <color theme="1"/>
      <name val="ＭＳ Ｐゴシック"/>
      <family val="3"/>
      <scheme val="minor"/>
    </font>
    <font>
      <b/>
      <sz val="11"/>
      <color theme="1"/>
      <name val="ＭＳ Ｐゴシック"/>
      <family val="3"/>
      <scheme val="minor"/>
    </font>
    <font>
      <sz val="10"/>
      <name val="ＭＳ Ｐゴシック"/>
      <family val="3"/>
      <charset val="128"/>
      <scheme val="minor"/>
    </font>
    <font>
      <sz val="9"/>
      <color theme="1"/>
      <name val="ＭＳ Ｐゴシック"/>
      <family val="2"/>
      <charset val="128"/>
      <scheme val="minor"/>
    </font>
    <font>
      <sz val="8"/>
      <name val="ＭＳ Ｐゴシック"/>
      <family val="3"/>
      <charset val="128"/>
      <scheme val="minor"/>
    </font>
    <font>
      <sz val="11"/>
      <color theme="1"/>
      <name val="ＭＳ Ｐゴシック"/>
      <family val="3"/>
      <scheme val="minor"/>
    </font>
    <font>
      <sz val="9"/>
      <color rgb="FFFF0000"/>
      <name val="ＭＳ Ｐゴシック"/>
      <family val="3"/>
      <charset val="128"/>
      <scheme val="minor"/>
    </font>
    <font>
      <sz val="8"/>
      <name val="ＭＳ Ｐゴシック"/>
      <family val="3"/>
      <scheme val="minor"/>
    </font>
    <font>
      <sz val="9"/>
      <color rgb="FFFF0000"/>
      <name val="ＭＳ Ｐゴシック"/>
      <family val="2"/>
      <charset val="128"/>
      <scheme val="minor"/>
    </font>
    <font>
      <b/>
      <u/>
      <sz val="10"/>
      <color theme="1"/>
      <name val="ＭＳ Ｐゴシック"/>
      <family val="3"/>
      <charset val="128"/>
      <scheme val="minor"/>
    </font>
    <font>
      <sz val="16"/>
      <color theme="1"/>
      <name val="ＭＳ Ｐゴシック"/>
      <family val="3"/>
      <charset val="128"/>
      <scheme val="minor"/>
    </font>
    <font>
      <sz val="9"/>
      <color theme="1" tint="4.9989318521683403E-2"/>
      <name val="ＭＳ Ｐゴシック"/>
      <family val="3"/>
      <charset val="128"/>
      <scheme val="minor"/>
    </font>
    <font>
      <u/>
      <sz val="9"/>
      <color rgb="FFFF0000"/>
      <name val="ＭＳ Ｐゴシック"/>
      <family val="3"/>
      <charset val="128"/>
      <scheme val="minor"/>
    </font>
    <font>
      <b/>
      <sz val="10"/>
      <color rgb="FFFF0000"/>
      <name val="ＭＳ Ｐゴシック"/>
      <family val="3"/>
      <charset val="128"/>
      <scheme val="minor"/>
    </font>
    <font>
      <b/>
      <sz val="11"/>
      <color theme="1" tint="4.9989318521683403E-2"/>
      <name val="ＭＳ Ｐゴシック"/>
      <family val="3"/>
      <charset val="128"/>
      <scheme val="minor"/>
    </font>
    <font>
      <b/>
      <sz val="10"/>
      <color theme="1" tint="4.9989318521683403E-2"/>
      <name val="ＭＳ Ｐゴシック"/>
      <family val="3"/>
      <scheme val="minor"/>
    </font>
    <font>
      <sz val="10"/>
      <color theme="1" tint="4.9989318521683403E-2"/>
      <name val="ＭＳ Ｐゴシック"/>
      <family val="3"/>
      <charset val="128"/>
      <scheme val="minor"/>
    </font>
    <font>
      <sz val="6"/>
      <color theme="1" tint="4.9989318521683403E-2"/>
      <name val="ＭＳ Ｐゴシック"/>
      <family val="3"/>
      <charset val="128"/>
      <scheme val="minor"/>
    </font>
    <font>
      <sz val="10"/>
      <color theme="1" tint="4.9989318521683403E-2"/>
      <name val="ＭＳ Ｐゴシック"/>
      <family val="3"/>
      <scheme val="minor"/>
    </font>
    <font>
      <sz val="11"/>
      <color theme="1" tint="4.9989318521683403E-2"/>
      <name val="ＭＳ Ｐゴシック"/>
      <family val="3"/>
      <charset val="128"/>
      <scheme val="minor"/>
    </font>
    <font>
      <sz val="11"/>
      <color theme="1" tint="4.9989318521683403E-2"/>
      <name val="ＭＳ Ｐゴシック"/>
      <family val="2"/>
      <charset val="128"/>
      <scheme val="minor"/>
    </font>
    <font>
      <sz val="8"/>
      <color theme="1" tint="4.9989318521683403E-2"/>
      <name val="ＭＳ Ｐゴシック"/>
      <family val="3"/>
      <charset val="128"/>
      <scheme val="minor"/>
    </font>
    <font>
      <b/>
      <u/>
      <sz val="10"/>
      <color theme="1" tint="4.9989318521683403E-2"/>
      <name val="ＭＳ Ｐゴシック"/>
      <family val="3"/>
      <charset val="128"/>
      <scheme val="minor"/>
    </font>
    <font>
      <sz val="16"/>
      <color theme="1" tint="4.9989318521683403E-2"/>
      <name val="ＭＳ Ｐゴシック"/>
      <family val="3"/>
      <charset val="128"/>
      <scheme val="minor"/>
    </font>
    <font>
      <i/>
      <sz val="9"/>
      <color theme="1"/>
      <name val="ＭＳ Ｐゴシック"/>
      <family val="3"/>
      <charset val="128"/>
      <scheme val="minor"/>
    </font>
    <font>
      <sz val="10"/>
      <color rgb="FF00B0F0"/>
      <name val="ＭＳ Ｐゴシック"/>
      <family val="3"/>
      <charset val="128"/>
      <scheme val="minor"/>
    </font>
    <font>
      <b/>
      <sz val="10"/>
      <color theme="1" tint="4.9989318521683403E-2"/>
      <name val="ＭＳ Ｐゴシック"/>
      <family val="3"/>
      <charset val="128"/>
      <scheme val="minor"/>
    </font>
    <font>
      <sz val="9"/>
      <color theme="1" tint="4.9989318521683403E-2"/>
      <name val="ＭＳ Ｐゴシック"/>
      <family val="3"/>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s>
  <borders count="32">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auto="1"/>
      </left>
      <right/>
      <top/>
      <bottom/>
      <diagonal/>
    </border>
    <border>
      <left/>
      <right style="hair">
        <color auto="1"/>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style="thin">
        <color indexed="64"/>
      </left>
      <right/>
      <top style="thin">
        <color indexed="64"/>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alignment vertical="center"/>
    </xf>
    <xf numFmtId="38" fontId="13" fillId="0" borderId="0" applyFont="0" applyFill="0" applyBorder="0" applyAlignment="0" applyProtection="0">
      <alignment vertical="center"/>
    </xf>
    <xf numFmtId="0" fontId="20" fillId="0" borderId="0"/>
    <xf numFmtId="38" fontId="20" fillId="0" borderId="0" applyFont="0" applyFill="0" applyBorder="0" applyAlignment="0" applyProtection="0">
      <alignment vertical="center"/>
    </xf>
  </cellStyleXfs>
  <cellXfs count="499">
    <xf numFmtId="0" fontId="0" fillId="0" borderId="0" xfId="0">
      <alignment vertical="center"/>
    </xf>
    <xf numFmtId="49" fontId="5" fillId="0" borderId="0" xfId="0" applyNumberFormat="1" applyFont="1" applyBorder="1" applyAlignment="1">
      <alignment horizontal="center" vertical="center" wrapText="1"/>
    </xf>
    <xf numFmtId="0" fontId="4" fillId="0" borderId="0" xfId="0" applyFont="1">
      <alignment vertical="center"/>
    </xf>
    <xf numFmtId="0" fontId="0" fillId="0" borderId="0" xfId="0" applyFill="1">
      <alignment vertical="center"/>
    </xf>
    <xf numFmtId="0" fontId="0" fillId="0" borderId="0" xfId="0" applyFill="1" applyBorder="1">
      <alignment vertical="center"/>
    </xf>
    <xf numFmtId="0" fontId="0" fillId="0" borderId="0" xfId="0" applyBorder="1">
      <alignment vertical="center"/>
    </xf>
    <xf numFmtId="0" fontId="12" fillId="0" borderId="0"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lignment vertical="center"/>
    </xf>
    <xf numFmtId="0" fontId="0" fillId="0" borderId="0" xfId="0"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lignment vertical="center"/>
    </xf>
    <xf numFmtId="49" fontId="8" fillId="0" borderId="0" xfId="0" applyNumberFormat="1" applyFont="1" applyAlignment="1">
      <alignment horizontal="center" vertical="center"/>
    </xf>
    <xf numFmtId="0" fontId="0" fillId="0" borderId="0" xfId="0" applyFill="1" applyBorder="1" applyAlignment="1">
      <alignment horizontal="center" vertical="center"/>
    </xf>
    <xf numFmtId="49" fontId="5" fillId="0" borderId="0" xfId="0" applyNumberFormat="1" applyFont="1" applyBorder="1" applyAlignment="1">
      <alignment horizontal="right" vertical="center" wrapText="1"/>
    </xf>
    <xf numFmtId="0" fontId="0" fillId="3" borderId="0" xfId="0" applyFill="1">
      <alignment vertical="center"/>
    </xf>
    <xf numFmtId="0" fontId="0" fillId="3" borderId="0" xfId="0" applyFill="1" applyBorder="1" applyAlignment="1"/>
    <xf numFmtId="0" fontId="6" fillId="0" borderId="0" xfId="0" applyFont="1" applyFill="1" applyBorder="1">
      <alignment vertical="center"/>
    </xf>
    <xf numFmtId="0" fontId="6" fillId="3" borderId="0"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Fill="1" applyBorder="1" applyAlignment="1">
      <alignment horizontal="left" vertical="center"/>
    </xf>
    <xf numFmtId="0" fontId="9" fillId="0" borderId="0" xfId="0" applyFont="1" applyFill="1" applyBorder="1" applyAlignment="1">
      <alignment horizontal="center" vertical="center"/>
    </xf>
    <xf numFmtId="49" fontId="5" fillId="0" borderId="6" xfId="0" applyNumberFormat="1" applyFont="1" applyBorder="1" applyAlignment="1">
      <alignment horizontal="center" vertical="center" wrapText="1"/>
    </xf>
    <xf numFmtId="49" fontId="3" fillId="0" borderId="0" xfId="0" applyNumberFormat="1" applyFont="1" applyAlignment="1">
      <alignment horizontal="left" vertical="center" wrapText="1"/>
    </xf>
    <xf numFmtId="0" fontId="0" fillId="0" borderId="0" xfId="0" applyFill="1" applyBorder="1" applyAlignment="1">
      <alignment horizontal="center" vertical="center"/>
    </xf>
    <xf numFmtId="49" fontId="17" fillId="0" borderId="0" xfId="0" applyNumberFormat="1" applyFont="1" applyBorder="1" applyAlignment="1">
      <alignment horizontal="right" vertical="center" wrapText="1"/>
    </xf>
    <xf numFmtId="0" fontId="5" fillId="0" borderId="0" xfId="0" applyFont="1" applyFill="1" applyBorder="1" applyAlignment="1">
      <alignment vertical="center"/>
    </xf>
    <xf numFmtId="0" fontId="15" fillId="0" borderId="0" xfId="0" applyFont="1" applyFill="1" applyAlignment="1">
      <alignment vertical="center"/>
    </xf>
    <xf numFmtId="0" fontId="17" fillId="0" borderId="0" xfId="0" applyFont="1" applyFill="1" applyAlignment="1">
      <alignment horizontal="right" vertical="center"/>
    </xf>
    <xf numFmtId="49" fontId="5" fillId="0" borderId="6" xfId="0" applyNumberFormat="1" applyFont="1" applyBorder="1" applyAlignment="1">
      <alignment horizontal="center" vertical="center" wrapText="1"/>
    </xf>
    <xf numFmtId="0" fontId="9" fillId="0" borderId="0" xfId="0" applyFont="1" applyFill="1" applyBorder="1" applyAlignment="1">
      <alignment horizontal="center" vertical="center"/>
    </xf>
    <xf numFmtId="0" fontId="0" fillId="0" borderId="0" xfId="0" applyFill="1" applyBorder="1" applyAlignment="1">
      <alignment horizontal="center" vertical="center"/>
    </xf>
    <xf numFmtId="49" fontId="3" fillId="0" borderId="0" xfId="0" applyNumberFormat="1" applyFont="1" applyAlignment="1">
      <alignment horizontal="left" vertical="center" wrapText="1"/>
    </xf>
    <xf numFmtId="0" fontId="9" fillId="0" borderId="0" xfId="0" applyFont="1" applyBorder="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18" fillId="0" borderId="0" xfId="0" applyFont="1">
      <alignment vertical="center"/>
    </xf>
    <xf numFmtId="0" fontId="14" fillId="0" borderId="0" xfId="0" applyFont="1" applyAlignment="1">
      <alignment horizontal="center" vertical="center"/>
    </xf>
    <xf numFmtId="0" fontId="6" fillId="0" borderId="0" xfId="0" applyFont="1"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3" fillId="0" borderId="0" xfId="0" applyFont="1" applyFill="1">
      <alignment vertical="center"/>
    </xf>
    <xf numFmtId="0" fontId="0" fillId="0" borderId="0" xfId="0" applyBorder="1" applyAlignment="1">
      <alignment horizontal="center" vertical="center"/>
    </xf>
    <xf numFmtId="49" fontId="5" fillId="0" borderId="0" xfId="0" applyNumberFormat="1" applyFont="1" applyBorder="1" applyAlignment="1">
      <alignment horizontal="left" vertical="center" wrapText="1" shrinkToFit="1"/>
    </xf>
    <xf numFmtId="49" fontId="5" fillId="0" borderId="0" xfId="0" applyNumberFormat="1" applyFont="1" applyBorder="1" applyAlignment="1">
      <alignment horizontal="left" vertical="center" shrinkToFit="1"/>
    </xf>
    <xf numFmtId="38" fontId="5" fillId="0" borderId="0" xfId="1" applyFont="1" applyBorder="1" applyAlignment="1">
      <alignment horizontal="center" vertical="center" wrapText="1"/>
    </xf>
    <xf numFmtId="49" fontId="5" fillId="0" borderId="0" xfId="0" applyNumberFormat="1" applyFont="1" applyBorder="1" applyAlignment="1">
      <alignment horizontal="center" vertical="center" shrinkToFit="1"/>
    </xf>
    <xf numFmtId="0" fontId="0" fillId="0" borderId="0" xfId="0" applyAlignment="1">
      <alignment vertical="center"/>
    </xf>
    <xf numFmtId="0" fontId="0" fillId="3" borderId="0" xfId="0" applyFill="1" applyAlignment="1">
      <alignment vertical="center"/>
    </xf>
    <xf numFmtId="49" fontId="5" fillId="3" borderId="0" xfId="0" applyNumberFormat="1" applyFont="1" applyFill="1" applyBorder="1" applyAlignment="1">
      <alignment vertical="center" wrapText="1"/>
    </xf>
    <xf numFmtId="0" fontId="0" fillId="3" borderId="0" xfId="0" applyFill="1" applyBorder="1" applyAlignment="1">
      <alignment vertical="center"/>
    </xf>
    <xf numFmtId="0" fontId="0" fillId="0" borderId="0" xfId="0" applyBorder="1" applyAlignment="1">
      <alignment horizontal="center" vertical="center"/>
    </xf>
    <xf numFmtId="0" fontId="5" fillId="0" borderId="0" xfId="0" applyFont="1" applyFill="1" applyBorder="1" applyAlignment="1">
      <alignment horizontal="center" vertical="center"/>
    </xf>
    <xf numFmtId="0" fontId="10" fillId="3" borderId="0" xfId="0" applyFont="1" applyFill="1">
      <alignment vertical="center"/>
    </xf>
    <xf numFmtId="0" fontId="0" fillId="0" borderId="0" xfId="0" applyAlignment="1">
      <alignment vertical="center"/>
    </xf>
    <xf numFmtId="49" fontId="5" fillId="3" borderId="0" xfId="0" applyNumberFormat="1" applyFont="1" applyFill="1" applyBorder="1" applyAlignment="1">
      <alignment horizontal="center" vertical="center" wrapText="1"/>
    </xf>
    <xf numFmtId="0" fontId="0" fillId="3" borderId="0" xfId="0" applyFill="1" applyBorder="1" applyAlignment="1">
      <alignment horizontal="center" vertical="center"/>
    </xf>
    <xf numFmtId="49" fontId="6" fillId="3" borderId="0" xfId="0" applyNumberFormat="1" applyFont="1" applyFill="1" applyBorder="1" applyAlignment="1">
      <alignment horizontal="center" vertical="center" shrinkToFit="1"/>
    </xf>
    <xf numFmtId="49" fontId="5" fillId="3" borderId="0" xfId="0" applyNumberFormat="1" applyFont="1" applyFill="1" applyBorder="1" applyAlignment="1">
      <alignment horizontal="left" vertical="center" wrapText="1"/>
    </xf>
    <xf numFmtId="0" fontId="20" fillId="0" borderId="0" xfId="2" applyFill="1"/>
    <xf numFmtId="0" fontId="20" fillId="0" borderId="0" xfId="2" applyFill="1" applyAlignment="1">
      <alignment horizontal="right"/>
    </xf>
    <xf numFmtId="0" fontId="20" fillId="0" borderId="0" xfId="2"/>
    <xf numFmtId="0" fontId="20" fillId="0" borderId="0" xfId="2" applyFill="1" applyAlignment="1">
      <alignment horizontal="center"/>
    </xf>
    <xf numFmtId="0" fontId="20" fillId="0" borderId="0" xfId="2" applyNumberFormat="1"/>
    <xf numFmtId="0" fontId="9" fillId="0" borderId="0" xfId="0" applyFont="1" applyFill="1" applyBorder="1" applyAlignment="1">
      <alignment horizontal="center" vertical="center"/>
    </xf>
    <xf numFmtId="0" fontId="0" fillId="0" borderId="0" xfId="0" applyFont="1">
      <alignment vertical="center"/>
    </xf>
    <xf numFmtId="0" fontId="26" fillId="0" borderId="0" xfId="0" applyFont="1" applyFill="1" applyAlignment="1">
      <alignment horizontal="right" vertical="center"/>
    </xf>
    <xf numFmtId="0" fontId="28" fillId="0" borderId="0" xfId="0" applyFont="1" applyFill="1">
      <alignment vertical="center"/>
    </xf>
    <xf numFmtId="49" fontId="29" fillId="0" borderId="6" xfId="0" applyNumberFormat="1" applyFont="1" applyBorder="1" applyAlignment="1">
      <alignment horizontal="center" vertical="center" wrapText="1"/>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31" fillId="3" borderId="0" xfId="0" applyFont="1" applyFill="1" applyBorder="1" applyAlignment="1">
      <alignment horizontal="center" vertical="center"/>
    </xf>
    <xf numFmtId="0" fontId="31" fillId="0" borderId="0" xfId="0" applyFont="1" applyFill="1" applyBorder="1">
      <alignment vertical="center"/>
    </xf>
    <xf numFmtId="0" fontId="29"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lignment vertical="center"/>
    </xf>
    <xf numFmtId="0" fontId="25" fillId="0" borderId="0" xfId="0" applyFont="1" applyFill="1">
      <alignment vertical="center"/>
    </xf>
    <xf numFmtId="0" fontId="32" fillId="0" borderId="0" xfId="0" applyFont="1" applyFill="1" applyBorder="1" applyAlignment="1">
      <alignment horizontal="left" vertical="center" wrapText="1"/>
    </xf>
    <xf numFmtId="0" fontId="32" fillId="4" borderId="0" xfId="0" applyFont="1" applyFill="1" applyBorder="1" applyAlignment="1">
      <alignment horizontal="left" vertical="center" wrapText="1"/>
    </xf>
    <xf numFmtId="0" fontId="33" fillId="0" borderId="0" xfId="0" applyFont="1" applyFill="1" applyAlignment="1">
      <alignment horizontal="center" vertical="center"/>
    </xf>
    <xf numFmtId="0" fontId="34" fillId="0" borderId="0" xfId="0" applyFont="1" applyFill="1" applyBorder="1" applyAlignment="1">
      <alignment horizontal="center" vertical="center"/>
    </xf>
    <xf numFmtId="0" fontId="34" fillId="0" borderId="0" xfId="0" applyFont="1" applyFill="1" applyAlignment="1">
      <alignment horizontal="left" vertical="center"/>
    </xf>
    <xf numFmtId="0" fontId="34" fillId="0" borderId="0" xfId="0" applyFont="1" applyFill="1" applyBorder="1" applyAlignment="1">
      <alignment horizontal="left" vertical="center"/>
    </xf>
    <xf numFmtId="0" fontId="34" fillId="0" borderId="0" xfId="0" applyFont="1" applyAlignment="1">
      <alignment vertical="center"/>
    </xf>
    <xf numFmtId="49" fontId="34" fillId="0" borderId="0" xfId="0" applyNumberFormat="1" applyFont="1" applyBorder="1" applyAlignment="1">
      <alignment horizontal="right" vertical="center" wrapText="1"/>
    </xf>
    <xf numFmtId="0" fontId="35" fillId="0" borderId="0" xfId="0" applyFont="1" applyAlignment="1">
      <alignment horizontal="right" vertical="center"/>
    </xf>
    <xf numFmtId="0" fontId="0" fillId="0" borderId="0" xfId="0" applyFont="1" applyFill="1" applyBorder="1" applyAlignment="1">
      <alignment horizontal="right" vertical="center"/>
    </xf>
    <xf numFmtId="0" fontId="34" fillId="0" borderId="0" xfId="0" applyFont="1" applyAlignment="1">
      <alignment horizontal="right" vertical="center" wrapText="1"/>
    </xf>
    <xf numFmtId="49" fontId="34" fillId="0" borderId="0" xfId="0" applyNumberFormat="1" applyFont="1" applyBorder="1" applyAlignment="1">
      <alignment horizontal="left" vertical="center"/>
    </xf>
    <xf numFmtId="49"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vertical="top" wrapText="1" shrinkToFit="1"/>
    </xf>
    <xf numFmtId="49" fontId="5" fillId="0" borderId="0" xfId="0" applyNumberFormat="1" applyFont="1" applyFill="1" applyBorder="1" applyAlignment="1">
      <alignment vertical="top" shrinkToFit="1"/>
    </xf>
    <xf numFmtId="0" fontId="0" fillId="0" borderId="24" xfId="0" applyBorder="1" applyAlignment="1">
      <alignment horizontal="center" vertical="center"/>
    </xf>
    <xf numFmtId="49" fontId="5" fillId="0" borderId="24" xfId="0" applyNumberFormat="1" applyFont="1" applyFill="1" applyBorder="1" applyAlignment="1">
      <alignment horizontal="center" vertical="center" shrinkToFit="1"/>
    </xf>
    <xf numFmtId="0" fontId="5" fillId="0" borderId="24" xfId="0" applyFont="1" applyFill="1" applyBorder="1" applyAlignment="1">
      <alignment horizontal="center" vertical="center"/>
    </xf>
    <xf numFmtId="49" fontId="5" fillId="0" borderId="24" xfId="0" applyNumberFormat="1" applyFont="1" applyFill="1" applyBorder="1" applyAlignment="1">
      <alignment horizontal="center" vertical="center" wrapText="1"/>
    </xf>
    <xf numFmtId="0" fontId="9" fillId="0" borderId="24" xfId="0" applyFont="1" applyFill="1" applyBorder="1" applyAlignment="1">
      <alignment horizontal="center" vertical="center"/>
    </xf>
    <xf numFmtId="38" fontId="11" fillId="0" borderId="24" xfId="1" applyFont="1" applyFill="1" applyBorder="1" applyAlignment="1">
      <alignment horizontal="left" vertical="top" wrapText="1"/>
    </xf>
    <xf numFmtId="49" fontId="5" fillId="0" borderId="0" xfId="0" applyNumberFormat="1" applyFont="1" applyBorder="1" applyAlignment="1">
      <alignment vertical="center" shrinkToFit="1"/>
    </xf>
    <xf numFmtId="49" fontId="5" fillId="0" borderId="6" xfId="0" applyNumberFormat="1" applyFont="1" applyBorder="1" applyAlignment="1">
      <alignment horizontal="center" vertical="center" wrapText="1"/>
    </xf>
    <xf numFmtId="0" fontId="16" fillId="0" borderId="5" xfId="0" applyFont="1" applyFill="1" applyBorder="1" applyAlignment="1">
      <alignment horizontal="left" vertical="center"/>
    </xf>
    <xf numFmtId="0" fontId="39" fillId="0" borderId="0" xfId="0" applyFont="1" applyFill="1" applyAlignment="1">
      <alignment horizontal="left" vertical="center"/>
    </xf>
    <xf numFmtId="49" fontId="5" fillId="0" borderId="6"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38" fontId="11" fillId="0" borderId="3" xfId="1" applyFont="1" applyFill="1" applyBorder="1" applyAlignment="1">
      <alignment horizontal="left" vertical="top" wrapText="1"/>
    </xf>
    <xf numFmtId="49" fontId="5" fillId="0" borderId="3" xfId="0" applyNumberFormat="1" applyFont="1" applyFill="1" applyBorder="1" applyAlignment="1">
      <alignment horizontal="center" vertical="center" shrinkToFit="1"/>
    </xf>
    <xf numFmtId="49" fontId="5" fillId="0" borderId="4" xfId="0" applyNumberFormat="1" applyFont="1" applyFill="1" applyBorder="1" applyAlignment="1">
      <alignment horizontal="center" vertical="center" shrinkToFit="1"/>
    </xf>
    <xf numFmtId="49" fontId="5" fillId="0" borderId="0" xfId="0" applyNumberFormat="1" applyFont="1" applyFill="1" applyBorder="1" applyAlignment="1">
      <alignment horizontal="right" vertical="center" wrapText="1"/>
    </xf>
    <xf numFmtId="0" fontId="7" fillId="0" borderId="5" xfId="0" applyFont="1" applyFill="1" applyBorder="1" applyAlignment="1">
      <alignment horizontal="left" vertical="center"/>
    </xf>
    <xf numFmtId="0" fontId="3" fillId="0" borderId="0" xfId="0" applyFont="1">
      <alignment vertical="center"/>
    </xf>
    <xf numFmtId="49" fontId="29" fillId="0" borderId="6"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0" fillId="0" borderId="0" xfId="0" applyAlignment="1">
      <alignment horizontal="right" vertical="center"/>
    </xf>
    <xf numFmtId="0" fontId="16" fillId="0" borderId="0" xfId="0" applyFont="1">
      <alignment vertical="center"/>
    </xf>
    <xf numFmtId="0" fontId="5" fillId="0" borderId="0" xfId="0" applyFont="1" applyAlignment="1">
      <alignment vertical="center" wrapText="1"/>
    </xf>
    <xf numFmtId="0" fontId="44" fillId="0" borderId="0" xfId="0" applyFont="1" applyAlignment="1">
      <alignment horizontal="center" vertical="center"/>
    </xf>
    <xf numFmtId="0" fontId="6" fillId="0" borderId="0" xfId="0" applyFont="1" applyAlignment="1">
      <alignment vertical="center" wrapText="1"/>
    </xf>
    <xf numFmtId="0" fontId="5" fillId="0" borderId="0" xfId="0" applyFont="1" applyAlignment="1">
      <alignment horizontal="left" vertical="center" shrinkToFit="1"/>
    </xf>
    <xf numFmtId="0" fontId="5" fillId="0" borderId="0" xfId="0" applyFont="1" applyAlignment="1">
      <alignment horizontal="center" vertical="center"/>
    </xf>
    <xf numFmtId="0" fontId="5" fillId="0" borderId="0" xfId="0" applyFont="1" applyAlignment="1">
      <alignment vertical="center" wrapText="1" shrinkToFit="1"/>
    </xf>
    <xf numFmtId="0" fontId="5" fillId="0" borderId="0" xfId="0" applyFont="1" applyAlignment="1">
      <alignment horizontal="center" vertical="center" wrapText="1" shrinkToFit="1"/>
    </xf>
    <xf numFmtId="0" fontId="2" fillId="0" borderId="0" xfId="0" applyFont="1" applyAlignment="1">
      <alignment horizontal="center" vertical="center" shrinkToFit="1"/>
    </xf>
    <xf numFmtId="0" fontId="5" fillId="0" borderId="0" xfId="0" applyFont="1" applyAlignment="1">
      <alignment vertical="center" shrinkToFit="1"/>
    </xf>
    <xf numFmtId="49" fontId="29" fillId="0" borderId="6" xfId="0" applyNumberFormat="1" applyFont="1" applyBorder="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shrinkToFit="1"/>
    </xf>
    <xf numFmtId="0" fontId="49" fillId="0" borderId="0" xfId="0" applyFont="1" applyFill="1" applyAlignment="1">
      <alignment horizontal="right" vertical="center"/>
    </xf>
    <xf numFmtId="0" fontId="0" fillId="0" borderId="0" xfId="0" applyAlignment="1">
      <alignment vertical="center" wrapText="1"/>
    </xf>
    <xf numFmtId="49" fontId="5" fillId="0" borderId="6" xfId="0" applyNumberFormat="1" applyFont="1" applyBorder="1" applyAlignment="1">
      <alignment horizontal="center" vertical="center" wrapText="1"/>
    </xf>
    <xf numFmtId="49" fontId="5" fillId="0" borderId="6" xfId="0" applyNumberFormat="1" applyFont="1" applyBorder="1" applyAlignment="1">
      <alignment vertical="center" wrapText="1"/>
    </xf>
    <xf numFmtId="49" fontId="29" fillId="0" borderId="6"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shrinkToFit="1"/>
    </xf>
    <xf numFmtId="0" fontId="9" fillId="0" borderId="7" xfId="0" applyFont="1" applyFill="1" applyBorder="1" applyAlignment="1">
      <alignment horizontal="center" vertical="center"/>
    </xf>
    <xf numFmtId="49" fontId="5" fillId="0" borderId="5" xfId="0" applyNumberFormat="1" applyFont="1" applyFill="1" applyBorder="1" applyAlignment="1">
      <alignment horizontal="center" vertical="center" shrinkToFit="1"/>
    </xf>
    <xf numFmtId="49" fontId="5" fillId="0" borderId="5"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shrinkToFit="1"/>
    </xf>
    <xf numFmtId="38" fontId="11" fillId="0" borderId="11" xfId="1" applyFont="1" applyFill="1" applyBorder="1" applyAlignment="1">
      <alignment horizontal="left" vertical="top" wrapText="1"/>
    </xf>
    <xf numFmtId="49" fontId="5" fillId="0" borderId="13" xfId="0" applyNumberFormat="1" applyFont="1" applyFill="1" applyBorder="1" applyAlignment="1">
      <alignment horizontal="center" vertical="center" shrinkToFit="1"/>
    </xf>
    <xf numFmtId="38" fontId="11" fillId="0" borderId="14" xfId="1" applyFont="1" applyFill="1" applyBorder="1" applyAlignment="1">
      <alignment horizontal="left" vertical="top" wrapText="1"/>
    </xf>
    <xf numFmtId="49" fontId="5" fillId="0" borderId="12" xfId="0" applyNumberFormat="1" applyFont="1" applyFill="1" applyBorder="1" applyAlignment="1">
      <alignment horizontal="center" vertical="center" shrinkToFit="1"/>
    </xf>
    <xf numFmtId="38" fontId="11" fillId="0" borderId="6" xfId="1" applyFont="1" applyFill="1" applyBorder="1" applyAlignment="1">
      <alignment horizontal="left" vertical="top" wrapText="1"/>
    </xf>
    <xf numFmtId="49" fontId="5" fillId="0" borderId="6" xfId="0" applyNumberFormat="1" applyFont="1" applyBorder="1" applyAlignment="1">
      <alignment horizontal="center" vertical="center" wrapText="1"/>
    </xf>
    <xf numFmtId="49" fontId="29" fillId="0" borderId="6" xfId="0" applyNumberFormat="1" applyFont="1" applyBorder="1" applyAlignment="1">
      <alignment horizontal="center" vertical="center" wrapText="1"/>
    </xf>
    <xf numFmtId="0" fontId="9" fillId="0" borderId="7" xfId="0" applyFont="1" applyFill="1" applyBorder="1" applyAlignment="1">
      <alignment horizontal="center" vertical="center"/>
    </xf>
    <xf numFmtId="178" fontId="0" fillId="0" borderId="13" xfId="0" applyNumberFormat="1" applyBorder="1" applyAlignment="1">
      <alignment horizontal="center" vertical="center"/>
    </xf>
    <xf numFmtId="178" fontId="0" fillId="0" borderId="14" xfId="0" applyNumberFormat="1" applyBorder="1" applyAlignment="1">
      <alignment horizontal="center" vertical="center"/>
    </xf>
    <xf numFmtId="49" fontId="5" fillId="0" borderId="3" xfId="0" applyNumberFormat="1" applyFont="1" applyFill="1" applyBorder="1" applyAlignment="1">
      <alignment horizontal="center" vertical="center" wrapText="1"/>
    </xf>
    <xf numFmtId="49" fontId="5" fillId="0" borderId="4" xfId="0" applyNumberFormat="1" applyFont="1" applyBorder="1" applyAlignment="1">
      <alignment horizontal="center" vertical="center" wrapText="1"/>
    </xf>
    <xf numFmtId="0" fontId="0" fillId="0" borderId="3" xfId="0" applyBorder="1">
      <alignment vertical="center"/>
    </xf>
    <xf numFmtId="0" fontId="53" fillId="0" borderId="0" xfId="0" applyFont="1">
      <alignment vertical="center"/>
    </xf>
    <xf numFmtId="0" fontId="50" fillId="0" borderId="0" xfId="0" applyFont="1" applyAlignment="1">
      <alignment vertical="center" wrapText="1"/>
    </xf>
    <xf numFmtId="0" fontId="50" fillId="0" borderId="0" xfId="0" applyFont="1" applyAlignment="1">
      <alignment vertical="center" shrinkToFit="1"/>
    </xf>
    <xf numFmtId="0" fontId="50" fillId="0" borderId="0" xfId="0" applyFont="1" applyAlignment="1">
      <alignment vertical="center" wrapText="1" shrinkToFit="1"/>
    </xf>
    <xf numFmtId="178" fontId="0" fillId="0" borderId="12" xfId="0" applyNumberFormat="1" applyBorder="1" applyAlignment="1">
      <alignment horizontal="center" vertical="center"/>
    </xf>
    <xf numFmtId="178" fontId="0" fillId="0" borderId="6" xfId="0" applyNumberFormat="1" applyBorder="1" applyAlignment="1">
      <alignment horizontal="center" vertical="center"/>
    </xf>
    <xf numFmtId="49" fontId="5" fillId="0" borderId="6" xfId="0" applyNumberFormat="1" applyFont="1" applyBorder="1" applyAlignment="1">
      <alignment horizontal="center" vertical="center" wrapText="1"/>
    </xf>
    <xf numFmtId="178" fontId="0" fillId="0" borderId="13" xfId="0" applyNumberFormat="1" applyBorder="1" applyAlignment="1">
      <alignment horizontal="center" vertical="center"/>
    </xf>
    <xf numFmtId="178" fontId="0" fillId="0" borderId="14" xfId="0" applyNumberFormat="1" applyBorder="1" applyAlignment="1">
      <alignment horizontal="center" vertical="center"/>
    </xf>
    <xf numFmtId="0" fontId="9" fillId="0" borderId="5" xfId="0" applyFont="1" applyFill="1" applyBorder="1" applyAlignment="1">
      <alignment horizontal="center" vertical="center"/>
    </xf>
    <xf numFmtId="49" fontId="5" fillId="0" borderId="4" xfId="0" applyNumberFormat="1" applyFont="1" applyBorder="1" applyAlignment="1">
      <alignment horizontal="center" vertical="center" wrapText="1"/>
    </xf>
    <xf numFmtId="0" fontId="9" fillId="0" borderId="7" xfId="0" applyFont="1" applyFill="1" applyBorder="1" applyAlignment="1">
      <alignment horizontal="center" vertical="center"/>
    </xf>
    <xf numFmtId="0" fontId="50" fillId="3" borderId="0" xfId="0" applyFont="1" applyFill="1" applyBorder="1">
      <alignment vertical="center"/>
    </xf>
    <xf numFmtId="0" fontId="19" fillId="0" borderId="0" xfId="0" applyFont="1" applyFill="1" applyAlignment="1">
      <alignment horizontal="left" vertical="center"/>
    </xf>
    <xf numFmtId="0" fontId="23" fillId="0" borderId="0" xfId="0" applyFont="1" applyFill="1" applyAlignment="1">
      <alignment horizontal="left" vertical="center"/>
    </xf>
    <xf numFmtId="49" fontId="5" fillId="0" borderId="0" xfId="0" applyNumberFormat="1" applyFont="1" applyAlignment="1">
      <alignment horizontal="right" vertical="center" wrapText="1"/>
    </xf>
    <xf numFmtId="178" fontId="0" fillId="0" borderId="12" xfId="0" applyNumberFormat="1" applyBorder="1" applyAlignment="1">
      <alignment horizontal="center" vertical="center"/>
    </xf>
    <xf numFmtId="178" fontId="0" fillId="0" borderId="6" xfId="0" applyNumberFormat="1" applyBorder="1" applyAlignment="1">
      <alignment horizontal="center" vertical="center"/>
    </xf>
    <xf numFmtId="178" fontId="0" fillId="0" borderId="13" xfId="0" applyNumberFormat="1" applyBorder="1" applyAlignment="1">
      <alignment horizontal="center" vertical="center"/>
    </xf>
    <xf numFmtId="178" fontId="0" fillId="0" borderId="14" xfId="0" applyNumberFormat="1" applyBorder="1" applyAlignment="1">
      <alignment horizontal="center" vertical="center"/>
    </xf>
    <xf numFmtId="49" fontId="5" fillId="0" borderId="10"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0" fontId="9" fillId="0" borderId="7" xfId="0" applyFont="1" applyBorder="1" applyAlignment="1">
      <alignment horizontal="center" vertical="center"/>
    </xf>
    <xf numFmtId="0" fontId="2" fillId="7" borderId="25" xfId="2" applyFont="1" applyFill="1" applyBorder="1" applyAlignment="1">
      <alignment vertical="center" wrapText="1"/>
    </xf>
    <xf numFmtId="0" fontId="2" fillId="7" borderId="15" xfId="2" applyFont="1" applyFill="1" applyBorder="1" applyAlignment="1">
      <alignment vertical="center" wrapText="1"/>
    </xf>
    <xf numFmtId="0" fontId="2" fillId="7" borderId="19" xfId="2" applyFont="1" applyFill="1" applyBorder="1" applyAlignment="1">
      <alignment vertical="center" wrapText="1"/>
    </xf>
    <xf numFmtId="0" fontId="2" fillId="7" borderId="15" xfId="2" applyNumberFormat="1" applyFont="1" applyFill="1" applyBorder="1" applyAlignment="1">
      <alignment horizontal="center" vertical="center" wrapText="1"/>
    </xf>
    <xf numFmtId="38" fontId="2" fillId="0" borderId="17" xfId="1" applyFont="1" applyFill="1" applyBorder="1" applyAlignment="1">
      <alignment vertical="center" wrapText="1"/>
    </xf>
    <xf numFmtId="38" fontId="2" fillId="0" borderId="17" xfId="1" applyFont="1" applyBorder="1" applyAlignment="1">
      <alignment vertical="center"/>
    </xf>
    <xf numFmtId="38" fontId="2" fillId="0" borderId="17" xfId="1" applyFont="1" applyBorder="1" applyAlignment="1">
      <alignment horizontal="right" vertical="center"/>
    </xf>
    <xf numFmtId="38" fontId="20" fillId="0" borderId="0" xfId="1" applyFont="1" applyAlignment="1"/>
    <xf numFmtId="179" fontId="0" fillId="0" borderId="0" xfId="0" applyNumberFormat="1">
      <alignment vertical="center"/>
    </xf>
    <xf numFmtId="179" fontId="0" fillId="0" borderId="0" xfId="0" applyNumberFormat="1" applyAlignment="1">
      <alignment vertical="center"/>
    </xf>
    <xf numFmtId="179" fontId="3" fillId="0" borderId="0" xfId="0" applyNumberFormat="1" applyFont="1" applyFill="1">
      <alignment vertical="center"/>
    </xf>
    <xf numFmtId="179" fontId="0" fillId="0" borderId="0" xfId="0" applyNumberFormat="1" applyFill="1">
      <alignment vertical="center"/>
    </xf>
    <xf numFmtId="179" fontId="0" fillId="0" borderId="0" xfId="0" applyNumberFormat="1" applyFont="1">
      <alignment vertical="center"/>
    </xf>
    <xf numFmtId="179" fontId="53" fillId="0" borderId="0" xfId="0" applyNumberFormat="1" applyFont="1">
      <alignment vertical="center"/>
    </xf>
    <xf numFmtId="0" fontId="0" fillId="0" borderId="0" xfId="0" applyAlignment="1">
      <alignment horizontal="center" vertical="center" wrapText="1"/>
    </xf>
    <xf numFmtId="0" fontId="59" fillId="0" borderId="13" xfId="0" applyFont="1" applyBorder="1">
      <alignment vertical="center"/>
    </xf>
    <xf numFmtId="0" fontId="59" fillId="0" borderId="0" xfId="0" applyFont="1">
      <alignment vertical="center"/>
    </xf>
    <xf numFmtId="49" fontId="59" fillId="0" borderId="0" xfId="0" applyNumberFormat="1" applyFont="1" applyAlignment="1">
      <alignment vertical="center" wrapText="1"/>
    </xf>
    <xf numFmtId="49" fontId="59" fillId="0" borderId="14" xfId="0" applyNumberFormat="1" applyFont="1" applyBorder="1" applyAlignment="1">
      <alignment vertical="center" wrapText="1"/>
    </xf>
    <xf numFmtId="0" fontId="59" fillId="0" borderId="12" xfId="0" applyFont="1" applyBorder="1">
      <alignment vertical="center"/>
    </xf>
    <xf numFmtId="0" fontId="59" fillId="0" borderId="5" xfId="0" applyFont="1" applyBorder="1">
      <alignment vertical="center"/>
    </xf>
    <xf numFmtId="49" fontId="59" fillId="0" borderId="5" xfId="0" applyNumberFormat="1" applyFont="1" applyBorder="1" applyAlignment="1">
      <alignment vertical="center" wrapText="1"/>
    </xf>
    <xf numFmtId="49" fontId="59" fillId="0" borderId="6" xfId="0" applyNumberFormat="1" applyFont="1" applyBorder="1" applyAlignment="1">
      <alignment vertical="center" wrapText="1"/>
    </xf>
    <xf numFmtId="0" fontId="0" fillId="8" borderId="0" xfId="0" applyFill="1">
      <alignment vertical="center"/>
    </xf>
    <xf numFmtId="0" fontId="54" fillId="8" borderId="0" xfId="0" applyFont="1" applyFill="1">
      <alignment vertical="center"/>
    </xf>
    <xf numFmtId="0" fontId="53" fillId="8" borderId="0" xfId="0" applyFont="1" applyFill="1">
      <alignment vertical="center"/>
    </xf>
    <xf numFmtId="0" fontId="45" fillId="3" borderId="0" xfId="0" applyFont="1" applyFill="1">
      <alignment vertical="center"/>
    </xf>
    <xf numFmtId="0" fontId="50" fillId="3" borderId="0" xfId="0" applyFont="1" applyFill="1">
      <alignment vertical="center"/>
    </xf>
    <xf numFmtId="0" fontId="53" fillId="3" borderId="0" xfId="0" applyFont="1" applyFill="1">
      <alignment vertical="center"/>
    </xf>
    <xf numFmtId="0" fontId="53" fillId="3" borderId="0" xfId="0" applyFont="1" applyFill="1" applyAlignment="1">
      <alignment horizontal="right" vertical="center"/>
    </xf>
    <xf numFmtId="0" fontId="53" fillId="3" borderId="0" xfId="0" applyFont="1" applyFill="1" applyAlignment="1">
      <alignment vertical="center" shrinkToFit="1"/>
    </xf>
    <xf numFmtId="0" fontId="50" fillId="3" borderId="0" xfId="0" applyFont="1" applyFill="1" applyAlignment="1">
      <alignment vertical="center" shrinkToFit="1"/>
    </xf>
    <xf numFmtId="0" fontId="44" fillId="4" borderId="0" xfId="0" applyFont="1" applyFill="1" applyBorder="1" applyAlignment="1" applyProtection="1">
      <alignment horizontal="center" vertical="center"/>
      <protection locked="0"/>
    </xf>
    <xf numFmtId="0" fontId="44" fillId="4" borderId="0" xfId="0" applyFont="1" applyFill="1" applyAlignment="1" applyProtection="1">
      <alignment horizontal="center" vertical="center"/>
      <protection locked="0"/>
    </xf>
    <xf numFmtId="0" fontId="57" fillId="4" borderId="0" xfId="0" applyFont="1" applyFill="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20" fillId="2" borderId="0" xfId="2" applyFill="1" applyAlignment="1">
      <alignment wrapText="1"/>
    </xf>
    <xf numFmtId="180" fontId="2" fillId="0" borderId="17" xfId="1" applyNumberFormat="1" applyFont="1" applyBorder="1" applyAlignment="1">
      <alignment vertical="center"/>
    </xf>
    <xf numFmtId="49" fontId="29" fillId="0" borderId="6" xfId="0" applyNumberFormat="1" applyFont="1" applyBorder="1" applyAlignment="1">
      <alignment vertical="center" wrapText="1"/>
    </xf>
    <xf numFmtId="0" fontId="45" fillId="0" borderId="5" xfId="0" applyFont="1" applyFill="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wrapText="1"/>
    </xf>
    <xf numFmtId="0" fontId="0" fillId="0" borderId="29" xfId="0"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38" fontId="5" fillId="4" borderId="2" xfId="1" applyFont="1" applyFill="1" applyBorder="1" applyAlignment="1" applyProtection="1">
      <alignment vertical="center"/>
      <protection locked="0"/>
    </xf>
    <xf numFmtId="38" fontId="5" fillId="4" borderId="3" xfId="1" applyFont="1" applyFill="1" applyBorder="1" applyAlignment="1" applyProtection="1">
      <alignment vertical="center"/>
      <protection locked="0"/>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49" fontId="5" fillId="0" borderId="10" xfId="0" applyNumberFormat="1" applyFont="1" applyBorder="1" applyAlignment="1">
      <alignment horizontal="left" vertical="center" shrinkToFit="1"/>
    </xf>
    <xf numFmtId="49" fontId="5" fillId="0" borderId="7" xfId="0" applyNumberFormat="1" applyFont="1" applyBorder="1" applyAlignment="1">
      <alignment horizontal="left" vertical="center" shrinkToFit="1"/>
    </xf>
    <xf numFmtId="49" fontId="5" fillId="0" borderId="11" xfId="0" applyNumberFormat="1" applyFont="1" applyBorder="1" applyAlignment="1">
      <alignment horizontal="left" vertical="center" shrinkToFit="1"/>
    </xf>
    <xf numFmtId="49" fontId="5" fillId="0" borderId="12" xfId="0" applyNumberFormat="1" applyFont="1" applyBorder="1" applyAlignment="1">
      <alignment horizontal="left" vertical="center" shrinkToFit="1"/>
    </xf>
    <xf numFmtId="49" fontId="5" fillId="0" borderId="5" xfId="0" applyNumberFormat="1" applyFont="1" applyBorder="1" applyAlignment="1">
      <alignment horizontal="left" vertical="center" shrinkToFit="1"/>
    </xf>
    <xf numFmtId="49" fontId="5" fillId="0" borderId="6" xfId="0" applyNumberFormat="1" applyFont="1" applyBorder="1" applyAlignment="1">
      <alignment horizontal="left" vertical="center" shrinkToFit="1"/>
    </xf>
    <xf numFmtId="49" fontId="45" fillId="0" borderId="5" xfId="0" applyNumberFormat="1" applyFont="1" applyFill="1" applyBorder="1" applyAlignment="1">
      <alignment horizontal="left" vertical="center" shrinkToFit="1"/>
    </xf>
    <xf numFmtId="49" fontId="45" fillId="0" borderId="6" xfId="0" applyNumberFormat="1" applyFont="1" applyFill="1" applyBorder="1" applyAlignment="1">
      <alignment horizontal="left" vertical="center" shrinkToFit="1"/>
    </xf>
    <xf numFmtId="49" fontId="6" fillId="0" borderId="2" xfId="0" applyNumberFormat="1" applyFont="1" applyFill="1" applyBorder="1" applyAlignment="1">
      <alignment horizontal="left" vertical="center" shrinkToFit="1"/>
    </xf>
    <xf numFmtId="49" fontId="6" fillId="0" borderId="3" xfId="0" applyNumberFormat="1" applyFont="1" applyFill="1" applyBorder="1" applyAlignment="1">
      <alignment horizontal="left" vertical="center" shrinkToFit="1"/>
    </xf>
    <xf numFmtId="49" fontId="6" fillId="0" borderId="4" xfId="0" applyNumberFormat="1" applyFont="1" applyFill="1" applyBorder="1" applyAlignment="1">
      <alignment horizontal="left" vertical="center" shrinkToFit="1"/>
    </xf>
    <xf numFmtId="38" fontId="5" fillId="4" borderId="13" xfId="1" applyFont="1" applyFill="1" applyBorder="1" applyAlignment="1" applyProtection="1">
      <alignment vertical="center"/>
      <protection locked="0"/>
    </xf>
    <xf numFmtId="38" fontId="5" fillId="4" borderId="0" xfId="1" applyFont="1" applyFill="1" applyBorder="1" applyAlignment="1" applyProtection="1">
      <alignment vertical="center"/>
      <protection locked="0"/>
    </xf>
    <xf numFmtId="178" fontId="0" fillId="0" borderId="10" xfId="0" applyNumberFormat="1" applyBorder="1" applyAlignment="1">
      <alignment horizontal="center" vertical="center"/>
    </xf>
    <xf numFmtId="178" fontId="0" fillId="0" borderId="11" xfId="0" applyNumberFormat="1" applyBorder="1" applyAlignment="1">
      <alignment horizontal="center" vertical="center"/>
    </xf>
    <xf numFmtId="178" fontId="0" fillId="0" borderId="13" xfId="0" applyNumberFormat="1" applyBorder="1" applyAlignment="1">
      <alignment horizontal="center" vertical="center"/>
    </xf>
    <xf numFmtId="178" fontId="0" fillId="0" borderId="14" xfId="0" applyNumberFormat="1" applyBorder="1" applyAlignment="1">
      <alignment horizontal="center" vertical="center"/>
    </xf>
    <xf numFmtId="178" fontId="0" fillId="0" borderId="12" xfId="0" applyNumberFormat="1" applyBorder="1" applyAlignment="1">
      <alignment horizontal="center" vertical="center"/>
    </xf>
    <xf numFmtId="178" fontId="0" fillId="0" borderId="5" xfId="0" applyNumberFormat="1" applyBorder="1" applyAlignment="1">
      <alignment horizontal="center" vertical="center"/>
    </xf>
    <xf numFmtId="49" fontId="50" fillId="0" borderId="7" xfId="0" applyNumberFormat="1" applyFont="1" applyBorder="1" applyAlignment="1">
      <alignment vertical="center" shrinkToFit="1"/>
    </xf>
    <xf numFmtId="49" fontId="50" fillId="0" borderId="5" xfId="0" applyNumberFormat="1" applyFont="1" applyBorder="1" applyAlignment="1">
      <alignment vertical="center" shrinkToFit="1"/>
    </xf>
    <xf numFmtId="49" fontId="45" fillId="0" borderId="7" xfId="0" applyNumberFormat="1" applyFont="1" applyBorder="1" applyAlignment="1">
      <alignment vertical="center" wrapText="1" shrinkToFit="1"/>
    </xf>
    <xf numFmtId="49" fontId="45" fillId="0" borderId="5" xfId="0" applyNumberFormat="1" applyFont="1" applyBorder="1" applyAlignment="1">
      <alignment vertical="center" wrapText="1" shrinkToFit="1"/>
    </xf>
    <xf numFmtId="180" fontId="50" fillId="4" borderId="10" xfId="0" applyNumberFormat="1" applyFont="1" applyFill="1" applyBorder="1" applyAlignment="1" applyProtection="1">
      <alignment vertical="center" shrinkToFit="1"/>
      <protection locked="0"/>
    </xf>
    <xf numFmtId="180" fontId="50" fillId="4" borderId="7" xfId="0" applyNumberFormat="1" applyFont="1" applyFill="1" applyBorder="1" applyAlignment="1" applyProtection="1">
      <alignment vertical="center" shrinkToFit="1"/>
      <protection locked="0"/>
    </xf>
    <xf numFmtId="180" fontId="50" fillId="4" borderId="11" xfId="0" applyNumberFormat="1" applyFont="1" applyFill="1" applyBorder="1" applyAlignment="1" applyProtection="1">
      <alignment vertical="center" shrinkToFit="1"/>
      <protection locked="0"/>
    </xf>
    <xf numFmtId="180" fontId="50" fillId="4" borderId="12" xfId="0" applyNumberFormat="1" applyFont="1" applyFill="1" applyBorder="1" applyAlignment="1" applyProtection="1">
      <alignment vertical="center" shrinkToFit="1"/>
      <protection locked="0"/>
    </xf>
    <xf numFmtId="180" fontId="50" fillId="4" borderId="5" xfId="0" applyNumberFormat="1" applyFont="1" applyFill="1" applyBorder="1" applyAlignment="1" applyProtection="1">
      <alignment vertical="center" shrinkToFit="1"/>
      <protection locked="0"/>
    </xf>
    <xf numFmtId="180" fontId="50" fillId="4" borderId="6" xfId="0" applyNumberFormat="1" applyFont="1" applyFill="1" applyBorder="1" applyAlignment="1" applyProtection="1">
      <alignment vertical="center" shrinkToFit="1"/>
      <protection locked="0"/>
    </xf>
    <xf numFmtId="38" fontId="5" fillId="4" borderId="10" xfId="1" applyFont="1" applyFill="1" applyBorder="1" applyAlignment="1" applyProtection="1">
      <alignment vertical="center"/>
      <protection locked="0"/>
    </xf>
    <xf numFmtId="38" fontId="5" fillId="4" borderId="7" xfId="1" applyFont="1" applyFill="1" applyBorder="1" applyAlignment="1" applyProtection="1">
      <alignment vertical="center"/>
      <protection locked="0"/>
    </xf>
    <xf numFmtId="38" fontId="5" fillId="4" borderId="12" xfId="1" applyFont="1" applyFill="1" applyBorder="1" applyAlignment="1" applyProtection="1">
      <alignment vertical="center"/>
      <protection locked="0"/>
    </xf>
    <xf numFmtId="38" fontId="5" fillId="4" borderId="5" xfId="1" applyFont="1" applyFill="1" applyBorder="1" applyAlignment="1" applyProtection="1">
      <alignment vertical="center"/>
      <protection locked="0"/>
    </xf>
    <xf numFmtId="0" fontId="9" fillId="4" borderId="10" xfId="0" applyFont="1" applyFill="1" applyBorder="1" applyAlignment="1" applyProtection="1">
      <alignment horizontal="center" vertical="center" wrapText="1" shrinkToFit="1"/>
      <protection locked="0"/>
    </xf>
    <xf numFmtId="0" fontId="9" fillId="4" borderId="7" xfId="0" applyFont="1" applyFill="1" applyBorder="1" applyAlignment="1" applyProtection="1">
      <alignment horizontal="center" vertical="center" wrapText="1" shrinkToFit="1"/>
      <protection locked="0"/>
    </xf>
    <xf numFmtId="0" fontId="9" fillId="4" borderId="11" xfId="0" applyFont="1" applyFill="1" applyBorder="1" applyAlignment="1" applyProtection="1">
      <alignment horizontal="center" vertical="center" wrapText="1" shrinkToFit="1"/>
      <protection locked="0"/>
    </xf>
    <xf numFmtId="0" fontId="9" fillId="4" borderId="12" xfId="0" applyFont="1" applyFill="1" applyBorder="1" applyAlignment="1" applyProtection="1">
      <alignment horizontal="center" vertical="center" wrapText="1" shrinkToFit="1"/>
      <protection locked="0"/>
    </xf>
    <xf numFmtId="0" fontId="9" fillId="4" borderId="5" xfId="0" applyFont="1" applyFill="1" applyBorder="1" applyAlignment="1" applyProtection="1">
      <alignment horizontal="center" vertical="center" wrapText="1" shrinkToFit="1"/>
      <protection locked="0"/>
    </xf>
    <xf numFmtId="0" fontId="9" fillId="4" borderId="6" xfId="0" applyFont="1" applyFill="1" applyBorder="1" applyAlignment="1" applyProtection="1">
      <alignment horizontal="center" vertical="center" wrapText="1" shrinkToFit="1"/>
      <protection locked="0"/>
    </xf>
    <xf numFmtId="49" fontId="45" fillId="0" borderId="7" xfId="0" applyNumberFormat="1" applyFont="1" applyFill="1" applyBorder="1" applyAlignment="1">
      <alignment horizontal="left" vertical="center" shrinkToFit="1"/>
    </xf>
    <xf numFmtId="49" fontId="45" fillId="0" borderId="11" xfId="0" applyNumberFormat="1" applyFont="1" applyFill="1" applyBorder="1" applyAlignment="1">
      <alignment horizontal="left" vertical="center" shrinkToFit="1"/>
    </xf>
    <xf numFmtId="49" fontId="29" fillId="0" borderId="2" xfId="0" applyNumberFormat="1" applyFont="1" applyBorder="1" applyAlignment="1">
      <alignment horizontal="left" vertical="center" wrapText="1"/>
    </xf>
    <xf numFmtId="49" fontId="29" fillId="0" borderId="3" xfId="0" applyNumberFormat="1" applyFont="1" applyBorder="1" applyAlignment="1">
      <alignment horizontal="left" vertical="center" wrapText="1"/>
    </xf>
    <xf numFmtId="49" fontId="29" fillId="0" borderId="4" xfId="0" applyNumberFormat="1" applyFont="1" applyBorder="1" applyAlignment="1">
      <alignment horizontal="left" vertical="center" wrapText="1"/>
    </xf>
    <xf numFmtId="49" fontId="29" fillId="0" borderId="2" xfId="0" applyNumberFormat="1" applyFont="1" applyBorder="1" applyAlignment="1">
      <alignment horizontal="left" vertical="center" wrapText="1" shrinkToFit="1"/>
    </xf>
    <xf numFmtId="49" fontId="29" fillId="0" borderId="3" xfId="0" applyNumberFormat="1" applyFont="1" applyBorder="1" applyAlignment="1">
      <alignment horizontal="left" vertical="center" wrapText="1" shrinkToFit="1"/>
    </xf>
    <xf numFmtId="49" fontId="29" fillId="0" borderId="4" xfId="0" applyNumberFormat="1" applyFont="1" applyBorder="1" applyAlignment="1">
      <alignment horizontal="left" vertical="center" wrapText="1" shrinkToFit="1"/>
    </xf>
    <xf numFmtId="38" fontId="29" fillId="0" borderId="2" xfId="1" applyFont="1" applyFill="1" applyBorder="1" applyAlignment="1">
      <alignment vertical="center" wrapText="1"/>
    </xf>
    <xf numFmtId="38" fontId="29" fillId="0" borderId="3" xfId="1" applyFont="1" applyFill="1" applyBorder="1" applyAlignment="1">
      <alignment vertical="center" wrapText="1"/>
    </xf>
    <xf numFmtId="38" fontId="29" fillId="4" borderId="2" xfId="1" applyFont="1" applyFill="1" applyBorder="1" applyAlignment="1" applyProtection="1">
      <alignment vertical="center" wrapText="1"/>
      <protection locked="0"/>
    </xf>
    <xf numFmtId="38" fontId="29" fillId="4" borderId="3" xfId="1" applyFont="1" applyFill="1" applyBorder="1" applyAlignment="1" applyProtection="1">
      <alignment vertical="center" wrapText="1"/>
      <protection locked="0"/>
    </xf>
    <xf numFmtId="49" fontId="5" fillId="0" borderId="11"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45" fillId="8" borderId="0" xfId="0" applyFont="1" applyFill="1" applyAlignment="1">
      <alignment horizontal="left" vertical="center" wrapText="1"/>
    </xf>
    <xf numFmtId="0" fontId="9" fillId="0" borderId="10" xfId="0" applyFont="1" applyFill="1" applyBorder="1" applyAlignment="1">
      <alignment vertical="center"/>
    </xf>
    <xf numFmtId="0" fontId="9" fillId="0" borderId="7" xfId="0" applyFont="1" applyFill="1" applyBorder="1" applyAlignment="1">
      <alignment vertical="center"/>
    </xf>
    <xf numFmtId="0" fontId="9" fillId="0" borderId="12" xfId="0" applyFont="1" applyFill="1" applyBorder="1" applyAlignment="1">
      <alignment vertical="center"/>
    </xf>
    <xf numFmtId="0" fontId="9" fillId="0" borderId="5" xfId="0" applyFont="1" applyFill="1" applyBorder="1" applyAlignment="1">
      <alignment vertical="center"/>
    </xf>
    <xf numFmtId="178" fontId="0" fillId="0" borderId="6" xfId="0" applyNumberFormat="1" applyBorder="1" applyAlignment="1">
      <alignment horizontal="center" vertical="center"/>
    </xf>
    <xf numFmtId="178" fontId="3" fillId="0" borderId="10" xfId="0" applyNumberFormat="1" applyFont="1" applyBorder="1" applyAlignment="1">
      <alignment horizontal="center" vertical="center"/>
    </xf>
    <xf numFmtId="178" fontId="3" fillId="0" borderId="11" xfId="0" applyNumberFormat="1" applyFont="1" applyBorder="1" applyAlignment="1">
      <alignment horizontal="center" vertical="center"/>
    </xf>
    <xf numFmtId="178" fontId="3" fillId="0" borderId="12" xfId="0" applyNumberFormat="1" applyFont="1" applyBorder="1" applyAlignment="1">
      <alignment horizontal="center" vertical="center"/>
    </xf>
    <xf numFmtId="178" fontId="3" fillId="0" borderId="6" xfId="0" applyNumberFormat="1" applyFont="1" applyBorder="1" applyAlignment="1">
      <alignment horizontal="center" vertical="center"/>
    </xf>
    <xf numFmtId="49" fontId="5" fillId="0" borderId="10" xfId="0" applyNumberFormat="1" applyFont="1" applyBorder="1" applyAlignment="1">
      <alignment vertical="center" shrinkToFit="1"/>
    </xf>
    <xf numFmtId="49" fontId="5" fillId="0" borderId="7" xfId="0" applyNumberFormat="1" applyFont="1" applyBorder="1" applyAlignment="1">
      <alignment vertical="center" shrinkToFit="1"/>
    </xf>
    <xf numFmtId="49" fontId="5" fillId="0" borderId="12" xfId="0" applyNumberFormat="1" applyFont="1" applyBorder="1" applyAlignment="1">
      <alignment vertical="center" shrinkToFit="1"/>
    </xf>
    <xf numFmtId="49" fontId="5" fillId="0" borderId="5" xfId="0" applyNumberFormat="1" applyFont="1" applyBorder="1" applyAlignment="1">
      <alignment vertical="center" shrinkToFit="1"/>
    </xf>
    <xf numFmtId="180" fontId="50" fillId="4" borderId="10" xfId="0" applyNumberFormat="1" applyFont="1" applyFill="1" applyBorder="1" applyAlignment="1" applyProtection="1">
      <alignment horizontal="center" vertical="center" shrinkToFit="1"/>
      <protection locked="0"/>
    </xf>
    <xf numFmtId="180" fontId="50" fillId="4" borderId="7" xfId="0" applyNumberFormat="1" applyFont="1" applyFill="1" applyBorder="1" applyAlignment="1" applyProtection="1">
      <alignment horizontal="center" vertical="center" shrinkToFit="1"/>
      <protection locked="0"/>
    </xf>
    <xf numFmtId="180" fontId="50" fillId="4" borderId="11" xfId="0" applyNumberFormat="1" applyFont="1" applyFill="1" applyBorder="1" applyAlignment="1" applyProtection="1">
      <alignment horizontal="center" vertical="center" shrinkToFit="1"/>
      <protection locked="0"/>
    </xf>
    <xf numFmtId="180" fontId="50" fillId="4" borderId="12" xfId="0" applyNumberFormat="1" applyFont="1" applyFill="1" applyBorder="1" applyAlignment="1" applyProtection="1">
      <alignment horizontal="center" vertical="center" shrinkToFit="1"/>
      <protection locked="0"/>
    </xf>
    <xf numFmtId="180" fontId="50" fillId="4" borderId="5" xfId="0" applyNumberFormat="1" applyFont="1" applyFill="1" applyBorder="1" applyAlignment="1" applyProtection="1">
      <alignment horizontal="center" vertical="center" shrinkToFit="1"/>
      <protection locked="0"/>
    </xf>
    <xf numFmtId="180" fontId="50" fillId="4" borderId="6" xfId="0" applyNumberFormat="1" applyFont="1" applyFill="1" applyBorder="1" applyAlignment="1" applyProtection="1">
      <alignment horizontal="center" vertical="center" shrinkToFit="1"/>
      <protection locked="0"/>
    </xf>
    <xf numFmtId="0" fontId="16" fillId="0" borderId="0" xfId="0" applyFont="1" applyFill="1" applyBorder="1" applyAlignment="1">
      <alignment horizontal="left" vertical="center"/>
    </xf>
    <xf numFmtId="49" fontId="50" fillId="0" borderId="2" xfId="0" applyNumberFormat="1" applyFont="1" applyBorder="1">
      <alignment vertical="center"/>
    </xf>
    <xf numFmtId="0" fontId="53" fillId="0" borderId="3" xfId="0" applyFont="1" applyBorder="1">
      <alignment vertical="center"/>
    </xf>
    <xf numFmtId="0" fontId="53" fillId="0" borderId="4" xfId="0" applyFont="1" applyBorder="1">
      <alignment vertical="center"/>
    </xf>
    <xf numFmtId="49" fontId="52" fillId="0" borderId="2" xfId="0" applyNumberFormat="1" applyFont="1" applyBorder="1" applyAlignment="1">
      <alignment horizontal="left" vertical="center" wrapText="1"/>
    </xf>
    <xf numFmtId="49" fontId="50" fillId="0" borderId="3" xfId="0" applyNumberFormat="1" applyFont="1" applyBorder="1" applyAlignment="1">
      <alignment horizontal="left" vertical="center" wrapText="1"/>
    </xf>
    <xf numFmtId="49" fontId="50" fillId="0" borderId="4" xfId="0" applyNumberFormat="1" applyFont="1" applyBorder="1" applyAlignment="1">
      <alignment horizontal="left" vertical="center" wrapText="1"/>
    </xf>
    <xf numFmtId="49" fontId="50" fillId="0" borderId="2" xfId="0" applyNumberFormat="1" applyFont="1" applyBorder="1" applyAlignment="1">
      <alignment vertical="center"/>
    </xf>
    <xf numFmtId="0" fontId="53" fillId="0" borderId="3" xfId="0" applyFont="1" applyBorder="1" applyAlignment="1">
      <alignment vertical="center"/>
    </xf>
    <xf numFmtId="0" fontId="53" fillId="0" borderId="4" xfId="0" applyFont="1" applyBorder="1" applyAlignment="1">
      <alignment vertical="center"/>
    </xf>
    <xf numFmtId="180" fontId="5" fillId="4" borderId="10" xfId="0" applyNumberFormat="1" applyFont="1" applyFill="1" applyBorder="1" applyAlignment="1" applyProtection="1">
      <alignment horizontal="center" vertical="center" shrinkToFit="1"/>
      <protection locked="0"/>
    </xf>
    <xf numFmtId="180" fontId="5" fillId="4" borderId="7" xfId="0" applyNumberFormat="1" applyFont="1" applyFill="1" applyBorder="1" applyAlignment="1" applyProtection="1">
      <alignment horizontal="center" vertical="center" shrinkToFit="1"/>
      <protection locked="0"/>
    </xf>
    <xf numFmtId="180" fontId="5" fillId="4" borderId="11" xfId="0" applyNumberFormat="1" applyFont="1" applyFill="1" applyBorder="1" applyAlignment="1" applyProtection="1">
      <alignment horizontal="center" vertical="center" shrinkToFit="1"/>
      <protection locked="0"/>
    </xf>
    <xf numFmtId="180" fontId="5" fillId="4" borderId="12" xfId="0" applyNumberFormat="1" applyFont="1" applyFill="1" applyBorder="1" applyAlignment="1" applyProtection="1">
      <alignment horizontal="center" vertical="center" shrinkToFit="1"/>
      <protection locked="0"/>
    </xf>
    <xf numFmtId="180" fontId="5" fillId="4" borderId="5" xfId="0" applyNumberFormat="1" applyFont="1" applyFill="1" applyBorder="1" applyAlignment="1" applyProtection="1">
      <alignment horizontal="center" vertical="center" shrinkToFit="1"/>
      <protection locked="0"/>
    </xf>
    <xf numFmtId="180" fontId="5" fillId="4" borderId="6" xfId="0" applyNumberFormat="1" applyFont="1" applyFill="1" applyBorder="1" applyAlignment="1" applyProtection="1">
      <alignment horizontal="center" vertical="center" shrinkToFit="1"/>
      <protection locked="0"/>
    </xf>
    <xf numFmtId="49" fontId="50" fillId="0" borderId="10" xfId="0" applyNumberFormat="1" applyFont="1" applyBorder="1" applyAlignment="1">
      <alignment vertical="center" shrinkToFit="1"/>
    </xf>
    <xf numFmtId="49" fontId="50" fillId="0" borderId="12" xfId="0" applyNumberFormat="1" applyFont="1" applyBorder="1" applyAlignment="1">
      <alignment vertical="center" shrinkToFit="1"/>
    </xf>
    <xf numFmtId="38" fontId="5" fillId="4" borderId="10" xfId="1" applyFont="1" applyFill="1" applyBorder="1" applyAlignment="1" applyProtection="1">
      <alignment vertical="center" wrapText="1"/>
      <protection locked="0"/>
    </xf>
    <xf numFmtId="38" fontId="5" fillId="4" borderId="7" xfId="1" applyFont="1" applyFill="1" applyBorder="1" applyAlignment="1" applyProtection="1">
      <alignment vertical="center" wrapText="1"/>
      <protection locked="0"/>
    </xf>
    <xf numFmtId="38" fontId="5" fillId="4" borderId="12" xfId="1" applyFont="1" applyFill="1" applyBorder="1" applyAlignment="1" applyProtection="1">
      <alignment vertical="center" wrapText="1"/>
      <protection locked="0"/>
    </xf>
    <xf numFmtId="38" fontId="5" fillId="4" borderId="5" xfId="1" applyFont="1" applyFill="1" applyBorder="1" applyAlignment="1" applyProtection="1">
      <alignment vertical="center" wrapText="1"/>
      <protection locked="0"/>
    </xf>
    <xf numFmtId="49" fontId="45" fillId="0" borderId="2" xfId="0" applyNumberFormat="1" applyFont="1" applyFill="1" applyBorder="1" applyAlignment="1">
      <alignment horizontal="left" vertical="center" shrinkToFit="1"/>
    </xf>
    <xf numFmtId="49" fontId="45" fillId="0" borderId="3" xfId="0" applyNumberFormat="1" applyFont="1" applyFill="1" applyBorder="1" applyAlignment="1">
      <alignment horizontal="left" vertical="center" shrinkToFit="1"/>
    </xf>
    <xf numFmtId="49" fontId="45" fillId="0" borderId="4" xfId="0" applyNumberFormat="1" applyFont="1" applyFill="1" applyBorder="1" applyAlignment="1">
      <alignment horizontal="left" vertical="center" shrinkToFit="1"/>
    </xf>
    <xf numFmtId="38" fontId="5" fillId="4" borderId="2" xfId="1"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38" fontId="6" fillId="0" borderId="12" xfId="1" applyFont="1" applyFill="1" applyBorder="1" applyAlignment="1">
      <alignment vertical="center" wrapText="1"/>
    </xf>
    <xf numFmtId="38" fontId="6" fillId="0" borderId="5" xfId="1" applyFont="1" applyFill="1" applyBorder="1" applyAlignment="1">
      <alignment vertical="center" wrapText="1"/>
    </xf>
    <xf numFmtId="0" fontId="50" fillId="2" borderId="2"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50" fillId="2" borderId="4" xfId="0" applyFont="1" applyFill="1" applyBorder="1" applyAlignment="1">
      <alignment horizontal="center" vertical="center" wrapText="1"/>
    </xf>
    <xf numFmtId="0" fontId="55" fillId="2" borderId="2" xfId="0" applyFont="1" applyFill="1" applyBorder="1" applyAlignment="1">
      <alignment horizontal="center" vertical="center" wrapText="1"/>
    </xf>
    <xf numFmtId="0" fontId="55" fillId="2" borderId="3" xfId="0" applyFont="1" applyFill="1" applyBorder="1" applyAlignment="1">
      <alignment horizontal="center" vertical="center" wrapText="1"/>
    </xf>
    <xf numFmtId="0" fontId="55" fillId="2" borderId="4" xfId="0" applyFont="1" applyFill="1" applyBorder="1" applyAlignment="1">
      <alignment horizontal="center" vertical="center" wrapText="1"/>
    </xf>
    <xf numFmtId="178" fontId="0" fillId="0" borderId="8" xfId="0" applyNumberFormat="1" applyBorder="1" applyAlignment="1">
      <alignment horizontal="center" vertical="center"/>
    </xf>
    <xf numFmtId="178" fontId="0" fillId="0" borderId="9" xfId="0" applyNumberFormat="1" applyBorder="1" applyAlignment="1">
      <alignment horizontal="center" vertical="center"/>
    </xf>
    <xf numFmtId="49" fontId="5" fillId="0" borderId="2"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0" fontId="50" fillId="2" borderId="2" xfId="0" applyFont="1" applyFill="1" applyBorder="1" applyAlignment="1">
      <alignment horizontal="center" vertical="center"/>
    </xf>
    <xf numFmtId="0" fontId="50" fillId="2" borderId="3" xfId="0" applyFont="1" applyFill="1" applyBorder="1" applyAlignment="1">
      <alignment horizontal="center" vertical="center"/>
    </xf>
    <xf numFmtId="0" fontId="50" fillId="2" borderId="4" xfId="0" applyFont="1" applyFill="1" applyBorder="1" applyAlignment="1">
      <alignment horizontal="center" vertical="center"/>
    </xf>
    <xf numFmtId="49" fontId="38" fillId="4" borderId="2" xfId="0" applyNumberFormat="1" applyFont="1" applyFill="1" applyBorder="1" applyAlignment="1" applyProtection="1">
      <alignment horizontal="left" vertical="center" wrapText="1"/>
      <protection locked="0"/>
    </xf>
    <xf numFmtId="49" fontId="36" fillId="4" borderId="3" xfId="0" applyNumberFormat="1" applyFont="1" applyFill="1" applyBorder="1" applyAlignment="1" applyProtection="1">
      <alignment horizontal="left" vertical="center" wrapText="1"/>
      <protection locked="0"/>
    </xf>
    <xf numFmtId="49" fontId="36" fillId="4" borderId="4" xfId="0" applyNumberFormat="1" applyFont="1" applyFill="1" applyBorder="1" applyAlignment="1" applyProtection="1">
      <alignment horizontal="left" vertical="center" wrapText="1"/>
      <protection locked="0"/>
    </xf>
    <xf numFmtId="38" fontId="5" fillId="4" borderId="2" xfId="1" applyFont="1" applyFill="1" applyBorder="1" applyAlignment="1" applyProtection="1">
      <alignment vertical="center" wrapText="1"/>
      <protection locked="0"/>
    </xf>
    <xf numFmtId="38" fontId="5" fillId="4" borderId="3" xfId="1" applyFont="1" applyFill="1" applyBorder="1" applyAlignment="1" applyProtection="1">
      <alignment vertical="center" wrapText="1"/>
      <protection locked="0"/>
    </xf>
    <xf numFmtId="49" fontId="16" fillId="0" borderId="0" xfId="0" applyNumberFormat="1" applyFont="1" applyBorder="1" applyAlignment="1">
      <alignment horizontal="left" vertical="center" wrapText="1"/>
    </xf>
    <xf numFmtId="0" fontId="0" fillId="2" borderId="2" xfId="0" applyFill="1" applyBorder="1" applyAlignment="1">
      <alignment horizontal="center" vertical="center" shrinkToFit="1"/>
    </xf>
    <xf numFmtId="0" fontId="0" fillId="2" borderId="4" xfId="0" applyFill="1" applyBorder="1" applyAlignment="1">
      <alignment horizontal="center" vertical="center" shrinkToFit="1"/>
    </xf>
    <xf numFmtId="0" fontId="50" fillId="2" borderId="2" xfId="0" applyFont="1" applyFill="1" applyBorder="1" applyAlignment="1">
      <alignment horizontal="center" vertical="center" shrinkToFit="1"/>
    </xf>
    <xf numFmtId="0" fontId="50" fillId="2" borderId="3" xfId="0" applyFont="1" applyFill="1" applyBorder="1" applyAlignment="1">
      <alignment horizontal="center" vertical="center" shrinkToFit="1"/>
    </xf>
    <xf numFmtId="0" fontId="50" fillId="2" borderId="4" xfId="0" applyFont="1" applyFill="1" applyBorder="1" applyAlignment="1">
      <alignment horizontal="center" vertical="center" shrinkToFit="1"/>
    </xf>
    <xf numFmtId="178" fontId="0" fillId="0" borderId="2" xfId="0" applyNumberFormat="1" applyBorder="1" applyAlignment="1">
      <alignment horizontal="center" vertical="center"/>
    </xf>
    <xf numFmtId="178" fontId="0" fillId="0" borderId="4" xfId="0" applyNumberFormat="1" applyBorder="1" applyAlignment="1">
      <alignment horizontal="center" vertical="center"/>
    </xf>
    <xf numFmtId="0" fontId="37" fillId="8" borderId="0" xfId="0" applyFont="1" applyFill="1" applyAlignment="1">
      <alignment horizontal="left" vertical="center" wrapText="1"/>
    </xf>
    <xf numFmtId="0" fontId="5" fillId="0" borderId="0" xfId="0" applyFont="1" applyAlignment="1">
      <alignment horizontal="left" vertical="center" shrinkToFit="1"/>
    </xf>
    <xf numFmtId="0" fontId="40" fillId="8" borderId="0" xfId="0" applyFont="1" applyFill="1" applyAlignment="1">
      <alignment horizontal="left" vertical="center" wrapText="1"/>
    </xf>
    <xf numFmtId="0" fontId="42" fillId="8" borderId="0" xfId="0" applyFont="1" applyFill="1" applyAlignment="1">
      <alignment horizontal="left" vertical="center" wrapText="1"/>
    </xf>
    <xf numFmtId="0" fontId="5" fillId="0" borderId="0" xfId="0" applyFont="1" applyFill="1" applyAlignment="1">
      <alignment horizontal="left" vertical="center" wrapText="1"/>
    </xf>
    <xf numFmtId="0" fontId="5" fillId="0" borderId="0" xfId="0" applyFont="1" applyAlignment="1">
      <alignment vertical="center" wrapText="1"/>
    </xf>
    <xf numFmtId="0" fontId="58" fillId="0" borderId="0" xfId="0" applyFont="1" applyAlignment="1">
      <alignment horizontal="left" vertical="center" wrapText="1"/>
    </xf>
    <xf numFmtId="0" fontId="50" fillId="0" borderId="0" xfId="0" applyFont="1" applyAlignment="1">
      <alignment horizontal="left" vertical="center" wrapText="1"/>
    </xf>
    <xf numFmtId="0" fontId="5" fillId="0" borderId="0" xfId="0" applyFont="1" applyAlignment="1">
      <alignment vertical="center" shrinkToFit="1"/>
    </xf>
    <xf numFmtId="0" fontId="50" fillId="0" borderId="0" xfId="0" applyFont="1" applyAlignment="1">
      <alignment horizontal="left" vertical="center" wrapText="1" shrinkToFit="1"/>
    </xf>
    <xf numFmtId="0" fontId="0" fillId="4" borderId="26" xfId="0" applyFill="1" applyBorder="1" applyAlignment="1" applyProtection="1">
      <alignment horizontal="left" vertical="top"/>
      <protection locked="0"/>
    </xf>
    <xf numFmtId="0" fontId="0" fillId="4" borderId="27" xfId="0" applyFill="1" applyBorder="1" applyAlignment="1" applyProtection="1">
      <alignment horizontal="left" vertical="top"/>
      <protection locked="0"/>
    </xf>
    <xf numFmtId="0" fontId="0" fillId="4" borderId="28" xfId="0" applyFill="1" applyBorder="1" applyAlignment="1" applyProtection="1">
      <alignment horizontal="left" vertical="top"/>
      <protection locked="0"/>
    </xf>
    <xf numFmtId="49" fontId="5" fillId="0" borderId="5"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49" fontId="5" fillId="4" borderId="2" xfId="0" applyNumberFormat="1" applyFont="1" applyFill="1" applyBorder="1" applyAlignment="1" applyProtection="1">
      <alignment horizontal="left" vertical="center" wrapText="1" shrinkToFit="1"/>
      <protection locked="0"/>
    </xf>
    <xf numFmtId="49" fontId="5" fillId="4" borderId="3" xfId="0" applyNumberFormat="1" applyFont="1" applyFill="1" applyBorder="1" applyAlignment="1" applyProtection="1">
      <alignment horizontal="left" vertical="center" wrapText="1" shrinkToFit="1"/>
      <protection locked="0"/>
    </xf>
    <xf numFmtId="49" fontId="5" fillId="4" borderId="4" xfId="0" applyNumberFormat="1" applyFont="1" applyFill="1" applyBorder="1" applyAlignment="1" applyProtection="1">
      <alignment horizontal="left" vertical="center" wrapText="1" shrinkToFit="1"/>
      <protection locked="0"/>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5" fillId="0" borderId="4" xfId="0" applyNumberFormat="1" applyFont="1" applyBorder="1" applyAlignment="1">
      <alignment horizontal="left" vertical="center" wrapText="1"/>
    </xf>
    <xf numFmtId="0" fontId="53" fillId="0" borderId="0" xfId="0" applyFont="1" applyAlignment="1">
      <alignment horizontal="left" vertical="center" wrapText="1"/>
    </xf>
    <xf numFmtId="0" fontId="19" fillId="5" borderId="0" xfId="0" applyFont="1" applyFill="1" applyAlignment="1">
      <alignment horizontal="left" vertical="center"/>
    </xf>
    <xf numFmtId="38" fontId="53" fillId="4" borderId="0" xfId="1" applyFont="1" applyFill="1" applyAlignment="1" applyProtection="1">
      <alignment vertical="center" shrinkToFit="1"/>
      <protection locked="0"/>
    </xf>
    <xf numFmtId="0" fontId="60" fillId="0" borderId="0" xfId="0" applyFont="1" applyBorder="1" applyAlignment="1">
      <alignmen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38" fontId="5" fillId="0" borderId="2" xfId="1" applyFont="1" applyFill="1" applyBorder="1" applyAlignment="1">
      <alignment vertical="center" wrapText="1"/>
    </xf>
    <xf numFmtId="38" fontId="5" fillId="0" borderId="3" xfId="1" applyFont="1" applyFill="1" applyBorder="1" applyAlignment="1">
      <alignment vertical="center" wrapText="1"/>
    </xf>
    <xf numFmtId="49" fontId="29" fillId="0" borderId="5" xfId="0" applyNumberFormat="1" applyFont="1" applyBorder="1" applyAlignment="1">
      <alignment horizontal="center" vertical="center" wrapText="1"/>
    </xf>
    <xf numFmtId="49" fontId="29" fillId="0" borderId="6" xfId="0" applyNumberFormat="1" applyFont="1" applyBorder="1" applyAlignment="1">
      <alignment horizontal="center" vertical="center" wrapText="1"/>
    </xf>
    <xf numFmtId="178" fontId="28" fillId="0" borderId="8" xfId="0" applyNumberFormat="1" applyFont="1" applyBorder="1" applyAlignment="1">
      <alignment horizontal="center" vertical="center"/>
    </xf>
    <xf numFmtId="178" fontId="28" fillId="0" borderId="9" xfId="0" applyNumberFormat="1" applyFont="1" applyBorder="1" applyAlignment="1">
      <alignment horizontal="center" vertical="center"/>
    </xf>
    <xf numFmtId="49" fontId="5" fillId="0" borderId="2" xfId="0" applyNumberFormat="1" applyFont="1" applyBorder="1" applyAlignment="1">
      <alignment horizontal="left" vertical="center" wrapText="1" shrinkToFit="1"/>
    </xf>
    <xf numFmtId="49" fontId="5" fillId="0" borderId="3" xfId="0" applyNumberFormat="1" applyFont="1" applyBorder="1" applyAlignment="1">
      <alignment horizontal="left" vertical="center" wrapText="1" shrinkToFit="1"/>
    </xf>
    <xf numFmtId="49" fontId="5" fillId="0" borderId="4" xfId="0" applyNumberFormat="1" applyFont="1" applyBorder="1" applyAlignment="1">
      <alignment horizontal="left" vertical="center" wrapText="1" shrinkToFit="1"/>
    </xf>
    <xf numFmtId="49" fontId="50" fillId="0" borderId="2" xfId="0" applyNumberFormat="1" applyFont="1" applyBorder="1" applyAlignment="1">
      <alignment horizontal="left" vertical="center" wrapText="1"/>
    </xf>
    <xf numFmtId="0" fontId="5" fillId="2" borderId="2"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3" fillId="0" borderId="5" xfId="0" applyFont="1" applyFill="1" applyBorder="1" applyAlignment="1">
      <alignment horizontal="left" vertical="center" wrapText="1"/>
    </xf>
    <xf numFmtId="0" fontId="53" fillId="0" borderId="5" xfId="0" applyFont="1" applyBorder="1" applyAlignment="1">
      <alignment horizontal="left" vertical="center" wrapText="1"/>
    </xf>
    <xf numFmtId="49" fontId="5" fillId="0" borderId="2" xfId="0" applyNumberFormat="1" applyFont="1" applyBorder="1" applyAlignment="1">
      <alignment horizontal="left" vertical="center" shrinkToFit="1"/>
    </xf>
    <xf numFmtId="49" fontId="5" fillId="0" borderId="3" xfId="0" applyNumberFormat="1" applyFont="1" applyBorder="1" applyAlignment="1">
      <alignment horizontal="left" vertical="center" shrinkToFit="1"/>
    </xf>
    <xf numFmtId="49" fontId="5" fillId="0" borderId="4" xfId="0" applyNumberFormat="1" applyFont="1" applyBorder="1" applyAlignment="1">
      <alignment horizontal="left" vertical="center" shrinkToFit="1"/>
    </xf>
    <xf numFmtId="178" fontId="28" fillId="0" borderId="2" xfId="0" applyNumberFormat="1" applyFont="1" applyBorder="1" applyAlignment="1">
      <alignment horizontal="center" vertical="center"/>
    </xf>
    <xf numFmtId="178" fontId="28" fillId="0" borderId="4" xfId="0" applyNumberFormat="1" applyFont="1" applyBorder="1" applyAlignment="1">
      <alignment horizontal="center" vertical="center"/>
    </xf>
    <xf numFmtId="180" fontId="5" fillId="4" borderId="2" xfId="0" applyNumberFormat="1" applyFont="1" applyFill="1" applyBorder="1" applyAlignment="1" applyProtection="1">
      <alignment horizontal="center" vertical="center" shrinkToFit="1"/>
      <protection locked="0"/>
    </xf>
    <xf numFmtId="180" fontId="5" fillId="4" borderId="3" xfId="0" applyNumberFormat="1" applyFont="1" applyFill="1" applyBorder="1" applyAlignment="1" applyProtection="1">
      <alignment horizontal="center" vertical="center" shrinkToFit="1"/>
      <protection locked="0"/>
    </xf>
    <xf numFmtId="180" fontId="5" fillId="4" borderId="4" xfId="0" applyNumberFormat="1" applyFont="1" applyFill="1" applyBorder="1" applyAlignment="1" applyProtection="1">
      <alignment horizontal="center" vertical="center" shrinkToFit="1"/>
      <protection locked="0"/>
    </xf>
    <xf numFmtId="49" fontId="16" fillId="0" borderId="5" xfId="0" applyNumberFormat="1" applyFont="1" applyBorder="1" applyAlignment="1">
      <alignment horizontal="left" vertical="center" wrapText="1"/>
    </xf>
    <xf numFmtId="49" fontId="41" fillId="4" borderId="2" xfId="0" applyNumberFormat="1" applyFont="1" applyFill="1" applyBorder="1" applyAlignment="1" applyProtection="1">
      <alignment vertical="center" wrapText="1"/>
      <protection locked="0"/>
    </xf>
    <xf numFmtId="49" fontId="38" fillId="4" borderId="3" xfId="0" applyNumberFormat="1" applyFont="1" applyFill="1" applyBorder="1" applyAlignment="1" applyProtection="1">
      <alignment vertical="center" wrapText="1"/>
      <protection locked="0"/>
    </xf>
    <xf numFmtId="49" fontId="38" fillId="4" borderId="4" xfId="0" applyNumberFormat="1" applyFont="1" applyFill="1" applyBorder="1" applyAlignment="1" applyProtection="1">
      <alignment vertical="center" wrapText="1"/>
      <protection locked="0"/>
    </xf>
    <xf numFmtId="49" fontId="3" fillId="4" borderId="2" xfId="0" applyNumberFormat="1" applyFont="1" applyFill="1" applyBorder="1" applyAlignment="1" applyProtection="1">
      <alignment horizontal="left" vertical="center" wrapText="1"/>
      <protection locked="0"/>
    </xf>
    <xf numFmtId="49" fontId="3" fillId="4" borderId="3" xfId="0" applyNumberFormat="1"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178" fontId="0" fillId="0" borderId="0" xfId="0" applyNumberFormat="1" applyBorder="1" applyAlignment="1">
      <alignment horizontal="center" vertical="center"/>
    </xf>
    <xf numFmtId="0" fontId="28" fillId="2" borderId="2" xfId="0" applyFont="1" applyFill="1" applyBorder="1" applyAlignment="1">
      <alignment horizontal="center" vertical="center" shrinkToFit="1"/>
    </xf>
    <xf numFmtId="0" fontId="28" fillId="2" borderId="4" xfId="0" applyFont="1" applyFill="1" applyBorder="1" applyAlignment="1">
      <alignment horizontal="center" vertical="center" shrinkToFit="1"/>
    </xf>
    <xf numFmtId="0" fontId="29" fillId="2" borderId="2"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2" xfId="0" applyFont="1" applyFill="1" applyBorder="1" applyAlignment="1">
      <alignment horizontal="center" vertical="center" wrapText="1"/>
    </xf>
    <xf numFmtId="49" fontId="50" fillId="0" borderId="2" xfId="0" applyNumberFormat="1" applyFont="1" applyBorder="1" applyAlignment="1">
      <alignment horizontal="left" vertical="center" wrapText="1" shrinkToFit="1"/>
    </xf>
    <xf numFmtId="49" fontId="50" fillId="0" borderId="3" xfId="0" applyNumberFormat="1" applyFont="1" applyBorder="1" applyAlignment="1">
      <alignment horizontal="left" vertical="center" wrapText="1" shrinkToFit="1"/>
    </xf>
    <xf numFmtId="49" fontId="50" fillId="0" borderId="4" xfId="0" applyNumberFormat="1" applyFont="1" applyBorder="1" applyAlignment="1">
      <alignment horizontal="left" vertical="center" wrapText="1" shrinkToFit="1"/>
    </xf>
    <xf numFmtId="0" fontId="11" fillId="3" borderId="10" xfId="0" applyFont="1" applyFill="1" applyBorder="1" applyAlignment="1">
      <alignment horizontal="left" vertical="center" shrinkToFit="1"/>
    </xf>
    <xf numFmtId="0" fontId="11" fillId="3" borderId="7" xfId="0" applyFont="1" applyFill="1" applyBorder="1" applyAlignment="1">
      <alignment horizontal="left" vertical="center" shrinkToFit="1"/>
    </xf>
    <xf numFmtId="49" fontId="5" fillId="0" borderId="7" xfId="0" applyNumberFormat="1" applyFont="1" applyBorder="1" applyAlignment="1">
      <alignment horizontal="center" vertical="center" wrapText="1"/>
    </xf>
    <xf numFmtId="0" fontId="61" fillId="0" borderId="0" xfId="0" applyFont="1" applyFill="1" applyAlignment="1">
      <alignment horizontal="left" vertical="center" wrapText="1"/>
    </xf>
    <xf numFmtId="0" fontId="24" fillId="5" borderId="0" xfId="0" applyFont="1" applyFill="1" applyAlignment="1">
      <alignment horizontal="left" vertical="center"/>
    </xf>
    <xf numFmtId="49" fontId="50" fillId="0" borderId="10" xfId="0" applyNumberFormat="1" applyFont="1" applyBorder="1" applyAlignment="1">
      <alignment horizontal="left" vertical="center" wrapText="1" shrinkToFit="1"/>
    </xf>
    <xf numFmtId="49" fontId="50" fillId="0" borderId="7" xfId="0" applyNumberFormat="1" applyFont="1" applyBorder="1" applyAlignment="1">
      <alignment horizontal="left" vertical="center" wrapText="1" shrinkToFit="1"/>
    </xf>
    <xf numFmtId="49" fontId="50" fillId="0" borderId="11" xfId="0" applyNumberFormat="1" applyFont="1" applyBorder="1" applyAlignment="1">
      <alignment horizontal="left" vertical="center" wrapText="1" shrinkToFit="1"/>
    </xf>
    <xf numFmtId="49" fontId="50" fillId="0" borderId="12" xfId="0" applyNumberFormat="1" applyFont="1" applyBorder="1" applyAlignment="1">
      <alignment horizontal="left" vertical="center" wrapText="1" shrinkToFit="1"/>
    </xf>
    <xf numFmtId="49" fontId="50" fillId="0" borderId="5" xfId="0" applyNumberFormat="1" applyFont="1" applyBorder="1" applyAlignment="1">
      <alignment horizontal="left" vertical="center" wrapText="1" shrinkToFit="1"/>
    </xf>
    <xf numFmtId="49" fontId="50" fillId="0" borderId="6" xfId="0" applyNumberFormat="1" applyFont="1" applyBorder="1" applyAlignment="1">
      <alignment horizontal="left" vertical="center" wrapText="1" shrinkToFit="1"/>
    </xf>
    <xf numFmtId="0" fontId="11" fillId="3" borderId="11" xfId="0" applyFont="1" applyFill="1" applyBorder="1" applyAlignment="1">
      <alignment horizontal="left" vertical="center" shrinkToFit="1"/>
    </xf>
    <xf numFmtId="49" fontId="6" fillId="0" borderId="7" xfId="0" applyNumberFormat="1" applyFont="1" applyFill="1" applyBorder="1" applyAlignment="1">
      <alignment horizontal="left" vertical="center" shrinkToFit="1"/>
    </xf>
    <xf numFmtId="49" fontId="6" fillId="0" borderId="11" xfId="0" applyNumberFormat="1" applyFont="1" applyFill="1" applyBorder="1" applyAlignment="1">
      <alignment horizontal="left" vertical="center" shrinkToFit="1"/>
    </xf>
    <xf numFmtId="0" fontId="16" fillId="0" borderId="0" xfId="0" applyFont="1" applyFill="1" applyBorder="1" applyAlignment="1">
      <alignment horizontal="left" vertical="center" wrapText="1"/>
    </xf>
    <xf numFmtId="49" fontId="3" fillId="0" borderId="21" xfId="0" applyNumberFormat="1" applyFont="1" applyFill="1" applyBorder="1" applyAlignment="1">
      <alignment vertical="top" wrapText="1" shrinkToFit="1"/>
    </xf>
    <xf numFmtId="49" fontId="3" fillId="0" borderId="22" xfId="0" applyNumberFormat="1" applyFont="1" applyFill="1" applyBorder="1" applyAlignment="1">
      <alignment vertical="top" shrinkToFit="1"/>
    </xf>
    <xf numFmtId="49" fontId="3" fillId="0" borderId="23" xfId="0" applyNumberFormat="1" applyFont="1" applyFill="1" applyBorder="1" applyAlignment="1">
      <alignment vertical="top" shrinkToFit="1"/>
    </xf>
    <xf numFmtId="0" fontId="9" fillId="4" borderId="10"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4" borderId="11"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49" fontId="8" fillId="6" borderId="0" xfId="0" applyNumberFormat="1" applyFont="1" applyFill="1" applyAlignment="1">
      <alignment horizontal="center" vertical="center"/>
    </xf>
    <xf numFmtId="0" fontId="0" fillId="3" borderId="1" xfId="0" applyFill="1" applyBorder="1" applyAlignment="1">
      <alignment horizontal="center" vertical="center"/>
    </xf>
    <xf numFmtId="0" fontId="0" fillId="4" borderId="1" xfId="0" applyFill="1" applyBorder="1" applyAlignment="1" applyProtection="1">
      <alignment wrapText="1"/>
      <protection locked="0"/>
    </xf>
    <xf numFmtId="0" fontId="0" fillId="4" borderId="1" xfId="0" applyFill="1" applyBorder="1" applyAlignment="1" applyProtection="1">
      <alignment vertical="center" wrapText="1"/>
      <protection locked="0"/>
    </xf>
    <xf numFmtId="0" fontId="0" fillId="3" borderId="0" xfId="0" applyFill="1" applyBorder="1" applyAlignment="1">
      <alignment horizontal="center" vertical="center"/>
    </xf>
    <xf numFmtId="49" fontId="6" fillId="3" borderId="0" xfId="0" applyNumberFormat="1" applyFont="1" applyFill="1" applyBorder="1" applyAlignment="1">
      <alignment horizontal="center" vertical="center" shrinkToFit="1"/>
    </xf>
    <xf numFmtId="49" fontId="6" fillId="3" borderId="1" xfId="0" applyNumberFormat="1" applyFont="1" applyFill="1" applyBorder="1" applyAlignment="1">
      <alignment horizontal="center" vertical="center" shrinkToFit="1"/>
    </xf>
    <xf numFmtId="0" fontId="48" fillId="0" borderId="0" xfId="0" applyFont="1" applyFill="1" applyBorder="1" applyAlignment="1">
      <alignment horizontal="left" vertical="center" wrapText="1"/>
    </xf>
    <xf numFmtId="49" fontId="5" fillId="0" borderId="0" xfId="0" applyNumberFormat="1" applyFont="1" applyFill="1" applyBorder="1" applyAlignment="1">
      <alignment vertical="center" wrapText="1"/>
    </xf>
    <xf numFmtId="49" fontId="5" fillId="4" borderId="1" xfId="0" applyNumberFormat="1" applyFont="1" applyFill="1" applyBorder="1" applyAlignment="1" applyProtection="1">
      <alignment vertical="center" wrapText="1"/>
      <protection locked="0"/>
    </xf>
    <xf numFmtId="49" fontId="5" fillId="3" borderId="0"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50" fillId="0" borderId="0" xfId="0" applyFont="1" applyAlignment="1">
      <alignment horizontal="left" vertical="center" shrinkToFit="1"/>
    </xf>
    <xf numFmtId="0" fontId="50" fillId="0" borderId="0" xfId="0" applyFont="1" applyAlignment="1">
      <alignment vertical="center" shrinkToFit="1"/>
    </xf>
    <xf numFmtId="0" fontId="50" fillId="0" borderId="5" xfId="0" applyFont="1" applyFill="1" applyBorder="1" applyAlignment="1">
      <alignment horizontal="left"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50" fillId="0" borderId="0" xfId="0" applyFont="1" applyBorder="1" applyAlignment="1">
      <alignment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23" fillId="0" borderId="0" xfId="0" applyFont="1" applyFill="1" applyBorder="1" applyAlignment="1">
      <alignment horizontal="left" vertical="center"/>
    </xf>
    <xf numFmtId="49" fontId="27" fillId="0" borderId="0" xfId="0" applyNumberFormat="1" applyFont="1" applyAlignment="1">
      <alignment horizontal="left" vertical="center" wrapText="1"/>
    </xf>
    <xf numFmtId="178" fontId="22" fillId="0" borderId="10" xfId="0" applyNumberFormat="1" applyFont="1" applyBorder="1" applyAlignment="1">
      <alignment horizontal="center" vertical="center"/>
    </xf>
    <xf numFmtId="178" fontId="22" fillId="0" borderId="11" xfId="0" applyNumberFormat="1" applyFont="1" applyBorder="1" applyAlignment="1">
      <alignment horizontal="center" vertical="center"/>
    </xf>
    <xf numFmtId="178" fontId="22" fillId="0" borderId="12" xfId="0" applyNumberFormat="1" applyFont="1" applyBorder="1" applyAlignment="1">
      <alignment horizontal="center" vertical="center"/>
    </xf>
    <xf numFmtId="178" fontId="22" fillId="0" borderId="6" xfId="0" applyNumberFormat="1" applyFont="1" applyBorder="1" applyAlignment="1">
      <alignment horizontal="center" vertical="center"/>
    </xf>
    <xf numFmtId="38" fontId="5" fillId="4" borderId="2" xfId="1" applyFont="1" applyFill="1" applyBorder="1" applyAlignment="1" applyProtection="1">
      <alignment horizontal="center" vertical="center" wrapText="1"/>
      <protection locked="0"/>
    </xf>
    <xf numFmtId="38" fontId="5" fillId="4" borderId="3" xfId="1" applyFont="1" applyFill="1" applyBorder="1" applyAlignment="1" applyProtection="1">
      <alignment horizontal="center" vertical="center" wrapText="1"/>
      <protection locked="0"/>
    </xf>
    <xf numFmtId="0" fontId="2" fillId="7" borderId="25" xfId="2" applyNumberFormat="1" applyFont="1" applyFill="1" applyBorder="1" applyAlignment="1">
      <alignment horizontal="center" vertical="center" wrapText="1"/>
    </xf>
    <xf numFmtId="0" fontId="2" fillId="7" borderId="15" xfId="2" applyNumberFormat="1" applyFont="1" applyFill="1" applyBorder="1" applyAlignment="1">
      <alignment horizontal="center" vertical="center" wrapText="1"/>
    </xf>
    <xf numFmtId="177" fontId="22" fillId="2" borderId="17" xfId="3" applyNumberFormat="1" applyFont="1" applyFill="1" applyBorder="1" applyAlignment="1">
      <alignment horizontal="center" vertical="center" wrapText="1"/>
    </xf>
    <xf numFmtId="176" fontId="22" fillId="2" borderId="17" xfId="2" applyNumberFormat="1" applyFont="1" applyFill="1" applyBorder="1" applyAlignment="1">
      <alignment horizontal="center" vertical="center" wrapText="1"/>
    </xf>
    <xf numFmtId="0" fontId="2" fillId="0" borderId="17" xfId="2" applyFont="1" applyFill="1" applyBorder="1" applyAlignment="1">
      <alignment horizontal="center" vertical="center" wrapText="1"/>
    </xf>
    <xf numFmtId="0" fontId="2" fillId="7" borderId="19" xfId="2" applyNumberFormat="1" applyFont="1" applyFill="1" applyBorder="1" applyAlignment="1">
      <alignment horizontal="center" vertical="center" wrapText="1"/>
    </xf>
    <xf numFmtId="0" fontId="2" fillId="0" borderId="15" xfId="2" applyFont="1" applyFill="1" applyBorder="1" applyAlignment="1">
      <alignment horizontal="center" vertical="center"/>
    </xf>
    <xf numFmtId="0" fontId="2" fillId="0" borderId="19" xfId="2" applyFont="1" applyFill="1" applyBorder="1" applyAlignment="1">
      <alignment horizontal="center" vertical="center"/>
    </xf>
    <xf numFmtId="0" fontId="2" fillId="0" borderId="16" xfId="2" applyFont="1" applyFill="1" applyBorder="1" applyAlignment="1">
      <alignment horizontal="center" vertical="center" wrapText="1"/>
    </xf>
    <xf numFmtId="0" fontId="2" fillId="0" borderId="18" xfId="2" applyFont="1" applyFill="1" applyBorder="1" applyAlignment="1">
      <alignment horizontal="center" vertical="center" wrapText="1"/>
    </xf>
    <xf numFmtId="0" fontId="2" fillId="0" borderId="20" xfId="2" applyFont="1" applyFill="1" applyBorder="1" applyAlignment="1">
      <alignment horizontal="center" vertical="center" wrapText="1"/>
    </xf>
    <xf numFmtId="0" fontId="2" fillId="0" borderId="25" xfId="2" applyNumberFormat="1" applyFont="1" applyFill="1" applyBorder="1" applyAlignment="1">
      <alignment horizontal="center" vertical="center" wrapText="1"/>
    </xf>
    <xf numFmtId="0" fontId="2" fillId="0" borderId="15" xfId="2" applyNumberFormat="1" applyFont="1" applyFill="1" applyBorder="1" applyAlignment="1">
      <alignment horizontal="center" vertical="center" wrapText="1"/>
    </xf>
    <xf numFmtId="176" fontId="22" fillId="0" borderId="17" xfId="2" applyNumberFormat="1" applyFont="1" applyFill="1" applyBorder="1" applyAlignment="1">
      <alignment horizontal="center" vertical="center" wrapText="1"/>
    </xf>
    <xf numFmtId="177" fontId="22" fillId="0" borderId="17" xfId="3" applyNumberFormat="1"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113333</xdr:colOff>
      <xdr:row>1</xdr:row>
      <xdr:rowOff>545912</xdr:rowOff>
    </xdr:from>
    <xdr:to>
      <xdr:col>25</xdr:col>
      <xdr:colOff>36396</xdr:colOff>
      <xdr:row>2</xdr:row>
      <xdr:rowOff>874059</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13333" y="1117412"/>
          <a:ext cx="7229298" cy="5527676"/>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〇本調査票については、要望調査票の</a:t>
          </a:r>
          <a:r>
            <a:rPr lang="ja-JP" altLang="en-US" sz="1400" u="none">
              <a:solidFill>
                <a:schemeClr val="tx1">
                  <a:lumMod val="95000"/>
                  <a:lumOff val="5000"/>
                </a:schemeClr>
              </a:solidFill>
              <a:effectLst/>
            </a:rPr>
            <a:t>お知らせのございました各事業者団体か中国運輸局旅客第一課の担当者に提出してください。（同一事業者が複数の提出先に提出することがないように注意してください。）</a:t>
          </a:r>
          <a:endParaRPr lang="en-US" altLang="ja-JP"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〇補助金の執行事務の一部について外部委託する可能性があります。本調査票に記載いただいた内容は、必要に応じて執行団体に提供しますので、あらかじめ御了承ください。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323"/>
  <sheetViews>
    <sheetView showGridLines="0" tabSelected="1" view="pageBreakPreview" topLeftCell="B1" zoomScale="85" zoomScaleNormal="100" zoomScaleSheetLayoutView="85" workbookViewId="0">
      <selection activeCell="C281" sqref="C281:Y281"/>
    </sheetView>
  </sheetViews>
  <sheetFormatPr defaultColWidth="3.6640625" defaultRowHeight="20.100000000000001" customHeight="1" x14ac:dyDescent="0.2"/>
  <cols>
    <col min="1" max="1" width="3" style="189" hidden="1" customWidth="1"/>
    <col min="2" max="4" width="3.6640625" customWidth="1"/>
    <col min="5" max="8" width="7.44140625" customWidth="1"/>
    <col min="9" max="9" width="3.6640625" customWidth="1"/>
    <col min="11" max="11" width="4.44140625" customWidth="1"/>
    <col min="12" max="12" width="3.6640625" customWidth="1"/>
    <col min="13" max="13" width="3.88671875" customWidth="1"/>
    <col min="14" max="14" width="3.6640625" customWidth="1"/>
    <col min="15" max="15" width="4.44140625" customWidth="1"/>
    <col min="16" max="16" width="3.6640625" customWidth="1"/>
    <col min="20" max="20" width="3.33203125" customWidth="1"/>
    <col min="21" max="21" width="4.5546875" customWidth="1"/>
    <col min="22" max="23" width="3.6640625" customWidth="1"/>
    <col min="24" max="24" width="1.88671875" customWidth="1"/>
    <col min="26" max="26" width="1.44140625" customWidth="1"/>
    <col min="27" max="32" width="0" hidden="1" customWidth="1"/>
    <col min="34" max="34" width="9" bestFit="1" customWidth="1"/>
    <col min="35" max="35" width="8.77734375" bestFit="1" customWidth="1"/>
  </cols>
  <sheetData>
    <row r="1" spans="1:31" ht="45" customHeight="1" x14ac:dyDescent="0.2">
      <c r="B1" s="456" t="s">
        <v>118</v>
      </c>
      <c r="C1" s="456"/>
      <c r="D1" s="456"/>
      <c r="E1" s="456"/>
      <c r="F1" s="456"/>
      <c r="G1" s="456"/>
      <c r="H1" s="456"/>
      <c r="I1" s="456"/>
      <c r="J1" s="456"/>
      <c r="K1" s="456"/>
      <c r="L1" s="456"/>
      <c r="M1" s="456"/>
      <c r="N1" s="456"/>
      <c r="O1" s="456"/>
      <c r="P1" s="456"/>
      <c r="Q1" s="456"/>
      <c r="R1" s="456"/>
      <c r="S1" s="456"/>
      <c r="T1" s="456"/>
      <c r="U1" s="456"/>
      <c r="V1" s="456"/>
      <c r="W1" s="456"/>
      <c r="X1" s="456"/>
      <c r="Y1" s="456"/>
      <c r="Z1" s="456"/>
      <c r="AA1" s="2"/>
      <c r="AB1" s="36"/>
      <c r="AD1" s="36" t="s">
        <v>114</v>
      </c>
      <c r="AE1" s="36"/>
    </row>
    <row r="2" spans="1:31" ht="409.5" customHeight="1" x14ac:dyDescent="0.2">
      <c r="B2" s="12"/>
      <c r="C2" s="12"/>
      <c r="D2" s="12"/>
      <c r="E2" s="12"/>
      <c r="F2" s="12"/>
      <c r="G2" s="12"/>
      <c r="H2" s="12"/>
      <c r="I2" s="12"/>
      <c r="J2" s="12"/>
      <c r="K2" s="12"/>
      <c r="L2" s="12"/>
      <c r="M2" s="12"/>
      <c r="N2" s="12"/>
      <c r="O2" s="12"/>
      <c r="P2" s="12"/>
      <c r="Q2" s="12"/>
      <c r="R2" s="12"/>
      <c r="S2" s="12"/>
      <c r="T2" s="12"/>
      <c r="U2" s="12"/>
      <c r="V2" s="12"/>
      <c r="W2" s="12"/>
      <c r="AA2" s="2"/>
      <c r="AB2" s="37"/>
      <c r="AD2" t="s">
        <v>51</v>
      </c>
    </row>
    <row r="3" spans="1:31" ht="129" customHeight="1" x14ac:dyDescent="0.2"/>
    <row r="4" spans="1:31" ht="30" customHeight="1" x14ac:dyDescent="0.2">
      <c r="C4" s="457" t="s">
        <v>52</v>
      </c>
      <c r="D4" s="457"/>
      <c r="E4" s="457"/>
      <c r="F4" s="458"/>
      <c r="G4" s="458"/>
      <c r="H4" s="458"/>
      <c r="I4" s="458"/>
      <c r="J4" s="458"/>
      <c r="K4" s="458"/>
      <c r="L4" s="458"/>
      <c r="M4" s="16"/>
      <c r="N4" s="457" t="s">
        <v>0</v>
      </c>
      <c r="O4" s="457"/>
      <c r="P4" s="457"/>
      <c r="Q4" s="458"/>
      <c r="R4" s="458"/>
      <c r="S4" s="458"/>
      <c r="T4" s="458"/>
      <c r="U4" s="458"/>
      <c r="V4" s="458"/>
      <c r="W4" s="458"/>
      <c r="X4" s="458"/>
      <c r="Y4" s="458"/>
      <c r="AD4">
        <f>IF(F4="",1,0)</f>
        <v>1</v>
      </c>
    </row>
    <row r="5" spans="1:31" ht="12" customHeight="1" x14ac:dyDescent="0.2">
      <c r="C5" s="53"/>
      <c r="D5" s="15"/>
      <c r="E5" s="15"/>
      <c r="F5" s="15"/>
      <c r="G5" s="15"/>
      <c r="H5" s="15"/>
      <c r="I5" s="15"/>
      <c r="J5" s="15"/>
      <c r="K5" s="15"/>
      <c r="L5" s="15"/>
      <c r="M5" s="15"/>
      <c r="N5" s="15"/>
      <c r="O5" s="15"/>
      <c r="P5" s="15"/>
      <c r="Q5" s="15"/>
      <c r="R5" s="15"/>
      <c r="S5" s="15"/>
      <c r="T5" s="15"/>
      <c r="U5" s="15"/>
      <c r="V5" s="15"/>
      <c r="W5" s="15"/>
      <c r="X5" s="15"/>
      <c r="Y5" s="15"/>
      <c r="AD5">
        <f>IF(Q4="",1,0)</f>
        <v>1</v>
      </c>
    </row>
    <row r="6" spans="1:31" s="47" customFormat="1" ht="20.100000000000001" customHeight="1" x14ac:dyDescent="0.2">
      <c r="A6" s="190"/>
      <c r="C6" s="460" t="s">
        <v>1</v>
      </c>
      <c r="D6" s="460"/>
      <c r="E6" s="460"/>
      <c r="F6" s="466" t="s">
        <v>41</v>
      </c>
      <c r="G6" s="466"/>
      <c r="H6" s="464"/>
      <c r="I6" s="464"/>
      <c r="J6" s="464"/>
      <c r="K6" s="464"/>
      <c r="L6" s="464"/>
      <c r="M6" s="48"/>
      <c r="N6" s="461" t="s">
        <v>6</v>
      </c>
      <c r="O6" s="461"/>
      <c r="P6" s="461"/>
      <c r="Q6" s="48"/>
      <c r="R6" s="48"/>
      <c r="S6" s="48"/>
      <c r="T6" s="48"/>
      <c r="U6" s="48"/>
      <c r="V6" s="48"/>
      <c r="W6" s="48"/>
      <c r="X6" s="48"/>
      <c r="Y6" s="48"/>
    </row>
    <row r="7" spans="1:31" s="47" customFormat="1" ht="20.100000000000001" customHeight="1" x14ac:dyDescent="0.2">
      <c r="A7" s="190"/>
      <c r="C7" s="457"/>
      <c r="D7" s="457"/>
      <c r="E7" s="457"/>
      <c r="F7" s="467"/>
      <c r="G7" s="467"/>
      <c r="H7" s="465"/>
      <c r="I7" s="465"/>
      <c r="J7" s="465"/>
      <c r="K7" s="465"/>
      <c r="L7" s="465"/>
      <c r="M7" s="50"/>
      <c r="N7" s="462"/>
      <c r="O7" s="462"/>
      <c r="P7" s="462"/>
      <c r="Q7" s="459"/>
      <c r="R7" s="459"/>
      <c r="S7" s="459"/>
      <c r="T7" s="459"/>
      <c r="U7" s="459"/>
      <c r="V7" s="459"/>
      <c r="W7" s="459"/>
      <c r="X7" s="459"/>
      <c r="Y7" s="459"/>
      <c r="AD7" s="47">
        <f>IF(H7="",1,0)</f>
        <v>1</v>
      </c>
    </row>
    <row r="8" spans="1:31" s="54" customFormat="1" ht="20.100000000000001" customHeight="1" x14ac:dyDescent="0.2">
      <c r="A8" s="190"/>
      <c r="C8" s="56"/>
      <c r="D8" s="56"/>
      <c r="E8" s="56"/>
      <c r="F8" s="55"/>
      <c r="G8" s="55"/>
      <c r="H8" s="49"/>
      <c r="I8" s="58"/>
      <c r="J8" s="58"/>
      <c r="K8" s="58"/>
      <c r="L8" s="58"/>
      <c r="M8" s="50"/>
      <c r="N8" s="57"/>
      <c r="O8" s="57"/>
      <c r="P8" s="57"/>
      <c r="Q8" s="56"/>
      <c r="R8" s="56"/>
      <c r="S8" s="56"/>
      <c r="T8" s="56"/>
      <c r="U8" s="56"/>
      <c r="V8" s="56"/>
      <c r="W8" s="56"/>
      <c r="X8" s="56"/>
      <c r="Y8" s="56"/>
      <c r="AD8" s="54">
        <f>IF(Q7="",1,0)</f>
        <v>1</v>
      </c>
    </row>
    <row r="9" spans="1:31" s="41" customFormat="1" ht="23.1" customHeight="1" x14ac:dyDescent="0.2">
      <c r="A9" s="191"/>
      <c r="B9" s="171"/>
      <c r="C9" s="172" t="s">
        <v>211</v>
      </c>
      <c r="D9" s="171"/>
      <c r="E9" s="171"/>
      <c r="F9" s="171"/>
      <c r="G9" s="171"/>
      <c r="H9" s="171"/>
      <c r="I9" s="171"/>
      <c r="J9" s="171"/>
      <c r="K9" s="171"/>
      <c r="L9" s="171"/>
      <c r="M9" s="171"/>
      <c r="N9" s="171"/>
      <c r="O9" s="171"/>
      <c r="P9" s="171"/>
      <c r="Q9" s="171"/>
      <c r="R9" s="171"/>
      <c r="S9" s="171"/>
      <c r="T9" s="171"/>
      <c r="U9" s="171"/>
      <c r="V9" s="171"/>
      <c r="W9" s="171"/>
      <c r="X9" s="171"/>
      <c r="Y9" s="171"/>
      <c r="Z9" s="171"/>
    </row>
    <row r="10" spans="1:31" ht="20.100000000000001" customHeight="1" x14ac:dyDescent="0.2">
      <c r="B10" s="5"/>
      <c r="C10" s="213" t="s">
        <v>116</v>
      </c>
      <c r="D10" s="170" t="s">
        <v>273</v>
      </c>
      <c r="E10" s="5"/>
      <c r="F10" s="5"/>
      <c r="G10" s="5"/>
      <c r="H10" s="5"/>
      <c r="I10" s="5"/>
      <c r="J10" s="5"/>
      <c r="K10" s="5"/>
      <c r="L10" s="5"/>
      <c r="M10" s="5"/>
      <c r="N10" s="5"/>
      <c r="O10" s="5"/>
      <c r="P10" s="5"/>
      <c r="Q10" s="5"/>
      <c r="R10" s="5"/>
      <c r="S10" s="5"/>
      <c r="T10" s="5"/>
      <c r="U10" s="5"/>
      <c r="V10" s="5"/>
      <c r="W10" s="5"/>
      <c r="X10" s="5"/>
      <c r="Y10" s="5"/>
      <c r="Z10" s="5"/>
      <c r="AD10">
        <f>IF(C10=AD$1,0,1)</f>
        <v>1</v>
      </c>
    </row>
    <row r="11" spans="1:31" ht="20.100000000000001" customHeight="1" x14ac:dyDescent="0.2">
      <c r="B11" s="5"/>
      <c r="C11" s="213" t="s">
        <v>116</v>
      </c>
      <c r="D11" s="170" t="s">
        <v>196</v>
      </c>
      <c r="E11" s="5"/>
      <c r="F11" s="5"/>
      <c r="G11" s="5"/>
      <c r="H11" s="5"/>
      <c r="I11" s="5"/>
      <c r="J11" s="5"/>
      <c r="K11" s="5"/>
      <c r="L11" s="5"/>
      <c r="M11" s="5"/>
      <c r="N11" s="5"/>
      <c r="O11" s="5"/>
      <c r="P11" s="5"/>
      <c r="Q11" s="5"/>
      <c r="R11" s="5"/>
      <c r="S11" s="5"/>
      <c r="T11" s="5"/>
      <c r="U11" s="5"/>
      <c r="V11" s="5"/>
      <c r="W11" s="5"/>
      <c r="X11" s="5"/>
      <c r="Y11" s="5"/>
      <c r="Z11" s="5"/>
      <c r="AD11">
        <f>IF(C11=AD$1,0,1)</f>
        <v>1</v>
      </c>
    </row>
    <row r="12" spans="1:31" ht="15.45" customHeight="1" x14ac:dyDescent="0.2">
      <c r="B12" s="5"/>
      <c r="C12" s="170"/>
      <c r="D12" s="170"/>
      <c r="E12" s="5"/>
      <c r="F12" s="5"/>
      <c r="G12" s="5"/>
      <c r="H12" s="5"/>
      <c r="I12" s="5"/>
      <c r="J12" s="5"/>
      <c r="K12" s="5"/>
      <c r="L12" s="5"/>
      <c r="M12" s="5"/>
      <c r="N12" s="5"/>
      <c r="O12" s="5"/>
      <c r="P12" s="5"/>
      <c r="Q12" s="5"/>
      <c r="R12" s="5"/>
      <c r="S12" s="5"/>
      <c r="T12" s="5"/>
      <c r="U12" s="5"/>
      <c r="V12" s="5"/>
      <c r="W12" s="5"/>
      <c r="X12" s="5"/>
      <c r="Y12" s="5"/>
      <c r="Z12" s="5"/>
    </row>
    <row r="13" spans="1:31" ht="13.05" x14ac:dyDescent="0.2">
      <c r="C13" s="223" t="str">
        <f>IF(SUM(AD4:AD46)=0,"【OK】「表紙」及び「各種認証・認定の取得状況」記入済み","【入力エラー！】")</f>
        <v>【入力エラー！】</v>
      </c>
      <c r="D13" s="223"/>
      <c r="E13" s="223"/>
      <c r="F13" s="223"/>
      <c r="G13" s="223"/>
      <c r="H13" s="223"/>
      <c r="I13" s="223"/>
      <c r="J13" s="223"/>
      <c r="K13" s="223"/>
      <c r="L13" s="223"/>
      <c r="M13" s="223"/>
      <c r="N13" s="223"/>
      <c r="O13" s="223"/>
      <c r="P13" s="223"/>
      <c r="Q13" s="223"/>
      <c r="R13" s="223"/>
      <c r="S13" s="223"/>
      <c r="T13" s="223"/>
      <c r="U13" s="223"/>
      <c r="V13" s="223"/>
      <c r="W13" s="223"/>
      <c r="X13" s="223"/>
      <c r="Y13" s="223"/>
    </row>
    <row r="14" spans="1:31" ht="13.2" x14ac:dyDescent="0.2">
      <c r="C14" s="224" t="str">
        <f>IF(SUM(AD4:AD46)=0,"","「表紙」または「各種認証・認定の取得状況」に記載漏れ、二重チェック等があるので、御確認ください！")</f>
        <v>「表紙」または「各種認証・認定の取得状況」に記載漏れ、二重チェック等があるので、御確認ください！</v>
      </c>
      <c r="D14" s="224"/>
      <c r="E14" s="224"/>
      <c r="F14" s="224"/>
      <c r="G14" s="224"/>
      <c r="H14" s="224"/>
      <c r="I14" s="224"/>
      <c r="J14" s="224"/>
      <c r="K14" s="224"/>
      <c r="L14" s="224"/>
      <c r="M14" s="224"/>
      <c r="N14" s="224"/>
      <c r="O14" s="224"/>
      <c r="P14" s="224"/>
      <c r="Q14" s="224"/>
      <c r="R14" s="224"/>
      <c r="S14" s="224"/>
      <c r="T14" s="224"/>
      <c r="U14" s="224"/>
      <c r="V14" s="224"/>
      <c r="W14" s="224"/>
      <c r="X14" s="224"/>
      <c r="Y14" s="224"/>
    </row>
    <row r="15" spans="1:31" ht="13.5" thickBot="1" x14ac:dyDescent="0.25">
      <c r="C15" s="195"/>
      <c r="D15" s="195"/>
      <c r="E15" s="195"/>
      <c r="F15" s="195"/>
      <c r="G15" s="195"/>
      <c r="H15" s="195"/>
      <c r="I15" s="195"/>
      <c r="J15" s="195"/>
      <c r="K15" s="195"/>
      <c r="L15" s="195"/>
      <c r="M15" s="195"/>
      <c r="N15" s="195"/>
      <c r="O15" s="195"/>
      <c r="P15" s="195"/>
      <c r="Q15" s="195"/>
      <c r="R15" s="195"/>
      <c r="S15" s="195"/>
      <c r="T15" s="195"/>
      <c r="U15" s="195"/>
      <c r="V15" s="195"/>
      <c r="W15" s="195"/>
      <c r="X15" s="195"/>
      <c r="Y15" s="195"/>
    </row>
    <row r="16" spans="1:31" ht="30" customHeight="1" thickBot="1" x14ac:dyDescent="0.25">
      <c r="C16" s="225" t="s">
        <v>252</v>
      </c>
      <c r="D16" s="226"/>
      <c r="E16" s="226"/>
      <c r="F16" s="226"/>
      <c r="G16" s="226"/>
      <c r="H16" s="226"/>
      <c r="I16" s="226"/>
      <c r="J16" s="226"/>
      <c r="K16" s="226"/>
      <c r="L16" s="226"/>
      <c r="M16" s="226"/>
      <c r="N16" s="226"/>
      <c r="O16" s="226"/>
      <c r="P16" s="226"/>
      <c r="Q16" s="226"/>
      <c r="R16" s="226"/>
      <c r="S16" s="226"/>
      <c r="T16" s="226"/>
      <c r="U16" s="226"/>
      <c r="V16" s="226"/>
      <c r="W16" s="226"/>
      <c r="X16" s="226"/>
      <c r="Y16" s="227"/>
    </row>
    <row r="17" spans="1:30" s="3" customFormat="1" ht="4.5" customHeight="1" x14ac:dyDescent="0.2">
      <c r="A17" s="192"/>
      <c r="C17" s="13"/>
      <c r="D17" s="13"/>
      <c r="E17" s="13"/>
      <c r="F17" s="13"/>
      <c r="G17" s="13"/>
      <c r="H17" s="13"/>
      <c r="I17" s="10"/>
      <c r="J17" s="10"/>
      <c r="K17" s="10"/>
      <c r="L17" s="11"/>
      <c r="M17" s="19"/>
      <c r="N17" s="19"/>
      <c r="O17" s="19"/>
      <c r="P17" s="6"/>
      <c r="Q17" s="6"/>
      <c r="R17" s="6"/>
      <c r="S17" s="8"/>
      <c r="T17" s="8"/>
      <c r="U17" s="4"/>
      <c r="V17" s="4"/>
    </row>
    <row r="18" spans="1:30" s="41" customFormat="1" ht="23.1" customHeight="1" x14ac:dyDescent="0.2">
      <c r="A18" s="191"/>
      <c r="B18" s="386" t="s">
        <v>159</v>
      </c>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row>
    <row r="19" spans="1:30" ht="28.95" customHeight="1" x14ac:dyDescent="0.2">
      <c r="C19" s="367" t="s">
        <v>174</v>
      </c>
      <c r="D19" s="367"/>
      <c r="E19" s="367"/>
      <c r="F19" s="367"/>
      <c r="G19" s="367"/>
      <c r="H19" s="367"/>
      <c r="I19" s="367"/>
      <c r="J19" s="367"/>
      <c r="K19" s="367"/>
      <c r="L19" s="367"/>
      <c r="M19" s="367"/>
      <c r="N19" s="367"/>
      <c r="O19" s="367"/>
      <c r="P19" s="367"/>
      <c r="Q19" s="367"/>
      <c r="R19" s="367"/>
      <c r="S19" s="367"/>
      <c r="T19" s="367"/>
      <c r="U19" s="367"/>
      <c r="V19" s="367"/>
      <c r="W19" s="367"/>
      <c r="X19" s="367"/>
      <c r="Y19" s="367"/>
    </row>
    <row r="20" spans="1:30" ht="31.5" customHeight="1" x14ac:dyDescent="0.2">
      <c r="C20" s="367" t="s">
        <v>210</v>
      </c>
      <c r="D20" s="367"/>
      <c r="E20" s="367"/>
      <c r="F20" s="367"/>
      <c r="G20" s="367"/>
      <c r="H20" s="367"/>
      <c r="I20" s="367"/>
      <c r="J20" s="367"/>
      <c r="K20" s="367"/>
      <c r="L20" s="367"/>
      <c r="M20" s="367"/>
      <c r="N20" s="367"/>
      <c r="O20" s="367"/>
      <c r="P20" s="367"/>
      <c r="Q20" s="367"/>
      <c r="R20" s="367"/>
      <c r="S20" s="367"/>
      <c r="T20" s="367"/>
      <c r="U20" s="367"/>
      <c r="V20" s="367"/>
      <c r="W20" s="367"/>
      <c r="X20" s="367"/>
      <c r="Y20" s="367"/>
    </row>
    <row r="21" spans="1:30" ht="18" customHeight="1" x14ac:dyDescent="0.2">
      <c r="B21" s="25" t="s">
        <v>122</v>
      </c>
      <c r="C21" s="354" t="s">
        <v>143</v>
      </c>
      <c r="D21" s="354"/>
      <c r="E21" s="354"/>
      <c r="F21" s="354"/>
      <c r="G21" s="354"/>
      <c r="H21" s="354"/>
      <c r="I21" s="354"/>
      <c r="J21" s="354"/>
      <c r="K21" s="354"/>
      <c r="L21" s="354"/>
      <c r="M21" s="354"/>
      <c r="N21" s="354"/>
      <c r="O21" s="354"/>
      <c r="P21" s="354"/>
      <c r="Q21" s="354"/>
      <c r="R21" s="354"/>
      <c r="S21" s="354"/>
      <c r="T21" s="354"/>
      <c r="U21" s="354"/>
      <c r="V21" s="354"/>
      <c r="W21" s="354"/>
      <c r="X21" s="354"/>
      <c r="Y21" s="354"/>
    </row>
    <row r="22" spans="1:30" ht="34.5" customHeight="1" x14ac:dyDescent="0.2">
      <c r="C22" s="366" t="s">
        <v>144</v>
      </c>
      <c r="D22" s="366"/>
      <c r="E22" s="366"/>
      <c r="F22" s="366"/>
      <c r="G22" s="366"/>
      <c r="H22" s="366"/>
      <c r="I22" s="366"/>
      <c r="J22" s="366"/>
      <c r="K22" s="366"/>
      <c r="L22" s="366"/>
      <c r="M22" s="366"/>
      <c r="N22" s="366"/>
      <c r="O22" s="366"/>
      <c r="P22" s="366"/>
      <c r="Q22" s="366"/>
      <c r="R22" s="366"/>
      <c r="S22" s="366"/>
      <c r="T22" s="366"/>
      <c r="U22" s="366"/>
      <c r="V22" s="366"/>
      <c r="W22" s="366"/>
      <c r="X22" s="366"/>
      <c r="Y22" s="366"/>
    </row>
    <row r="23" spans="1:30" ht="25.95" customHeight="1" x14ac:dyDescent="0.2">
      <c r="C23" s="368" t="s">
        <v>145</v>
      </c>
      <c r="D23" s="368"/>
      <c r="E23" s="368"/>
      <c r="F23" s="368"/>
      <c r="G23" s="368"/>
      <c r="H23" s="368"/>
      <c r="I23" s="368"/>
      <c r="J23" s="368"/>
      <c r="K23" s="368"/>
      <c r="L23" s="368"/>
      <c r="M23" s="368"/>
      <c r="N23" s="368"/>
      <c r="O23" s="368"/>
      <c r="P23" s="368"/>
      <c r="Q23" s="368"/>
      <c r="R23" s="368"/>
      <c r="S23" s="368"/>
      <c r="T23" s="368"/>
      <c r="U23" s="368"/>
      <c r="V23" s="368"/>
      <c r="W23" s="368"/>
      <c r="X23" s="368"/>
      <c r="Y23" s="368"/>
    </row>
    <row r="25" spans="1:30" ht="20.100000000000001" customHeight="1" x14ac:dyDescent="0.2">
      <c r="C25" s="369" t="s">
        <v>258</v>
      </c>
      <c r="D25" s="369"/>
      <c r="E25" s="369"/>
      <c r="F25" s="369"/>
      <c r="G25" s="369"/>
      <c r="H25" s="369"/>
      <c r="I25" s="369"/>
      <c r="J25" s="369"/>
      <c r="K25" s="369"/>
      <c r="L25" s="369"/>
      <c r="M25" s="369"/>
      <c r="N25" s="369"/>
      <c r="O25" s="369"/>
      <c r="P25" s="369"/>
      <c r="Q25" s="369"/>
      <c r="R25" s="369"/>
      <c r="S25" s="369"/>
      <c r="T25" s="369"/>
      <c r="U25" s="369"/>
      <c r="V25" s="369"/>
      <c r="W25" s="369"/>
      <c r="X25" s="369"/>
      <c r="Y25" s="117"/>
      <c r="Z25" s="117"/>
      <c r="AA25" s="117"/>
    </row>
    <row r="26" spans="1:30" ht="20.100000000000001" customHeight="1" x14ac:dyDescent="0.2">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row>
    <row r="27" spans="1:30" ht="20.100000000000001" customHeight="1" x14ac:dyDescent="0.2">
      <c r="C27" s="370" t="s">
        <v>146</v>
      </c>
      <c r="D27" s="370"/>
      <c r="E27" s="370"/>
      <c r="F27" s="370"/>
      <c r="G27" s="370"/>
      <c r="H27" s="370"/>
      <c r="I27" s="370"/>
      <c r="J27" s="370"/>
      <c r="K27" s="370"/>
      <c r="L27" s="370"/>
      <c r="M27" s="370"/>
      <c r="N27" s="370"/>
      <c r="O27" s="370"/>
      <c r="P27" s="370"/>
      <c r="Q27" s="370"/>
      <c r="R27" s="370"/>
      <c r="S27" s="370"/>
      <c r="T27" s="370"/>
      <c r="U27" s="370"/>
      <c r="V27" s="370"/>
      <c r="W27" s="125"/>
      <c r="X27" s="214" t="s">
        <v>116</v>
      </c>
      <c r="Y27" s="119"/>
      <c r="AC27">
        <v>5</v>
      </c>
      <c r="AD27">
        <f>IF(COUNTIF(X27:X31,AD$1)=1,0,1)</f>
        <v>1</v>
      </c>
    </row>
    <row r="28" spans="1:30" ht="20.100000000000001" customHeight="1" x14ac:dyDescent="0.2">
      <c r="C28" s="363" t="s">
        <v>147</v>
      </c>
      <c r="D28" s="363"/>
      <c r="E28" s="363"/>
      <c r="F28" s="363"/>
      <c r="G28" s="363"/>
      <c r="H28" s="363"/>
      <c r="I28" s="363"/>
      <c r="J28" s="363"/>
      <c r="K28" s="363"/>
      <c r="L28" s="363"/>
      <c r="M28" s="363"/>
      <c r="N28" s="363"/>
      <c r="O28" s="363"/>
      <c r="P28" s="363"/>
      <c r="Q28" s="363"/>
      <c r="R28" s="363"/>
      <c r="S28" s="363"/>
      <c r="T28" s="363"/>
      <c r="U28" s="363"/>
      <c r="V28" s="363"/>
      <c r="W28" s="125"/>
      <c r="X28" s="214" t="s">
        <v>116</v>
      </c>
      <c r="Y28" s="119"/>
      <c r="AC28">
        <v>4</v>
      </c>
    </row>
    <row r="29" spans="1:30" ht="20.100000000000001" customHeight="1" x14ac:dyDescent="0.2">
      <c r="C29" s="363" t="s">
        <v>148</v>
      </c>
      <c r="D29" s="363"/>
      <c r="E29" s="363"/>
      <c r="F29" s="363"/>
      <c r="G29" s="363"/>
      <c r="H29" s="363"/>
      <c r="I29" s="363"/>
      <c r="J29" s="363"/>
      <c r="K29" s="363"/>
      <c r="L29" s="363"/>
      <c r="M29" s="363"/>
      <c r="N29" s="363"/>
      <c r="O29" s="363"/>
      <c r="P29" s="363"/>
      <c r="Q29" s="363"/>
      <c r="R29" s="363"/>
      <c r="S29" s="363"/>
      <c r="T29" s="363"/>
      <c r="U29" s="363"/>
      <c r="V29" s="363"/>
      <c r="W29" s="125"/>
      <c r="X29" s="214" t="s">
        <v>116</v>
      </c>
      <c r="Y29" s="119"/>
      <c r="AC29">
        <v>3</v>
      </c>
    </row>
    <row r="30" spans="1:30" ht="20.100000000000001" customHeight="1" x14ac:dyDescent="0.2">
      <c r="C30" s="371" t="s">
        <v>225</v>
      </c>
      <c r="D30" s="371"/>
      <c r="E30" s="371"/>
      <c r="F30" s="371"/>
      <c r="G30" s="371"/>
      <c r="H30" s="371"/>
      <c r="I30" s="371"/>
      <c r="J30" s="371"/>
      <c r="K30" s="371"/>
      <c r="L30" s="371"/>
      <c r="M30" s="371"/>
      <c r="N30" s="371"/>
      <c r="O30" s="371"/>
      <c r="P30" s="371"/>
      <c r="Q30" s="371"/>
      <c r="R30" s="371"/>
      <c r="S30" s="371"/>
      <c r="T30" s="371"/>
      <c r="U30" s="371"/>
      <c r="V30" s="371"/>
      <c r="W30" s="122"/>
      <c r="X30" s="214" t="s">
        <v>116</v>
      </c>
      <c r="Y30" s="119"/>
      <c r="AC30">
        <v>2</v>
      </c>
    </row>
    <row r="31" spans="1:30" ht="20.100000000000001" customHeight="1" x14ac:dyDescent="0.2">
      <c r="C31" s="371" t="s">
        <v>175</v>
      </c>
      <c r="D31" s="371"/>
      <c r="E31" s="371"/>
      <c r="F31" s="371"/>
      <c r="G31" s="371"/>
      <c r="H31" s="371"/>
      <c r="I31" s="371"/>
      <c r="J31" s="371"/>
      <c r="K31" s="371"/>
      <c r="L31" s="371"/>
      <c r="M31" s="371"/>
      <c r="N31" s="371"/>
      <c r="O31" s="371"/>
      <c r="P31" s="371"/>
      <c r="Q31" s="371"/>
      <c r="R31" s="371"/>
      <c r="S31" s="371"/>
      <c r="T31" s="371"/>
      <c r="U31" s="371"/>
      <c r="V31" s="371"/>
      <c r="W31" s="122"/>
      <c r="X31" s="214" t="s">
        <v>116</v>
      </c>
      <c r="Y31" s="119"/>
      <c r="AC31">
        <v>1</v>
      </c>
    </row>
    <row r="32" spans="1:30" ht="20.100000000000001" customHeight="1" x14ac:dyDescent="0.2">
      <c r="C32" s="123"/>
      <c r="D32" s="123"/>
      <c r="E32" s="123"/>
      <c r="F32" s="123"/>
      <c r="G32" s="123"/>
      <c r="H32" s="123"/>
      <c r="I32" s="123"/>
      <c r="J32" s="123"/>
      <c r="K32" s="123"/>
      <c r="L32" s="123"/>
      <c r="M32" s="124"/>
      <c r="N32" s="124"/>
      <c r="O32" s="124"/>
      <c r="P32" s="124"/>
      <c r="Q32" s="124"/>
      <c r="R32" s="124"/>
      <c r="S32" s="124"/>
      <c r="T32" s="124"/>
      <c r="U32" s="124"/>
      <c r="V32" s="124"/>
      <c r="W32" s="121"/>
      <c r="X32" s="118"/>
      <c r="Y32" s="119"/>
    </row>
    <row r="33" spans="2:30" ht="18" customHeight="1" x14ac:dyDescent="0.2">
      <c r="B33" s="25" t="s">
        <v>122</v>
      </c>
      <c r="C33" s="354" t="s">
        <v>165</v>
      </c>
      <c r="D33" s="354"/>
      <c r="E33" s="354"/>
      <c r="F33" s="354"/>
      <c r="G33" s="354"/>
      <c r="H33" s="354"/>
      <c r="I33" s="354"/>
      <c r="J33" s="354"/>
      <c r="K33" s="354"/>
      <c r="L33" s="354"/>
      <c r="M33" s="354"/>
      <c r="N33" s="354"/>
      <c r="O33" s="354"/>
      <c r="P33" s="354"/>
      <c r="Q33" s="354"/>
      <c r="R33" s="354"/>
      <c r="S33" s="354"/>
      <c r="T33" s="354"/>
      <c r="U33" s="354"/>
      <c r="V33" s="354"/>
      <c r="W33" s="354"/>
      <c r="X33" s="354"/>
      <c r="Y33" s="354"/>
    </row>
    <row r="34" spans="2:30" ht="20.100000000000001" customHeight="1" x14ac:dyDescent="0.2">
      <c r="C34" s="369" t="s">
        <v>259</v>
      </c>
      <c r="D34" s="369"/>
      <c r="E34" s="369"/>
      <c r="F34" s="369"/>
      <c r="G34" s="369"/>
      <c r="H34" s="369"/>
      <c r="I34" s="369"/>
      <c r="J34" s="369"/>
      <c r="K34" s="369"/>
      <c r="L34" s="369"/>
      <c r="M34" s="369"/>
      <c r="N34" s="369"/>
      <c r="O34" s="369"/>
      <c r="P34" s="369"/>
      <c r="Q34" s="369"/>
      <c r="R34" s="369"/>
      <c r="S34" s="369"/>
      <c r="T34" s="369"/>
      <c r="U34" s="369"/>
      <c r="V34" s="369"/>
      <c r="W34" s="369"/>
      <c r="X34" s="369"/>
      <c r="Y34" s="127"/>
      <c r="Z34" s="127"/>
      <c r="AA34" s="127"/>
    </row>
    <row r="35" spans="2:30" ht="20.100000000000001" customHeight="1" x14ac:dyDescent="0.2">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row>
    <row r="36" spans="2:30" ht="20.100000000000001" customHeight="1" x14ac:dyDescent="0.2">
      <c r="C36" s="370" t="s">
        <v>160</v>
      </c>
      <c r="D36" s="370"/>
      <c r="E36" s="370"/>
      <c r="F36" s="370"/>
      <c r="G36" s="370"/>
      <c r="H36" s="370"/>
      <c r="I36" s="370"/>
      <c r="J36" s="370"/>
      <c r="K36" s="370"/>
      <c r="L36" s="370"/>
      <c r="M36" s="370"/>
      <c r="N36" s="370"/>
      <c r="O36" s="370"/>
      <c r="P36" s="370"/>
      <c r="Q36" s="370"/>
      <c r="R36" s="370"/>
      <c r="S36" s="370"/>
      <c r="T36" s="370"/>
      <c r="U36" s="370"/>
      <c r="V36" s="370"/>
      <c r="W36" s="128"/>
      <c r="X36" s="214" t="s">
        <v>116</v>
      </c>
      <c r="Y36" s="119"/>
      <c r="AC36">
        <v>6</v>
      </c>
      <c r="AD36">
        <f>IF(COUNTIF(X36:X41,AD$1)=1,0,1)</f>
        <v>1</v>
      </c>
    </row>
    <row r="37" spans="2:30" ht="20.100000000000001" customHeight="1" x14ac:dyDescent="0.2">
      <c r="C37" s="363" t="s">
        <v>161</v>
      </c>
      <c r="D37" s="363"/>
      <c r="E37" s="363"/>
      <c r="F37" s="363"/>
      <c r="G37" s="363"/>
      <c r="H37" s="363"/>
      <c r="I37" s="363"/>
      <c r="J37" s="363"/>
      <c r="K37" s="363"/>
      <c r="L37" s="363"/>
      <c r="M37" s="363"/>
      <c r="N37" s="363"/>
      <c r="O37" s="363"/>
      <c r="P37" s="363"/>
      <c r="Q37" s="363"/>
      <c r="R37" s="363"/>
      <c r="S37" s="363"/>
      <c r="T37" s="363"/>
      <c r="U37" s="363"/>
      <c r="V37" s="363"/>
      <c r="W37" s="128"/>
      <c r="X37" s="214" t="s">
        <v>116</v>
      </c>
      <c r="Y37" s="119"/>
      <c r="AC37">
        <v>5</v>
      </c>
    </row>
    <row r="38" spans="2:30" ht="20.100000000000001" customHeight="1" x14ac:dyDescent="0.2">
      <c r="C38" s="363" t="s">
        <v>162</v>
      </c>
      <c r="D38" s="363"/>
      <c r="E38" s="363"/>
      <c r="F38" s="363"/>
      <c r="G38" s="363"/>
      <c r="H38" s="363"/>
      <c r="I38" s="363"/>
      <c r="J38" s="363"/>
      <c r="K38" s="363"/>
      <c r="L38" s="363"/>
      <c r="M38" s="363"/>
      <c r="N38" s="363"/>
      <c r="O38" s="363"/>
      <c r="P38" s="363"/>
      <c r="Q38" s="363"/>
      <c r="R38" s="363"/>
      <c r="S38" s="363"/>
      <c r="T38" s="363"/>
      <c r="U38" s="363"/>
      <c r="V38" s="363"/>
      <c r="W38" s="128"/>
      <c r="X38" s="214" t="s">
        <v>116</v>
      </c>
      <c r="Y38" s="119"/>
      <c r="AC38">
        <v>4</v>
      </c>
    </row>
    <row r="39" spans="2:30" ht="20.100000000000001" customHeight="1" x14ac:dyDescent="0.2">
      <c r="C39" s="468" t="s">
        <v>163</v>
      </c>
      <c r="D39" s="468"/>
      <c r="E39" s="468"/>
      <c r="F39" s="468"/>
      <c r="G39" s="468"/>
      <c r="H39" s="468"/>
      <c r="I39" s="468"/>
      <c r="J39" s="468"/>
      <c r="K39" s="468"/>
      <c r="L39" s="468"/>
      <c r="M39" s="468"/>
      <c r="N39" s="468"/>
      <c r="O39" s="468"/>
      <c r="P39" s="468"/>
      <c r="Q39" s="468"/>
      <c r="R39" s="468"/>
      <c r="S39" s="468"/>
      <c r="T39" s="468"/>
      <c r="U39" s="468"/>
      <c r="V39" s="468"/>
      <c r="W39" s="128"/>
      <c r="X39" s="214" t="s">
        <v>116</v>
      </c>
      <c r="Y39" s="119"/>
      <c r="AC39">
        <v>3</v>
      </c>
    </row>
    <row r="40" spans="2:30" ht="20.100000000000001" customHeight="1" x14ac:dyDescent="0.2">
      <c r="C40" s="371" t="s">
        <v>224</v>
      </c>
      <c r="D40" s="371"/>
      <c r="E40" s="371"/>
      <c r="F40" s="371"/>
      <c r="G40" s="371"/>
      <c r="H40" s="371"/>
      <c r="I40" s="371"/>
      <c r="J40" s="371"/>
      <c r="K40" s="371"/>
      <c r="L40" s="371"/>
      <c r="M40" s="371"/>
      <c r="N40" s="371"/>
      <c r="O40" s="371"/>
      <c r="P40" s="371"/>
      <c r="Q40" s="371"/>
      <c r="R40" s="371"/>
      <c r="S40" s="371"/>
      <c r="T40" s="371"/>
      <c r="U40" s="371"/>
      <c r="V40" s="371"/>
      <c r="W40" s="122"/>
      <c r="X40" s="214" t="s">
        <v>116</v>
      </c>
      <c r="Y40" s="119"/>
      <c r="AC40">
        <v>2</v>
      </c>
    </row>
    <row r="41" spans="2:30" ht="20.100000000000001" customHeight="1" x14ac:dyDescent="0.2">
      <c r="C41" s="371" t="s">
        <v>176</v>
      </c>
      <c r="D41" s="371"/>
      <c r="E41" s="371"/>
      <c r="F41" s="371"/>
      <c r="G41" s="371"/>
      <c r="H41" s="371"/>
      <c r="I41" s="371"/>
      <c r="J41" s="371"/>
      <c r="K41" s="371"/>
      <c r="L41" s="371"/>
      <c r="M41" s="371"/>
      <c r="N41" s="371"/>
      <c r="O41" s="371"/>
      <c r="P41" s="371"/>
      <c r="Q41" s="371"/>
      <c r="R41" s="371"/>
      <c r="S41" s="371"/>
      <c r="T41" s="371"/>
      <c r="U41" s="371"/>
      <c r="V41" s="371"/>
      <c r="W41" s="122"/>
      <c r="X41" s="214" t="s">
        <v>116</v>
      </c>
      <c r="Y41" s="119"/>
      <c r="AC41">
        <v>1</v>
      </c>
    </row>
    <row r="42" spans="2:30" ht="20.100000000000001" customHeight="1" x14ac:dyDescent="0.2">
      <c r="C42" s="123"/>
      <c r="D42" s="123"/>
      <c r="E42" s="123"/>
      <c r="F42" s="123"/>
      <c r="G42" s="123"/>
      <c r="H42" s="123"/>
      <c r="I42" s="123"/>
      <c r="J42" s="123"/>
      <c r="K42" s="123"/>
      <c r="L42" s="123"/>
      <c r="M42" s="124"/>
      <c r="N42" s="124"/>
      <c r="O42" s="124"/>
      <c r="P42" s="124"/>
      <c r="Q42" s="124"/>
      <c r="R42" s="124"/>
      <c r="S42" s="124"/>
      <c r="T42" s="124"/>
      <c r="U42" s="124"/>
      <c r="V42" s="124"/>
      <c r="W42" s="121"/>
      <c r="X42" s="118"/>
      <c r="Y42" s="119"/>
    </row>
    <row r="43" spans="2:30" ht="18" customHeight="1" x14ac:dyDescent="0.2">
      <c r="B43" s="25" t="s">
        <v>122</v>
      </c>
      <c r="C43" s="354" t="s">
        <v>164</v>
      </c>
      <c r="D43" s="354"/>
      <c r="E43" s="354"/>
      <c r="F43" s="354"/>
      <c r="G43" s="354"/>
      <c r="H43" s="354"/>
      <c r="I43" s="354"/>
      <c r="J43" s="354"/>
      <c r="K43" s="354"/>
      <c r="L43" s="354"/>
      <c r="M43" s="354"/>
      <c r="N43" s="354"/>
      <c r="O43" s="354"/>
      <c r="P43" s="354"/>
      <c r="Q43" s="354"/>
      <c r="R43" s="354"/>
      <c r="S43" s="354"/>
      <c r="T43" s="354"/>
      <c r="U43" s="354"/>
      <c r="V43" s="354"/>
      <c r="W43" s="354"/>
      <c r="X43" s="354"/>
      <c r="Y43" s="354"/>
    </row>
    <row r="44" spans="2:30" ht="20.100000000000001" customHeight="1" x14ac:dyDescent="0.2">
      <c r="C44" s="369" t="s">
        <v>260</v>
      </c>
      <c r="D44" s="369"/>
      <c r="E44" s="369"/>
      <c r="F44" s="369"/>
      <c r="G44" s="369"/>
      <c r="H44" s="369"/>
      <c r="I44" s="369"/>
      <c r="J44" s="369"/>
      <c r="K44" s="369"/>
      <c r="L44" s="369"/>
      <c r="M44" s="369"/>
      <c r="N44" s="369"/>
      <c r="O44" s="369"/>
      <c r="P44" s="369"/>
      <c r="Q44" s="369"/>
      <c r="R44" s="369"/>
      <c r="S44" s="369"/>
      <c r="T44" s="369"/>
      <c r="U44" s="369"/>
      <c r="V44" s="369"/>
      <c r="W44" s="369"/>
      <c r="X44" s="369"/>
      <c r="Y44" s="127"/>
      <c r="Z44" s="127"/>
      <c r="AA44" s="127"/>
    </row>
    <row r="45" spans="2:30" ht="20.100000000000001" customHeight="1" x14ac:dyDescent="0.2">
      <c r="C45" s="159"/>
      <c r="D45" s="159"/>
      <c r="E45" s="159"/>
      <c r="F45" s="159"/>
      <c r="G45" s="159"/>
      <c r="H45" s="159"/>
      <c r="I45" s="159"/>
      <c r="J45" s="159"/>
      <c r="K45" s="159"/>
      <c r="L45" s="159"/>
      <c r="M45" s="159"/>
      <c r="N45" s="159"/>
      <c r="O45" s="159"/>
      <c r="P45" s="159"/>
      <c r="Q45" s="159"/>
      <c r="R45" s="159"/>
      <c r="S45" s="159"/>
      <c r="T45" s="159"/>
      <c r="U45" s="159"/>
      <c r="V45" s="159"/>
      <c r="W45" s="159"/>
      <c r="X45" s="159"/>
      <c r="Y45" s="127"/>
      <c r="Z45" s="127"/>
      <c r="AA45" s="127"/>
    </row>
    <row r="46" spans="2:30" ht="20.100000000000001" customHeight="1" x14ac:dyDescent="0.2">
      <c r="C46" s="469" t="s">
        <v>166</v>
      </c>
      <c r="D46" s="469"/>
      <c r="E46" s="469"/>
      <c r="F46" s="469"/>
      <c r="G46" s="469"/>
      <c r="H46" s="469"/>
      <c r="I46" s="469"/>
      <c r="J46" s="469"/>
      <c r="K46" s="469"/>
      <c r="L46" s="469"/>
      <c r="M46" s="469"/>
      <c r="N46" s="469"/>
      <c r="O46" s="469"/>
      <c r="P46" s="469"/>
      <c r="Q46" s="469"/>
      <c r="R46" s="469"/>
      <c r="S46" s="469"/>
      <c r="T46" s="469"/>
      <c r="U46" s="469"/>
      <c r="V46" s="469"/>
      <c r="W46" s="160"/>
      <c r="X46" s="215" t="s">
        <v>116</v>
      </c>
      <c r="Y46" s="119"/>
      <c r="AC46">
        <v>5</v>
      </c>
      <c r="AD46">
        <f>IF(COUNTIF(X46:X50,AD$1)=1,0,1)</f>
        <v>1</v>
      </c>
    </row>
    <row r="47" spans="2:30" ht="20.100000000000001" customHeight="1" x14ac:dyDescent="0.2">
      <c r="C47" s="468" t="s">
        <v>167</v>
      </c>
      <c r="D47" s="468"/>
      <c r="E47" s="468"/>
      <c r="F47" s="468"/>
      <c r="G47" s="468"/>
      <c r="H47" s="468"/>
      <c r="I47" s="468"/>
      <c r="J47" s="468"/>
      <c r="K47" s="468"/>
      <c r="L47" s="468"/>
      <c r="M47" s="468"/>
      <c r="N47" s="468"/>
      <c r="O47" s="468"/>
      <c r="P47" s="468"/>
      <c r="Q47" s="468"/>
      <c r="R47" s="468"/>
      <c r="S47" s="468"/>
      <c r="T47" s="468"/>
      <c r="U47" s="468"/>
      <c r="V47" s="468"/>
      <c r="W47" s="160"/>
      <c r="X47" s="215" t="s">
        <v>116</v>
      </c>
      <c r="Y47" s="119"/>
      <c r="AC47">
        <v>4</v>
      </c>
    </row>
    <row r="48" spans="2:30" ht="20.100000000000001" customHeight="1" x14ac:dyDescent="0.2">
      <c r="C48" s="468" t="s">
        <v>168</v>
      </c>
      <c r="D48" s="468"/>
      <c r="E48" s="468"/>
      <c r="F48" s="468"/>
      <c r="G48" s="468"/>
      <c r="H48" s="468"/>
      <c r="I48" s="468"/>
      <c r="J48" s="468"/>
      <c r="K48" s="468"/>
      <c r="L48" s="468"/>
      <c r="M48" s="468"/>
      <c r="N48" s="468"/>
      <c r="O48" s="468"/>
      <c r="P48" s="468"/>
      <c r="Q48" s="468"/>
      <c r="R48" s="468"/>
      <c r="S48" s="468"/>
      <c r="T48" s="468"/>
      <c r="U48" s="468"/>
      <c r="V48" s="468"/>
      <c r="W48" s="160"/>
      <c r="X48" s="215" t="s">
        <v>116</v>
      </c>
      <c r="Y48" s="119"/>
      <c r="AC48">
        <v>3</v>
      </c>
    </row>
    <row r="49" spans="1:29" ht="20.100000000000001" customHeight="1" x14ac:dyDescent="0.2">
      <c r="C49" s="371" t="s">
        <v>226</v>
      </c>
      <c r="D49" s="371"/>
      <c r="E49" s="371"/>
      <c r="F49" s="371"/>
      <c r="G49" s="371"/>
      <c r="H49" s="371"/>
      <c r="I49" s="371"/>
      <c r="J49" s="371"/>
      <c r="K49" s="371"/>
      <c r="L49" s="371"/>
      <c r="M49" s="371"/>
      <c r="N49" s="371"/>
      <c r="O49" s="371"/>
      <c r="P49" s="371"/>
      <c r="Q49" s="371"/>
      <c r="R49" s="371"/>
      <c r="S49" s="371"/>
      <c r="T49" s="371"/>
      <c r="U49" s="371"/>
      <c r="V49" s="371"/>
      <c r="W49" s="161"/>
      <c r="X49" s="215" t="s">
        <v>116</v>
      </c>
      <c r="Y49" s="119"/>
      <c r="AC49">
        <v>2</v>
      </c>
    </row>
    <row r="50" spans="1:29" ht="20.100000000000001" customHeight="1" x14ac:dyDescent="0.2">
      <c r="C50" s="371" t="s">
        <v>177</v>
      </c>
      <c r="D50" s="371"/>
      <c r="E50" s="371"/>
      <c r="F50" s="371"/>
      <c r="G50" s="371"/>
      <c r="H50" s="371"/>
      <c r="I50" s="371"/>
      <c r="J50" s="371"/>
      <c r="K50" s="371"/>
      <c r="L50" s="371"/>
      <c r="M50" s="371"/>
      <c r="N50" s="371"/>
      <c r="O50" s="371"/>
      <c r="P50" s="371"/>
      <c r="Q50" s="371"/>
      <c r="R50" s="371"/>
      <c r="S50" s="371"/>
      <c r="T50" s="371"/>
      <c r="U50" s="371"/>
      <c r="V50" s="371"/>
      <c r="W50" s="161"/>
      <c r="X50" s="215" t="s">
        <v>116</v>
      </c>
      <c r="Y50" s="119"/>
      <c r="AC50">
        <v>1</v>
      </c>
    </row>
    <row r="51" spans="1:29" ht="20.100000000000001" customHeight="1" x14ac:dyDescent="0.2">
      <c r="C51" s="363"/>
      <c r="D51" s="363"/>
      <c r="E51" s="363"/>
      <c r="F51" s="363"/>
      <c r="G51" s="363"/>
      <c r="H51" s="363"/>
      <c r="I51" s="363"/>
      <c r="J51" s="363"/>
      <c r="K51" s="363"/>
      <c r="L51" s="363"/>
      <c r="M51" s="363"/>
      <c r="N51" s="363"/>
      <c r="O51" s="363"/>
      <c r="P51" s="363"/>
      <c r="Q51" s="363"/>
      <c r="R51" s="363"/>
      <c r="S51" s="363"/>
      <c r="T51" s="363"/>
      <c r="U51" s="363"/>
      <c r="V51" s="363"/>
      <c r="W51" s="125"/>
      <c r="X51" s="118"/>
      <c r="Y51" s="119"/>
    </row>
    <row r="52" spans="1:29" ht="27" customHeight="1" x14ac:dyDescent="0.2">
      <c r="C52" s="204" t="s">
        <v>125</v>
      </c>
      <c r="D52" s="364" t="s">
        <v>197</v>
      </c>
      <c r="E52" s="365"/>
      <c r="F52" s="365"/>
      <c r="G52" s="365"/>
      <c r="H52" s="365"/>
      <c r="I52" s="365"/>
      <c r="J52" s="365"/>
      <c r="K52" s="365"/>
      <c r="L52" s="365"/>
      <c r="M52" s="365"/>
      <c r="N52" s="365"/>
      <c r="O52" s="365"/>
      <c r="P52" s="365"/>
      <c r="Q52" s="365"/>
      <c r="R52" s="365"/>
      <c r="S52" s="365"/>
      <c r="T52" s="365"/>
      <c r="U52" s="365"/>
      <c r="V52" s="365"/>
      <c r="W52" s="365"/>
      <c r="X52" s="365"/>
      <c r="Y52" s="365"/>
    </row>
    <row r="53" spans="1:29" ht="20.100000000000001" customHeight="1" x14ac:dyDescent="0.2">
      <c r="C53" s="120"/>
      <c r="D53" s="120"/>
      <c r="E53" s="120"/>
      <c r="F53" s="120"/>
      <c r="G53" s="120"/>
      <c r="H53" s="120"/>
      <c r="I53" s="120"/>
      <c r="J53" s="120"/>
      <c r="K53" s="120"/>
      <c r="L53" s="120"/>
      <c r="M53" s="122"/>
      <c r="N53" s="122"/>
      <c r="O53" s="119"/>
      <c r="P53" s="119"/>
      <c r="Q53" s="119"/>
      <c r="R53" s="119"/>
      <c r="S53" s="119"/>
      <c r="T53" s="119"/>
      <c r="U53" s="119"/>
      <c r="V53" s="119"/>
      <c r="W53" s="121"/>
      <c r="X53" s="118"/>
      <c r="Y53" s="119"/>
    </row>
    <row r="55" spans="1:29" s="41" customFormat="1" ht="23.1" customHeight="1" x14ac:dyDescent="0.2">
      <c r="A55" s="191"/>
      <c r="B55" s="386" t="s">
        <v>220</v>
      </c>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row>
    <row r="56" spans="1:29" s="3" customFormat="1" ht="38.549999999999997" customHeight="1" x14ac:dyDescent="0.2">
      <c r="A56" s="192"/>
      <c r="B56" s="28" t="s">
        <v>7</v>
      </c>
      <c r="C56" s="463" t="s">
        <v>272</v>
      </c>
      <c r="D56" s="463"/>
      <c r="E56" s="463"/>
      <c r="F56" s="463"/>
      <c r="G56" s="463"/>
      <c r="H56" s="463"/>
      <c r="I56" s="463"/>
      <c r="J56" s="463"/>
      <c r="K56" s="463"/>
      <c r="L56" s="463"/>
      <c r="M56" s="463"/>
      <c r="N56" s="463"/>
      <c r="O56" s="463"/>
      <c r="P56" s="463"/>
      <c r="Q56" s="463"/>
      <c r="R56" s="463"/>
      <c r="S56" s="463"/>
      <c r="T56" s="463"/>
      <c r="U56" s="463"/>
      <c r="V56" s="463"/>
      <c r="W56" s="463"/>
      <c r="X56" s="463"/>
      <c r="Y56" s="463"/>
    </row>
    <row r="57" spans="1:29" s="3" customFormat="1" ht="46.5" customHeight="1" x14ac:dyDescent="0.2">
      <c r="A57" s="192"/>
      <c r="B57" s="28"/>
      <c r="C57" s="470" t="s">
        <v>271</v>
      </c>
      <c r="D57" s="470"/>
      <c r="E57" s="470"/>
      <c r="F57" s="470"/>
      <c r="G57" s="470"/>
      <c r="H57" s="470"/>
      <c r="I57" s="470"/>
      <c r="J57" s="470"/>
      <c r="K57" s="470"/>
      <c r="L57" s="470"/>
      <c r="M57" s="470"/>
      <c r="N57" s="470"/>
      <c r="O57" s="470"/>
      <c r="P57" s="470"/>
      <c r="Q57" s="470"/>
      <c r="R57" s="470"/>
      <c r="S57" s="470"/>
      <c r="T57" s="470"/>
      <c r="U57" s="470"/>
      <c r="V57" s="470"/>
      <c r="W57" s="470"/>
      <c r="X57" s="470"/>
      <c r="Y57" s="470"/>
    </row>
    <row r="58" spans="1:29" ht="24.9" customHeight="1" x14ac:dyDescent="0.2">
      <c r="B58" s="14"/>
      <c r="C58" s="355" t="s">
        <v>8</v>
      </c>
      <c r="D58" s="356"/>
      <c r="E58" s="230" t="s">
        <v>112</v>
      </c>
      <c r="F58" s="231"/>
      <c r="G58" s="231"/>
      <c r="H58" s="231"/>
      <c r="I58" s="231"/>
      <c r="J58" s="231"/>
      <c r="K58" s="231"/>
      <c r="L58" s="232"/>
      <c r="M58" s="402" t="s">
        <v>2</v>
      </c>
      <c r="N58" s="377"/>
      <c r="O58" s="378"/>
      <c r="P58" s="230" t="s">
        <v>10</v>
      </c>
      <c r="Q58" s="231"/>
      <c r="R58" s="231"/>
      <c r="S58" s="231"/>
      <c r="T58" s="232"/>
      <c r="U58" s="402" t="s">
        <v>3</v>
      </c>
      <c r="V58" s="377"/>
      <c r="W58" s="377"/>
      <c r="X58" s="377"/>
      <c r="Y58" s="378"/>
    </row>
    <row r="59" spans="1:29" ht="9.9" customHeight="1" x14ac:dyDescent="0.2">
      <c r="A59" s="189">
        <f t="shared" ref="A59:A67" si="0">IF(C59&gt;0,C59,A58&amp;"a")</f>
        <v>1</v>
      </c>
      <c r="B59" s="14"/>
      <c r="C59" s="246">
        <v>1</v>
      </c>
      <c r="D59" s="247"/>
      <c r="E59" s="233" t="s">
        <v>9</v>
      </c>
      <c r="F59" s="234"/>
      <c r="G59" s="234"/>
      <c r="H59" s="234"/>
      <c r="I59" s="234"/>
      <c r="J59" s="234"/>
      <c r="K59" s="234"/>
      <c r="L59" s="235"/>
      <c r="M59" s="262"/>
      <c r="N59" s="263"/>
      <c r="O59" s="284" t="s">
        <v>4</v>
      </c>
      <c r="P59" s="324"/>
      <c r="Q59" s="325"/>
      <c r="R59" s="325"/>
      <c r="S59" s="325"/>
      <c r="T59" s="284" t="s">
        <v>264</v>
      </c>
      <c r="U59" s="432" t="s">
        <v>45</v>
      </c>
      <c r="V59" s="433"/>
      <c r="W59" s="433"/>
      <c r="X59" s="434" t="s">
        <v>43</v>
      </c>
      <c r="Y59" s="284"/>
    </row>
    <row r="60" spans="1:29" ht="12.75" customHeight="1" x14ac:dyDescent="0.2">
      <c r="A60" s="189" t="str">
        <f>IF(C60&gt;0,C60,A59&amp;"a")</f>
        <v>1a</v>
      </c>
      <c r="B60" s="14"/>
      <c r="C60" s="248"/>
      <c r="D60" s="249"/>
      <c r="E60" s="236"/>
      <c r="F60" s="237"/>
      <c r="G60" s="237"/>
      <c r="H60" s="237"/>
      <c r="I60" s="237"/>
      <c r="J60" s="237"/>
      <c r="K60" s="237"/>
      <c r="L60" s="238"/>
      <c r="M60" s="264"/>
      <c r="N60" s="265"/>
      <c r="O60" s="285"/>
      <c r="P60" s="326"/>
      <c r="Q60" s="327"/>
      <c r="R60" s="327"/>
      <c r="S60" s="327"/>
      <c r="T60" s="285"/>
      <c r="U60" s="334" t="str">
        <f>IF(AND(M59&gt;0,P59&gt;0),M59*1400,"")</f>
        <v/>
      </c>
      <c r="V60" s="335"/>
      <c r="W60" s="335"/>
      <c r="X60" s="375"/>
      <c r="Y60" s="285"/>
    </row>
    <row r="61" spans="1:29" ht="16.95" customHeight="1" x14ac:dyDescent="0.2">
      <c r="A61" s="189" t="str">
        <f t="shared" si="0"/>
        <v>1aa</v>
      </c>
      <c r="B61" s="14"/>
      <c r="C61" s="250"/>
      <c r="D61" s="251"/>
      <c r="E61" s="241" t="s">
        <v>187</v>
      </c>
      <c r="F61" s="242"/>
      <c r="G61" s="242"/>
      <c r="H61" s="242"/>
      <c r="I61" s="242"/>
      <c r="J61" s="242"/>
      <c r="K61" s="242"/>
      <c r="L61" s="243"/>
      <c r="M61" s="244"/>
      <c r="N61" s="245"/>
      <c r="O61" s="138" t="s">
        <v>4</v>
      </c>
      <c r="P61" s="106"/>
      <c r="Q61" s="106"/>
      <c r="R61" s="106"/>
      <c r="S61" s="135"/>
      <c r="T61" s="135"/>
      <c r="U61" s="107"/>
      <c r="V61" s="107"/>
      <c r="W61" s="107"/>
      <c r="X61" s="135"/>
      <c r="Y61" s="137"/>
    </row>
    <row r="62" spans="1:29" ht="9.9" customHeight="1" x14ac:dyDescent="0.2">
      <c r="A62" s="189">
        <f t="shared" si="0"/>
        <v>2</v>
      </c>
      <c r="B62" s="14"/>
      <c r="C62" s="246">
        <f>C59+1</f>
        <v>2</v>
      </c>
      <c r="D62" s="247"/>
      <c r="E62" s="233" t="s">
        <v>20</v>
      </c>
      <c r="F62" s="234"/>
      <c r="G62" s="234"/>
      <c r="H62" s="234"/>
      <c r="I62" s="234"/>
      <c r="J62" s="234"/>
      <c r="K62" s="234"/>
      <c r="L62" s="235"/>
      <c r="M62" s="262"/>
      <c r="N62" s="263"/>
      <c r="O62" s="284" t="s">
        <v>58</v>
      </c>
      <c r="P62" s="324"/>
      <c r="Q62" s="325"/>
      <c r="R62" s="325"/>
      <c r="S62" s="325"/>
      <c r="T62" s="284" t="s">
        <v>264</v>
      </c>
      <c r="U62" s="432" t="s">
        <v>59</v>
      </c>
      <c r="V62" s="433"/>
      <c r="W62" s="433"/>
      <c r="X62" s="433"/>
      <c r="Y62" s="443"/>
    </row>
    <row r="63" spans="1:29" ht="15" customHeight="1" x14ac:dyDescent="0.2">
      <c r="A63" s="189" t="str">
        <f t="shared" si="0"/>
        <v>2a</v>
      </c>
      <c r="B63" s="14"/>
      <c r="C63" s="248"/>
      <c r="D63" s="249"/>
      <c r="E63" s="236"/>
      <c r="F63" s="237"/>
      <c r="G63" s="237"/>
      <c r="H63" s="237"/>
      <c r="I63" s="237"/>
      <c r="J63" s="237"/>
      <c r="K63" s="237"/>
      <c r="L63" s="238"/>
      <c r="M63" s="264"/>
      <c r="N63" s="265"/>
      <c r="O63" s="285"/>
      <c r="P63" s="326"/>
      <c r="Q63" s="327"/>
      <c r="R63" s="327"/>
      <c r="S63" s="327"/>
      <c r="T63" s="285"/>
      <c r="U63" s="334" t="str">
        <f>IF(AND(M62&gt;0,P62&gt;0),ROUNDDOWN(P62/4000,0),"")</f>
        <v/>
      </c>
      <c r="V63" s="335"/>
      <c r="W63" s="335"/>
      <c r="X63" s="375" t="s">
        <v>47</v>
      </c>
      <c r="Y63" s="285"/>
    </row>
    <row r="64" spans="1:29" ht="16.95" customHeight="1" x14ac:dyDescent="0.2">
      <c r="A64" s="189" t="str">
        <f t="shared" si="0"/>
        <v>2aa</v>
      </c>
      <c r="B64" s="14"/>
      <c r="C64" s="250"/>
      <c r="D64" s="251"/>
      <c r="E64" s="241" t="s">
        <v>187</v>
      </c>
      <c r="F64" s="242"/>
      <c r="G64" s="242"/>
      <c r="H64" s="242"/>
      <c r="I64" s="242"/>
      <c r="J64" s="242"/>
      <c r="K64" s="242"/>
      <c r="L64" s="243"/>
      <c r="M64" s="244"/>
      <c r="N64" s="245"/>
      <c r="O64" s="138" t="s">
        <v>4</v>
      </c>
      <c r="P64" s="106"/>
      <c r="Q64" s="106"/>
      <c r="R64" s="106"/>
      <c r="S64" s="135"/>
      <c r="T64" s="135"/>
      <c r="U64" s="107"/>
      <c r="V64" s="107"/>
      <c r="W64" s="107"/>
      <c r="X64" s="135"/>
      <c r="Y64" s="137"/>
    </row>
    <row r="65" spans="1:34" ht="9.9" customHeight="1" x14ac:dyDescent="0.2">
      <c r="A65" s="189">
        <f t="shared" si="0"/>
        <v>3</v>
      </c>
      <c r="B65" s="14"/>
      <c r="C65" s="246">
        <f>C62+1</f>
        <v>3</v>
      </c>
      <c r="D65" s="247"/>
      <c r="E65" s="233" t="s">
        <v>60</v>
      </c>
      <c r="F65" s="234"/>
      <c r="G65" s="234"/>
      <c r="H65" s="234"/>
      <c r="I65" s="234"/>
      <c r="J65" s="234"/>
      <c r="K65" s="234"/>
      <c r="L65" s="235"/>
      <c r="M65" s="262"/>
      <c r="N65" s="263"/>
      <c r="O65" s="284" t="s">
        <v>4</v>
      </c>
      <c r="P65" s="324"/>
      <c r="Q65" s="325"/>
      <c r="R65" s="325"/>
      <c r="S65" s="325"/>
      <c r="T65" s="284" t="s">
        <v>264</v>
      </c>
      <c r="U65" s="432" t="s">
        <v>59</v>
      </c>
      <c r="V65" s="433"/>
      <c r="W65" s="433"/>
      <c r="X65" s="433"/>
      <c r="Y65" s="443"/>
    </row>
    <row r="66" spans="1:34" ht="15" customHeight="1" x14ac:dyDescent="0.2">
      <c r="A66" s="189" t="str">
        <f t="shared" si="0"/>
        <v>3a</v>
      </c>
      <c r="B66" s="14"/>
      <c r="C66" s="248"/>
      <c r="D66" s="249"/>
      <c r="E66" s="236"/>
      <c r="F66" s="237"/>
      <c r="G66" s="237"/>
      <c r="H66" s="237"/>
      <c r="I66" s="237"/>
      <c r="J66" s="237"/>
      <c r="K66" s="237"/>
      <c r="L66" s="238"/>
      <c r="M66" s="264"/>
      <c r="N66" s="265"/>
      <c r="O66" s="285"/>
      <c r="P66" s="326"/>
      <c r="Q66" s="327"/>
      <c r="R66" s="327"/>
      <c r="S66" s="327"/>
      <c r="T66" s="285"/>
      <c r="U66" s="334" t="str">
        <f>IF(AND(M65&gt;0,P65&gt;0),ROUNDDOWN(P65/4000,0),"")</f>
        <v/>
      </c>
      <c r="V66" s="335"/>
      <c r="W66" s="335"/>
      <c r="X66" s="375" t="s">
        <v>47</v>
      </c>
      <c r="Y66" s="285"/>
    </row>
    <row r="67" spans="1:34" ht="16.95" customHeight="1" x14ac:dyDescent="0.2">
      <c r="A67" s="189" t="str">
        <f t="shared" si="0"/>
        <v>3aa</v>
      </c>
      <c r="B67" s="14"/>
      <c r="C67" s="250"/>
      <c r="D67" s="251"/>
      <c r="E67" s="241" t="s">
        <v>187</v>
      </c>
      <c r="F67" s="242"/>
      <c r="G67" s="242"/>
      <c r="H67" s="242"/>
      <c r="I67" s="242"/>
      <c r="J67" s="242"/>
      <c r="K67" s="242"/>
      <c r="L67" s="243"/>
      <c r="M67" s="228"/>
      <c r="N67" s="229"/>
      <c r="O67" s="136" t="s">
        <v>4</v>
      </c>
      <c r="P67" s="105"/>
      <c r="Q67" s="107"/>
      <c r="R67" s="107"/>
      <c r="S67" s="107"/>
      <c r="T67" s="105"/>
      <c r="U67" s="105"/>
      <c r="V67" s="108"/>
      <c r="W67" s="108"/>
      <c r="X67" s="108"/>
      <c r="Y67" s="109"/>
    </row>
    <row r="68" spans="1:34" s="3" customFormat="1" ht="5.0999999999999996" customHeight="1" x14ac:dyDescent="0.2">
      <c r="A68" s="192"/>
      <c r="C68" s="24"/>
      <c r="D68" s="24"/>
      <c r="E68" s="24"/>
      <c r="F68" s="24"/>
      <c r="G68" s="24"/>
      <c r="H68" s="24"/>
      <c r="I68" s="10"/>
      <c r="J68" s="10"/>
      <c r="K68" s="10"/>
      <c r="L68" s="11"/>
      <c r="M68" s="64"/>
      <c r="N68" s="64"/>
      <c r="O68" s="21"/>
      <c r="P68" s="6"/>
      <c r="Q68" s="6"/>
      <c r="R68" s="6"/>
    </row>
    <row r="69" spans="1:34" s="3" customFormat="1" ht="30" customHeight="1" x14ac:dyDescent="0.2">
      <c r="A69" s="192"/>
      <c r="B69" s="28" t="s">
        <v>31</v>
      </c>
      <c r="C69" s="446" t="s">
        <v>184</v>
      </c>
      <c r="D69" s="446"/>
      <c r="E69" s="446"/>
      <c r="F69" s="446"/>
      <c r="G69" s="446"/>
      <c r="H69" s="446"/>
      <c r="I69" s="446"/>
      <c r="J69" s="446"/>
      <c r="K69" s="446"/>
      <c r="L69" s="446"/>
      <c r="M69" s="446"/>
      <c r="N69" s="446"/>
      <c r="O69" s="446"/>
      <c r="P69" s="446"/>
      <c r="Q69" s="446"/>
      <c r="R69" s="446"/>
      <c r="S69" s="446"/>
      <c r="T69" s="446"/>
      <c r="U69" s="446"/>
      <c r="V69" s="446"/>
      <c r="W69" s="446"/>
      <c r="X69" s="446"/>
      <c r="Y69" s="446"/>
    </row>
    <row r="70" spans="1:34" ht="6" customHeight="1" thickBot="1" x14ac:dyDescent="0.25">
      <c r="B70" s="14"/>
      <c r="C70" s="93"/>
      <c r="D70" s="93"/>
      <c r="E70" s="94"/>
      <c r="F70" s="94"/>
      <c r="G70" s="94"/>
      <c r="H70" s="94"/>
      <c r="I70" s="95"/>
      <c r="J70" s="95"/>
      <c r="K70" s="96"/>
      <c r="L70" s="97"/>
      <c r="M70" s="97"/>
      <c r="N70" s="97"/>
      <c r="O70" s="96"/>
      <c r="P70" s="96"/>
      <c r="Q70" s="98"/>
      <c r="R70" s="98"/>
      <c r="S70" s="98"/>
      <c r="T70" s="96"/>
      <c r="U70" s="96"/>
      <c r="V70" s="94"/>
      <c r="W70" s="94"/>
      <c r="X70" s="94"/>
      <c r="Y70" s="94"/>
      <c r="AE70" s="41"/>
      <c r="AF70" s="41"/>
      <c r="AG70" s="41"/>
      <c r="AH70" s="41"/>
    </row>
    <row r="71" spans="1:34" ht="54" customHeight="1" thickTop="1" thickBot="1" x14ac:dyDescent="0.25">
      <c r="B71" s="14"/>
      <c r="C71" s="447" t="s">
        <v>217</v>
      </c>
      <c r="D71" s="448"/>
      <c r="E71" s="448"/>
      <c r="F71" s="448"/>
      <c r="G71" s="448"/>
      <c r="H71" s="448"/>
      <c r="I71" s="448"/>
      <c r="J71" s="448"/>
      <c r="K71" s="448"/>
      <c r="L71" s="448"/>
      <c r="M71" s="448"/>
      <c r="N71" s="448"/>
      <c r="O71" s="448"/>
      <c r="P71" s="448"/>
      <c r="Q71" s="448"/>
      <c r="R71" s="448"/>
      <c r="S71" s="448"/>
      <c r="T71" s="448"/>
      <c r="U71" s="448"/>
      <c r="V71" s="448"/>
      <c r="W71" s="448"/>
      <c r="X71" s="448"/>
      <c r="Y71" s="449"/>
      <c r="AE71" s="41"/>
      <c r="AF71" s="41"/>
      <c r="AG71" s="41"/>
      <c r="AH71" s="41"/>
    </row>
    <row r="72" spans="1:34" ht="9.75" customHeight="1" thickTop="1" x14ac:dyDescent="0.2">
      <c r="B72" s="14"/>
      <c r="C72" s="91"/>
      <c r="D72" s="92"/>
      <c r="E72" s="92"/>
      <c r="F72" s="92"/>
      <c r="G72" s="92"/>
      <c r="H72" s="92"/>
      <c r="I72" s="92"/>
      <c r="J72" s="92"/>
      <c r="K72" s="92"/>
      <c r="L72" s="92"/>
      <c r="M72" s="92"/>
      <c r="N72" s="92"/>
      <c r="O72" s="92"/>
      <c r="P72" s="92"/>
      <c r="Q72" s="92"/>
      <c r="R72" s="92"/>
      <c r="S72" s="92"/>
      <c r="T72" s="92"/>
      <c r="U72" s="92"/>
      <c r="V72" s="92"/>
      <c r="W72" s="92"/>
      <c r="X72" s="92"/>
      <c r="Y72" s="92"/>
      <c r="AE72" s="41"/>
      <c r="AF72" s="41"/>
      <c r="AG72" s="41"/>
      <c r="AH72" s="41"/>
    </row>
    <row r="73" spans="1:34" ht="12.45" customHeight="1" x14ac:dyDescent="0.2">
      <c r="B73" s="14"/>
      <c r="C73" s="473" t="s">
        <v>218</v>
      </c>
      <c r="D73" s="473"/>
      <c r="E73" s="473"/>
      <c r="F73" s="473"/>
      <c r="G73" s="473"/>
      <c r="H73" s="473"/>
      <c r="I73" s="473"/>
      <c r="J73" s="473"/>
      <c r="K73" s="473"/>
      <c r="L73" s="473"/>
      <c r="M73" s="473"/>
      <c r="N73" s="473"/>
      <c r="O73" s="473"/>
      <c r="P73" s="473"/>
      <c r="Q73" s="473"/>
      <c r="R73" s="473"/>
      <c r="S73" s="473"/>
      <c r="T73" s="473"/>
      <c r="U73" s="473"/>
      <c r="V73" s="473"/>
      <c r="W73" s="473"/>
      <c r="X73" s="473"/>
      <c r="Y73" s="473"/>
      <c r="AE73" s="41"/>
      <c r="AF73" s="41"/>
      <c r="AG73" s="41"/>
      <c r="AH73" s="41"/>
    </row>
    <row r="74" spans="1:34" ht="24.9" customHeight="1" x14ac:dyDescent="0.2">
      <c r="B74" s="14"/>
      <c r="C74" s="355" t="s">
        <v>8</v>
      </c>
      <c r="D74" s="356"/>
      <c r="E74" s="230" t="s">
        <v>112</v>
      </c>
      <c r="F74" s="231"/>
      <c r="G74" s="231"/>
      <c r="H74" s="231"/>
      <c r="I74" s="402" t="s">
        <v>203</v>
      </c>
      <c r="J74" s="377"/>
      <c r="K74" s="377"/>
      <c r="L74" s="378"/>
      <c r="M74" s="402" t="s">
        <v>2</v>
      </c>
      <c r="N74" s="377"/>
      <c r="O74" s="378"/>
      <c r="P74" s="230" t="s">
        <v>10</v>
      </c>
      <c r="Q74" s="231"/>
      <c r="R74" s="231"/>
      <c r="S74" s="231"/>
      <c r="T74" s="232"/>
      <c r="U74" s="376" t="s">
        <v>152</v>
      </c>
      <c r="V74" s="382"/>
      <c r="W74" s="382"/>
      <c r="X74" s="382"/>
      <c r="Y74" s="383"/>
    </row>
    <row r="75" spans="1:34" ht="9.9" customHeight="1" x14ac:dyDescent="0.2">
      <c r="A75" s="189">
        <f t="shared" ref="A75" si="1">IF(C75&gt;0,C75,A74&amp;"a")</f>
        <v>4</v>
      </c>
      <c r="B75" s="14"/>
      <c r="C75" s="246">
        <f>C65+1</f>
        <v>4</v>
      </c>
      <c r="D75" s="247"/>
      <c r="E75" s="252" t="s">
        <v>180</v>
      </c>
      <c r="F75" s="252"/>
      <c r="G75" s="252"/>
      <c r="H75" s="252"/>
      <c r="I75" s="316"/>
      <c r="J75" s="317"/>
      <c r="K75" s="317"/>
      <c r="L75" s="318"/>
      <c r="M75" s="262"/>
      <c r="N75" s="263"/>
      <c r="O75" s="284" t="s">
        <v>4</v>
      </c>
      <c r="P75" s="324"/>
      <c r="Q75" s="325"/>
      <c r="R75" s="325"/>
      <c r="S75" s="325"/>
      <c r="T75" s="284" t="s">
        <v>264</v>
      </c>
      <c r="U75" s="266"/>
      <c r="V75" s="267"/>
      <c r="W75" s="267"/>
      <c r="X75" s="267"/>
      <c r="Y75" s="268"/>
    </row>
    <row r="76" spans="1:34" ht="15" customHeight="1" x14ac:dyDescent="0.2">
      <c r="A76" s="189" t="str">
        <f>IF(C76&gt;0,C76,A75&amp;"a")</f>
        <v>4a</v>
      </c>
      <c r="B76" s="14"/>
      <c r="C76" s="248"/>
      <c r="D76" s="249"/>
      <c r="E76" s="253"/>
      <c r="F76" s="253"/>
      <c r="G76" s="253"/>
      <c r="H76" s="253"/>
      <c r="I76" s="319"/>
      <c r="J76" s="320"/>
      <c r="K76" s="320"/>
      <c r="L76" s="321"/>
      <c r="M76" s="264"/>
      <c r="N76" s="265"/>
      <c r="O76" s="285"/>
      <c r="P76" s="326"/>
      <c r="Q76" s="327"/>
      <c r="R76" s="327"/>
      <c r="S76" s="327"/>
      <c r="T76" s="285"/>
      <c r="U76" s="269"/>
      <c r="V76" s="270"/>
      <c r="W76" s="270"/>
      <c r="X76" s="270"/>
      <c r="Y76" s="271"/>
      <c r="AE76" s="41"/>
      <c r="AF76" s="41"/>
      <c r="AG76" s="41"/>
      <c r="AH76" s="41"/>
    </row>
    <row r="77" spans="1:34" ht="15.45" customHeight="1" x14ac:dyDescent="0.2">
      <c r="A77" s="189" t="str">
        <f t="shared" ref="A77:A119" si="2">IF(C77&gt;0,C77,A76&amp;"a")</f>
        <v>4aa</v>
      </c>
      <c r="B77" s="14"/>
      <c r="C77" s="153"/>
      <c r="D77" s="154"/>
      <c r="E77" s="444" t="s">
        <v>187</v>
      </c>
      <c r="F77" s="444"/>
      <c r="G77" s="444"/>
      <c r="H77" s="444"/>
      <c r="I77" s="444"/>
      <c r="J77" s="444"/>
      <c r="K77" s="444"/>
      <c r="L77" s="445"/>
      <c r="M77" s="228"/>
      <c r="N77" s="229"/>
      <c r="O77" s="138" t="s">
        <v>4</v>
      </c>
      <c r="P77" s="144"/>
      <c r="Q77" s="140"/>
      <c r="R77" s="140"/>
      <c r="S77" s="140"/>
      <c r="T77" s="152"/>
      <c r="U77" s="152"/>
      <c r="V77" s="152"/>
      <c r="W77" s="139"/>
      <c r="X77" s="139"/>
      <c r="Y77" s="145"/>
      <c r="AE77" s="41"/>
      <c r="AF77" s="41"/>
      <c r="AG77" s="41"/>
      <c r="AH77" s="41"/>
    </row>
    <row r="78" spans="1:34" ht="15.45" customHeight="1" x14ac:dyDescent="0.2">
      <c r="A78" s="189" t="str">
        <f t="shared" si="2"/>
        <v>4aaa</v>
      </c>
      <c r="B78" s="14"/>
      <c r="C78" s="153"/>
      <c r="D78" s="154"/>
      <c r="E78" s="328" t="s">
        <v>186</v>
      </c>
      <c r="F78" s="329"/>
      <c r="G78" s="329"/>
      <c r="H78" s="329"/>
      <c r="I78" s="329"/>
      <c r="J78" s="329"/>
      <c r="K78" s="329"/>
      <c r="L78" s="330"/>
      <c r="M78" s="228"/>
      <c r="N78" s="229"/>
      <c r="O78" s="156" t="s">
        <v>4</v>
      </c>
      <c r="P78" s="146"/>
      <c r="Q78" s="89"/>
      <c r="R78" s="89"/>
      <c r="S78" s="89"/>
      <c r="T78" s="64"/>
      <c r="U78" s="64"/>
      <c r="V78" s="64"/>
      <c r="W78" s="90"/>
      <c r="X78" s="90"/>
      <c r="Y78" s="147"/>
      <c r="AE78" s="41"/>
      <c r="AF78" s="41"/>
      <c r="AG78" s="41"/>
      <c r="AH78" s="41"/>
    </row>
    <row r="79" spans="1:34" ht="15.45" customHeight="1" x14ac:dyDescent="0.2">
      <c r="A79" s="189" t="str">
        <f t="shared" si="2"/>
        <v>4aaaa</v>
      </c>
      <c r="B79" s="14"/>
      <c r="C79" s="165"/>
      <c r="D79" s="166"/>
      <c r="E79" s="239" t="s">
        <v>188</v>
      </c>
      <c r="F79" s="239"/>
      <c r="G79" s="239"/>
      <c r="H79" s="239"/>
      <c r="I79" s="239"/>
      <c r="J79" s="239"/>
      <c r="K79" s="239"/>
      <c r="L79" s="240"/>
      <c r="M79" s="228"/>
      <c r="N79" s="229"/>
      <c r="O79" s="150" t="s">
        <v>4</v>
      </c>
      <c r="P79" s="146"/>
      <c r="Q79" s="89"/>
      <c r="R79" s="89"/>
      <c r="S79" s="89"/>
      <c r="T79" s="64"/>
      <c r="U79" s="64"/>
      <c r="V79" s="64"/>
      <c r="W79" s="90"/>
      <c r="X79" s="90"/>
      <c r="Y79" s="147"/>
      <c r="AE79" s="41"/>
      <c r="AF79" s="41"/>
      <c r="AG79" s="41"/>
      <c r="AH79" s="41"/>
    </row>
    <row r="80" spans="1:34" ht="15.45" customHeight="1" x14ac:dyDescent="0.2">
      <c r="A80" s="189" t="str">
        <f t="shared" si="2"/>
        <v>4aaaaa</v>
      </c>
      <c r="B80" s="14"/>
      <c r="C80" s="162"/>
      <c r="D80" s="163"/>
      <c r="E80" s="239" t="s">
        <v>228</v>
      </c>
      <c r="F80" s="239"/>
      <c r="G80" s="239"/>
      <c r="H80" s="239"/>
      <c r="I80" s="239"/>
      <c r="J80" s="239"/>
      <c r="K80" s="239"/>
      <c r="L80" s="240"/>
      <c r="M80" s="228"/>
      <c r="N80" s="229"/>
      <c r="O80" s="164" t="s">
        <v>4</v>
      </c>
      <c r="P80" s="148"/>
      <c r="Q80" s="142"/>
      <c r="R80" s="142"/>
      <c r="S80" s="142"/>
      <c r="T80" s="167"/>
      <c r="U80" s="167"/>
      <c r="V80" s="167"/>
      <c r="W80" s="143"/>
      <c r="X80" s="143"/>
      <c r="Y80" s="149"/>
      <c r="AE80" s="41"/>
      <c r="AF80" s="41"/>
      <c r="AG80" s="41"/>
      <c r="AH80" s="41"/>
    </row>
    <row r="81" spans="1:34" ht="9.9" customHeight="1" x14ac:dyDescent="0.2">
      <c r="A81" s="189">
        <f t="shared" si="2"/>
        <v>5</v>
      </c>
      <c r="B81" s="14"/>
      <c r="C81" s="246">
        <f>C75+1</f>
        <v>5</v>
      </c>
      <c r="D81" s="247"/>
      <c r="E81" s="252" t="s">
        <v>181</v>
      </c>
      <c r="F81" s="252"/>
      <c r="G81" s="252"/>
      <c r="H81" s="252"/>
      <c r="I81" s="300"/>
      <c r="J81" s="301"/>
      <c r="K81" s="301"/>
      <c r="L81" s="302"/>
      <c r="M81" s="262"/>
      <c r="N81" s="263"/>
      <c r="O81" s="284" t="s">
        <v>4</v>
      </c>
      <c r="P81" s="324"/>
      <c r="Q81" s="325"/>
      <c r="R81" s="325"/>
      <c r="S81" s="325"/>
      <c r="T81" s="284" t="s">
        <v>264</v>
      </c>
      <c r="U81" s="450"/>
      <c r="V81" s="451"/>
      <c r="W81" s="451"/>
      <c r="X81" s="451"/>
      <c r="Y81" s="452"/>
    </row>
    <row r="82" spans="1:34" ht="15" customHeight="1" x14ac:dyDescent="0.2">
      <c r="A82" s="189" t="str">
        <f t="shared" si="2"/>
        <v>5a</v>
      </c>
      <c r="B82" s="14"/>
      <c r="C82" s="248"/>
      <c r="D82" s="249"/>
      <c r="E82" s="253"/>
      <c r="F82" s="253"/>
      <c r="G82" s="253"/>
      <c r="H82" s="253"/>
      <c r="I82" s="303"/>
      <c r="J82" s="304"/>
      <c r="K82" s="304"/>
      <c r="L82" s="305"/>
      <c r="M82" s="264"/>
      <c r="N82" s="265"/>
      <c r="O82" s="285"/>
      <c r="P82" s="326"/>
      <c r="Q82" s="327"/>
      <c r="R82" s="327"/>
      <c r="S82" s="327"/>
      <c r="T82" s="285"/>
      <c r="U82" s="453"/>
      <c r="V82" s="454"/>
      <c r="W82" s="454"/>
      <c r="X82" s="454"/>
      <c r="Y82" s="455"/>
      <c r="AE82" s="41"/>
      <c r="AF82" s="41"/>
      <c r="AG82" s="41"/>
      <c r="AH82" s="41"/>
    </row>
    <row r="83" spans="1:34" ht="15.45" customHeight="1" x14ac:dyDescent="0.2">
      <c r="A83" s="189" t="str">
        <f t="shared" si="2"/>
        <v>5aa</v>
      </c>
      <c r="B83" s="14"/>
      <c r="C83" s="153"/>
      <c r="D83" s="154"/>
      <c r="E83" s="272" t="s">
        <v>187</v>
      </c>
      <c r="F83" s="272"/>
      <c r="G83" s="272"/>
      <c r="H83" s="272"/>
      <c r="I83" s="272"/>
      <c r="J83" s="272"/>
      <c r="K83" s="272"/>
      <c r="L83" s="273"/>
      <c r="M83" s="228"/>
      <c r="N83" s="229"/>
      <c r="O83" s="138" t="s">
        <v>4</v>
      </c>
      <c r="P83" s="144"/>
      <c r="Q83" s="140"/>
      <c r="R83" s="140"/>
      <c r="S83" s="140"/>
      <c r="T83" s="141"/>
      <c r="U83" s="141"/>
      <c r="V83" s="141"/>
      <c r="W83" s="139"/>
      <c r="X83" s="139"/>
      <c r="Y83" s="145"/>
      <c r="AE83" s="41"/>
      <c r="AF83" s="41"/>
      <c r="AG83" s="41"/>
      <c r="AH83" s="41"/>
    </row>
    <row r="84" spans="1:34" ht="15.45" customHeight="1" x14ac:dyDescent="0.2">
      <c r="A84" s="189" t="str">
        <f t="shared" si="2"/>
        <v>5aaa</v>
      </c>
      <c r="B84" s="14"/>
      <c r="C84" s="153"/>
      <c r="D84" s="154"/>
      <c r="E84" s="328" t="s">
        <v>186</v>
      </c>
      <c r="F84" s="329"/>
      <c r="G84" s="329"/>
      <c r="H84" s="329"/>
      <c r="I84" s="329"/>
      <c r="J84" s="329"/>
      <c r="K84" s="329"/>
      <c r="L84" s="330"/>
      <c r="M84" s="228"/>
      <c r="N84" s="229"/>
      <c r="O84" s="156" t="s">
        <v>4</v>
      </c>
      <c r="P84" s="146"/>
      <c r="Q84" s="89"/>
      <c r="R84" s="89"/>
      <c r="S84" s="89"/>
      <c r="T84" s="64"/>
      <c r="U84" s="64"/>
      <c r="V84" s="64"/>
      <c r="W84" s="90"/>
      <c r="X84" s="90"/>
      <c r="Y84" s="147"/>
      <c r="AE84" s="41"/>
      <c r="AF84" s="41"/>
      <c r="AG84" s="41"/>
      <c r="AH84" s="41"/>
    </row>
    <row r="85" spans="1:34" ht="15.45" customHeight="1" x14ac:dyDescent="0.2">
      <c r="A85" s="189" t="str">
        <f t="shared" si="2"/>
        <v>5aaaa</v>
      </c>
      <c r="B85" s="14"/>
      <c r="C85" s="165"/>
      <c r="D85" s="166"/>
      <c r="E85" s="239" t="s">
        <v>188</v>
      </c>
      <c r="F85" s="239"/>
      <c r="G85" s="239"/>
      <c r="H85" s="239"/>
      <c r="I85" s="239"/>
      <c r="J85" s="239"/>
      <c r="K85" s="239"/>
      <c r="L85" s="240"/>
      <c r="M85" s="228"/>
      <c r="N85" s="229"/>
      <c r="O85" s="134" t="s">
        <v>4</v>
      </c>
      <c r="P85" s="146"/>
      <c r="Q85" s="89"/>
      <c r="R85" s="89"/>
      <c r="S85" s="89"/>
      <c r="T85" s="64"/>
      <c r="U85" s="64"/>
      <c r="V85" s="64"/>
      <c r="W85" s="90"/>
      <c r="X85" s="90"/>
      <c r="Y85" s="147"/>
      <c r="AE85" s="41"/>
      <c r="AF85" s="41"/>
      <c r="AG85" s="41"/>
      <c r="AH85" s="41"/>
    </row>
    <row r="86" spans="1:34" ht="15.45" customHeight="1" x14ac:dyDescent="0.2">
      <c r="A86" s="189" t="str">
        <f t="shared" si="2"/>
        <v>5aaaaa</v>
      </c>
      <c r="B86" s="14"/>
      <c r="C86" s="162"/>
      <c r="D86" s="163"/>
      <c r="E86" s="239" t="s">
        <v>228</v>
      </c>
      <c r="F86" s="239"/>
      <c r="G86" s="239"/>
      <c r="H86" s="239"/>
      <c r="I86" s="239"/>
      <c r="J86" s="239"/>
      <c r="K86" s="239"/>
      <c r="L86" s="240"/>
      <c r="M86" s="228"/>
      <c r="N86" s="229"/>
      <c r="O86" s="164" t="s">
        <v>4</v>
      </c>
      <c r="P86" s="148"/>
      <c r="Q86" s="142"/>
      <c r="R86" s="142"/>
      <c r="S86" s="142"/>
      <c r="T86" s="167"/>
      <c r="U86" s="167"/>
      <c r="V86" s="167"/>
      <c r="W86" s="143"/>
      <c r="X86" s="143"/>
      <c r="Y86" s="149"/>
      <c r="AE86" s="41"/>
      <c r="AF86" s="41"/>
      <c r="AG86" s="41"/>
      <c r="AH86" s="41"/>
    </row>
    <row r="87" spans="1:34" ht="9.4499999999999993" customHeight="1" x14ac:dyDescent="0.2">
      <c r="A87" s="189">
        <f t="shared" si="2"/>
        <v>6</v>
      </c>
      <c r="B87" s="14"/>
      <c r="C87" s="246">
        <f>C81+1</f>
        <v>6</v>
      </c>
      <c r="D87" s="247"/>
      <c r="E87" s="252" t="s">
        <v>182</v>
      </c>
      <c r="F87" s="252"/>
      <c r="G87" s="252"/>
      <c r="H87" s="252"/>
      <c r="I87" s="300"/>
      <c r="J87" s="301"/>
      <c r="K87" s="301"/>
      <c r="L87" s="302"/>
      <c r="M87" s="262"/>
      <c r="N87" s="263"/>
      <c r="O87" s="284" t="s">
        <v>4</v>
      </c>
      <c r="P87" s="324"/>
      <c r="Q87" s="325"/>
      <c r="R87" s="325"/>
      <c r="S87" s="325"/>
      <c r="T87" s="284" t="s">
        <v>264</v>
      </c>
      <c r="U87" s="266"/>
      <c r="V87" s="267"/>
      <c r="W87" s="267"/>
      <c r="X87" s="267"/>
      <c r="Y87" s="268"/>
    </row>
    <row r="88" spans="1:34" ht="15" customHeight="1" x14ac:dyDescent="0.2">
      <c r="A88" s="189" t="str">
        <f t="shared" si="2"/>
        <v>6a</v>
      </c>
      <c r="B88" s="14"/>
      <c r="C88" s="248"/>
      <c r="D88" s="249"/>
      <c r="E88" s="253"/>
      <c r="F88" s="253"/>
      <c r="G88" s="253"/>
      <c r="H88" s="253"/>
      <c r="I88" s="303"/>
      <c r="J88" s="304"/>
      <c r="K88" s="304"/>
      <c r="L88" s="305"/>
      <c r="M88" s="264"/>
      <c r="N88" s="265"/>
      <c r="O88" s="285"/>
      <c r="P88" s="326"/>
      <c r="Q88" s="327"/>
      <c r="R88" s="327"/>
      <c r="S88" s="327"/>
      <c r="T88" s="285"/>
      <c r="U88" s="269"/>
      <c r="V88" s="270"/>
      <c r="W88" s="270"/>
      <c r="X88" s="270"/>
      <c r="Y88" s="271"/>
      <c r="AE88" s="41"/>
      <c r="AF88" s="41"/>
      <c r="AG88" s="41"/>
      <c r="AH88" s="41"/>
    </row>
    <row r="89" spans="1:34" ht="15.45" customHeight="1" x14ac:dyDescent="0.2">
      <c r="A89" s="189" t="str">
        <f t="shared" si="2"/>
        <v>6aa</v>
      </c>
      <c r="B89" s="14"/>
      <c r="C89" s="153"/>
      <c r="D89" s="154"/>
      <c r="E89" s="272" t="s">
        <v>187</v>
      </c>
      <c r="F89" s="272"/>
      <c r="G89" s="272"/>
      <c r="H89" s="272"/>
      <c r="I89" s="272"/>
      <c r="J89" s="272"/>
      <c r="K89" s="272"/>
      <c r="L89" s="273"/>
      <c r="M89" s="228"/>
      <c r="N89" s="229"/>
      <c r="O89" s="138" t="s">
        <v>4</v>
      </c>
      <c r="P89" s="144"/>
      <c r="Q89" s="140"/>
      <c r="R89" s="140"/>
      <c r="S89" s="140"/>
      <c r="T89" s="152"/>
      <c r="U89" s="152"/>
      <c r="V89" s="152"/>
      <c r="W89" s="139"/>
      <c r="X89" s="139"/>
      <c r="Y89" s="145"/>
      <c r="AE89" s="41"/>
      <c r="AF89" s="41"/>
      <c r="AG89" s="41"/>
      <c r="AH89" s="41"/>
    </row>
    <row r="90" spans="1:34" ht="15.45" customHeight="1" x14ac:dyDescent="0.2">
      <c r="A90" s="189" t="str">
        <f t="shared" si="2"/>
        <v>6aaa</v>
      </c>
      <c r="B90" s="14"/>
      <c r="C90" s="153"/>
      <c r="D90" s="154"/>
      <c r="E90" s="328" t="s">
        <v>186</v>
      </c>
      <c r="F90" s="329"/>
      <c r="G90" s="329"/>
      <c r="H90" s="329"/>
      <c r="I90" s="329"/>
      <c r="J90" s="329"/>
      <c r="K90" s="329"/>
      <c r="L90" s="330"/>
      <c r="M90" s="228"/>
      <c r="N90" s="229"/>
      <c r="O90" s="156" t="s">
        <v>4</v>
      </c>
      <c r="P90" s="146"/>
      <c r="Q90" s="89"/>
      <c r="R90" s="89"/>
      <c r="S90" s="89"/>
      <c r="T90" s="64"/>
      <c r="U90" s="64"/>
      <c r="V90" s="64"/>
      <c r="W90" s="90"/>
      <c r="X90" s="90"/>
      <c r="Y90" s="147"/>
      <c r="AE90" s="41"/>
      <c r="AF90" s="41"/>
      <c r="AG90" s="41"/>
      <c r="AH90" s="41"/>
    </row>
    <row r="91" spans="1:34" ht="15.45" customHeight="1" x14ac:dyDescent="0.2">
      <c r="A91" s="189" t="str">
        <f t="shared" si="2"/>
        <v>6aaaa</v>
      </c>
      <c r="B91" s="14"/>
      <c r="C91" s="165"/>
      <c r="D91" s="166"/>
      <c r="E91" s="239" t="s">
        <v>188</v>
      </c>
      <c r="F91" s="239"/>
      <c r="G91" s="239"/>
      <c r="H91" s="239"/>
      <c r="I91" s="239"/>
      <c r="J91" s="239"/>
      <c r="K91" s="239"/>
      <c r="L91" s="240"/>
      <c r="M91" s="228"/>
      <c r="N91" s="229"/>
      <c r="O91" s="150" t="s">
        <v>4</v>
      </c>
      <c r="P91" s="146"/>
      <c r="Q91" s="89"/>
      <c r="R91" s="89"/>
      <c r="S91" s="89"/>
      <c r="T91" s="64"/>
      <c r="U91" s="64"/>
      <c r="V91" s="64"/>
      <c r="W91" s="90"/>
      <c r="X91" s="90"/>
      <c r="Y91" s="147"/>
      <c r="AE91" s="41"/>
      <c r="AF91" s="41"/>
      <c r="AG91" s="41"/>
      <c r="AH91" s="41"/>
    </row>
    <row r="92" spans="1:34" ht="15.45" customHeight="1" x14ac:dyDescent="0.2">
      <c r="A92" s="189" t="str">
        <f t="shared" si="2"/>
        <v>6aaaaa</v>
      </c>
      <c r="B92" s="14"/>
      <c r="C92" s="162"/>
      <c r="D92" s="163"/>
      <c r="E92" s="239" t="s">
        <v>228</v>
      </c>
      <c r="F92" s="239"/>
      <c r="G92" s="239"/>
      <c r="H92" s="239"/>
      <c r="I92" s="239"/>
      <c r="J92" s="239"/>
      <c r="K92" s="239"/>
      <c r="L92" s="240"/>
      <c r="M92" s="228"/>
      <c r="N92" s="229"/>
      <c r="O92" s="164" t="s">
        <v>4</v>
      </c>
      <c r="P92" s="148"/>
      <c r="Q92" s="142"/>
      <c r="R92" s="142"/>
      <c r="S92" s="142"/>
      <c r="T92" s="167"/>
      <c r="U92" s="167"/>
      <c r="V92" s="167"/>
      <c r="W92" s="143"/>
      <c r="X92" s="143"/>
      <c r="Y92" s="149"/>
      <c r="AE92" s="41"/>
      <c r="AF92" s="41"/>
      <c r="AG92" s="41"/>
      <c r="AH92" s="41"/>
    </row>
    <row r="93" spans="1:34" ht="9.9" customHeight="1" x14ac:dyDescent="0.2">
      <c r="A93" s="189">
        <f t="shared" si="2"/>
        <v>7</v>
      </c>
      <c r="B93" s="14"/>
      <c r="C93" s="246">
        <f>C87+1</f>
        <v>7</v>
      </c>
      <c r="D93" s="247"/>
      <c r="E93" s="252" t="s">
        <v>183</v>
      </c>
      <c r="F93" s="252"/>
      <c r="G93" s="252"/>
      <c r="H93" s="252"/>
      <c r="I93" s="300"/>
      <c r="J93" s="301"/>
      <c r="K93" s="301"/>
      <c r="L93" s="302"/>
      <c r="M93" s="262"/>
      <c r="N93" s="263"/>
      <c r="O93" s="284" t="s">
        <v>4</v>
      </c>
      <c r="P93" s="324"/>
      <c r="Q93" s="325"/>
      <c r="R93" s="325"/>
      <c r="S93" s="325"/>
      <c r="T93" s="284" t="s">
        <v>264</v>
      </c>
      <c r="U93" s="266"/>
      <c r="V93" s="267"/>
      <c r="W93" s="267"/>
      <c r="X93" s="267"/>
      <c r="Y93" s="268"/>
    </row>
    <row r="94" spans="1:34" ht="15" customHeight="1" x14ac:dyDescent="0.2">
      <c r="A94" s="189" t="str">
        <f t="shared" si="2"/>
        <v>7a</v>
      </c>
      <c r="B94" s="14"/>
      <c r="C94" s="248"/>
      <c r="D94" s="249"/>
      <c r="E94" s="253"/>
      <c r="F94" s="253"/>
      <c r="G94" s="253"/>
      <c r="H94" s="253"/>
      <c r="I94" s="303"/>
      <c r="J94" s="304"/>
      <c r="K94" s="304"/>
      <c r="L94" s="305"/>
      <c r="M94" s="264"/>
      <c r="N94" s="265"/>
      <c r="O94" s="285"/>
      <c r="P94" s="326"/>
      <c r="Q94" s="327"/>
      <c r="R94" s="327"/>
      <c r="S94" s="327"/>
      <c r="T94" s="285"/>
      <c r="U94" s="269"/>
      <c r="V94" s="270"/>
      <c r="W94" s="270"/>
      <c r="X94" s="270"/>
      <c r="Y94" s="271"/>
      <c r="AE94" s="41"/>
      <c r="AF94" s="41"/>
      <c r="AG94" s="41"/>
      <c r="AH94" s="41"/>
    </row>
    <row r="95" spans="1:34" ht="15.45" customHeight="1" x14ac:dyDescent="0.2">
      <c r="A95" s="189" t="str">
        <f t="shared" si="2"/>
        <v>7aa</v>
      </c>
      <c r="B95" s="14"/>
      <c r="C95" s="153"/>
      <c r="D95" s="154"/>
      <c r="E95" s="272" t="s">
        <v>187</v>
      </c>
      <c r="F95" s="272"/>
      <c r="G95" s="272"/>
      <c r="H95" s="272"/>
      <c r="I95" s="272"/>
      <c r="J95" s="272"/>
      <c r="K95" s="272"/>
      <c r="L95" s="273"/>
      <c r="M95" s="228"/>
      <c r="N95" s="229"/>
      <c r="O95" s="138" t="s">
        <v>4</v>
      </c>
      <c r="P95" s="144"/>
      <c r="Q95" s="140"/>
      <c r="R95" s="140"/>
      <c r="S95" s="140"/>
      <c r="T95" s="152"/>
      <c r="U95" s="152"/>
      <c r="V95" s="152"/>
      <c r="W95" s="139"/>
      <c r="X95" s="139"/>
      <c r="Y95" s="145"/>
      <c r="AE95" s="41"/>
      <c r="AF95" s="41"/>
      <c r="AG95" s="41"/>
      <c r="AH95" s="41"/>
    </row>
    <row r="96" spans="1:34" ht="15.45" customHeight="1" x14ac:dyDescent="0.2">
      <c r="A96" s="189" t="str">
        <f t="shared" si="2"/>
        <v>7aaa</v>
      </c>
      <c r="B96" s="14"/>
      <c r="C96" s="153"/>
      <c r="D96" s="154"/>
      <c r="E96" s="328" t="s">
        <v>186</v>
      </c>
      <c r="F96" s="329"/>
      <c r="G96" s="329"/>
      <c r="H96" s="329"/>
      <c r="I96" s="329"/>
      <c r="J96" s="329"/>
      <c r="K96" s="329"/>
      <c r="L96" s="330"/>
      <c r="M96" s="228"/>
      <c r="N96" s="229"/>
      <c r="O96" s="156" t="s">
        <v>4</v>
      </c>
      <c r="P96" s="146"/>
      <c r="Q96" s="89"/>
      <c r="R96" s="89"/>
      <c r="S96" s="89"/>
      <c r="T96" s="64"/>
      <c r="U96" s="64"/>
      <c r="V96" s="64"/>
      <c r="W96" s="90"/>
      <c r="X96" s="90"/>
      <c r="Y96" s="147"/>
      <c r="AE96" s="41"/>
      <c r="AF96" s="41"/>
      <c r="AG96" s="41"/>
      <c r="AH96" s="41"/>
    </row>
    <row r="97" spans="1:34" ht="15.45" customHeight="1" x14ac:dyDescent="0.2">
      <c r="A97" s="189" t="str">
        <f t="shared" si="2"/>
        <v>7aaaa</v>
      </c>
      <c r="B97" s="14"/>
      <c r="C97" s="165"/>
      <c r="D97" s="166"/>
      <c r="E97" s="239" t="s">
        <v>188</v>
      </c>
      <c r="F97" s="239"/>
      <c r="G97" s="239"/>
      <c r="H97" s="239"/>
      <c r="I97" s="239"/>
      <c r="J97" s="239"/>
      <c r="K97" s="239"/>
      <c r="L97" s="240"/>
      <c r="M97" s="228"/>
      <c r="N97" s="229"/>
      <c r="O97" s="150" t="s">
        <v>4</v>
      </c>
      <c r="P97" s="146"/>
      <c r="Q97" s="89"/>
      <c r="R97" s="89"/>
      <c r="S97" s="89"/>
      <c r="T97" s="64"/>
      <c r="U97" s="64"/>
      <c r="V97" s="64"/>
      <c r="W97" s="90"/>
      <c r="X97" s="90"/>
      <c r="Y97" s="147"/>
      <c r="AE97" s="41"/>
      <c r="AF97" s="41"/>
      <c r="AG97" s="41"/>
      <c r="AH97" s="41"/>
    </row>
    <row r="98" spans="1:34" ht="15.45" customHeight="1" x14ac:dyDescent="0.2">
      <c r="A98" s="189" t="str">
        <f t="shared" si="2"/>
        <v>7aaaaa</v>
      </c>
      <c r="B98" s="14"/>
      <c r="C98" s="162"/>
      <c r="D98" s="163"/>
      <c r="E98" s="239" t="s">
        <v>228</v>
      </c>
      <c r="F98" s="239"/>
      <c r="G98" s="239"/>
      <c r="H98" s="239"/>
      <c r="I98" s="239"/>
      <c r="J98" s="239"/>
      <c r="K98" s="239"/>
      <c r="L98" s="240"/>
      <c r="M98" s="228"/>
      <c r="N98" s="229"/>
      <c r="O98" s="164" t="s">
        <v>4</v>
      </c>
      <c r="P98" s="148"/>
      <c r="Q98" s="142"/>
      <c r="R98" s="142"/>
      <c r="S98" s="142"/>
      <c r="T98" s="167"/>
      <c r="U98" s="167"/>
      <c r="V98" s="167"/>
      <c r="W98" s="143"/>
      <c r="X98" s="143"/>
      <c r="Y98" s="149"/>
      <c r="AE98" s="41"/>
      <c r="AF98" s="41"/>
      <c r="AG98" s="41"/>
      <c r="AH98" s="41"/>
    </row>
    <row r="99" spans="1:34" ht="9.9" customHeight="1" x14ac:dyDescent="0.2">
      <c r="A99" s="189">
        <f t="shared" si="2"/>
        <v>8</v>
      </c>
      <c r="B99" s="14"/>
      <c r="C99" s="246">
        <f>C93+1</f>
        <v>8</v>
      </c>
      <c r="D99" s="247"/>
      <c r="E99" s="254" t="s">
        <v>212</v>
      </c>
      <c r="F99" s="254"/>
      <c r="G99" s="254"/>
      <c r="H99" s="254"/>
      <c r="I99" s="256"/>
      <c r="J99" s="257"/>
      <c r="K99" s="257"/>
      <c r="L99" s="258"/>
      <c r="M99" s="262"/>
      <c r="N99" s="263"/>
      <c r="O99" s="284" t="s">
        <v>4</v>
      </c>
      <c r="P99" s="324"/>
      <c r="Q99" s="325"/>
      <c r="R99" s="325"/>
      <c r="S99" s="325"/>
      <c r="T99" s="284" t="s">
        <v>264</v>
      </c>
      <c r="U99" s="266"/>
      <c r="V99" s="267"/>
      <c r="W99" s="267"/>
      <c r="X99" s="267"/>
      <c r="Y99" s="268"/>
    </row>
    <row r="100" spans="1:34" ht="33" customHeight="1" x14ac:dyDescent="0.2">
      <c r="A100" s="189" t="str">
        <f t="shared" si="2"/>
        <v>8a</v>
      </c>
      <c r="B100" s="14"/>
      <c r="C100" s="248"/>
      <c r="D100" s="249"/>
      <c r="E100" s="255"/>
      <c r="F100" s="255"/>
      <c r="G100" s="255"/>
      <c r="H100" s="255"/>
      <c r="I100" s="259"/>
      <c r="J100" s="260"/>
      <c r="K100" s="260"/>
      <c r="L100" s="261"/>
      <c r="M100" s="264"/>
      <c r="N100" s="265"/>
      <c r="O100" s="285"/>
      <c r="P100" s="326"/>
      <c r="Q100" s="327"/>
      <c r="R100" s="327"/>
      <c r="S100" s="327"/>
      <c r="T100" s="285"/>
      <c r="U100" s="269"/>
      <c r="V100" s="270"/>
      <c r="W100" s="270"/>
      <c r="X100" s="270"/>
      <c r="Y100" s="271"/>
      <c r="AE100" s="41"/>
      <c r="AF100" s="41"/>
      <c r="AG100" s="41"/>
      <c r="AH100" s="41"/>
    </row>
    <row r="101" spans="1:34" ht="15" customHeight="1" x14ac:dyDescent="0.2">
      <c r="A101" s="189" t="str">
        <f t="shared" si="2"/>
        <v>8aa</v>
      </c>
      <c r="B101" s="173"/>
      <c r="C101" s="176"/>
      <c r="D101" s="177"/>
      <c r="E101" s="307" t="s">
        <v>213</v>
      </c>
      <c r="F101" s="308"/>
      <c r="G101" s="308"/>
      <c r="H101" s="308"/>
      <c r="I101" s="308"/>
      <c r="J101" s="308"/>
      <c r="K101" s="308"/>
      <c r="L101" s="309"/>
      <c r="M101" s="331"/>
      <c r="N101" s="332"/>
      <c r="O101" s="332"/>
      <c r="P101" s="332"/>
      <c r="Q101" s="332"/>
      <c r="R101" s="332"/>
      <c r="S101" s="332"/>
      <c r="T101" s="332"/>
      <c r="U101" s="332"/>
      <c r="V101" s="332"/>
      <c r="W101" s="332"/>
      <c r="X101" s="332"/>
      <c r="Y101" s="333"/>
      <c r="AE101" s="112"/>
      <c r="AF101" s="112"/>
      <c r="AG101" s="112"/>
      <c r="AH101" s="112"/>
    </row>
    <row r="102" spans="1:34" ht="15" customHeight="1" x14ac:dyDescent="0.2">
      <c r="A102" s="189" t="str">
        <f t="shared" si="2"/>
        <v>8aaa</v>
      </c>
      <c r="B102" s="14"/>
      <c r="C102" s="165"/>
      <c r="D102" s="166"/>
      <c r="E102" s="313" t="s">
        <v>199</v>
      </c>
      <c r="F102" s="314"/>
      <c r="G102" s="314"/>
      <c r="H102" s="314"/>
      <c r="I102" s="314"/>
      <c r="J102" s="314"/>
      <c r="K102" s="314"/>
      <c r="L102" s="315"/>
      <c r="M102" s="228"/>
      <c r="N102" s="229"/>
      <c r="O102" s="138" t="s">
        <v>198</v>
      </c>
      <c r="P102" s="144"/>
      <c r="Q102" s="140"/>
      <c r="R102" s="140"/>
      <c r="S102" s="140"/>
      <c r="T102" s="169"/>
      <c r="U102" s="169"/>
      <c r="V102" s="169"/>
      <c r="W102" s="139"/>
      <c r="X102" s="139"/>
      <c r="Y102" s="145"/>
      <c r="AE102" s="41"/>
      <c r="AF102" s="41"/>
      <c r="AG102" s="41"/>
      <c r="AH102" s="41"/>
    </row>
    <row r="103" spans="1:34" ht="15.45" customHeight="1" x14ac:dyDescent="0.2">
      <c r="A103" s="189" t="str">
        <f t="shared" si="2"/>
        <v>8aaaa</v>
      </c>
      <c r="B103" s="14"/>
      <c r="C103" s="165"/>
      <c r="D103" s="166"/>
      <c r="E103" s="272" t="s">
        <v>187</v>
      </c>
      <c r="F103" s="272"/>
      <c r="G103" s="272"/>
      <c r="H103" s="272"/>
      <c r="I103" s="272"/>
      <c r="J103" s="272"/>
      <c r="K103" s="272"/>
      <c r="L103" s="273"/>
      <c r="M103" s="228"/>
      <c r="N103" s="229"/>
      <c r="O103" s="168" t="s">
        <v>4</v>
      </c>
      <c r="P103" s="146"/>
      <c r="Q103" s="89"/>
      <c r="R103" s="89"/>
      <c r="S103" s="89"/>
      <c r="T103" s="64"/>
      <c r="U103" s="64"/>
      <c r="V103" s="64"/>
      <c r="W103" s="90"/>
      <c r="X103" s="90"/>
      <c r="Y103" s="147"/>
      <c r="AE103" s="41"/>
      <c r="AF103" s="41"/>
      <c r="AG103" s="41"/>
      <c r="AH103" s="41"/>
    </row>
    <row r="104" spans="1:34" ht="15.45" customHeight="1" x14ac:dyDescent="0.2">
      <c r="A104" s="189" t="str">
        <f t="shared" si="2"/>
        <v>8aaaaa</v>
      </c>
      <c r="B104" s="14"/>
      <c r="C104" s="165"/>
      <c r="D104" s="166"/>
      <c r="E104" s="328" t="s">
        <v>186</v>
      </c>
      <c r="F104" s="329"/>
      <c r="G104" s="329"/>
      <c r="H104" s="329"/>
      <c r="I104" s="329"/>
      <c r="J104" s="329"/>
      <c r="K104" s="329"/>
      <c r="L104" s="330"/>
      <c r="M104" s="228"/>
      <c r="N104" s="229"/>
      <c r="O104" s="168" t="s">
        <v>4</v>
      </c>
      <c r="P104" s="146"/>
      <c r="Q104" s="89"/>
      <c r="R104" s="89"/>
      <c r="S104" s="89"/>
      <c r="T104" s="64"/>
      <c r="U104" s="64"/>
      <c r="V104" s="64"/>
      <c r="W104" s="90"/>
      <c r="X104" s="90"/>
      <c r="Y104" s="147"/>
      <c r="AE104" s="41"/>
      <c r="AF104" s="41"/>
      <c r="AG104" s="41"/>
      <c r="AH104" s="41"/>
    </row>
    <row r="105" spans="1:34" ht="15.45" customHeight="1" x14ac:dyDescent="0.2">
      <c r="A105" s="189" t="str">
        <f t="shared" si="2"/>
        <v>8aaaaaa</v>
      </c>
      <c r="B105" s="14"/>
      <c r="C105" s="165"/>
      <c r="D105" s="166"/>
      <c r="E105" s="239" t="s">
        <v>188</v>
      </c>
      <c r="F105" s="239"/>
      <c r="G105" s="239"/>
      <c r="H105" s="239"/>
      <c r="I105" s="239"/>
      <c r="J105" s="239"/>
      <c r="K105" s="239"/>
      <c r="L105" s="240"/>
      <c r="M105" s="228"/>
      <c r="N105" s="229"/>
      <c r="O105" s="164" t="s">
        <v>4</v>
      </c>
      <c r="P105" s="146"/>
      <c r="Q105" s="89"/>
      <c r="R105" s="89"/>
      <c r="S105" s="89"/>
      <c r="T105" s="64"/>
      <c r="U105" s="64"/>
      <c r="V105" s="64"/>
      <c r="W105" s="90"/>
      <c r="X105" s="90"/>
      <c r="Y105" s="147"/>
      <c r="AE105" s="41"/>
      <c r="AF105" s="41"/>
      <c r="AG105" s="41"/>
      <c r="AH105" s="41"/>
    </row>
    <row r="106" spans="1:34" ht="15.45" customHeight="1" x14ac:dyDescent="0.2">
      <c r="A106" s="189" t="str">
        <f t="shared" si="2"/>
        <v>8aaaaaaa</v>
      </c>
      <c r="B106" s="14"/>
      <c r="C106" s="162"/>
      <c r="D106" s="163"/>
      <c r="E106" s="239" t="s">
        <v>228</v>
      </c>
      <c r="F106" s="239"/>
      <c r="G106" s="239"/>
      <c r="H106" s="239"/>
      <c r="I106" s="239"/>
      <c r="J106" s="239"/>
      <c r="K106" s="239"/>
      <c r="L106" s="240"/>
      <c r="M106" s="228"/>
      <c r="N106" s="229"/>
      <c r="O106" s="164" t="s">
        <v>4</v>
      </c>
      <c r="P106" s="148"/>
      <c r="Q106" s="142"/>
      <c r="R106" s="142"/>
      <c r="S106" s="142"/>
      <c r="T106" s="167"/>
      <c r="U106" s="64"/>
      <c r="V106" s="64"/>
      <c r="W106" s="90"/>
      <c r="X106" s="90"/>
      <c r="Y106" s="147"/>
      <c r="AE106" s="41"/>
      <c r="AF106" s="41"/>
      <c r="AG106" s="41"/>
      <c r="AH106" s="41"/>
    </row>
    <row r="107" spans="1:34" ht="9.9" customHeight="1" x14ac:dyDescent="0.2">
      <c r="A107" s="189">
        <f t="shared" si="2"/>
        <v>9</v>
      </c>
      <c r="B107" s="14"/>
      <c r="C107" s="246">
        <f>C99+1</f>
        <v>9</v>
      </c>
      <c r="D107" s="247"/>
      <c r="E107" s="252" t="s">
        <v>92</v>
      </c>
      <c r="F107" s="252"/>
      <c r="G107" s="252"/>
      <c r="H107" s="252"/>
      <c r="I107" s="300"/>
      <c r="J107" s="301"/>
      <c r="K107" s="301"/>
      <c r="L107" s="302"/>
      <c r="M107" s="262"/>
      <c r="N107" s="263"/>
      <c r="O107" s="284" t="s">
        <v>93</v>
      </c>
      <c r="P107" s="324"/>
      <c r="Q107" s="325"/>
      <c r="R107" s="325"/>
      <c r="S107" s="325"/>
      <c r="T107" s="284" t="s">
        <v>264</v>
      </c>
      <c r="U107" s="64"/>
      <c r="V107" s="64"/>
      <c r="W107" s="90"/>
      <c r="X107" s="90"/>
      <c r="Y107" s="147"/>
    </row>
    <row r="108" spans="1:34" ht="15" customHeight="1" x14ac:dyDescent="0.2">
      <c r="A108" s="189" t="str">
        <f t="shared" si="2"/>
        <v>9a</v>
      </c>
      <c r="B108" s="14"/>
      <c r="C108" s="248"/>
      <c r="D108" s="249"/>
      <c r="E108" s="253"/>
      <c r="F108" s="253"/>
      <c r="G108" s="253"/>
      <c r="H108" s="253"/>
      <c r="I108" s="303"/>
      <c r="J108" s="304"/>
      <c r="K108" s="304"/>
      <c r="L108" s="305"/>
      <c r="M108" s="264"/>
      <c r="N108" s="265"/>
      <c r="O108" s="285"/>
      <c r="P108" s="326"/>
      <c r="Q108" s="327"/>
      <c r="R108" s="327"/>
      <c r="S108" s="327"/>
      <c r="T108" s="285"/>
      <c r="U108" s="64"/>
      <c r="V108" s="64"/>
      <c r="W108" s="90"/>
      <c r="X108" s="90"/>
      <c r="Y108" s="147"/>
      <c r="AE108" s="41"/>
      <c r="AF108" s="41"/>
      <c r="AG108" s="41"/>
      <c r="AH108" s="41"/>
    </row>
    <row r="109" spans="1:34" ht="15" customHeight="1" x14ac:dyDescent="0.2">
      <c r="A109" s="189" t="str">
        <f t="shared" si="2"/>
        <v>9aa</v>
      </c>
      <c r="B109" s="173"/>
      <c r="C109" s="174"/>
      <c r="D109" s="175"/>
      <c r="E109" s="307" t="s">
        <v>214</v>
      </c>
      <c r="F109" s="308"/>
      <c r="G109" s="308"/>
      <c r="H109" s="308"/>
      <c r="I109" s="308"/>
      <c r="J109" s="308"/>
      <c r="K109" s="308"/>
      <c r="L109" s="309"/>
      <c r="M109" s="228"/>
      <c r="N109" s="229"/>
      <c r="O109" s="138" t="s">
        <v>215</v>
      </c>
      <c r="P109" s="178"/>
      <c r="Q109" s="179"/>
      <c r="R109" s="179"/>
      <c r="S109" s="179"/>
      <c r="T109" s="180"/>
      <c r="U109" s="64"/>
      <c r="V109" s="64"/>
      <c r="W109" s="90"/>
      <c r="X109" s="90"/>
      <c r="Y109" s="147"/>
      <c r="AE109" s="112"/>
      <c r="AF109" s="112"/>
      <c r="AG109" s="112"/>
      <c r="AH109" s="112"/>
    </row>
    <row r="110" spans="1:34" ht="9.9" customHeight="1" x14ac:dyDescent="0.2">
      <c r="A110" s="189">
        <f t="shared" si="2"/>
        <v>10</v>
      </c>
      <c r="B110" s="14"/>
      <c r="C110" s="246">
        <f>C107+1</f>
        <v>10</v>
      </c>
      <c r="D110" s="247"/>
      <c r="E110" s="322" t="s">
        <v>202</v>
      </c>
      <c r="F110" s="252"/>
      <c r="G110" s="252"/>
      <c r="H110" s="252"/>
      <c r="I110" s="300"/>
      <c r="J110" s="301"/>
      <c r="K110" s="301"/>
      <c r="L110" s="302"/>
      <c r="M110" s="262"/>
      <c r="N110" s="263"/>
      <c r="O110" s="284" t="s">
        <v>94</v>
      </c>
      <c r="P110" s="324"/>
      <c r="Q110" s="325"/>
      <c r="R110" s="325"/>
      <c r="S110" s="325"/>
      <c r="T110" s="284" t="s">
        <v>264</v>
      </c>
      <c r="U110" s="64"/>
      <c r="V110" s="64"/>
      <c r="W110" s="90"/>
      <c r="X110" s="90"/>
      <c r="Y110" s="147"/>
    </row>
    <row r="111" spans="1:34" ht="15" customHeight="1" x14ac:dyDescent="0.2">
      <c r="A111" s="189" t="str">
        <f t="shared" si="2"/>
        <v>10a</v>
      </c>
      <c r="B111" s="14"/>
      <c r="C111" s="250"/>
      <c r="D111" s="291"/>
      <c r="E111" s="323"/>
      <c r="F111" s="253"/>
      <c r="G111" s="253"/>
      <c r="H111" s="253"/>
      <c r="I111" s="303"/>
      <c r="J111" s="304"/>
      <c r="K111" s="304"/>
      <c r="L111" s="305"/>
      <c r="M111" s="264"/>
      <c r="N111" s="265"/>
      <c r="O111" s="285"/>
      <c r="P111" s="326"/>
      <c r="Q111" s="327"/>
      <c r="R111" s="327"/>
      <c r="S111" s="327"/>
      <c r="T111" s="285"/>
      <c r="U111" s="64"/>
      <c r="V111" s="64"/>
      <c r="W111" s="90"/>
      <c r="X111" s="90"/>
      <c r="Y111" s="147"/>
      <c r="AE111" s="41"/>
      <c r="AF111" s="41"/>
      <c r="AG111" s="41"/>
      <c r="AH111" s="41"/>
    </row>
    <row r="112" spans="1:34" ht="9.9" customHeight="1" x14ac:dyDescent="0.2">
      <c r="A112" s="189">
        <f t="shared" si="2"/>
        <v>11</v>
      </c>
      <c r="B112" s="14"/>
      <c r="C112" s="246">
        <f>C110+1</f>
        <v>11</v>
      </c>
      <c r="D112" s="247"/>
      <c r="E112" s="322" t="s">
        <v>200</v>
      </c>
      <c r="F112" s="252"/>
      <c r="G112" s="252"/>
      <c r="H112" s="252"/>
      <c r="I112" s="300"/>
      <c r="J112" s="301"/>
      <c r="K112" s="301"/>
      <c r="L112" s="302"/>
      <c r="M112" s="262"/>
      <c r="N112" s="263"/>
      <c r="O112" s="284" t="s">
        <v>93</v>
      </c>
      <c r="P112" s="324"/>
      <c r="Q112" s="325"/>
      <c r="R112" s="325"/>
      <c r="S112" s="325"/>
      <c r="T112" s="284" t="s">
        <v>264</v>
      </c>
      <c r="U112" s="64"/>
      <c r="V112" s="64"/>
      <c r="W112" s="90"/>
      <c r="X112" s="90"/>
      <c r="Y112" s="147"/>
    </row>
    <row r="113" spans="1:34" ht="15" customHeight="1" x14ac:dyDescent="0.2">
      <c r="A113" s="189" t="str">
        <f t="shared" si="2"/>
        <v>11a</v>
      </c>
      <c r="B113" s="14"/>
      <c r="C113" s="250"/>
      <c r="D113" s="291"/>
      <c r="E113" s="323"/>
      <c r="F113" s="253"/>
      <c r="G113" s="253"/>
      <c r="H113" s="253"/>
      <c r="I113" s="303"/>
      <c r="J113" s="304"/>
      <c r="K113" s="304"/>
      <c r="L113" s="305"/>
      <c r="M113" s="264"/>
      <c r="N113" s="265"/>
      <c r="O113" s="285"/>
      <c r="P113" s="326"/>
      <c r="Q113" s="327"/>
      <c r="R113" s="327"/>
      <c r="S113" s="327"/>
      <c r="T113" s="285"/>
      <c r="U113" s="64"/>
      <c r="V113" s="64"/>
      <c r="W113" s="90"/>
      <c r="X113" s="90"/>
      <c r="Y113" s="147"/>
      <c r="AE113" s="41"/>
      <c r="AF113" s="41"/>
      <c r="AG113" s="41"/>
      <c r="AH113" s="41"/>
    </row>
    <row r="114" spans="1:34" ht="9.9" customHeight="1" x14ac:dyDescent="0.2">
      <c r="A114" s="189">
        <f t="shared" si="2"/>
        <v>12</v>
      </c>
      <c r="B114" s="14"/>
      <c r="C114" s="246">
        <f>C112+1</f>
        <v>12</v>
      </c>
      <c r="D114" s="247"/>
      <c r="E114" s="322" t="s">
        <v>201</v>
      </c>
      <c r="F114" s="252"/>
      <c r="G114" s="252"/>
      <c r="H114" s="252"/>
      <c r="I114" s="316"/>
      <c r="J114" s="317"/>
      <c r="K114" s="317"/>
      <c r="L114" s="318"/>
      <c r="M114" s="262"/>
      <c r="N114" s="263"/>
      <c r="O114" s="284" t="s">
        <v>94</v>
      </c>
      <c r="P114" s="324"/>
      <c r="Q114" s="325"/>
      <c r="R114" s="325"/>
      <c r="S114" s="325"/>
      <c r="T114" s="284" t="s">
        <v>264</v>
      </c>
      <c r="U114" s="64"/>
      <c r="V114" s="64"/>
      <c r="W114" s="90"/>
      <c r="X114" s="90"/>
      <c r="Y114" s="147"/>
    </row>
    <row r="115" spans="1:34" ht="15" customHeight="1" x14ac:dyDescent="0.2">
      <c r="A115" s="189" t="str">
        <f t="shared" si="2"/>
        <v>12a</v>
      </c>
      <c r="B115" s="14"/>
      <c r="C115" s="250"/>
      <c r="D115" s="291"/>
      <c r="E115" s="323"/>
      <c r="F115" s="253"/>
      <c r="G115" s="253"/>
      <c r="H115" s="253"/>
      <c r="I115" s="319"/>
      <c r="J115" s="320"/>
      <c r="K115" s="320"/>
      <c r="L115" s="321"/>
      <c r="M115" s="264"/>
      <c r="N115" s="265"/>
      <c r="O115" s="285"/>
      <c r="P115" s="326"/>
      <c r="Q115" s="327"/>
      <c r="R115" s="327"/>
      <c r="S115" s="327"/>
      <c r="T115" s="285"/>
      <c r="U115" s="64"/>
      <c r="V115" s="64"/>
      <c r="W115" s="90"/>
      <c r="X115" s="90"/>
      <c r="Y115" s="147"/>
      <c r="AE115" s="41"/>
      <c r="AF115" s="41"/>
      <c r="AG115" s="41"/>
      <c r="AH115" s="41"/>
    </row>
    <row r="116" spans="1:34" ht="10.050000000000001" customHeight="1" x14ac:dyDescent="0.2">
      <c r="A116" s="189">
        <f t="shared" si="2"/>
        <v>13</v>
      </c>
      <c r="B116" s="173"/>
      <c r="C116" s="292">
        <f>C114+1</f>
        <v>13</v>
      </c>
      <c r="D116" s="293"/>
      <c r="E116" s="296" t="s">
        <v>253</v>
      </c>
      <c r="F116" s="297"/>
      <c r="G116" s="297"/>
      <c r="H116" s="297"/>
      <c r="I116" s="316"/>
      <c r="J116" s="317"/>
      <c r="K116" s="317"/>
      <c r="L116" s="318"/>
      <c r="M116" s="262"/>
      <c r="N116" s="263"/>
      <c r="O116" s="284" t="s">
        <v>93</v>
      </c>
      <c r="P116" s="324"/>
      <c r="Q116" s="325"/>
      <c r="R116" s="325"/>
      <c r="S116" s="325"/>
      <c r="T116" s="284" t="s">
        <v>264</v>
      </c>
      <c r="U116" s="64"/>
      <c r="V116" s="64"/>
      <c r="W116" s="90"/>
      <c r="X116" s="90"/>
      <c r="Y116" s="147"/>
    </row>
    <row r="117" spans="1:34" ht="15" customHeight="1" x14ac:dyDescent="0.2">
      <c r="A117" s="189" t="str">
        <f t="shared" si="2"/>
        <v>13a</v>
      </c>
      <c r="B117" s="173"/>
      <c r="C117" s="294"/>
      <c r="D117" s="295"/>
      <c r="E117" s="298"/>
      <c r="F117" s="299"/>
      <c r="G117" s="299"/>
      <c r="H117" s="299"/>
      <c r="I117" s="319"/>
      <c r="J117" s="320"/>
      <c r="K117" s="320"/>
      <c r="L117" s="321"/>
      <c r="M117" s="264"/>
      <c r="N117" s="265"/>
      <c r="O117" s="285"/>
      <c r="P117" s="326"/>
      <c r="Q117" s="327"/>
      <c r="R117" s="327"/>
      <c r="S117" s="327"/>
      <c r="T117" s="285"/>
      <c r="U117" s="64"/>
      <c r="V117" s="64"/>
      <c r="W117" s="90"/>
      <c r="X117" s="90"/>
      <c r="Y117" s="147"/>
      <c r="AE117" s="112"/>
      <c r="AF117" s="112"/>
      <c r="AG117" s="112"/>
      <c r="AH117" s="112"/>
    </row>
    <row r="118" spans="1:34" ht="10.050000000000001" customHeight="1" x14ac:dyDescent="0.2">
      <c r="A118" s="189">
        <f t="shared" si="2"/>
        <v>14</v>
      </c>
      <c r="B118" s="173"/>
      <c r="C118" s="292">
        <f>C116+1</f>
        <v>14</v>
      </c>
      <c r="D118" s="293"/>
      <c r="E118" s="296" t="s">
        <v>254</v>
      </c>
      <c r="F118" s="297"/>
      <c r="G118" s="297"/>
      <c r="H118" s="297"/>
      <c r="I118" s="316"/>
      <c r="J118" s="317"/>
      <c r="K118" s="317"/>
      <c r="L118" s="318"/>
      <c r="M118" s="262"/>
      <c r="N118" s="263"/>
      <c r="O118" s="284" t="s">
        <v>94</v>
      </c>
      <c r="P118" s="324"/>
      <c r="Q118" s="325"/>
      <c r="R118" s="325"/>
      <c r="S118" s="325"/>
      <c r="T118" s="284" t="s">
        <v>264</v>
      </c>
      <c r="U118" s="196"/>
      <c r="V118" s="197"/>
      <c r="W118" s="198"/>
      <c r="X118" s="198"/>
      <c r="Y118" s="199"/>
    </row>
    <row r="119" spans="1:34" ht="15" customHeight="1" x14ac:dyDescent="0.2">
      <c r="A119" s="189" t="str">
        <f t="shared" si="2"/>
        <v>14a</v>
      </c>
      <c r="B119" s="173"/>
      <c r="C119" s="294"/>
      <c r="D119" s="295"/>
      <c r="E119" s="298"/>
      <c r="F119" s="299"/>
      <c r="G119" s="299"/>
      <c r="H119" s="299"/>
      <c r="I119" s="319"/>
      <c r="J119" s="320"/>
      <c r="K119" s="320"/>
      <c r="L119" s="321"/>
      <c r="M119" s="264"/>
      <c r="N119" s="265"/>
      <c r="O119" s="285"/>
      <c r="P119" s="326"/>
      <c r="Q119" s="327"/>
      <c r="R119" s="327"/>
      <c r="S119" s="327"/>
      <c r="T119" s="285"/>
      <c r="U119" s="200"/>
      <c r="V119" s="201"/>
      <c r="W119" s="202"/>
      <c r="X119" s="202"/>
      <c r="Y119" s="203"/>
      <c r="AE119" s="112"/>
      <c r="AF119" s="112"/>
      <c r="AG119" s="112"/>
      <c r="AH119" s="112"/>
    </row>
    <row r="120" spans="1:34" ht="7.5" customHeight="1" x14ac:dyDescent="0.2">
      <c r="B120" s="14"/>
      <c r="C120" s="51"/>
      <c r="D120" s="51"/>
      <c r="E120" s="99"/>
      <c r="F120" s="99"/>
      <c r="G120" s="99"/>
      <c r="H120" s="99"/>
      <c r="I120" s="52"/>
      <c r="J120" s="52"/>
      <c r="K120" s="90"/>
      <c r="L120" s="64"/>
      <c r="M120" s="64"/>
      <c r="N120" s="64"/>
      <c r="O120" s="90"/>
      <c r="P120" s="90"/>
      <c r="Q120" s="90"/>
      <c r="R120" s="90"/>
      <c r="S120" s="90"/>
      <c r="T120" s="90"/>
      <c r="U120" s="90"/>
      <c r="V120" s="89"/>
      <c r="W120" s="89"/>
      <c r="X120" s="89"/>
      <c r="Y120" s="89"/>
      <c r="AE120" s="41"/>
      <c r="AF120" s="41"/>
      <c r="AG120" s="41"/>
      <c r="AH120" s="41"/>
    </row>
    <row r="121" spans="1:34" s="3" customFormat="1" ht="18.45" customHeight="1" x14ac:dyDescent="0.2">
      <c r="A121" s="192"/>
      <c r="B121" s="110"/>
      <c r="C121" s="206" t="s">
        <v>125</v>
      </c>
      <c r="D121" s="286" t="s">
        <v>216</v>
      </c>
      <c r="E121" s="286"/>
      <c r="F121" s="286"/>
      <c r="G121" s="286"/>
      <c r="H121" s="286"/>
      <c r="I121" s="286"/>
      <c r="J121" s="286"/>
      <c r="K121" s="286"/>
      <c r="L121" s="286"/>
      <c r="M121" s="286"/>
      <c r="N121" s="286"/>
      <c r="O121" s="286"/>
      <c r="P121" s="286"/>
      <c r="Q121" s="286"/>
      <c r="R121" s="286"/>
      <c r="S121" s="286"/>
      <c r="T121" s="286"/>
      <c r="U121" s="286"/>
      <c r="V121" s="286"/>
      <c r="W121" s="286"/>
      <c r="X121" s="286"/>
      <c r="Y121" s="286"/>
      <c r="AE121" s="41"/>
      <c r="AF121" s="41"/>
      <c r="AG121" s="41"/>
      <c r="AH121" s="41"/>
    </row>
    <row r="122" spans="1:34" s="3" customFormat="1" ht="50.55" customHeight="1" x14ac:dyDescent="0.2">
      <c r="A122" s="192"/>
      <c r="B122" s="110"/>
      <c r="C122" s="206" t="s">
        <v>126</v>
      </c>
      <c r="D122" s="286" t="s">
        <v>261</v>
      </c>
      <c r="E122" s="286"/>
      <c r="F122" s="286"/>
      <c r="G122" s="286"/>
      <c r="H122" s="286"/>
      <c r="I122" s="286"/>
      <c r="J122" s="286"/>
      <c r="K122" s="286"/>
      <c r="L122" s="286"/>
      <c r="M122" s="286"/>
      <c r="N122" s="286"/>
      <c r="O122" s="286"/>
      <c r="P122" s="286"/>
      <c r="Q122" s="286"/>
      <c r="R122" s="286"/>
      <c r="S122" s="286"/>
      <c r="T122" s="286"/>
      <c r="U122" s="286"/>
      <c r="V122" s="286"/>
      <c r="W122" s="286"/>
      <c r="X122" s="286"/>
      <c r="Y122" s="286"/>
      <c r="AE122" s="41"/>
      <c r="AF122" s="41"/>
      <c r="AG122" s="41"/>
      <c r="AH122" s="41"/>
    </row>
    <row r="123" spans="1:34" ht="25.05" customHeight="1" x14ac:dyDescent="0.2">
      <c r="B123" s="173"/>
      <c r="C123" s="206" t="s">
        <v>171</v>
      </c>
      <c r="D123" s="286" t="s">
        <v>255</v>
      </c>
      <c r="E123" s="286"/>
      <c r="F123" s="286"/>
      <c r="G123" s="286"/>
      <c r="H123" s="286"/>
      <c r="I123" s="286"/>
      <c r="J123" s="286"/>
      <c r="K123" s="286"/>
      <c r="L123" s="286"/>
      <c r="M123" s="286"/>
      <c r="N123" s="286"/>
      <c r="O123" s="286"/>
      <c r="P123" s="286"/>
      <c r="Q123" s="286"/>
      <c r="R123" s="286"/>
      <c r="S123" s="286"/>
      <c r="T123" s="286"/>
      <c r="U123" s="286"/>
      <c r="V123" s="286"/>
      <c r="W123" s="286"/>
      <c r="X123" s="286"/>
      <c r="Y123" s="286"/>
      <c r="AE123" s="112"/>
      <c r="AF123" s="112"/>
      <c r="AG123" s="112"/>
      <c r="AH123" s="112"/>
    </row>
    <row r="124" spans="1:34" s="3" customFormat="1" ht="4.5" customHeight="1" x14ac:dyDescent="0.2">
      <c r="A124" s="192"/>
      <c r="D124" s="31"/>
      <c r="E124" s="9"/>
      <c r="F124" s="9"/>
      <c r="G124" s="9"/>
      <c r="H124" s="9"/>
      <c r="I124" s="18"/>
      <c r="J124" s="18"/>
      <c r="K124" s="18"/>
      <c r="L124" s="17"/>
      <c r="M124" s="30"/>
      <c r="N124" s="30"/>
      <c r="O124" s="6"/>
      <c r="P124" s="6"/>
      <c r="Q124" s="6"/>
      <c r="R124" s="6"/>
      <c r="S124" s="8"/>
      <c r="T124" s="7"/>
    </row>
    <row r="125" spans="1:34" s="3" customFormat="1" ht="30" customHeight="1" x14ac:dyDescent="0.2">
      <c r="A125" s="192"/>
      <c r="B125" s="28" t="s">
        <v>26</v>
      </c>
      <c r="C125" s="306" t="s">
        <v>153</v>
      </c>
      <c r="D125" s="306"/>
      <c r="E125" s="306"/>
      <c r="F125" s="306"/>
      <c r="G125" s="306"/>
      <c r="H125" s="306"/>
      <c r="I125" s="306"/>
      <c r="J125" s="306"/>
      <c r="K125" s="306"/>
      <c r="L125" s="306"/>
      <c r="M125" s="306"/>
      <c r="N125" s="306"/>
      <c r="O125" s="306"/>
      <c r="P125" s="306"/>
      <c r="Q125" s="306"/>
      <c r="R125" s="306"/>
      <c r="S125" s="306"/>
      <c r="T125" s="306"/>
      <c r="U125" s="306"/>
      <c r="V125" s="306"/>
      <c r="W125" s="306"/>
      <c r="X125" s="306"/>
      <c r="Y125" s="306"/>
    </row>
    <row r="126" spans="1:34" s="3" customFormat="1" ht="18.75" customHeight="1" x14ac:dyDescent="0.2">
      <c r="A126" s="192"/>
      <c r="B126" s="28"/>
      <c r="C126" s="222" t="s">
        <v>227</v>
      </c>
      <c r="D126" s="111"/>
      <c r="E126" s="101"/>
      <c r="F126" s="101"/>
      <c r="G126" s="101"/>
      <c r="H126" s="101"/>
      <c r="I126" s="101"/>
      <c r="J126" s="101"/>
      <c r="K126" s="101"/>
      <c r="L126" s="101"/>
      <c r="M126" s="101"/>
      <c r="N126" s="101"/>
      <c r="O126" s="101"/>
      <c r="P126" s="101"/>
      <c r="Q126" s="101"/>
      <c r="R126" s="101"/>
      <c r="S126" s="101"/>
      <c r="T126" s="101"/>
      <c r="U126" s="101"/>
      <c r="V126" s="101"/>
      <c r="W126" s="101"/>
      <c r="X126" s="101"/>
      <c r="Y126" s="101"/>
    </row>
    <row r="127" spans="1:34" ht="30" customHeight="1" x14ac:dyDescent="0.2">
      <c r="B127" s="14"/>
      <c r="C127" s="355" t="s">
        <v>8</v>
      </c>
      <c r="D127" s="356"/>
      <c r="E127" s="230" t="s">
        <v>112</v>
      </c>
      <c r="F127" s="231"/>
      <c r="G127" s="231"/>
      <c r="H127" s="231"/>
      <c r="I127" s="231"/>
      <c r="J127" s="231"/>
      <c r="K127" s="231"/>
      <c r="L127" s="232"/>
      <c r="M127" s="402" t="s">
        <v>2</v>
      </c>
      <c r="N127" s="377"/>
      <c r="O127" s="378"/>
      <c r="P127" s="230" t="s">
        <v>10</v>
      </c>
      <c r="Q127" s="231"/>
      <c r="R127" s="231"/>
      <c r="S127" s="231"/>
      <c r="T127" s="232"/>
      <c r="U127" s="389" t="s">
        <v>111</v>
      </c>
      <c r="V127" s="377"/>
      <c r="W127" s="377"/>
      <c r="X127" s="377"/>
      <c r="Y127" s="378"/>
    </row>
    <row r="128" spans="1:34" ht="9.9" customHeight="1" x14ac:dyDescent="0.2">
      <c r="A128" s="189">
        <f t="shared" ref="A128" si="3">IF(C128&gt;0,C128,A127&amp;"a")</f>
        <v>15</v>
      </c>
      <c r="B128" s="14"/>
      <c r="C128" s="246">
        <f>C118+1</f>
        <v>15</v>
      </c>
      <c r="D128" s="247"/>
      <c r="E128" s="233" t="s">
        <v>21</v>
      </c>
      <c r="F128" s="234"/>
      <c r="G128" s="234"/>
      <c r="H128" s="234"/>
      <c r="I128" s="234"/>
      <c r="J128" s="234"/>
      <c r="K128" s="234"/>
      <c r="L128" s="235"/>
      <c r="M128" s="262"/>
      <c r="N128" s="263"/>
      <c r="O128" s="284" t="s">
        <v>4</v>
      </c>
      <c r="P128" s="324"/>
      <c r="Q128" s="325"/>
      <c r="R128" s="325"/>
      <c r="S128" s="325"/>
      <c r="T128" s="284" t="s">
        <v>264</v>
      </c>
      <c r="U128" s="287" t="str">
        <f>IF(AND(M128&gt;0,P128&gt;0),ROUNDDOWN(P128/3000,0),"")</f>
        <v/>
      </c>
      <c r="V128" s="288"/>
      <c r="W128" s="288"/>
      <c r="X128" s="434" t="s">
        <v>44</v>
      </c>
      <c r="Y128" s="284"/>
    </row>
    <row r="129" spans="1:30" ht="20.100000000000001" customHeight="1" x14ac:dyDescent="0.2">
      <c r="A129" s="189" t="str">
        <f t="shared" ref="A129:A133" si="4">IF(C129&gt;0,C129,A128&amp;"a")</f>
        <v>15a</v>
      </c>
      <c r="B129" s="14"/>
      <c r="C129" s="250"/>
      <c r="D129" s="291"/>
      <c r="E129" s="236"/>
      <c r="F129" s="237"/>
      <c r="G129" s="237"/>
      <c r="H129" s="237"/>
      <c r="I129" s="237"/>
      <c r="J129" s="237"/>
      <c r="K129" s="237"/>
      <c r="L129" s="238"/>
      <c r="M129" s="264"/>
      <c r="N129" s="265"/>
      <c r="O129" s="285"/>
      <c r="P129" s="326"/>
      <c r="Q129" s="327"/>
      <c r="R129" s="327"/>
      <c r="S129" s="327"/>
      <c r="T129" s="285"/>
      <c r="U129" s="289"/>
      <c r="V129" s="290"/>
      <c r="W129" s="290"/>
      <c r="X129" s="375"/>
      <c r="Y129" s="285"/>
    </row>
    <row r="130" spans="1:30" ht="9.9" customHeight="1" x14ac:dyDescent="0.2">
      <c r="A130" s="189">
        <f t="shared" si="4"/>
        <v>16</v>
      </c>
      <c r="B130" s="14"/>
      <c r="C130" s="246">
        <f>C128+1</f>
        <v>16</v>
      </c>
      <c r="D130" s="247"/>
      <c r="E130" s="233" t="s">
        <v>34</v>
      </c>
      <c r="F130" s="234"/>
      <c r="G130" s="234"/>
      <c r="H130" s="234"/>
      <c r="I130" s="234"/>
      <c r="J130" s="234"/>
      <c r="K130" s="234"/>
      <c r="L130" s="235"/>
      <c r="M130" s="262"/>
      <c r="N130" s="263"/>
      <c r="O130" s="284" t="s">
        <v>4</v>
      </c>
      <c r="P130" s="324"/>
      <c r="Q130" s="325"/>
      <c r="R130" s="325"/>
      <c r="S130" s="325"/>
      <c r="T130" s="284" t="s">
        <v>264</v>
      </c>
      <c r="U130" s="287" t="str">
        <f>IF(AND(M130&gt;0,P130&gt;0),ROUNDDOWN(P130/3000,0),"")</f>
        <v/>
      </c>
      <c r="V130" s="288"/>
      <c r="W130" s="288"/>
      <c r="X130" s="434" t="s">
        <v>44</v>
      </c>
      <c r="Y130" s="284"/>
    </row>
    <row r="131" spans="1:30" ht="20.100000000000001" customHeight="1" x14ac:dyDescent="0.2">
      <c r="A131" s="189" t="str">
        <f t="shared" si="4"/>
        <v>16a</v>
      </c>
      <c r="B131" s="14"/>
      <c r="C131" s="250"/>
      <c r="D131" s="291"/>
      <c r="E131" s="236"/>
      <c r="F131" s="237"/>
      <c r="G131" s="237"/>
      <c r="H131" s="237"/>
      <c r="I131" s="237"/>
      <c r="J131" s="237"/>
      <c r="K131" s="237"/>
      <c r="L131" s="238"/>
      <c r="M131" s="264"/>
      <c r="N131" s="265"/>
      <c r="O131" s="285"/>
      <c r="P131" s="326"/>
      <c r="Q131" s="327"/>
      <c r="R131" s="327"/>
      <c r="S131" s="327"/>
      <c r="T131" s="285"/>
      <c r="U131" s="289"/>
      <c r="V131" s="290"/>
      <c r="W131" s="290"/>
      <c r="X131" s="375"/>
      <c r="Y131" s="285"/>
    </row>
    <row r="132" spans="1:30" ht="9.9" customHeight="1" x14ac:dyDescent="0.2">
      <c r="A132" s="189">
        <f t="shared" si="4"/>
        <v>17</v>
      </c>
      <c r="B132" s="14"/>
      <c r="C132" s="246">
        <f>C130+1</f>
        <v>17</v>
      </c>
      <c r="D132" s="247"/>
      <c r="E132" s="233" t="s">
        <v>119</v>
      </c>
      <c r="F132" s="234"/>
      <c r="G132" s="234"/>
      <c r="H132" s="234"/>
      <c r="I132" s="234"/>
      <c r="J132" s="234"/>
      <c r="K132" s="234"/>
      <c r="L132" s="235"/>
      <c r="M132" s="262"/>
      <c r="N132" s="263"/>
      <c r="O132" s="284" t="s">
        <v>17</v>
      </c>
      <c r="P132" s="324"/>
      <c r="Q132" s="325"/>
      <c r="R132" s="325"/>
      <c r="S132" s="325"/>
      <c r="T132" s="284" t="s">
        <v>264</v>
      </c>
      <c r="U132" s="287" t="str">
        <f t="shared" ref="U132" si="5">IF(AND(M132&gt;0,P132&gt;0),ROUNDDOWN(P132/3000,0),"")</f>
        <v/>
      </c>
      <c r="V132" s="288"/>
      <c r="W132" s="288"/>
      <c r="X132" s="434" t="s">
        <v>44</v>
      </c>
      <c r="Y132" s="284"/>
    </row>
    <row r="133" spans="1:30" ht="20.100000000000001" customHeight="1" x14ac:dyDescent="0.2">
      <c r="A133" s="189" t="str">
        <f t="shared" si="4"/>
        <v>17a</v>
      </c>
      <c r="B133" s="14"/>
      <c r="C133" s="250"/>
      <c r="D133" s="291"/>
      <c r="E133" s="236"/>
      <c r="F133" s="237"/>
      <c r="G133" s="237"/>
      <c r="H133" s="237"/>
      <c r="I133" s="237"/>
      <c r="J133" s="237"/>
      <c r="K133" s="237"/>
      <c r="L133" s="238"/>
      <c r="M133" s="264"/>
      <c r="N133" s="265"/>
      <c r="O133" s="285"/>
      <c r="P133" s="326"/>
      <c r="Q133" s="327"/>
      <c r="R133" s="327"/>
      <c r="S133" s="327"/>
      <c r="T133" s="285"/>
      <c r="U133" s="289"/>
      <c r="V133" s="290"/>
      <c r="W133" s="290"/>
      <c r="X133" s="375"/>
      <c r="Y133" s="285"/>
    </row>
    <row r="134" spans="1:30" s="3" customFormat="1" ht="5.0999999999999996" customHeight="1" x14ac:dyDescent="0.2">
      <c r="A134" s="192"/>
      <c r="C134" s="24"/>
      <c r="D134" s="24"/>
      <c r="E134" s="24"/>
      <c r="F134" s="24"/>
      <c r="G134" s="24"/>
      <c r="H134" s="24"/>
      <c r="I134" s="10"/>
      <c r="J134" s="10"/>
      <c r="K134" s="10"/>
      <c r="L134" s="11"/>
      <c r="M134" s="21"/>
      <c r="N134" s="21"/>
      <c r="O134" s="21"/>
      <c r="P134" s="6"/>
      <c r="Q134" s="6"/>
      <c r="R134" s="6"/>
      <c r="S134" s="8"/>
      <c r="T134" s="8"/>
      <c r="U134" s="4"/>
      <c r="V134" s="4"/>
    </row>
    <row r="135" spans="1:30" s="3" customFormat="1" ht="5.0999999999999996" customHeight="1" x14ac:dyDescent="0.2">
      <c r="A135" s="192"/>
      <c r="C135" s="35"/>
      <c r="D135" s="35"/>
      <c r="E135" s="35"/>
      <c r="F135" s="35"/>
      <c r="G135" s="35"/>
      <c r="H135" s="35"/>
      <c r="I135" s="10"/>
      <c r="J135" s="10"/>
      <c r="K135" s="10"/>
      <c r="L135" s="11"/>
      <c r="M135" s="30"/>
      <c r="N135" s="30"/>
      <c r="O135" s="30"/>
      <c r="P135" s="6"/>
      <c r="Q135" s="6"/>
      <c r="R135" s="6"/>
      <c r="S135" s="8"/>
      <c r="T135" s="8"/>
      <c r="U135" s="4"/>
      <c r="V135" s="4"/>
    </row>
    <row r="136" spans="1:30" ht="15" customHeight="1" x14ac:dyDescent="0.2">
      <c r="C136" s="33"/>
      <c r="D136" s="5"/>
      <c r="E136" s="33"/>
      <c r="F136" s="5"/>
      <c r="G136" s="33"/>
      <c r="H136" s="5"/>
      <c r="I136" s="33"/>
      <c r="J136" s="5"/>
      <c r="K136" s="33"/>
      <c r="L136" s="5"/>
      <c r="M136" s="33"/>
      <c r="N136" s="5"/>
      <c r="O136" s="33"/>
      <c r="P136" s="5"/>
      <c r="Q136" s="33"/>
      <c r="R136" s="5"/>
      <c r="S136" s="33"/>
      <c r="T136" s="5"/>
      <c r="U136" s="33"/>
      <c r="V136" s="5"/>
      <c r="W136" s="33"/>
    </row>
    <row r="137" spans="1:30" s="3" customFormat="1" ht="5.0999999999999996" customHeight="1" x14ac:dyDescent="0.2">
      <c r="A137" s="192"/>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AD137" s="26"/>
    </row>
    <row r="138" spans="1:30" s="3" customFormat="1" ht="30" customHeight="1" x14ac:dyDescent="0.2">
      <c r="A138" s="192"/>
      <c r="B138" s="25" t="s">
        <v>35</v>
      </c>
      <c r="C138" s="306" t="s">
        <v>154</v>
      </c>
      <c r="D138" s="306"/>
      <c r="E138" s="306"/>
      <c r="F138" s="306"/>
      <c r="G138" s="306"/>
      <c r="H138" s="306"/>
      <c r="I138" s="306"/>
      <c r="J138" s="306"/>
      <c r="K138" s="306"/>
      <c r="L138" s="306"/>
      <c r="M138" s="306"/>
      <c r="N138" s="306"/>
      <c r="O138" s="306"/>
      <c r="P138" s="306"/>
      <c r="Q138" s="306"/>
      <c r="R138" s="306"/>
      <c r="S138" s="306"/>
      <c r="T138" s="306"/>
      <c r="U138" s="306"/>
      <c r="V138" s="306"/>
      <c r="W138" s="306"/>
      <c r="X138" s="306"/>
      <c r="Y138" s="306"/>
    </row>
    <row r="139" spans="1:30" ht="30" customHeight="1" x14ac:dyDescent="0.2">
      <c r="B139" s="14"/>
      <c r="C139" s="355" t="s">
        <v>8</v>
      </c>
      <c r="D139" s="356"/>
      <c r="E139" s="230" t="s">
        <v>112</v>
      </c>
      <c r="F139" s="231"/>
      <c r="G139" s="231"/>
      <c r="H139" s="231"/>
      <c r="I139" s="231"/>
      <c r="J139" s="231"/>
      <c r="K139" s="231"/>
      <c r="L139" s="232"/>
      <c r="M139" s="402" t="s">
        <v>2</v>
      </c>
      <c r="N139" s="377"/>
      <c r="O139" s="378"/>
      <c r="P139" s="230" t="s">
        <v>10</v>
      </c>
      <c r="Q139" s="231"/>
      <c r="R139" s="231"/>
      <c r="S139" s="231"/>
      <c r="T139" s="232"/>
      <c r="U139" s="402" t="s">
        <v>3</v>
      </c>
      <c r="V139" s="377"/>
      <c r="W139" s="377"/>
      <c r="X139" s="377"/>
      <c r="Y139" s="378"/>
    </row>
    <row r="140" spans="1:30" ht="9.4499999999999993" customHeight="1" x14ac:dyDescent="0.2">
      <c r="A140" s="189">
        <f t="shared" ref="A140" si="6">IF(C140&gt;0,C140,A139&amp;"a")</f>
        <v>18</v>
      </c>
      <c r="B140" s="14"/>
      <c r="C140" s="246">
        <f>C132+1</f>
        <v>18</v>
      </c>
      <c r="D140" s="247"/>
      <c r="E140" s="233" t="s">
        <v>22</v>
      </c>
      <c r="F140" s="234"/>
      <c r="G140" s="234"/>
      <c r="H140" s="234"/>
      <c r="I140" s="234"/>
      <c r="J140" s="234"/>
      <c r="K140" s="234"/>
      <c r="L140" s="235"/>
      <c r="M140" s="262"/>
      <c r="N140" s="263"/>
      <c r="O140" s="284" t="s">
        <v>4</v>
      </c>
      <c r="P140" s="324"/>
      <c r="Q140" s="325"/>
      <c r="R140" s="325"/>
      <c r="S140" s="325"/>
      <c r="T140" s="284" t="s">
        <v>264</v>
      </c>
      <c r="U140" s="432" t="s">
        <v>45</v>
      </c>
      <c r="V140" s="433"/>
      <c r="W140" s="433"/>
      <c r="X140" s="434" t="s">
        <v>43</v>
      </c>
      <c r="Y140" s="284"/>
    </row>
    <row r="141" spans="1:30" ht="19.95" customHeight="1" x14ac:dyDescent="0.2">
      <c r="A141" s="189" t="str">
        <f t="shared" ref="A141:A147" si="7">IF(C141&gt;0,C141,A140&amp;"a")</f>
        <v>18a</v>
      </c>
      <c r="B141" s="14"/>
      <c r="C141" s="250"/>
      <c r="D141" s="291"/>
      <c r="E141" s="236"/>
      <c r="F141" s="237"/>
      <c r="G141" s="237"/>
      <c r="H141" s="237"/>
      <c r="I141" s="237"/>
      <c r="J141" s="237"/>
      <c r="K141" s="237"/>
      <c r="L141" s="238"/>
      <c r="M141" s="264"/>
      <c r="N141" s="265"/>
      <c r="O141" s="285"/>
      <c r="P141" s="326"/>
      <c r="Q141" s="327"/>
      <c r="R141" s="327"/>
      <c r="S141" s="327"/>
      <c r="T141" s="285"/>
      <c r="U141" s="334" t="str">
        <f>IF(AND(M140&gt;0,P140&gt;0),M140*1400,"")</f>
        <v/>
      </c>
      <c r="V141" s="335"/>
      <c r="W141" s="335"/>
      <c r="X141" s="375"/>
      <c r="Y141" s="285"/>
    </row>
    <row r="142" spans="1:30" ht="9.4499999999999993" customHeight="1" x14ac:dyDescent="0.2">
      <c r="A142" s="189">
        <f t="shared" si="7"/>
        <v>19</v>
      </c>
      <c r="B142" s="14"/>
      <c r="C142" s="246">
        <f>+C140+1</f>
        <v>19</v>
      </c>
      <c r="D142" s="247"/>
      <c r="E142" s="233" t="s">
        <v>23</v>
      </c>
      <c r="F142" s="234"/>
      <c r="G142" s="234"/>
      <c r="H142" s="234"/>
      <c r="I142" s="234"/>
      <c r="J142" s="234"/>
      <c r="K142" s="234"/>
      <c r="L142" s="235"/>
      <c r="M142" s="262"/>
      <c r="N142" s="263"/>
      <c r="O142" s="284" t="s">
        <v>4</v>
      </c>
      <c r="P142" s="324"/>
      <c r="Q142" s="325"/>
      <c r="R142" s="325"/>
      <c r="S142" s="325"/>
      <c r="T142" s="284" t="s">
        <v>264</v>
      </c>
      <c r="U142" s="432" t="s">
        <v>45</v>
      </c>
      <c r="V142" s="433"/>
      <c r="W142" s="433"/>
      <c r="X142" s="434" t="s">
        <v>43</v>
      </c>
      <c r="Y142" s="284"/>
    </row>
    <row r="143" spans="1:30" ht="19.95" customHeight="1" x14ac:dyDescent="0.2">
      <c r="A143" s="189" t="str">
        <f t="shared" si="7"/>
        <v>19a</v>
      </c>
      <c r="B143" s="14"/>
      <c r="C143" s="250"/>
      <c r="D143" s="291"/>
      <c r="E143" s="236"/>
      <c r="F143" s="237"/>
      <c r="G143" s="237"/>
      <c r="H143" s="237"/>
      <c r="I143" s="237"/>
      <c r="J143" s="237"/>
      <c r="K143" s="237"/>
      <c r="L143" s="238"/>
      <c r="M143" s="264"/>
      <c r="N143" s="265"/>
      <c r="O143" s="285"/>
      <c r="P143" s="326"/>
      <c r="Q143" s="327"/>
      <c r="R143" s="327"/>
      <c r="S143" s="327"/>
      <c r="T143" s="285"/>
      <c r="U143" s="334" t="str">
        <f>IF(AND(M142&gt;0,P142&gt;0),M142*1400,"")</f>
        <v/>
      </c>
      <c r="V143" s="335"/>
      <c r="W143" s="335"/>
      <c r="X143" s="375"/>
      <c r="Y143" s="285"/>
    </row>
    <row r="144" spans="1:30" ht="9.4499999999999993" customHeight="1" x14ac:dyDescent="0.2">
      <c r="A144" s="189">
        <f t="shared" si="7"/>
        <v>20</v>
      </c>
      <c r="B144" s="14"/>
      <c r="C144" s="246">
        <f>+C142+1</f>
        <v>20</v>
      </c>
      <c r="D144" s="247"/>
      <c r="E144" s="233" t="s">
        <v>24</v>
      </c>
      <c r="F144" s="234"/>
      <c r="G144" s="234"/>
      <c r="H144" s="234"/>
      <c r="I144" s="234"/>
      <c r="J144" s="234"/>
      <c r="K144" s="234"/>
      <c r="L144" s="235"/>
      <c r="M144" s="262"/>
      <c r="N144" s="263"/>
      <c r="O144" s="284" t="s">
        <v>4</v>
      </c>
      <c r="P144" s="324"/>
      <c r="Q144" s="325"/>
      <c r="R144" s="325"/>
      <c r="S144" s="325"/>
      <c r="T144" s="284" t="s">
        <v>264</v>
      </c>
      <c r="U144" s="432" t="s">
        <v>45</v>
      </c>
      <c r="V144" s="433"/>
      <c r="W144" s="433"/>
      <c r="X144" s="434" t="s">
        <v>43</v>
      </c>
      <c r="Y144" s="284"/>
    </row>
    <row r="145" spans="1:34" ht="19.95" customHeight="1" x14ac:dyDescent="0.2">
      <c r="A145" s="189" t="str">
        <f t="shared" si="7"/>
        <v>20a</v>
      </c>
      <c r="B145" s="14"/>
      <c r="C145" s="250"/>
      <c r="D145" s="291"/>
      <c r="E145" s="236"/>
      <c r="F145" s="237"/>
      <c r="G145" s="237"/>
      <c r="H145" s="237"/>
      <c r="I145" s="237"/>
      <c r="J145" s="237"/>
      <c r="K145" s="237"/>
      <c r="L145" s="238"/>
      <c r="M145" s="264"/>
      <c r="N145" s="265"/>
      <c r="O145" s="285"/>
      <c r="P145" s="326"/>
      <c r="Q145" s="327"/>
      <c r="R145" s="327"/>
      <c r="S145" s="327"/>
      <c r="T145" s="285"/>
      <c r="U145" s="334" t="str">
        <f>IF(AND(M144&gt;0,P144&gt;0),M144*1400,"")</f>
        <v/>
      </c>
      <c r="V145" s="335"/>
      <c r="W145" s="335"/>
      <c r="X145" s="375"/>
      <c r="Y145" s="285"/>
    </row>
    <row r="146" spans="1:34" ht="9.4499999999999993" customHeight="1" x14ac:dyDescent="0.2">
      <c r="A146" s="189">
        <f t="shared" si="7"/>
        <v>21</v>
      </c>
      <c r="B146" s="14"/>
      <c r="C146" s="246">
        <f>+C144+1</f>
        <v>21</v>
      </c>
      <c r="D146" s="247"/>
      <c r="E146" s="437" t="s">
        <v>185</v>
      </c>
      <c r="F146" s="438"/>
      <c r="G146" s="438"/>
      <c r="H146" s="438"/>
      <c r="I146" s="438"/>
      <c r="J146" s="438"/>
      <c r="K146" s="438"/>
      <c r="L146" s="439"/>
      <c r="M146" s="262"/>
      <c r="N146" s="263"/>
      <c r="O146" s="284" t="s">
        <v>4</v>
      </c>
      <c r="P146" s="324"/>
      <c r="Q146" s="325"/>
      <c r="R146" s="325"/>
      <c r="S146" s="325"/>
      <c r="T146" s="284" t="s">
        <v>264</v>
      </c>
      <c r="U146" s="432" t="s">
        <v>45</v>
      </c>
      <c r="V146" s="433"/>
      <c r="W146" s="433"/>
      <c r="X146" s="434" t="s">
        <v>43</v>
      </c>
      <c r="Y146" s="284"/>
    </row>
    <row r="147" spans="1:34" ht="19.95" customHeight="1" x14ac:dyDescent="0.2">
      <c r="A147" s="189" t="str">
        <f t="shared" si="7"/>
        <v>21a</v>
      </c>
      <c r="B147" s="14"/>
      <c r="C147" s="250"/>
      <c r="D147" s="291"/>
      <c r="E147" s="440"/>
      <c r="F147" s="441"/>
      <c r="G147" s="441"/>
      <c r="H147" s="441"/>
      <c r="I147" s="441"/>
      <c r="J147" s="441"/>
      <c r="K147" s="441"/>
      <c r="L147" s="442"/>
      <c r="M147" s="264"/>
      <c r="N147" s="265"/>
      <c r="O147" s="285"/>
      <c r="P147" s="326"/>
      <c r="Q147" s="327"/>
      <c r="R147" s="327"/>
      <c r="S147" s="327"/>
      <c r="T147" s="285"/>
      <c r="U147" s="334" t="str">
        <f>IF(AND(M146&gt;0,P146&gt;0),M146*1400,"")</f>
        <v/>
      </c>
      <c r="V147" s="335"/>
      <c r="W147" s="335"/>
      <c r="X147" s="375"/>
      <c r="Y147" s="285"/>
      <c r="AH147" s="130"/>
    </row>
    <row r="148" spans="1:34" s="3" customFormat="1" ht="5.0999999999999996" customHeight="1" x14ac:dyDescent="0.2">
      <c r="A148" s="192"/>
      <c r="C148" s="24"/>
      <c r="D148" s="24"/>
      <c r="E148" s="24"/>
      <c r="F148" s="24"/>
      <c r="G148" s="24"/>
      <c r="H148" s="24"/>
      <c r="I148" s="10"/>
      <c r="J148" s="10"/>
      <c r="K148" s="10"/>
      <c r="L148" s="11"/>
      <c r="M148" s="21"/>
      <c r="N148" s="21"/>
      <c r="O148" s="21"/>
      <c r="P148" s="6"/>
      <c r="Q148" s="6"/>
      <c r="R148" s="6"/>
    </row>
    <row r="149" spans="1:34" s="3" customFormat="1" ht="5.0999999999999996" customHeight="1" x14ac:dyDescent="0.2">
      <c r="A149" s="192"/>
      <c r="C149" s="38"/>
      <c r="D149" s="20"/>
      <c r="E149" s="20"/>
      <c r="F149" s="20"/>
      <c r="G149" s="20"/>
      <c r="H149" s="20"/>
      <c r="I149" s="20"/>
      <c r="J149" s="20"/>
      <c r="K149" s="20"/>
      <c r="L149" s="20"/>
      <c r="M149" s="20"/>
      <c r="N149" s="20"/>
      <c r="O149" s="20"/>
      <c r="P149" s="20"/>
      <c r="Q149" s="20"/>
      <c r="R149" s="20"/>
      <c r="S149" s="20"/>
      <c r="T149" s="20"/>
      <c r="U149" s="20"/>
      <c r="V149" s="20"/>
      <c r="W149" s="20"/>
      <c r="X149" s="20"/>
      <c r="Y149" s="20"/>
      <c r="AD149" s="26"/>
    </row>
    <row r="150" spans="1:34" s="65" customFormat="1" ht="28.5" customHeight="1" x14ac:dyDescent="0.2">
      <c r="A150" s="193"/>
      <c r="B150" s="436" t="s">
        <v>265</v>
      </c>
      <c r="C150" s="436"/>
      <c r="D150" s="436"/>
      <c r="E150" s="436"/>
      <c r="F150" s="436"/>
      <c r="G150" s="436"/>
      <c r="H150" s="436"/>
      <c r="I150" s="436"/>
      <c r="J150" s="436"/>
      <c r="K150" s="436"/>
      <c r="L150" s="436"/>
      <c r="M150" s="436"/>
      <c r="N150" s="436"/>
      <c r="O150" s="436"/>
      <c r="P150" s="436"/>
      <c r="Q150" s="436"/>
      <c r="R150" s="436"/>
      <c r="S150" s="436"/>
      <c r="T150" s="436"/>
      <c r="U150" s="436"/>
      <c r="V150" s="436"/>
      <c r="W150" s="436"/>
      <c r="X150" s="436"/>
      <c r="Y150" s="436"/>
      <c r="Z150" s="436"/>
    </row>
    <row r="151" spans="1:34" s="41" customFormat="1" ht="134.55000000000001" customHeight="1" x14ac:dyDescent="0.2">
      <c r="A151" s="191"/>
      <c r="B151" s="102"/>
      <c r="C151" s="435" t="s">
        <v>270</v>
      </c>
      <c r="D151" s="435"/>
      <c r="E151" s="435"/>
      <c r="F151" s="435"/>
      <c r="G151" s="435"/>
      <c r="H151" s="435"/>
      <c r="I151" s="435"/>
      <c r="J151" s="435"/>
      <c r="K151" s="435"/>
      <c r="L151" s="435"/>
      <c r="M151" s="435"/>
      <c r="N151" s="435"/>
      <c r="O151" s="435"/>
      <c r="P151" s="435"/>
      <c r="Q151" s="435"/>
      <c r="R151" s="435"/>
      <c r="S151" s="435"/>
      <c r="T151" s="435"/>
      <c r="U151" s="435"/>
      <c r="V151" s="435"/>
      <c r="W151" s="435"/>
      <c r="X151" s="435"/>
      <c r="Y151" s="435"/>
      <c r="Z151" s="102"/>
    </row>
    <row r="152" spans="1:34" s="65" customFormat="1" ht="30" customHeight="1" x14ac:dyDescent="0.2">
      <c r="A152" s="193"/>
      <c r="B152" s="66" t="s">
        <v>102</v>
      </c>
      <c r="C152" s="474" t="s">
        <v>151</v>
      </c>
      <c r="D152" s="475"/>
      <c r="E152" s="475"/>
      <c r="F152" s="475"/>
      <c r="G152" s="475"/>
      <c r="H152" s="475"/>
      <c r="I152" s="475"/>
      <c r="J152" s="475"/>
      <c r="K152" s="475"/>
      <c r="L152" s="475"/>
      <c r="M152" s="475"/>
      <c r="N152" s="475"/>
      <c r="O152" s="475"/>
      <c r="P152" s="475"/>
      <c r="Q152" s="475"/>
      <c r="R152" s="475"/>
      <c r="S152" s="475"/>
      <c r="T152" s="475"/>
      <c r="U152" s="475"/>
      <c r="V152" s="475"/>
      <c r="W152" s="475"/>
      <c r="X152" s="475"/>
      <c r="Y152" s="475"/>
    </row>
    <row r="153" spans="1:34" s="65" customFormat="1" ht="27.75" customHeight="1" x14ac:dyDescent="0.2">
      <c r="A153" s="193"/>
      <c r="B153" s="67"/>
      <c r="C153" s="423" t="s">
        <v>61</v>
      </c>
      <c r="D153" s="424"/>
      <c r="E153" s="230" t="s">
        <v>112</v>
      </c>
      <c r="F153" s="231"/>
      <c r="G153" s="231"/>
      <c r="H153" s="231"/>
      <c r="I153" s="231"/>
      <c r="J153" s="231"/>
      <c r="K153" s="231"/>
      <c r="L153" s="232"/>
      <c r="M153" s="425" t="s">
        <v>62</v>
      </c>
      <c r="N153" s="426"/>
      <c r="O153" s="427"/>
      <c r="P153" s="425" t="s">
        <v>63</v>
      </c>
      <c r="Q153" s="426"/>
      <c r="R153" s="426"/>
      <c r="S153" s="426"/>
      <c r="T153" s="427"/>
      <c r="U153" s="428" t="s">
        <v>64</v>
      </c>
      <c r="V153" s="426"/>
      <c r="W153" s="426"/>
      <c r="X153" s="426"/>
      <c r="Y153" s="427"/>
    </row>
    <row r="154" spans="1:34" s="65" customFormat="1" ht="27.75" customHeight="1" x14ac:dyDescent="0.2">
      <c r="A154" s="189">
        <f t="shared" ref="A154" si="8">IF(C154&gt;0,C154,A153&amp;"a")</f>
        <v>22</v>
      </c>
      <c r="B154" s="67"/>
      <c r="C154" s="396">
        <f>C146+1</f>
        <v>22</v>
      </c>
      <c r="D154" s="397"/>
      <c r="E154" s="310" t="s">
        <v>65</v>
      </c>
      <c r="F154" s="311"/>
      <c r="G154" s="311"/>
      <c r="H154" s="311"/>
      <c r="I154" s="311"/>
      <c r="J154" s="311"/>
      <c r="K154" s="311"/>
      <c r="L154" s="312"/>
      <c r="M154" s="282"/>
      <c r="N154" s="283"/>
      <c r="O154" s="68" t="s">
        <v>66</v>
      </c>
      <c r="P154" s="282"/>
      <c r="Q154" s="283"/>
      <c r="R154" s="283"/>
      <c r="S154" s="283"/>
      <c r="T154" s="221" t="s">
        <v>264</v>
      </c>
      <c r="U154" s="280" t="str">
        <f t="shared" ref="U154:U160" si="9">IF(AND(M154&gt;0,P154&gt;0),ROUNDDOWN(P154/2000,0),"")</f>
        <v/>
      </c>
      <c r="V154" s="281"/>
      <c r="W154" s="281"/>
      <c r="X154" s="394" t="s">
        <v>67</v>
      </c>
      <c r="Y154" s="395"/>
    </row>
    <row r="155" spans="1:34" s="65" customFormat="1" ht="27.9" customHeight="1" x14ac:dyDescent="0.2">
      <c r="A155" s="189">
        <f t="shared" ref="A155:A160" si="10">IF(C155&gt;0,C155,A154&amp;"a")</f>
        <v>23</v>
      </c>
      <c r="B155" s="67"/>
      <c r="C155" s="396">
        <f t="shared" ref="C155:C160" si="11">C154+1</f>
        <v>23</v>
      </c>
      <c r="D155" s="397"/>
      <c r="E155" s="429" t="s">
        <v>68</v>
      </c>
      <c r="F155" s="430"/>
      <c r="G155" s="430"/>
      <c r="H155" s="430"/>
      <c r="I155" s="430"/>
      <c r="J155" s="430"/>
      <c r="K155" s="430"/>
      <c r="L155" s="431"/>
      <c r="M155" s="282"/>
      <c r="N155" s="283"/>
      <c r="O155" s="68" t="s">
        <v>66</v>
      </c>
      <c r="P155" s="282"/>
      <c r="Q155" s="283"/>
      <c r="R155" s="283"/>
      <c r="S155" s="283"/>
      <c r="T155" s="221" t="s">
        <v>264</v>
      </c>
      <c r="U155" s="280" t="str">
        <f t="shared" si="9"/>
        <v/>
      </c>
      <c r="V155" s="281"/>
      <c r="W155" s="281"/>
      <c r="X155" s="394" t="s">
        <v>67</v>
      </c>
      <c r="Y155" s="395"/>
    </row>
    <row r="156" spans="1:34" s="65" customFormat="1" ht="27.9" customHeight="1" x14ac:dyDescent="0.2">
      <c r="A156" s="189">
        <f t="shared" si="10"/>
        <v>24</v>
      </c>
      <c r="B156" s="67"/>
      <c r="C156" s="396">
        <f t="shared" si="11"/>
        <v>24</v>
      </c>
      <c r="D156" s="397"/>
      <c r="E156" s="401" t="s">
        <v>69</v>
      </c>
      <c r="F156" s="311"/>
      <c r="G156" s="311"/>
      <c r="H156" s="311"/>
      <c r="I156" s="311"/>
      <c r="J156" s="311"/>
      <c r="K156" s="311"/>
      <c r="L156" s="312"/>
      <c r="M156" s="282"/>
      <c r="N156" s="283"/>
      <c r="O156" s="68" t="s">
        <v>66</v>
      </c>
      <c r="P156" s="282"/>
      <c r="Q156" s="283"/>
      <c r="R156" s="283"/>
      <c r="S156" s="283"/>
      <c r="T156" s="221" t="s">
        <v>264</v>
      </c>
      <c r="U156" s="280" t="str">
        <f t="shared" si="9"/>
        <v/>
      </c>
      <c r="V156" s="281"/>
      <c r="W156" s="281"/>
      <c r="X156" s="394" t="s">
        <v>67</v>
      </c>
      <c r="Y156" s="395"/>
    </row>
    <row r="157" spans="1:34" s="65" customFormat="1" ht="27.9" customHeight="1" x14ac:dyDescent="0.2">
      <c r="A157" s="189">
        <f t="shared" si="10"/>
        <v>25</v>
      </c>
      <c r="B157" s="67"/>
      <c r="C157" s="396">
        <f t="shared" si="11"/>
        <v>25</v>
      </c>
      <c r="D157" s="397"/>
      <c r="E157" s="310" t="s">
        <v>70</v>
      </c>
      <c r="F157" s="311"/>
      <c r="G157" s="311"/>
      <c r="H157" s="311"/>
      <c r="I157" s="311"/>
      <c r="J157" s="311"/>
      <c r="K157" s="311"/>
      <c r="L157" s="312"/>
      <c r="M157" s="282"/>
      <c r="N157" s="283"/>
      <c r="O157" s="68" t="s">
        <v>66</v>
      </c>
      <c r="P157" s="282"/>
      <c r="Q157" s="283"/>
      <c r="R157" s="283"/>
      <c r="S157" s="283"/>
      <c r="T157" s="221" t="s">
        <v>264</v>
      </c>
      <c r="U157" s="280" t="str">
        <f t="shared" si="9"/>
        <v/>
      </c>
      <c r="V157" s="281"/>
      <c r="W157" s="281"/>
      <c r="X157" s="394" t="s">
        <v>67</v>
      </c>
      <c r="Y157" s="395"/>
    </row>
    <row r="158" spans="1:34" s="65" customFormat="1" ht="27.9" customHeight="1" x14ac:dyDescent="0.2">
      <c r="A158" s="189">
        <f t="shared" si="10"/>
        <v>26</v>
      </c>
      <c r="B158" s="67"/>
      <c r="C158" s="396">
        <f t="shared" si="11"/>
        <v>26</v>
      </c>
      <c r="D158" s="397"/>
      <c r="E158" s="310" t="s">
        <v>71</v>
      </c>
      <c r="F158" s="311"/>
      <c r="G158" s="311"/>
      <c r="H158" s="311"/>
      <c r="I158" s="311"/>
      <c r="J158" s="311"/>
      <c r="K158" s="311"/>
      <c r="L158" s="312"/>
      <c r="M158" s="282"/>
      <c r="N158" s="283"/>
      <c r="O158" s="68" t="s">
        <v>66</v>
      </c>
      <c r="P158" s="282"/>
      <c r="Q158" s="283"/>
      <c r="R158" s="283"/>
      <c r="S158" s="283"/>
      <c r="T158" s="221" t="s">
        <v>264</v>
      </c>
      <c r="U158" s="280" t="str">
        <f t="shared" si="9"/>
        <v/>
      </c>
      <c r="V158" s="281"/>
      <c r="W158" s="281"/>
      <c r="X158" s="394" t="s">
        <v>67</v>
      </c>
      <c r="Y158" s="395"/>
    </row>
    <row r="159" spans="1:34" s="65" customFormat="1" ht="27.9" customHeight="1" x14ac:dyDescent="0.2">
      <c r="A159" s="189">
        <f t="shared" si="10"/>
        <v>27</v>
      </c>
      <c r="B159" s="67"/>
      <c r="C159" s="396">
        <f t="shared" si="11"/>
        <v>27</v>
      </c>
      <c r="D159" s="397"/>
      <c r="E159" s="310" t="s">
        <v>72</v>
      </c>
      <c r="F159" s="311"/>
      <c r="G159" s="311"/>
      <c r="H159" s="311"/>
      <c r="I159" s="311"/>
      <c r="J159" s="311"/>
      <c r="K159" s="311"/>
      <c r="L159" s="312"/>
      <c r="M159" s="282"/>
      <c r="N159" s="283"/>
      <c r="O159" s="68" t="s">
        <v>66</v>
      </c>
      <c r="P159" s="282"/>
      <c r="Q159" s="283"/>
      <c r="R159" s="283"/>
      <c r="S159" s="283"/>
      <c r="T159" s="221" t="s">
        <v>264</v>
      </c>
      <c r="U159" s="280" t="str">
        <f t="shared" si="9"/>
        <v/>
      </c>
      <c r="V159" s="281"/>
      <c r="W159" s="281"/>
      <c r="X159" s="394" t="s">
        <v>67</v>
      </c>
      <c r="Y159" s="395"/>
    </row>
    <row r="160" spans="1:34" s="65" customFormat="1" ht="27.9" customHeight="1" x14ac:dyDescent="0.2">
      <c r="A160" s="189">
        <f t="shared" si="10"/>
        <v>28</v>
      </c>
      <c r="B160" s="67"/>
      <c r="C160" s="396">
        <f t="shared" si="11"/>
        <v>28</v>
      </c>
      <c r="D160" s="397"/>
      <c r="E160" s="310" t="s">
        <v>73</v>
      </c>
      <c r="F160" s="311"/>
      <c r="G160" s="311"/>
      <c r="H160" s="311"/>
      <c r="I160" s="311"/>
      <c r="J160" s="311"/>
      <c r="K160" s="311"/>
      <c r="L160" s="312"/>
      <c r="M160" s="282"/>
      <c r="N160" s="283"/>
      <c r="O160" s="68" t="s">
        <v>66</v>
      </c>
      <c r="P160" s="282"/>
      <c r="Q160" s="283"/>
      <c r="R160" s="283"/>
      <c r="S160" s="283"/>
      <c r="T160" s="221" t="s">
        <v>264</v>
      </c>
      <c r="U160" s="280" t="str">
        <f t="shared" si="9"/>
        <v/>
      </c>
      <c r="V160" s="281"/>
      <c r="W160" s="281"/>
      <c r="X160" s="394" t="s">
        <v>67</v>
      </c>
      <c r="Y160" s="395"/>
    </row>
    <row r="161" spans="1:54" s="65" customFormat="1" ht="5.0999999999999996" customHeight="1" x14ac:dyDescent="0.2">
      <c r="A161" s="193"/>
      <c r="B161" s="67"/>
      <c r="C161" s="67"/>
      <c r="D161" s="69"/>
      <c r="E161" s="70"/>
      <c r="F161" s="70"/>
      <c r="G161" s="70"/>
      <c r="H161" s="70"/>
      <c r="I161" s="71"/>
      <c r="J161" s="71"/>
      <c r="K161" s="71"/>
      <c r="L161" s="72"/>
      <c r="M161" s="73"/>
      <c r="N161" s="73"/>
      <c r="O161" s="74"/>
      <c r="P161" s="74"/>
      <c r="Q161" s="74"/>
      <c r="R161" s="74"/>
      <c r="S161" s="75"/>
      <c r="T161" s="76"/>
      <c r="U161" s="67"/>
      <c r="V161" s="67"/>
      <c r="W161" s="67"/>
      <c r="X161" s="67"/>
      <c r="Y161" s="67"/>
    </row>
    <row r="162" spans="1:54" s="65" customFormat="1" ht="5.0999999999999996" customHeight="1" x14ac:dyDescent="0.2">
      <c r="A162" s="193"/>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row>
    <row r="163" spans="1:54" s="65" customFormat="1" ht="5.0999999999999996" customHeight="1" x14ac:dyDescent="0.2">
      <c r="A163" s="193"/>
      <c r="C163" s="79"/>
      <c r="D163" s="80"/>
      <c r="E163" s="80"/>
      <c r="F163" s="80"/>
      <c r="G163" s="81"/>
      <c r="H163" s="81"/>
      <c r="I163" s="81"/>
      <c r="J163" s="81"/>
      <c r="L163" s="79"/>
      <c r="M163" s="82"/>
      <c r="N163" s="82"/>
      <c r="O163" s="82"/>
      <c r="P163" s="82"/>
      <c r="Q163" s="82"/>
      <c r="R163" s="82"/>
      <c r="S163" s="82"/>
      <c r="T163" s="82"/>
      <c r="U163" s="82"/>
      <c r="AD163" s="83"/>
    </row>
    <row r="164" spans="1:54" s="65" customFormat="1" ht="30" customHeight="1" x14ac:dyDescent="0.2">
      <c r="A164" s="193"/>
      <c r="B164" s="129" t="s">
        <v>103</v>
      </c>
      <c r="C164" s="463" t="s">
        <v>74</v>
      </c>
      <c r="D164" s="476"/>
      <c r="E164" s="476"/>
      <c r="F164" s="476"/>
      <c r="G164" s="476"/>
      <c r="H164" s="476"/>
      <c r="I164" s="476"/>
      <c r="J164" s="476"/>
      <c r="K164" s="476"/>
      <c r="L164" s="476"/>
      <c r="M164" s="476"/>
      <c r="N164" s="476"/>
      <c r="O164" s="476"/>
      <c r="P164" s="476"/>
      <c r="Q164" s="476"/>
      <c r="R164" s="476"/>
      <c r="S164" s="476"/>
      <c r="T164" s="476"/>
      <c r="U164" s="476"/>
      <c r="V164" s="476"/>
      <c r="W164" s="476"/>
      <c r="X164" s="476"/>
      <c r="Y164" s="476"/>
    </row>
    <row r="165" spans="1:54" s="65" customFormat="1" ht="27.9" customHeight="1" x14ac:dyDescent="0.2">
      <c r="A165" s="193"/>
      <c r="B165" s="67"/>
      <c r="C165" s="423" t="s">
        <v>61</v>
      </c>
      <c r="D165" s="424"/>
      <c r="E165" s="230" t="s">
        <v>112</v>
      </c>
      <c r="F165" s="231"/>
      <c r="G165" s="231"/>
      <c r="H165" s="231"/>
      <c r="I165" s="231"/>
      <c r="J165" s="231"/>
      <c r="K165" s="231"/>
      <c r="L165" s="232"/>
      <c r="M165" s="425" t="s">
        <v>62</v>
      </c>
      <c r="N165" s="426"/>
      <c r="O165" s="427"/>
      <c r="P165" s="425" t="s">
        <v>63</v>
      </c>
      <c r="Q165" s="426"/>
      <c r="R165" s="426"/>
      <c r="S165" s="426"/>
      <c r="T165" s="427"/>
      <c r="U165" s="428" t="s">
        <v>64</v>
      </c>
      <c r="V165" s="426"/>
      <c r="W165" s="426"/>
      <c r="X165" s="426"/>
      <c r="Y165" s="427"/>
    </row>
    <row r="166" spans="1:54" s="65" customFormat="1" ht="27.9" customHeight="1" x14ac:dyDescent="0.2">
      <c r="A166" s="189">
        <f t="shared" ref="A166:A167" si="12">IF(C166&gt;0,C166,A165&amp;"a")</f>
        <v>29</v>
      </c>
      <c r="B166" s="67"/>
      <c r="C166" s="396">
        <f>C160+1</f>
        <v>29</v>
      </c>
      <c r="D166" s="397"/>
      <c r="E166" s="274" t="s">
        <v>75</v>
      </c>
      <c r="F166" s="275"/>
      <c r="G166" s="275"/>
      <c r="H166" s="275"/>
      <c r="I166" s="275"/>
      <c r="J166" s="275"/>
      <c r="K166" s="275"/>
      <c r="L166" s="276"/>
      <c r="M166" s="282"/>
      <c r="N166" s="283"/>
      <c r="O166" s="68" t="s">
        <v>66</v>
      </c>
      <c r="P166" s="282"/>
      <c r="Q166" s="283"/>
      <c r="R166" s="283"/>
      <c r="S166" s="283"/>
      <c r="T166" s="221" t="s">
        <v>264</v>
      </c>
      <c r="U166" s="280" t="str">
        <f>IF(AND(M166&gt;0,P166&gt;0),ROUNDDOWN(P166/2000,0),"")</f>
        <v/>
      </c>
      <c r="V166" s="281"/>
      <c r="W166" s="281"/>
      <c r="X166" s="394" t="s">
        <v>67</v>
      </c>
      <c r="Y166" s="395"/>
    </row>
    <row r="167" spans="1:54" s="65" customFormat="1" ht="27.9" customHeight="1" x14ac:dyDescent="0.2">
      <c r="A167" s="189">
        <f t="shared" si="12"/>
        <v>30</v>
      </c>
      <c r="B167" s="67"/>
      <c r="C167" s="396">
        <f>C166+1</f>
        <v>30</v>
      </c>
      <c r="D167" s="397"/>
      <c r="E167" s="274" t="s">
        <v>76</v>
      </c>
      <c r="F167" s="275"/>
      <c r="G167" s="275"/>
      <c r="H167" s="275"/>
      <c r="I167" s="275"/>
      <c r="J167" s="275"/>
      <c r="K167" s="275"/>
      <c r="L167" s="276"/>
      <c r="M167" s="282"/>
      <c r="N167" s="283"/>
      <c r="O167" s="68" t="s">
        <v>66</v>
      </c>
      <c r="P167" s="282"/>
      <c r="Q167" s="283"/>
      <c r="R167" s="283"/>
      <c r="S167" s="283"/>
      <c r="T167" s="221" t="s">
        <v>264</v>
      </c>
      <c r="U167" s="280" t="str">
        <f>IF(AND(M167&gt;0,P167&gt;0),ROUNDDOWN(P167/2000,0),"")</f>
        <v/>
      </c>
      <c r="V167" s="281"/>
      <c r="W167" s="281"/>
      <c r="X167" s="394" t="s">
        <v>67</v>
      </c>
      <c r="Y167" s="395"/>
    </row>
    <row r="168" spans="1:54" s="65" customFormat="1" ht="5.0999999999999996" customHeight="1" x14ac:dyDescent="0.2">
      <c r="A168" s="193"/>
      <c r="B168" s="67"/>
      <c r="C168" s="67"/>
      <c r="D168" s="69"/>
      <c r="E168" s="70"/>
      <c r="F168" s="70"/>
      <c r="G168" s="70"/>
      <c r="H168" s="70"/>
      <c r="I168" s="71"/>
      <c r="J168" s="71"/>
      <c r="K168" s="71"/>
      <c r="L168" s="72"/>
      <c r="M168" s="73"/>
      <c r="N168" s="73"/>
      <c r="O168" s="74"/>
      <c r="P168" s="74"/>
      <c r="Q168" s="74"/>
      <c r="R168" s="74"/>
      <c r="S168" s="75"/>
      <c r="T168" s="76"/>
      <c r="U168" s="67"/>
      <c r="V168" s="67"/>
      <c r="W168" s="67"/>
      <c r="X168" s="67"/>
      <c r="Y168" s="67"/>
    </row>
    <row r="169" spans="1:54" s="65" customFormat="1" ht="5.0999999999999996" customHeight="1" x14ac:dyDescent="0.2">
      <c r="A169" s="193"/>
      <c r="C169" s="79"/>
      <c r="D169" s="80"/>
      <c r="E169" s="80"/>
      <c r="F169" s="80"/>
      <c r="G169" s="81"/>
      <c r="H169" s="81"/>
      <c r="I169" s="81"/>
      <c r="J169" s="81"/>
      <c r="L169" s="79"/>
      <c r="M169" s="82"/>
      <c r="N169" s="82"/>
      <c r="O169" s="82"/>
      <c r="P169" s="82"/>
      <c r="Q169" s="82"/>
      <c r="R169" s="82"/>
      <c r="S169" s="82"/>
      <c r="T169" s="82"/>
      <c r="U169" s="82"/>
      <c r="AD169" s="83"/>
    </row>
    <row r="170" spans="1:54" s="65" customFormat="1" ht="30" customHeight="1" x14ac:dyDescent="0.2">
      <c r="A170" s="193"/>
      <c r="B170" s="66" t="s">
        <v>104</v>
      </c>
      <c r="C170" s="474" t="s">
        <v>95</v>
      </c>
      <c r="D170" s="475"/>
      <c r="E170" s="475"/>
      <c r="F170" s="475"/>
      <c r="G170" s="475"/>
      <c r="H170" s="475"/>
      <c r="I170" s="475"/>
      <c r="J170" s="475"/>
      <c r="K170" s="475"/>
      <c r="L170" s="475"/>
      <c r="M170" s="475"/>
      <c r="N170" s="475"/>
      <c r="O170" s="475"/>
      <c r="P170" s="475"/>
      <c r="Q170" s="475"/>
      <c r="R170" s="475"/>
      <c r="S170" s="475"/>
      <c r="T170" s="475"/>
      <c r="U170" s="475"/>
      <c r="V170" s="475"/>
      <c r="W170" s="475"/>
      <c r="X170" s="475"/>
      <c r="Y170" s="475"/>
    </row>
    <row r="171" spans="1:54" s="65" customFormat="1" ht="27.9" customHeight="1" x14ac:dyDescent="0.2">
      <c r="A171" s="193"/>
      <c r="B171" s="67"/>
      <c r="C171" s="423" t="s">
        <v>61</v>
      </c>
      <c r="D171" s="424"/>
      <c r="E171" s="230" t="s">
        <v>112</v>
      </c>
      <c r="F171" s="231"/>
      <c r="G171" s="231"/>
      <c r="H171" s="231"/>
      <c r="I171" s="231"/>
      <c r="J171" s="231"/>
      <c r="K171" s="231"/>
      <c r="L171" s="232"/>
      <c r="M171" s="425" t="s">
        <v>62</v>
      </c>
      <c r="N171" s="426"/>
      <c r="O171" s="427"/>
      <c r="P171" s="425" t="s">
        <v>63</v>
      </c>
      <c r="Q171" s="426"/>
      <c r="R171" s="426"/>
      <c r="S171" s="426"/>
      <c r="T171" s="427"/>
      <c r="U171" s="428" t="s">
        <v>64</v>
      </c>
      <c r="V171" s="426"/>
      <c r="W171" s="426"/>
      <c r="X171" s="426"/>
      <c r="Y171" s="427"/>
    </row>
    <row r="172" spans="1:54" s="65" customFormat="1" ht="27.9" customHeight="1" x14ac:dyDescent="0.2">
      <c r="A172" s="189">
        <f t="shared" ref="A172:A176" si="13">IF(C172&gt;0,C172,A171&amp;"a")</f>
        <v>31</v>
      </c>
      <c r="B172" s="67"/>
      <c r="C172" s="396">
        <f>C167+1</f>
        <v>31</v>
      </c>
      <c r="D172" s="397"/>
      <c r="E172" s="274" t="s">
        <v>77</v>
      </c>
      <c r="F172" s="275"/>
      <c r="G172" s="275"/>
      <c r="H172" s="275"/>
      <c r="I172" s="275"/>
      <c r="J172" s="275"/>
      <c r="K172" s="275"/>
      <c r="L172" s="276"/>
      <c r="M172" s="282"/>
      <c r="N172" s="283"/>
      <c r="O172" s="68" t="s">
        <v>66</v>
      </c>
      <c r="P172" s="282"/>
      <c r="Q172" s="283"/>
      <c r="R172" s="283"/>
      <c r="S172" s="283"/>
      <c r="T172" s="221" t="s">
        <v>264</v>
      </c>
      <c r="U172" s="280" t="str">
        <f>IF(AND(M172&gt;0,P172&gt;0),ROUNDDOWN(P172/2000,0),"")</f>
        <v/>
      </c>
      <c r="V172" s="281"/>
      <c r="W172" s="281"/>
      <c r="X172" s="394" t="s">
        <v>67</v>
      </c>
      <c r="Y172" s="395"/>
    </row>
    <row r="173" spans="1:54" s="65" customFormat="1" ht="27.9" customHeight="1" x14ac:dyDescent="0.2">
      <c r="A173" s="189">
        <f t="shared" si="13"/>
        <v>32</v>
      </c>
      <c r="B173" s="67"/>
      <c r="C173" s="396">
        <f>C172+1</f>
        <v>32</v>
      </c>
      <c r="D173" s="397"/>
      <c r="E173" s="277" t="s">
        <v>78</v>
      </c>
      <c r="F173" s="278"/>
      <c r="G173" s="278"/>
      <c r="H173" s="278"/>
      <c r="I173" s="278"/>
      <c r="J173" s="278"/>
      <c r="K173" s="278"/>
      <c r="L173" s="279"/>
      <c r="M173" s="282"/>
      <c r="N173" s="283"/>
      <c r="O173" s="68" t="s">
        <v>66</v>
      </c>
      <c r="P173" s="282"/>
      <c r="Q173" s="283"/>
      <c r="R173" s="283"/>
      <c r="S173" s="283"/>
      <c r="T173" s="221" t="s">
        <v>264</v>
      </c>
      <c r="U173" s="280" t="str">
        <f>IF(AND(M173&gt;0,P173&gt;0),ROUNDDOWN(P173/2000,0),"")</f>
        <v/>
      </c>
      <c r="V173" s="281"/>
      <c r="W173" s="281"/>
      <c r="X173" s="394" t="s">
        <v>67</v>
      </c>
      <c r="Y173" s="395"/>
    </row>
    <row r="174" spans="1:54" s="65" customFormat="1" ht="27.9" customHeight="1" x14ac:dyDescent="0.2">
      <c r="A174" s="189">
        <f t="shared" si="13"/>
        <v>33</v>
      </c>
      <c r="B174" s="67"/>
      <c r="C174" s="396">
        <f>C173+1</f>
        <v>33</v>
      </c>
      <c r="D174" s="397"/>
      <c r="E174" s="274" t="s">
        <v>79</v>
      </c>
      <c r="F174" s="275"/>
      <c r="G174" s="275"/>
      <c r="H174" s="275"/>
      <c r="I174" s="275"/>
      <c r="J174" s="275"/>
      <c r="K174" s="275"/>
      <c r="L174" s="276"/>
      <c r="M174" s="282"/>
      <c r="N174" s="283"/>
      <c r="O174" s="68" t="s">
        <v>66</v>
      </c>
      <c r="P174" s="282"/>
      <c r="Q174" s="283"/>
      <c r="R174" s="283"/>
      <c r="S174" s="283"/>
      <c r="T174" s="221" t="s">
        <v>264</v>
      </c>
      <c r="U174" s="280" t="str">
        <f>IF(AND(M174&gt;0,P174&gt;0),ROUNDDOWN(P174/2000,0),"")</f>
        <v/>
      </c>
      <c r="V174" s="281"/>
      <c r="W174" s="281"/>
      <c r="X174" s="394" t="s">
        <v>67</v>
      </c>
      <c r="Y174" s="395"/>
    </row>
    <row r="175" spans="1:54" s="65" customFormat="1" ht="27.9" customHeight="1" x14ac:dyDescent="0.2">
      <c r="A175" s="189">
        <f t="shared" si="13"/>
        <v>34</v>
      </c>
      <c r="B175" s="67"/>
      <c r="C175" s="396">
        <f>C174+1</f>
        <v>34</v>
      </c>
      <c r="D175" s="397"/>
      <c r="E175" s="274" t="s">
        <v>80</v>
      </c>
      <c r="F175" s="275"/>
      <c r="G175" s="275"/>
      <c r="H175" s="275"/>
      <c r="I175" s="275"/>
      <c r="J175" s="275"/>
      <c r="K175" s="275"/>
      <c r="L175" s="276"/>
      <c r="M175" s="282"/>
      <c r="N175" s="283"/>
      <c r="O175" s="68" t="s">
        <v>66</v>
      </c>
      <c r="P175" s="282"/>
      <c r="Q175" s="283"/>
      <c r="R175" s="283"/>
      <c r="S175" s="283"/>
      <c r="T175" s="221" t="s">
        <v>264</v>
      </c>
      <c r="U175" s="280" t="str">
        <f>IF(AND(M175&gt;0,P175&gt;0),ROUNDDOWN(P175/2000,0),"")</f>
        <v/>
      </c>
      <c r="V175" s="281"/>
      <c r="W175" s="281"/>
      <c r="X175" s="394" t="s">
        <v>67</v>
      </c>
      <c r="Y175" s="395"/>
    </row>
    <row r="176" spans="1:54" s="65" customFormat="1" ht="27.9" customHeight="1" x14ac:dyDescent="0.2">
      <c r="A176" s="189">
        <f t="shared" si="13"/>
        <v>35</v>
      </c>
      <c r="B176" s="67"/>
      <c r="C176" s="396">
        <f>C175+1</f>
        <v>35</v>
      </c>
      <c r="D176" s="397"/>
      <c r="E176" s="274" t="s">
        <v>81</v>
      </c>
      <c r="F176" s="275"/>
      <c r="G176" s="275"/>
      <c r="H176" s="275"/>
      <c r="I176" s="275"/>
      <c r="J176" s="275"/>
      <c r="K176" s="275"/>
      <c r="L176" s="276"/>
      <c r="M176" s="282"/>
      <c r="N176" s="283"/>
      <c r="O176" s="68" t="s">
        <v>66</v>
      </c>
      <c r="P176" s="282"/>
      <c r="Q176" s="283"/>
      <c r="R176" s="283"/>
      <c r="S176" s="283"/>
      <c r="T176" s="221" t="s">
        <v>264</v>
      </c>
      <c r="U176" s="280" t="str">
        <f>IF(AND(M176&gt;0,P176&gt;0),ROUNDDOWN(P176/2000,0),"")</f>
        <v/>
      </c>
      <c r="V176" s="281"/>
      <c r="W176" s="281"/>
      <c r="X176" s="394" t="s">
        <v>67</v>
      </c>
      <c r="Y176" s="395"/>
    </row>
    <row r="177" spans="1:54" s="65" customFormat="1" ht="5.0999999999999996" customHeight="1" x14ac:dyDescent="0.2">
      <c r="A177" s="193"/>
      <c r="B177" s="67"/>
      <c r="C177" s="67"/>
      <c r="D177" s="69"/>
      <c r="E177" s="70"/>
      <c r="F177" s="70"/>
      <c r="G177" s="70"/>
      <c r="H177" s="70"/>
      <c r="I177" s="71"/>
      <c r="J177" s="71"/>
      <c r="K177" s="71"/>
      <c r="L177" s="72"/>
      <c r="M177" s="73"/>
      <c r="N177" s="73"/>
      <c r="O177" s="74"/>
      <c r="P177" s="74"/>
      <c r="Q177" s="74"/>
      <c r="R177" s="74"/>
      <c r="S177" s="75"/>
      <c r="T177" s="76"/>
      <c r="U177" s="67"/>
      <c r="V177" s="67"/>
      <c r="W177" s="67"/>
      <c r="X177" s="67"/>
      <c r="Y177" s="67"/>
    </row>
    <row r="178" spans="1:54" s="65" customFormat="1" ht="5.0999999999999996" customHeight="1" x14ac:dyDescent="0.2">
      <c r="A178" s="193"/>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row>
    <row r="179" spans="1:54" s="65" customFormat="1" ht="5.0999999999999996" customHeight="1" x14ac:dyDescent="0.2">
      <c r="A179" s="193"/>
      <c r="C179" s="79"/>
      <c r="D179" s="80"/>
      <c r="E179" s="80"/>
      <c r="F179" s="80"/>
      <c r="G179" s="81"/>
      <c r="H179" s="81"/>
      <c r="I179" s="81"/>
      <c r="J179" s="81"/>
      <c r="L179" s="79"/>
      <c r="M179" s="82"/>
      <c r="N179" s="82"/>
      <c r="O179" s="82"/>
      <c r="P179" s="82"/>
      <c r="Q179" s="82"/>
      <c r="R179" s="82"/>
      <c r="S179" s="82"/>
      <c r="T179" s="82"/>
      <c r="U179" s="82"/>
      <c r="AD179" s="83"/>
    </row>
    <row r="180" spans="1:54" s="65" customFormat="1" ht="30" customHeight="1" x14ac:dyDescent="0.2">
      <c r="A180" s="193"/>
      <c r="B180" s="66" t="s">
        <v>105</v>
      </c>
      <c r="C180" s="474" t="s">
        <v>82</v>
      </c>
      <c r="D180" s="475"/>
      <c r="E180" s="475"/>
      <c r="F180" s="475"/>
      <c r="G180" s="475"/>
      <c r="H180" s="475"/>
      <c r="I180" s="475"/>
      <c r="J180" s="475"/>
      <c r="K180" s="475"/>
      <c r="L180" s="475"/>
      <c r="M180" s="475"/>
      <c r="N180" s="475"/>
      <c r="O180" s="475"/>
      <c r="P180" s="475"/>
      <c r="Q180" s="475"/>
      <c r="R180" s="475"/>
      <c r="S180" s="475"/>
      <c r="T180" s="475"/>
      <c r="U180" s="475"/>
      <c r="V180" s="475"/>
      <c r="W180" s="475"/>
      <c r="X180" s="475"/>
      <c r="Y180" s="475"/>
    </row>
    <row r="181" spans="1:54" s="65" customFormat="1" ht="27.9" customHeight="1" x14ac:dyDescent="0.2">
      <c r="A181" s="193"/>
      <c r="B181" s="67"/>
      <c r="C181" s="423" t="s">
        <v>61</v>
      </c>
      <c r="D181" s="424"/>
      <c r="E181" s="230" t="s">
        <v>112</v>
      </c>
      <c r="F181" s="231"/>
      <c r="G181" s="231"/>
      <c r="H181" s="231"/>
      <c r="I181" s="231"/>
      <c r="J181" s="231"/>
      <c r="K181" s="231"/>
      <c r="L181" s="232"/>
      <c r="M181" s="425" t="s">
        <v>62</v>
      </c>
      <c r="N181" s="426"/>
      <c r="O181" s="427"/>
      <c r="P181" s="425" t="s">
        <v>63</v>
      </c>
      <c r="Q181" s="426"/>
      <c r="R181" s="426"/>
      <c r="S181" s="426"/>
      <c r="T181" s="427"/>
      <c r="U181" s="428" t="s">
        <v>64</v>
      </c>
      <c r="V181" s="426"/>
      <c r="W181" s="426"/>
      <c r="X181" s="426"/>
      <c r="Y181" s="427"/>
    </row>
    <row r="182" spans="1:54" s="65" customFormat="1" ht="27.9" customHeight="1" x14ac:dyDescent="0.2">
      <c r="A182" s="189">
        <f t="shared" ref="A182:A191" si="14">IF(C182&gt;0,C182,A181&amp;"a")</f>
        <v>36</v>
      </c>
      <c r="B182" s="67"/>
      <c r="C182" s="410">
        <f>C176+1</f>
        <v>36</v>
      </c>
      <c r="D182" s="411"/>
      <c r="E182" s="277" t="s">
        <v>84</v>
      </c>
      <c r="F182" s="278"/>
      <c r="G182" s="278"/>
      <c r="H182" s="278"/>
      <c r="I182" s="278"/>
      <c r="J182" s="278"/>
      <c r="K182" s="278"/>
      <c r="L182" s="279"/>
      <c r="M182" s="282"/>
      <c r="N182" s="283"/>
      <c r="O182" s="68" t="s">
        <v>66</v>
      </c>
      <c r="P182" s="282"/>
      <c r="Q182" s="283"/>
      <c r="R182" s="283"/>
      <c r="S182" s="283"/>
      <c r="T182" s="221" t="s">
        <v>264</v>
      </c>
      <c r="U182" s="280" t="str">
        <f>IF(AND(M182&gt;0,P182&gt;0),ROUNDDOWN(P182/2000,0),"")</f>
        <v/>
      </c>
      <c r="V182" s="281"/>
      <c r="W182" s="281"/>
      <c r="X182" s="394" t="s">
        <v>67</v>
      </c>
      <c r="Y182" s="395"/>
    </row>
    <row r="183" spans="1:54" s="65" customFormat="1" ht="27.9" customHeight="1" x14ac:dyDescent="0.2">
      <c r="A183" s="189">
        <f t="shared" si="14"/>
        <v>37</v>
      </c>
      <c r="B183" s="67"/>
      <c r="C183" s="396">
        <f t="shared" ref="C183:C189" si="15">C182+1</f>
        <v>37</v>
      </c>
      <c r="D183" s="397"/>
      <c r="E183" s="274" t="s">
        <v>85</v>
      </c>
      <c r="F183" s="275"/>
      <c r="G183" s="275"/>
      <c r="H183" s="275"/>
      <c r="I183" s="275"/>
      <c r="J183" s="275"/>
      <c r="K183" s="275"/>
      <c r="L183" s="276"/>
      <c r="M183" s="282"/>
      <c r="N183" s="283"/>
      <c r="O183" s="68" t="s">
        <v>66</v>
      </c>
      <c r="P183" s="282"/>
      <c r="Q183" s="283"/>
      <c r="R183" s="283"/>
      <c r="S183" s="283"/>
      <c r="T183" s="221" t="s">
        <v>264</v>
      </c>
      <c r="U183" s="280" t="str">
        <f>IF(AND(M183&gt;0,P183&gt;0),ROUNDDOWN(P183/2000,0),"")</f>
        <v/>
      </c>
      <c r="V183" s="281"/>
      <c r="W183" s="281"/>
      <c r="X183" s="394" t="s">
        <v>67</v>
      </c>
      <c r="Y183" s="395"/>
    </row>
    <row r="184" spans="1:54" s="65" customFormat="1" ht="27.9" customHeight="1" x14ac:dyDescent="0.2">
      <c r="A184" s="189">
        <f t="shared" si="14"/>
        <v>38</v>
      </c>
      <c r="B184" s="67"/>
      <c r="C184" s="396">
        <f t="shared" si="15"/>
        <v>38</v>
      </c>
      <c r="D184" s="397"/>
      <c r="E184" s="274" t="s">
        <v>86</v>
      </c>
      <c r="F184" s="275"/>
      <c r="G184" s="275"/>
      <c r="H184" s="275"/>
      <c r="I184" s="275"/>
      <c r="J184" s="275"/>
      <c r="K184" s="275"/>
      <c r="L184" s="276"/>
      <c r="M184" s="282"/>
      <c r="N184" s="283"/>
      <c r="O184" s="68" t="s">
        <v>66</v>
      </c>
      <c r="P184" s="282"/>
      <c r="Q184" s="283"/>
      <c r="R184" s="283"/>
      <c r="S184" s="283"/>
      <c r="T184" s="221" t="s">
        <v>264</v>
      </c>
      <c r="U184" s="280" t="str">
        <f t="shared" ref="U184:U189" si="16">IF(AND(M184&gt;0,P184&gt;0),ROUNDDOWN(P184/2000,0),"")</f>
        <v/>
      </c>
      <c r="V184" s="281"/>
      <c r="W184" s="281"/>
      <c r="X184" s="394" t="s">
        <v>67</v>
      </c>
      <c r="Y184" s="395"/>
    </row>
    <row r="185" spans="1:54" s="65" customFormat="1" ht="27.9" customHeight="1" x14ac:dyDescent="0.2">
      <c r="A185" s="189">
        <f t="shared" si="14"/>
        <v>39</v>
      </c>
      <c r="B185" s="67"/>
      <c r="C185" s="396">
        <f t="shared" si="15"/>
        <v>39</v>
      </c>
      <c r="D185" s="397"/>
      <c r="E185" s="277" t="s">
        <v>87</v>
      </c>
      <c r="F185" s="278"/>
      <c r="G185" s="278"/>
      <c r="H185" s="278"/>
      <c r="I185" s="278"/>
      <c r="J185" s="278"/>
      <c r="K185" s="278"/>
      <c r="L185" s="279"/>
      <c r="M185" s="282"/>
      <c r="N185" s="283"/>
      <c r="O185" s="68" t="s">
        <v>66</v>
      </c>
      <c r="P185" s="282"/>
      <c r="Q185" s="283"/>
      <c r="R185" s="283"/>
      <c r="S185" s="283"/>
      <c r="T185" s="221" t="s">
        <v>264</v>
      </c>
      <c r="U185" s="280" t="str">
        <f t="shared" si="16"/>
        <v/>
      </c>
      <c r="V185" s="281"/>
      <c r="W185" s="281"/>
      <c r="X185" s="394" t="s">
        <v>67</v>
      </c>
      <c r="Y185" s="395"/>
    </row>
    <row r="186" spans="1:54" s="65" customFormat="1" ht="27.9" customHeight="1" x14ac:dyDescent="0.2">
      <c r="A186" s="189">
        <f t="shared" si="14"/>
        <v>40</v>
      </c>
      <c r="B186" s="67"/>
      <c r="C186" s="396">
        <f t="shared" si="15"/>
        <v>40</v>
      </c>
      <c r="D186" s="397"/>
      <c r="E186" s="274" t="s">
        <v>88</v>
      </c>
      <c r="F186" s="275"/>
      <c r="G186" s="275"/>
      <c r="H186" s="275"/>
      <c r="I186" s="275"/>
      <c r="J186" s="275"/>
      <c r="K186" s="275"/>
      <c r="L186" s="276"/>
      <c r="M186" s="282"/>
      <c r="N186" s="283"/>
      <c r="O186" s="68" t="s">
        <v>66</v>
      </c>
      <c r="P186" s="282"/>
      <c r="Q186" s="283"/>
      <c r="R186" s="283"/>
      <c r="S186" s="283"/>
      <c r="T186" s="221" t="s">
        <v>264</v>
      </c>
      <c r="U186" s="280" t="str">
        <f t="shared" si="16"/>
        <v/>
      </c>
      <c r="V186" s="281"/>
      <c r="W186" s="281"/>
      <c r="X186" s="394" t="s">
        <v>67</v>
      </c>
      <c r="Y186" s="395"/>
    </row>
    <row r="187" spans="1:54" s="65" customFormat="1" ht="27.9" customHeight="1" x14ac:dyDescent="0.2">
      <c r="A187" s="189">
        <f t="shared" si="14"/>
        <v>41</v>
      </c>
      <c r="B187" s="67"/>
      <c r="C187" s="396">
        <f t="shared" si="15"/>
        <v>41</v>
      </c>
      <c r="D187" s="397"/>
      <c r="E187" s="274" t="s">
        <v>89</v>
      </c>
      <c r="F187" s="275"/>
      <c r="G187" s="275"/>
      <c r="H187" s="275"/>
      <c r="I187" s="275"/>
      <c r="J187" s="275"/>
      <c r="K187" s="275"/>
      <c r="L187" s="276"/>
      <c r="M187" s="282"/>
      <c r="N187" s="283"/>
      <c r="O187" s="126" t="s">
        <v>66</v>
      </c>
      <c r="P187" s="282"/>
      <c r="Q187" s="283"/>
      <c r="R187" s="283"/>
      <c r="S187" s="283"/>
      <c r="T187" s="221" t="s">
        <v>264</v>
      </c>
      <c r="U187" s="280" t="str">
        <f t="shared" si="16"/>
        <v/>
      </c>
      <c r="V187" s="281"/>
      <c r="W187" s="281"/>
      <c r="X187" s="394" t="s">
        <v>67</v>
      </c>
      <c r="Y187" s="395"/>
    </row>
    <row r="188" spans="1:54" s="65" customFormat="1" ht="27.9" customHeight="1" x14ac:dyDescent="0.2">
      <c r="A188" s="189">
        <f t="shared" si="14"/>
        <v>42</v>
      </c>
      <c r="B188" s="67"/>
      <c r="C188" s="396">
        <f t="shared" si="15"/>
        <v>42</v>
      </c>
      <c r="D188" s="397"/>
      <c r="E188" s="310" t="s">
        <v>150</v>
      </c>
      <c r="F188" s="311"/>
      <c r="G188" s="311"/>
      <c r="H188" s="311"/>
      <c r="I188" s="311"/>
      <c r="J188" s="311"/>
      <c r="K188" s="311"/>
      <c r="L188" s="312"/>
      <c r="M188" s="282"/>
      <c r="N188" s="283"/>
      <c r="O188" s="68" t="s">
        <v>66</v>
      </c>
      <c r="P188" s="282"/>
      <c r="Q188" s="283"/>
      <c r="R188" s="283"/>
      <c r="S188" s="283"/>
      <c r="T188" s="221" t="s">
        <v>264</v>
      </c>
      <c r="U188" s="280" t="str">
        <f t="shared" si="16"/>
        <v/>
      </c>
      <c r="V188" s="281"/>
      <c r="W188" s="281"/>
      <c r="X188" s="394" t="s">
        <v>67</v>
      </c>
      <c r="Y188" s="395"/>
    </row>
    <row r="189" spans="1:54" s="65" customFormat="1" ht="27.9" customHeight="1" x14ac:dyDescent="0.2">
      <c r="A189" s="189">
        <f t="shared" si="14"/>
        <v>43</v>
      </c>
      <c r="B189" s="67"/>
      <c r="C189" s="478">
        <f t="shared" si="15"/>
        <v>43</v>
      </c>
      <c r="D189" s="479"/>
      <c r="E189" s="274" t="s">
        <v>96</v>
      </c>
      <c r="F189" s="275"/>
      <c r="G189" s="275"/>
      <c r="H189" s="275"/>
      <c r="I189" s="275"/>
      <c r="J189" s="275"/>
      <c r="K189" s="275"/>
      <c r="L189" s="276"/>
      <c r="M189" s="282"/>
      <c r="N189" s="283"/>
      <c r="O189" s="113" t="s">
        <v>66</v>
      </c>
      <c r="P189" s="282"/>
      <c r="Q189" s="283"/>
      <c r="R189" s="283"/>
      <c r="S189" s="283"/>
      <c r="T189" s="221" t="s">
        <v>264</v>
      </c>
      <c r="U189" s="280" t="str">
        <f t="shared" si="16"/>
        <v/>
      </c>
      <c r="V189" s="281"/>
      <c r="W189" s="281"/>
      <c r="X189" s="394" t="s">
        <v>67</v>
      </c>
      <c r="Y189" s="395"/>
    </row>
    <row r="190" spans="1:54" s="65" customFormat="1" ht="27.9" customHeight="1" x14ac:dyDescent="0.2">
      <c r="A190" s="189" t="str">
        <f t="shared" si="14"/>
        <v>43a</v>
      </c>
      <c r="B190" s="67"/>
      <c r="C190" s="480"/>
      <c r="D190" s="481"/>
      <c r="E190" s="349" t="s">
        <v>117</v>
      </c>
      <c r="F190" s="350"/>
      <c r="G190" s="350"/>
      <c r="H190" s="350"/>
      <c r="I190" s="350"/>
      <c r="J190" s="350"/>
      <c r="K190" s="350"/>
      <c r="L190" s="350"/>
      <c r="M190" s="350"/>
      <c r="N190" s="350"/>
      <c r="O190" s="350"/>
      <c r="P190" s="350"/>
      <c r="Q190" s="350"/>
      <c r="R190" s="350"/>
      <c r="S190" s="350"/>
      <c r="T190" s="350"/>
      <c r="U190" s="350"/>
      <c r="V190" s="350"/>
      <c r="W190" s="350"/>
      <c r="X190" s="350"/>
      <c r="Y190" s="351"/>
    </row>
    <row r="191" spans="1:54" s="65" customFormat="1" ht="5.0999999999999996" customHeight="1" x14ac:dyDescent="0.2">
      <c r="A191" s="189" t="str">
        <f t="shared" si="14"/>
        <v>43aa</v>
      </c>
      <c r="B191" s="67"/>
      <c r="C191" s="67"/>
      <c r="D191" s="69"/>
      <c r="E191" s="70"/>
      <c r="F191" s="70"/>
      <c r="G191" s="70"/>
      <c r="H191" s="70"/>
      <c r="I191" s="71"/>
      <c r="J191" s="71"/>
      <c r="K191" s="71"/>
      <c r="L191" s="72"/>
      <c r="M191" s="73"/>
      <c r="N191" s="73"/>
      <c r="O191" s="74"/>
      <c r="P191" s="74"/>
      <c r="Q191" s="74"/>
      <c r="R191" s="74"/>
      <c r="S191" s="75"/>
      <c r="T191" s="76"/>
      <c r="U191" s="67"/>
      <c r="V191" s="67"/>
      <c r="W191" s="67"/>
      <c r="X191" s="67"/>
      <c r="Y191" s="67"/>
    </row>
    <row r="192" spans="1:54" s="65" customFormat="1" ht="5.0999999999999996" customHeight="1" x14ac:dyDescent="0.2">
      <c r="A192" s="193"/>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row>
    <row r="193" spans="1:26" s="65" customFormat="1" ht="30" customHeight="1" x14ac:dyDescent="0.2">
      <c r="A193" s="193"/>
      <c r="B193" s="66" t="s">
        <v>106</v>
      </c>
      <c r="C193" s="477" t="s">
        <v>90</v>
      </c>
      <c r="D193" s="477"/>
      <c r="E193" s="477"/>
      <c r="F193" s="477"/>
      <c r="G193" s="477"/>
      <c r="H193" s="477"/>
      <c r="I193" s="477"/>
      <c r="J193" s="477"/>
      <c r="K193" s="477"/>
      <c r="L193" s="477"/>
      <c r="M193" s="477"/>
      <c r="N193" s="477"/>
      <c r="O193" s="477"/>
      <c r="P193" s="477"/>
      <c r="Q193" s="477"/>
      <c r="R193" s="477"/>
      <c r="S193" s="477"/>
      <c r="T193" s="477"/>
      <c r="U193" s="477"/>
      <c r="V193" s="477"/>
      <c r="W193" s="477"/>
      <c r="X193" s="477"/>
      <c r="Y193" s="477"/>
    </row>
    <row r="194" spans="1:26" ht="5.0999999999999996" customHeight="1" x14ac:dyDescent="0.2">
      <c r="B194" s="85"/>
      <c r="C194" s="86"/>
      <c r="D194" s="87"/>
      <c r="E194" s="87"/>
      <c r="F194" s="83"/>
      <c r="G194" s="88"/>
      <c r="H194" s="88"/>
      <c r="I194" s="88"/>
      <c r="J194" s="88"/>
      <c r="K194" s="88"/>
      <c r="L194" s="88"/>
      <c r="M194" s="88"/>
      <c r="N194" s="88"/>
      <c r="O194" s="88"/>
      <c r="P194" s="88"/>
      <c r="Q194" s="88"/>
      <c r="R194" s="88"/>
      <c r="S194" s="88"/>
      <c r="T194" s="88"/>
      <c r="U194" s="88"/>
      <c r="V194" s="88"/>
      <c r="W194" s="88"/>
      <c r="X194" s="88"/>
      <c r="Y194" s="88"/>
    </row>
    <row r="195" spans="1:26" s="65" customFormat="1" ht="30" customHeight="1" x14ac:dyDescent="0.2">
      <c r="A195" s="193"/>
      <c r="B195" s="84"/>
      <c r="C195" s="423" t="s">
        <v>61</v>
      </c>
      <c r="D195" s="424"/>
      <c r="E195" s="425" t="s">
        <v>83</v>
      </c>
      <c r="F195" s="426"/>
      <c r="G195" s="426"/>
      <c r="H195" s="426"/>
      <c r="I195" s="426"/>
      <c r="J195" s="426"/>
      <c r="K195" s="426"/>
      <c r="L195" s="427"/>
      <c r="M195" s="346" t="s">
        <v>62</v>
      </c>
      <c r="N195" s="347"/>
      <c r="O195" s="348"/>
      <c r="P195" s="425" t="s">
        <v>63</v>
      </c>
      <c r="Q195" s="426"/>
      <c r="R195" s="426"/>
      <c r="S195" s="426"/>
      <c r="T195" s="427"/>
      <c r="U195" s="428" t="s">
        <v>64</v>
      </c>
      <c r="V195" s="426"/>
      <c r="W195" s="426"/>
      <c r="X195" s="426"/>
      <c r="Y195" s="427"/>
    </row>
    <row r="196" spans="1:26" s="65" customFormat="1" ht="27.9" customHeight="1" x14ac:dyDescent="0.2">
      <c r="A196" s="189">
        <f t="shared" ref="A196:A197" si="17">IF(C196&gt;0,C196,A195&amp;"a")</f>
        <v>44</v>
      </c>
      <c r="B196" s="67"/>
      <c r="C196" s="478">
        <f>C189+1</f>
        <v>44</v>
      </c>
      <c r="D196" s="479"/>
      <c r="E196" s="274" t="s">
        <v>178</v>
      </c>
      <c r="F196" s="275"/>
      <c r="G196" s="275"/>
      <c r="H196" s="275"/>
      <c r="I196" s="275"/>
      <c r="J196" s="275"/>
      <c r="K196" s="275"/>
      <c r="L196" s="276"/>
      <c r="M196" s="282"/>
      <c r="N196" s="283"/>
      <c r="O196" s="133" t="s">
        <v>66</v>
      </c>
      <c r="P196" s="282"/>
      <c r="Q196" s="283"/>
      <c r="R196" s="283"/>
      <c r="S196" s="283"/>
      <c r="T196" s="221" t="s">
        <v>264</v>
      </c>
      <c r="U196" s="280" t="str">
        <f t="shared" ref="U196" si="18">IF(AND(M196&gt;0,P196&gt;0),ROUNDDOWN(P196/2000,0),"")</f>
        <v/>
      </c>
      <c r="V196" s="281"/>
      <c r="W196" s="281"/>
      <c r="X196" s="394" t="s">
        <v>67</v>
      </c>
      <c r="Y196" s="395"/>
    </row>
    <row r="197" spans="1:26" s="65" customFormat="1" ht="27.9" customHeight="1" x14ac:dyDescent="0.2">
      <c r="A197" s="189" t="str">
        <f t="shared" si="17"/>
        <v>44a</v>
      </c>
      <c r="B197" s="67"/>
      <c r="C197" s="480"/>
      <c r="D197" s="481"/>
      <c r="E197" s="349" t="s">
        <v>117</v>
      </c>
      <c r="F197" s="350"/>
      <c r="G197" s="350"/>
      <c r="H197" s="350"/>
      <c r="I197" s="350"/>
      <c r="J197" s="350"/>
      <c r="K197" s="350"/>
      <c r="L197" s="350"/>
      <c r="M197" s="350"/>
      <c r="N197" s="350"/>
      <c r="O197" s="350"/>
      <c r="P197" s="350"/>
      <c r="Q197" s="350"/>
      <c r="R197" s="350"/>
      <c r="S197" s="350"/>
      <c r="T197" s="350"/>
      <c r="U197" s="350"/>
      <c r="V197" s="350"/>
      <c r="W197" s="350"/>
      <c r="X197" s="350"/>
      <c r="Y197" s="351"/>
    </row>
    <row r="198" spans="1:26" s="65" customFormat="1" ht="5.0999999999999996" customHeight="1" x14ac:dyDescent="0.2">
      <c r="A198" s="193"/>
    </row>
    <row r="199" spans="1:26" s="41" customFormat="1" ht="23.1" customHeight="1" x14ac:dyDescent="0.2">
      <c r="A199" s="191"/>
      <c r="B199" s="386" t="s">
        <v>266</v>
      </c>
      <c r="C199" s="386"/>
      <c r="D199" s="386"/>
      <c r="E199" s="386"/>
      <c r="F199" s="386"/>
      <c r="G199" s="386"/>
      <c r="H199" s="386"/>
      <c r="I199" s="386"/>
      <c r="J199" s="386"/>
      <c r="K199" s="386"/>
      <c r="L199" s="386"/>
      <c r="M199" s="386"/>
      <c r="N199" s="386"/>
      <c r="O199" s="386"/>
      <c r="P199" s="386"/>
      <c r="Q199" s="386"/>
      <c r="R199" s="386"/>
      <c r="S199" s="386"/>
      <c r="T199" s="386"/>
      <c r="U199" s="386"/>
      <c r="V199" s="386"/>
      <c r="W199" s="386"/>
      <c r="X199" s="386"/>
      <c r="Y199" s="386"/>
      <c r="Z199" s="386"/>
    </row>
    <row r="200" spans="1:26" s="3" customFormat="1" ht="30" customHeight="1" x14ac:dyDescent="0.2">
      <c r="A200" s="192"/>
      <c r="B200" s="28" t="s">
        <v>27</v>
      </c>
      <c r="C200" s="306" t="s">
        <v>48</v>
      </c>
      <c r="D200" s="306"/>
      <c r="E200" s="306"/>
      <c r="F200" s="306"/>
      <c r="G200" s="306"/>
      <c r="H200" s="306"/>
      <c r="I200" s="306"/>
      <c r="J200" s="306"/>
      <c r="K200" s="306"/>
      <c r="L200" s="306"/>
      <c r="M200" s="306"/>
      <c r="N200" s="306"/>
      <c r="O200" s="306"/>
      <c r="P200" s="306"/>
      <c r="Q200" s="306"/>
      <c r="R200" s="306"/>
      <c r="S200" s="306"/>
      <c r="T200" s="306"/>
      <c r="U200" s="306"/>
      <c r="V200" s="306"/>
      <c r="W200" s="306"/>
      <c r="X200" s="306"/>
      <c r="Y200" s="306"/>
    </row>
    <row r="201" spans="1:26" s="3" customFormat="1" ht="27.9" customHeight="1" x14ac:dyDescent="0.2">
      <c r="A201" s="192"/>
      <c r="C201" s="355" t="s">
        <v>8</v>
      </c>
      <c r="D201" s="356"/>
      <c r="E201" s="230" t="s">
        <v>112</v>
      </c>
      <c r="F201" s="231"/>
      <c r="G201" s="231"/>
      <c r="H201" s="231"/>
      <c r="I201" s="231"/>
      <c r="J201" s="231"/>
      <c r="K201" s="231"/>
      <c r="L201" s="232"/>
      <c r="M201" s="402" t="s">
        <v>2</v>
      </c>
      <c r="N201" s="377"/>
      <c r="O201" s="378"/>
      <c r="P201" s="230" t="s">
        <v>10</v>
      </c>
      <c r="Q201" s="231"/>
      <c r="R201" s="231"/>
      <c r="S201" s="231"/>
      <c r="T201" s="232"/>
      <c r="U201" s="376" t="s">
        <v>12</v>
      </c>
      <c r="V201" s="377"/>
      <c r="W201" s="377"/>
      <c r="X201" s="377"/>
      <c r="Y201" s="378"/>
    </row>
    <row r="202" spans="1:26" s="3" customFormat="1" ht="27.9" customHeight="1" x14ac:dyDescent="0.2">
      <c r="A202" s="189">
        <f t="shared" ref="A202:A209" si="19">IF(C202&gt;0,C202,A201&amp;"a")</f>
        <v>45</v>
      </c>
      <c r="C202" s="342">
        <f>+C196+1</f>
        <v>45</v>
      </c>
      <c r="D202" s="343"/>
      <c r="E202" s="398" t="s">
        <v>97</v>
      </c>
      <c r="F202" s="399"/>
      <c r="G202" s="399"/>
      <c r="H202" s="399"/>
      <c r="I202" s="399"/>
      <c r="J202" s="399"/>
      <c r="K202" s="399"/>
      <c r="L202" s="400"/>
      <c r="M202" s="352"/>
      <c r="N202" s="353"/>
      <c r="O202" s="22" t="s">
        <v>4</v>
      </c>
      <c r="P202" s="282"/>
      <c r="Q202" s="283"/>
      <c r="R202" s="283"/>
      <c r="S202" s="283"/>
      <c r="T202" s="221" t="s">
        <v>264</v>
      </c>
      <c r="U202" s="280" t="str">
        <f>IF(AND(M202&gt;0,P202&gt;0),ROUNDDOWN(P202/3000,0),"")</f>
        <v/>
      </c>
      <c r="V202" s="281"/>
      <c r="W202" s="281"/>
      <c r="X202" s="394" t="s">
        <v>67</v>
      </c>
      <c r="Y202" s="395"/>
    </row>
    <row r="203" spans="1:26" s="3" customFormat="1" ht="27.9" customHeight="1" x14ac:dyDescent="0.2">
      <c r="A203" s="189">
        <f t="shared" si="19"/>
        <v>46</v>
      </c>
      <c r="C203" s="396">
        <f t="shared" ref="C203:C208" si="20">C202+1</f>
        <v>46</v>
      </c>
      <c r="D203" s="397"/>
      <c r="E203" s="344" t="s">
        <v>189</v>
      </c>
      <c r="F203" s="345"/>
      <c r="G203" s="345"/>
      <c r="H203" s="345"/>
      <c r="I203" s="345"/>
      <c r="J203" s="345"/>
      <c r="K203" s="345"/>
      <c r="L203" s="384"/>
      <c r="M203" s="352"/>
      <c r="N203" s="353"/>
      <c r="O203" s="22" t="s">
        <v>4</v>
      </c>
      <c r="P203" s="282"/>
      <c r="Q203" s="283"/>
      <c r="R203" s="283"/>
      <c r="S203" s="283"/>
      <c r="T203" s="221" t="s">
        <v>264</v>
      </c>
      <c r="U203" s="280" t="str">
        <f t="shared" ref="U203:U208" si="21">IF(AND(M203&gt;0,P203&gt;0),ROUNDDOWN(P203/3000,0),"")</f>
        <v/>
      </c>
      <c r="V203" s="281"/>
      <c r="W203" s="281"/>
      <c r="X203" s="394" t="s">
        <v>67</v>
      </c>
      <c r="Y203" s="395"/>
    </row>
    <row r="204" spans="1:26" s="3" customFormat="1" ht="27.9" customHeight="1" x14ac:dyDescent="0.2">
      <c r="A204" s="189">
        <f t="shared" si="19"/>
        <v>47</v>
      </c>
      <c r="C204" s="396">
        <f t="shared" si="20"/>
        <v>47</v>
      </c>
      <c r="D204" s="397"/>
      <c r="E204" s="401" t="s">
        <v>120</v>
      </c>
      <c r="F204" s="311"/>
      <c r="G204" s="311"/>
      <c r="H204" s="311"/>
      <c r="I204" s="311"/>
      <c r="J204" s="311"/>
      <c r="K204" s="311"/>
      <c r="L204" s="312"/>
      <c r="M204" s="352"/>
      <c r="N204" s="353"/>
      <c r="O204" s="114" t="s">
        <v>4</v>
      </c>
      <c r="P204" s="282"/>
      <c r="Q204" s="283"/>
      <c r="R204" s="283"/>
      <c r="S204" s="283"/>
      <c r="T204" s="221" t="s">
        <v>264</v>
      </c>
      <c r="U204" s="280" t="str">
        <f t="shared" si="21"/>
        <v/>
      </c>
      <c r="V204" s="281"/>
      <c r="W204" s="281"/>
      <c r="X204" s="375" t="s">
        <v>44</v>
      </c>
      <c r="Y204" s="285"/>
    </row>
    <row r="205" spans="1:26" s="3" customFormat="1" ht="27.9" customHeight="1" x14ac:dyDescent="0.2">
      <c r="A205" s="189">
        <f t="shared" si="19"/>
        <v>48</v>
      </c>
      <c r="C205" s="396">
        <f t="shared" si="20"/>
        <v>48</v>
      </c>
      <c r="D205" s="397"/>
      <c r="E205" s="344" t="s">
        <v>33</v>
      </c>
      <c r="F205" s="345"/>
      <c r="G205" s="345"/>
      <c r="H205" s="345"/>
      <c r="I205" s="345"/>
      <c r="J205" s="345"/>
      <c r="K205" s="345"/>
      <c r="L205" s="384"/>
      <c r="M205" s="403" t="s">
        <v>99</v>
      </c>
      <c r="N205" s="404"/>
      <c r="O205" s="103"/>
      <c r="P205" s="282"/>
      <c r="Q205" s="283"/>
      <c r="R205" s="283"/>
      <c r="S205" s="283"/>
      <c r="T205" s="221" t="s">
        <v>264</v>
      </c>
      <c r="U205" s="280" t="str">
        <f>IF(P205&gt;0,ROUNDDOWN(P205/3000,0),"")</f>
        <v/>
      </c>
      <c r="V205" s="281"/>
      <c r="W205" s="281"/>
      <c r="X205" s="375" t="s">
        <v>44</v>
      </c>
      <c r="Y205" s="285"/>
    </row>
    <row r="206" spans="1:26" s="3" customFormat="1" ht="27.9" customHeight="1" x14ac:dyDescent="0.2">
      <c r="A206" s="189">
        <f t="shared" si="19"/>
        <v>49</v>
      </c>
      <c r="C206" s="410">
        <f t="shared" si="20"/>
        <v>49</v>
      </c>
      <c r="D206" s="411"/>
      <c r="E206" s="344" t="s">
        <v>18</v>
      </c>
      <c r="F206" s="345"/>
      <c r="G206" s="345"/>
      <c r="H206" s="345"/>
      <c r="I206" s="345"/>
      <c r="J206" s="345"/>
      <c r="K206" s="345"/>
      <c r="L206" s="384"/>
      <c r="M206" s="352"/>
      <c r="N206" s="353"/>
      <c r="O206" s="22" t="s">
        <v>5</v>
      </c>
      <c r="P206" s="282"/>
      <c r="Q206" s="283"/>
      <c r="R206" s="283"/>
      <c r="S206" s="283"/>
      <c r="T206" s="221" t="s">
        <v>264</v>
      </c>
      <c r="U206" s="280" t="str">
        <f t="shared" si="21"/>
        <v/>
      </c>
      <c r="V206" s="281"/>
      <c r="W206" s="281"/>
      <c r="X206" s="375" t="s">
        <v>44</v>
      </c>
      <c r="Y206" s="285"/>
    </row>
    <row r="207" spans="1:26" s="3" customFormat="1" ht="27.9" customHeight="1" x14ac:dyDescent="0.2">
      <c r="A207" s="189">
        <f t="shared" si="19"/>
        <v>50</v>
      </c>
      <c r="C207" s="396">
        <f t="shared" si="20"/>
        <v>50</v>
      </c>
      <c r="D207" s="397"/>
      <c r="E207" s="344" t="s">
        <v>28</v>
      </c>
      <c r="F207" s="345"/>
      <c r="G207" s="345"/>
      <c r="H207" s="345"/>
      <c r="I207" s="345"/>
      <c r="J207" s="345"/>
      <c r="K207" s="345"/>
      <c r="L207" s="384"/>
      <c r="M207" s="352"/>
      <c r="N207" s="353"/>
      <c r="O207" s="22" t="s">
        <v>4</v>
      </c>
      <c r="P207" s="282"/>
      <c r="Q207" s="283"/>
      <c r="R207" s="283"/>
      <c r="S207" s="283"/>
      <c r="T207" s="221" t="s">
        <v>264</v>
      </c>
      <c r="U207" s="280" t="str">
        <f t="shared" si="21"/>
        <v/>
      </c>
      <c r="V207" s="281"/>
      <c r="W207" s="281"/>
      <c r="X207" s="375" t="s">
        <v>44</v>
      </c>
      <c r="Y207" s="285"/>
    </row>
    <row r="208" spans="1:26" s="65" customFormat="1" ht="27.9" customHeight="1" x14ac:dyDescent="0.2">
      <c r="A208" s="189">
        <f t="shared" si="19"/>
        <v>51</v>
      </c>
      <c r="B208" s="67"/>
      <c r="C208" s="478">
        <f t="shared" si="20"/>
        <v>51</v>
      </c>
      <c r="D208" s="479"/>
      <c r="E208" s="274" t="s">
        <v>96</v>
      </c>
      <c r="F208" s="275"/>
      <c r="G208" s="275"/>
      <c r="H208" s="275"/>
      <c r="I208" s="275"/>
      <c r="J208" s="275"/>
      <c r="K208" s="275"/>
      <c r="L208" s="276"/>
      <c r="M208" s="282"/>
      <c r="N208" s="283"/>
      <c r="O208" s="113" t="s">
        <v>66</v>
      </c>
      <c r="P208" s="282"/>
      <c r="Q208" s="283"/>
      <c r="R208" s="283"/>
      <c r="S208" s="283"/>
      <c r="T208" s="221" t="s">
        <v>264</v>
      </c>
      <c r="U208" s="280" t="str">
        <f t="shared" si="21"/>
        <v/>
      </c>
      <c r="V208" s="281"/>
      <c r="W208" s="281"/>
      <c r="X208" s="394" t="s">
        <v>67</v>
      </c>
      <c r="Y208" s="395"/>
    </row>
    <row r="209" spans="1:34" s="65" customFormat="1" ht="27.9" customHeight="1" x14ac:dyDescent="0.2">
      <c r="A209" s="189" t="str">
        <f t="shared" si="19"/>
        <v>51a</v>
      </c>
      <c r="B209" s="67"/>
      <c r="C209" s="480"/>
      <c r="D209" s="481"/>
      <c r="E209" s="349" t="s">
        <v>117</v>
      </c>
      <c r="F209" s="350"/>
      <c r="G209" s="350"/>
      <c r="H209" s="350"/>
      <c r="I209" s="350"/>
      <c r="J209" s="350"/>
      <c r="K209" s="350"/>
      <c r="L209" s="350"/>
      <c r="M209" s="350"/>
      <c r="N209" s="350"/>
      <c r="O209" s="350"/>
      <c r="P209" s="350"/>
      <c r="Q209" s="350"/>
      <c r="R209" s="350"/>
      <c r="S209" s="350"/>
      <c r="T209" s="350"/>
      <c r="U209" s="350"/>
      <c r="V209" s="350"/>
      <c r="W209" s="350"/>
      <c r="X209" s="350"/>
      <c r="Y209" s="351"/>
    </row>
    <row r="210" spans="1:34" s="3" customFormat="1" ht="5.0999999999999996" customHeight="1" x14ac:dyDescent="0.2">
      <c r="A210" s="192"/>
      <c r="C210" s="24"/>
      <c r="G210" s="24"/>
      <c r="H210" s="24"/>
      <c r="I210" s="10"/>
      <c r="J210" s="10"/>
      <c r="K210" s="10"/>
      <c r="L210" s="11"/>
      <c r="M210" s="24"/>
      <c r="N210" s="24"/>
      <c r="O210" s="24"/>
      <c r="P210" s="21"/>
      <c r="Q210" s="21"/>
      <c r="R210" s="6"/>
      <c r="S210" s="6"/>
      <c r="T210" s="6"/>
      <c r="U210" s="6"/>
      <c r="V210" s="8"/>
      <c r="W210" s="7"/>
    </row>
    <row r="211" spans="1:34" s="3" customFormat="1" ht="5.0999999999999996" customHeight="1" x14ac:dyDescent="0.2">
      <c r="A211" s="192"/>
      <c r="C211" s="39"/>
      <c r="D211" s="39"/>
      <c r="E211" s="39"/>
      <c r="F211" s="39"/>
      <c r="G211" s="39"/>
      <c r="H211" s="39"/>
      <c r="I211" s="10"/>
      <c r="J211" s="10"/>
      <c r="K211" s="10"/>
      <c r="L211" s="11"/>
      <c r="M211" s="30"/>
      <c r="N211" s="30"/>
      <c r="O211" s="30"/>
      <c r="P211" s="6"/>
      <c r="Q211" s="6"/>
      <c r="R211" s="6"/>
    </row>
    <row r="212" spans="1:34" s="3" customFormat="1" ht="5.0999999999999996" customHeight="1" x14ac:dyDescent="0.2">
      <c r="A212" s="192"/>
      <c r="C212" s="39"/>
      <c r="D212" s="39"/>
      <c r="E212" s="39"/>
      <c r="F212" s="39"/>
      <c r="G212" s="39"/>
      <c r="H212" s="39"/>
      <c r="I212" s="10"/>
      <c r="J212" s="10"/>
      <c r="K212" s="10"/>
      <c r="L212" s="11"/>
      <c r="M212" s="30"/>
      <c r="N212" s="30"/>
      <c r="O212" s="30"/>
      <c r="P212" s="6"/>
      <c r="Q212" s="6"/>
      <c r="R212" s="6"/>
    </row>
    <row r="213" spans="1:34" s="3" customFormat="1" ht="31.05" customHeight="1" x14ac:dyDescent="0.2">
      <c r="A213" s="192"/>
      <c r="B213" s="28" t="s">
        <v>36</v>
      </c>
      <c r="C213" s="306" t="s">
        <v>16</v>
      </c>
      <c r="D213" s="306"/>
      <c r="E213" s="306"/>
      <c r="F213" s="306"/>
      <c r="G213" s="306"/>
      <c r="H213" s="306"/>
      <c r="I213" s="306"/>
      <c r="J213" s="306"/>
      <c r="K213" s="306"/>
      <c r="L213" s="306"/>
      <c r="M213" s="306"/>
      <c r="N213" s="306"/>
      <c r="O213" s="306"/>
      <c r="P213" s="306"/>
      <c r="Q213" s="306"/>
      <c r="R213" s="306"/>
      <c r="S213" s="306"/>
      <c r="T213" s="306"/>
      <c r="U213" s="306"/>
      <c r="V213" s="306"/>
      <c r="W213" s="306"/>
      <c r="X213" s="306"/>
      <c r="Y213" s="306"/>
    </row>
    <row r="214" spans="1:34" s="3" customFormat="1" ht="27.9" customHeight="1" x14ac:dyDescent="0.2">
      <c r="A214" s="192"/>
      <c r="C214" s="355" t="s">
        <v>8</v>
      </c>
      <c r="D214" s="356"/>
      <c r="E214" s="230" t="s">
        <v>112</v>
      </c>
      <c r="F214" s="231"/>
      <c r="G214" s="231"/>
      <c r="H214" s="231"/>
      <c r="I214" s="231"/>
      <c r="J214" s="231"/>
      <c r="K214" s="231"/>
      <c r="L214" s="232"/>
      <c r="M214" s="402" t="s">
        <v>2</v>
      </c>
      <c r="N214" s="377"/>
      <c r="O214" s="378"/>
      <c r="P214" s="230" t="s">
        <v>10</v>
      </c>
      <c r="Q214" s="231"/>
      <c r="R214" s="231"/>
      <c r="S214" s="231"/>
      <c r="T214" s="232"/>
      <c r="U214" s="376" t="s">
        <v>12</v>
      </c>
      <c r="V214" s="377"/>
      <c r="W214" s="377"/>
      <c r="X214" s="377"/>
      <c r="Y214" s="378"/>
    </row>
    <row r="215" spans="1:34" s="3" customFormat="1" ht="27.9" customHeight="1" x14ac:dyDescent="0.2">
      <c r="A215" s="189">
        <f t="shared" ref="A215" si="22">IF(C215&gt;0,C215,A214&amp;"a")</f>
        <v>52</v>
      </c>
      <c r="C215" s="342">
        <f>C208+1</f>
        <v>52</v>
      </c>
      <c r="D215" s="343"/>
      <c r="E215" s="407" t="s">
        <v>30</v>
      </c>
      <c r="F215" s="408"/>
      <c r="G215" s="408"/>
      <c r="H215" s="408"/>
      <c r="I215" s="408"/>
      <c r="J215" s="408"/>
      <c r="K215" s="408"/>
      <c r="L215" s="409"/>
      <c r="M215" s="482"/>
      <c r="N215" s="483"/>
      <c r="O215" s="22" t="s">
        <v>4</v>
      </c>
      <c r="P215" s="282"/>
      <c r="Q215" s="283"/>
      <c r="R215" s="283"/>
      <c r="S215" s="283"/>
      <c r="T215" s="221" t="s">
        <v>264</v>
      </c>
      <c r="U215" s="280" t="str">
        <f>IF(AND(M215&gt;0,P215&gt;0),ROUNDDOWN(P215/3000,0),"")</f>
        <v/>
      </c>
      <c r="V215" s="281"/>
      <c r="W215" s="281"/>
      <c r="X215" s="375" t="s">
        <v>44</v>
      </c>
      <c r="Y215" s="285"/>
    </row>
    <row r="216" spans="1:34" s="3" customFormat="1" ht="5.0999999999999996" customHeight="1" x14ac:dyDescent="0.2">
      <c r="A216" s="192"/>
      <c r="C216" s="24"/>
      <c r="G216" s="24"/>
      <c r="H216" s="24"/>
      <c r="I216" s="10"/>
      <c r="J216" s="10"/>
      <c r="K216" s="10"/>
      <c r="L216" s="11"/>
      <c r="M216" s="24"/>
      <c r="N216" s="24"/>
      <c r="O216" s="24"/>
      <c r="P216" s="21"/>
      <c r="Q216" s="21"/>
      <c r="R216" s="6"/>
      <c r="S216" s="6"/>
      <c r="T216" s="6"/>
      <c r="U216" s="6"/>
      <c r="V216" s="8"/>
      <c r="W216" s="7"/>
    </row>
    <row r="217" spans="1:34" s="3" customFormat="1" ht="5.0999999999999996" customHeight="1" x14ac:dyDescent="0.2">
      <c r="A217" s="192"/>
      <c r="C217" s="39"/>
      <c r="D217" s="39"/>
      <c r="E217" s="39"/>
      <c r="F217" s="39"/>
      <c r="G217" s="39"/>
      <c r="H217" s="39"/>
      <c r="I217" s="10"/>
      <c r="J217" s="10"/>
      <c r="K217" s="10"/>
      <c r="L217" s="11"/>
      <c r="M217" s="30"/>
      <c r="N217" s="30"/>
      <c r="O217" s="30"/>
      <c r="P217" s="6"/>
      <c r="Q217" s="6"/>
      <c r="R217" s="6"/>
    </row>
    <row r="218" spans="1:34" s="3" customFormat="1" ht="24" customHeight="1" x14ac:dyDescent="0.2">
      <c r="A218" s="192"/>
      <c r="B218" s="28" t="s">
        <v>37</v>
      </c>
      <c r="C218" s="306" t="s">
        <v>13</v>
      </c>
      <c r="D218" s="306"/>
      <c r="E218" s="306"/>
      <c r="F218" s="306"/>
      <c r="G218" s="306"/>
      <c r="H218" s="306"/>
      <c r="I218" s="306"/>
      <c r="J218" s="306"/>
      <c r="K218" s="306"/>
      <c r="L218" s="306"/>
      <c r="M218" s="306"/>
      <c r="N218" s="306"/>
      <c r="O218" s="306"/>
      <c r="P218" s="306"/>
      <c r="Q218" s="306"/>
      <c r="R218" s="306"/>
      <c r="S218" s="306"/>
      <c r="T218" s="306"/>
      <c r="U218" s="306"/>
      <c r="V218" s="306"/>
      <c r="W218" s="306"/>
      <c r="X218" s="306"/>
      <c r="Y218" s="306"/>
    </row>
    <row r="219" spans="1:34" s="3" customFormat="1" ht="37.950000000000003" customHeight="1" x14ac:dyDescent="0.2">
      <c r="A219" s="192"/>
      <c r="B219" s="28"/>
      <c r="C219" s="405" t="s">
        <v>204</v>
      </c>
      <c r="D219" s="406"/>
      <c r="E219" s="406"/>
      <c r="F219" s="406"/>
      <c r="G219" s="406"/>
      <c r="H219" s="406"/>
      <c r="I219" s="406"/>
      <c r="J219" s="406"/>
      <c r="K219" s="406"/>
      <c r="L219" s="406"/>
      <c r="M219" s="406"/>
      <c r="N219" s="406"/>
      <c r="O219" s="406"/>
      <c r="P219" s="406"/>
      <c r="Q219" s="406"/>
      <c r="R219" s="406"/>
      <c r="S219" s="406"/>
      <c r="T219" s="406"/>
      <c r="U219" s="406"/>
      <c r="V219" s="406"/>
      <c r="W219" s="406"/>
      <c r="X219" s="406"/>
      <c r="Y219" s="406"/>
    </row>
    <row r="220" spans="1:34" s="3" customFormat="1" ht="27.9" customHeight="1" x14ac:dyDescent="0.2">
      <c r="A220" s="192"/>
      <c r="C220" s="355" t="s">
        <v>8</v>
      </c>
      <c r="D220" s="356"/>
      <c r="E220" s="230" t="s">
        <v>112</v>
      </c>
      <c r="F220" s="231"/>
      <c r="G220" s="231"/>
      <c r="H220" s="231"/>
      <c r="I220" s="346" t="s">
        <v>203</v>
      </c>
      <c r="J220" s="347"/>
      <c r="K220" s="347"/>
      <c r="L220" s="348"/>
      <c r="M220" s="402" t="s">
        <v>2</v>
      </c>
      <c r="N220" s="377"/>
      <c r="O220" s="378"/>
      <c r="P220" s="230" t="s">
        <v>10</v>
      </c>
      <c r="Q220" s="231"/>
      <c r="R220" s="231"/>
      <c r="S220" s="231"/>
      <c r="T220" s="232"/>
      <c r="U220" s="376" t="s">
        <v>12</v>
      </c>
      <c r="V220" s="377"/>
      <c r="W220" s="377"/>
      <c r="X220" s="377"/>
      <c r="Y220" s="378"/>
    </row>
    <row r="221" spans="1:34" s="3" customFormat="1" ht="27.9" customHeight="1" x14ac:dyDescent="0.2">
      <c r="A221" s="189">
        <f t="shared" ref="A221:A229" si="23">IF(C221&gt;0,C221,A220&amp;"a")</f>
        <v>53</v>
      </c>
      <c r="C221" s="246">
        <f>C215+1</f>
        <v>53</v>
      </c>
      <c r="D221" s="247"/>
      <c r="E221" s="344" t="s">
        <v>14</v>
      </c>
      <c r="F221" s="345"/>
      <c r="G221" s="345"/>
      <c r="H221" s="345"/>
      <c r="I221" s="412"/>
      <c r="J221" s="413"/>
      <c r="K221" s="413"/>
      <c r="L221" s="414"/>
      <c r="M221" s="352"/>
      <c r="N221" s="353"/>
      <c r="O221" s="156" t="s">
        <v>4</v>
      </c>
      <c r="P221" s="282"/>
      <c r="Q221" s="283"/>
      <c r="R221" s="283"/>
      <c r="S221" s="283"/>
      <c r="T221" s="221" t="s">
        <v>264</v>
      </c>
      <c r="U221" s="280" t="str">
        <f>IF(AND(M221&gt;0,P221&gt;0),ROUNDDOWN(P221/3000,0),"")</f>
        <v/>
      </c>
      <c r="V221" s="281"/>
      <c r="W221" s="281"/>
      <c r="X221" s="471" t="s">
        <v>44</v>
      </c>
      <c r="Y221" s="472"/>
    </row>
    <row r="222" spans="1:34" ht="19.5" customHeight="1" x14ac:dyDescent="0.2">
      <c r="A222" s="189" t="str">
        <f t="shared" si="23"/>
        <v>53a</v>
      </c>
      <c r="B222" s="14"/>
      <c r="C222" s="250"/>
      <c r="D222" s="251"/>
      <c r="E222" s="241" t="s">
        <v>100</v>
      </c>
      <c r="F222" s="242"/>
      <c r="G222" s="242"/>
      <c r="H222" s="242"/>
      <c r="I222" s="242"/>
      <c r="J222" s="242"/>
      <c r="K222" s="242"/>
      <c r="L222" s="243"/>
      <c r="M222" s="216" t="s">
        <v>116</v>
      </c>
      <c r="N222" s="104"/>
      <c r="O222" s="155"/>
      <c r="P222" s="106"/>
      <c r="Q222" s="106"/>
      <c r="R222" s="106"/>
      <c r="S222" s="155"/>
      <c r="T222" s="155"/>
      <c r="U222" s="107"/>
      <c r="V222" s="107"/>
      <c r="W222" s="107"/>
      <c r="X222" s="155"/>
      <c r="Y222" s="137"/>
      <c r="AE222" s="3"/>
      <c r="AF222" s="3"/>
      <c r="AG222" s="3"/>
      <c r="AH222" s="3"/>
    </row>
    <row r="223" spans="1:34" s="3" customFormat="1" ht="27.9" customHeight="1" x14ac:dyDescent="0.2">
      <c r="A223" s="189">
        <f t="shared" si="23"/>
        <v>54</v>
      </c>
      <c r="C223" s="246">
        <f>C221+1</f>
        <v>54</v>
      </c>
      <c r="D223" s="247"/>
      <c r="E223" s="344" t="s">
        <v>15</v>
      </c>
      <c r="F223" s="345"/>
      <c r="G223" s="345"/>
      <c r="H223" s="345"/>
      <c r="I223" s="412"/>
      <c r="J223" s="413"/>
      <c r="K223" s="413"/>
      <c r="L223" s="414"/>
      <c r="M223" s="352"/>
      <c r="N223" s="353"/>
      <c r="O223" s="150" t="s">
        <v>4</v>
      </c>
      <c r="P223" s="282"/>
      <c r="Q223" s="283"/>
      <c r="R223" s="283"/>
      <c r="S223" s="283"/>
      <c r="T223" s="221" t="s">
        <v>264</v>
      </c>
      <c r="U223" s="280" t="str">
        <f>IF(AND(M223&gt;0,P223&gt;0),ROUNDDOWN(P223/3000,0),"")</f>
        <v/>
      </c>
      <c r="V223" s="281"/>
      <c r="W223" s="281"/>
      <c r="X223" s="375" t="s">
        <v>44</v>
      </c>
      <c r="Y223" s="285"/>
    </row>
    <row r="224" spans="1:34" ht="19.5" customHeight="1" x14ac:dyDescent="0.2">
      <c r="A224" s="189" t="str">
        <f t="shared" si="23"/>
        <v>54a</v>
      </c>
      <c r="B224" s="14"/>
      <c r="C224" s="250"/>
      <c r="D224" s="251"/>
      <c r="E224" s="241" t="s">
        <v>100</v>
      </c>
      <c r="F224" s="242"/>
      <c r="G224" s="242"/>
      <c r="H224" s="242"/>
      <c r="I224" s="242"/>
      <c r="J224" s="242"/>
      <c r="K224" s="242"/>
      <c r="L224" s="243"/>
      <c r="M224" s="216" t="s">
        <v>116</v>
      </c>
      <c r="N224" s="104"/>
      <c r="O224" s="155"/>
      <c r="P224" s="106"/>
      <c r="Q224" s="106"/>
      <c r="R224" s="106"/>
      <c r="S224" s="155"/>
      <c r="T224" s="155"/>
      <c r="U224" s="107"/>
      <c r="V224" s="107"/>
      <c r="W224" s="107"/>
      <c r="X224" s="155"/>
      <c r="Y224" s="137"/>
      <c r="AE224" s="3"/>
      <c r="AF224" s="3"/>
      <c r="AG224" s="3"/>
      <c r="AH224" s="3"/>
    </row>
    <row r="225" spans="1:34" s="3" customFormat="1" ht="27.9" customHeight="1" x14ac:dyDescent="0.2">
      <c r="A225" s="189">
        <f t="shared" si="23"/>
        <v>55</v>
      </c>
      <c r="C225" s="246">
        <f>C223+1</f>
        <v>55</v>
      </c>
      <c r="D225" s="247"/>
      <c r="E225" s="429" t="s">
        <v>190</v>
      </c>
      <c r="F225" s="430"/>
      <c r="G225" s="430"/>
      <c r="H225" s="430"/>
      <c r="I225" s="412"/>
      <c r="J225" s="413"/>
      <c r="K225" s="413"/>
      <c r="L225" s="414"/>
      <c r="M225" s="352"/>
      <c r="N225" s="353"/>
      <c r="O225" s="150" t="s">
        <v>4</v>
      </c>
      <c r="P225" s="282"/>
      <c r="Q225" s="283"/>
      <c r="R225" s="283"/>
      <c r="S225" s="283"/>
      <c r="T225" s="221" t="s">
        <v>264</v>
      </c>
      <c r="U225" s="280" t="str">
        <f>IF(AND(M225&gt;0,P225&gt;0),ROUNDDOWN(P225/3000,0),"")</f>
        <v/>
      </c>
      <c r="V225" s="281"/>
      <c r="W225" s="281"/>
      <c r="X225" s="375" t="s">
        <v>44</v>
      </c>
      <c r="Y225" s="285"/>
    </row>
    <row r="226" spans="1:34" ht="19.5" customHeight="1" x14ac:dyDescent="0.2">
      <c r="A226" s="189" t="str">
        <f t="shared" si="23"/>
        <v>55a</v>
      </c>
      <c r="B226" s="14"/>
      <c r="C226" s="250"/>
      <c r="D226" s="251"/>
      <c r="E226" s="241" t="s">
        <v>100</v>
      </c>
      <c r="F226" s="242"/>
      <c r="G226" s="242"/>
      <c r="H226" s="242"/>
      <c r="I226" s="242"/>
      <c r="J226" s="242"/>
      <c r="K226" s="242"/>
      <c r="L226" s="243"/>
      <c r="M226" s="216" t="s">
        <v>116</v>
      </c>
      <c r="N226" s="104"/>
      <c r="O226" s="155"/>
      <c r="P226" s="106"/>
      <c r="Q226" s="106"/>
      <c r="R226" s="106"/>
      <c r="S226" s="155"/>
      <c r="T226" s="155"/>
      <c r="U226" s="107"/>
      <c r="V226" s="107"/>
      <c r="W226" s="107"/>
      <c r="X226" s="155"/>
      <c r="Y226" s="137"/>
      <c r="AE226" s="3"/>
      <c r="AF226" s="3"/>
      <c r="AG226" s="3"/>
      <c r="AH226" s="3"/>
    </row>
    <row r="227" spans="1:34" s="65" customFormat="1" ht="27.9" customHeight="1" x14ac:dyDescent="0.2">
      <c r="A227" s="189">
        <f t="shared" si="23"/>
        <v>56</v>
      </c>
      <c r="B227" s="67"/>
      <c r="C227" s="246">
        <f>C225+1</f>
        <v>56</v>
      </c>
      <c r="D227" s="247"/>
      <c r="E227" s="274" t="s">
        <v>96</v>
      </c>
      <c r="F227" s="275"/>
      <c r="G227" s="275"/>
      <c r="H227" s="276"/>
      <c r="I227" s="412"/>
      <c r="J227" s="413"/>
      <c r="K227" s="413"/>
      <c r="L227" s="414"/>
      <c r="M227" s="282"/>
      <c r="N227" s="283"/>
      <c r="O227" s="151" t="s">
        <v>66</v>
      </c>
      <c r="P227" s="282"/>
      <c r="Q227" s="283"/>
      <c r="R227" s="283"/>
      <c r="S227" s="283"/>
      <c r="T227" s="221" t="s">
        <v>264</v>
      </c>
      <c r="U227" s="280" t="str">
        <f>IF(AND(M227&gt;0,P227&gt;0),ROUNDDOWN(P227/3000,0),"")</f>
        <v/>
      </c>
      <c r="V227" s="281"/>
      <c r="W227" s="281"/>
      <c r="X227" s="394" t="s">
        <v>67</v>
      </c>
      <c r="Y227" s="395"/>
    </row>
    <row r="228" spans="1:34" s="65" customFormat="1" ht="27.9" customHeight="1" x14ac:dyDescent="0.2">
      <c r="A228" s="189" t="str">
        <f t="shared" si="23"/>
        <v>56a</v>
      </c>
      <c r="B228" s="67"/>
      <c r="C228" s="248"/>
      <c r="D228" s="422"/>
      <c r="E228" s="416" t="s">
        <v>117</v>
      </c>
      <c r="F228" s="417"/>
      <c r="G228" s="417"/>
      <c r="H228" s="417"/>
      <c r="I228" s="417"/>
      <c r="J228" s="417"/>
      <c r="K228" s="417"/>
      <c r="L228" s="417"/>
      <c r="M228" s="417"/>
      <c r="N228" s="417"/>
      <c r="O228" s="417"/>
      <c r="P228" s="417"/>
      <c r="Q228" s="417"/>
      <c r="R228" s="417"/>
      <c r="S228" s="417"/>
      <c r="T228" s="417"/>
      <c r="U228" s="417"/>
      <c r="V228" s="417"/>
      <c r="W228" s="417"/>
      <c r="X228" s="417"/>
      <c r="Y228" s="418"/>
    </row>
    <row r="229" spans="1:34" ht="19.5" customHeight="1" x14ac:dyDescent="0.2">
      <c r="A229" s="189" t="str">
        <f t="shared" si="23"/>
        <v>56aa</v>
      </c>
      <c r="B229" s="14"/>
      <c r="C229" s="250"/>
      <c r="D229" s="251"/>
      <c r="E229" s="242" t="s">
        <v>100</v>
      </c>
      <c r="F229" s="242"/>
      <c r="G229" s="242"/>
      <c r="H229" s="242"/>
      <c r="I229" s="242"/>
      <c r="J229" s="242"/>
      <c r="K229" s="242"/>
      <c r="L229" s="243"/>
      <c r="M229" s="217" t="s">
        <v>116</v>
      </c>
      <c r="N229" s="157"/>
      <c r="O229" s="104"/>
      <c r="P229" s="155"/>
      <c r="Q229" s="106"/>
      <c r="R229" s="106"/>
      <c r="S229" s="106"/>
      <c r="T229" s="155"/>
      <c r="U229" s="155"/>
      <c r="V229" s="107"/>
      <c r="W229" s="107"/>
      <c r="X229" s="107"/>
      <c r="Y229" s="109"/>
      <c r="AE229" s="3"/>
      <c r="AF229" s="3"/>
      <c r="AG229" s="3"/>
      <c r="AH229" s="3"/>
    </row>
    <row r="230" spans="1:34" s="3" customFormat="1" ht="15.75" customHeight="1" x14ac:dyDescent="0.2">
      <c r="A230" s="192"/>
      <c r="C230" s="39"/>
      <c r="G230" s="39"/>
      <c r="H230" s="39"/>
      <c r="I230" s="10"/>
      <c r="J230" s="10"/>
      <c r="K230" s="10"/>
      <c r="L230" s="11"/>
      <c r="M230" s="39"/>
      <c r="N230" s="39"/>
      <c r="O230" s="39"/>
      <c r="P230" s="30"/>
      <c r="Q230" s="30"/>
      <c r="R230" s="6"/>
      <c r="S230" s="6"/>
      <c r="T230" s="6"/>
      <c r="U230" s="6"/>
      <c r="V230" s="8"/>
      <c r="W230" s="7"/>
    </row>
    <row r="231" spans="1:34" ht="24.9" customHeight="1" x14ac:dyDescent="0.2">
      <c r="B231" s="25" t="s">
        <v>40</v>
      </c>
      <c r="C231" s="415" t="s">
        <v>50</v>
      </c>
      <c r="D231" s="415"/>
      <c r="E231" s="415"/>
      <c r="F231" s="415"/>
      <c r="G231" s="415"/>
      <c r="H231" s="415"/>
      <c r="I231" s="415"/>
      <c r="J231" s="415"/>
      <c r="K231" s="415"/>
      <c r="L231" s="415"/>
      <c r="M231" s="415"/>
      <c r="N231" s="415"/>
      <c r="O231" s="415"/>
      <c r="P231" s="415"/>
      <c r="Q231" s="415"/>
      <c r="R231" s="415"/>
      <c r="S231" s="415"/>
      <c r="T231" s="415"/>
      <c r="U231" s="415"/>
      <c r="V231" s="415"/>
      <c r="W231" s="415"/>
      <c r="X231" s="415"/>
      <c r="Y231" s="415"/>
    </row>
    <row r="232" spans="1:34" ht="27.9" customHeight="1" x14ac:dyDescent="0.2">
      <c r="B232" s="14"/>
      <c r="C232" s="355" t="s">
        <v>8</v>
      </c>
      <c r="D232" s="356"/>
      <c r="E232" s="230" t="s">
        <v>112</v>
      </c>
      <c r="F232" s="231"/>
      <c r="G232" s="231"/>
      <c r="H232" s="231"/>
      <c r="I232" s="231"/>
      <c r="J232" s="231"/>
      <c r="K232" s="231"/>
      <c r="L232" s="232"/>
      <c r="M232" s="230" t="s">
        <v>49</v>
      </c>
      <c r="N232" s="231"/>
      <c r="O232" s="232"/>
      <c r="P232" s="230" t="s">
        <v>10</v>
      </c>
      <c r="Q232" s="231"/>
      <c r="R232" s="231"/>
      <c r="S232" s="231"/>
      <c r="T232" s="232"/>
      <c r="U232" s="376" t="s">
        <v>19</v>
      </c>
      <c r="V232" s="377"/>
      <c r="W232" s="377"/>
      <c r="X232" s="377"/>
      <c r="Y232" s="378"/>
    </row>
    <row r="233" spans="1:34" s="3" customFormat="1" ht="27.9" customHeight="1" x14ac:dyDescent="0.2">
      <c r="A233" s="189">
        <f t="shared" ref="A233:A235" si="24">IF(C233&gt;0,C233,A232&amp;"a")</f>
        <v>57</v>
      </c>
      <c r="C233" s="342">
        <f>C227+1</f>
        <v>57</v>
      </c>
      <c r="D233" s="343"/>
      <c r="E233" s="398" t="s">
        <v>38</v>
      </c>
      <c r="F233" s="399"/>
      <c r="G233" s="399"/>
      <c r="H233" s="399"/>
      <c r="I233" s="399"/>
      <c r="J233" s="399"/>
      <c r="K233" s="399"/>
      <c r="L233" s="400"/>
      <c r="M233" s="352"/>
      <c r="N233" s="353"/>
      <c r="O233" s="29" t="s">
        <v>4</v>
      </c>
      <c r="P233" s="282"/>
      <c r="Q233" s="283"/>
      <c r="R233" s="283"/>
      <c r="S233" s="283"/>
      <c r="T233" s="221" t="s">
        <v>264</v>
      </c>
      <c r="U233" s="280" t="str">
        <f t="shared" ref="U233:U235" si="25">IF(AND(M233&gt;0,P233&gt;0),ROUNDDOWN(P233/2000,0),"")</f>
        <v/>
      </c>
      <c r="V233" s="281"/>
      <c r="W233" s="281"/>
      <c r="X233" s="375" t="s">
        <v>44</v>
      </c>
      <c r="Y233" s="285"/>
    </row>
    <row r="234" spans="1:34" s="3" customFormat="1" ht="27.9" customHeight="1" x14ac:dyDescent="0.2">
      <c r="A234" s="189">
        <f t="shared" si="24"/>
        <v>58</v>
      </c>
      <c r="C234" s="342">
        <f>C233+1</f>
        <v>58</v>
      </c>
      <c r="D234" s="343"/>
      <c r="E234" s="344" t="s">
        <v>42</v>
      </c>
      <c r="F234" s="345"/>
      <c r="G234" s="345"/>
      <c r="H234" s="345"/>
      <c r="I234" s="345"/>
      <c r="J234" s="345"/>
      <c r="K234" s="345"/>
      <c r="L234" s="384"/>
      <c r="M234" s="352"/>
      <c r="N234" s="353"/>
      <c r="O234" s="29" t="s">
        <v>4</v>
      </c>
      <c r="P234" s="282"/>
      <c r="Q234" s="283"/>
      <c r="R234" s="283"/>
      <c r="S234" s="283"/>
      <c r="T234" s="221" t="s">
        <v>264</v>
      </c>
      <c r="U234" s="280" t="str">
        <f t="shared" si="25"/>
        <v/>
      </c>
      <c r="V234" s="281"/>
      <c r="W234" s="281"/>
      <c r="X234" s="375" t="s">
        <v>44</v>
      </c>
      <c r="Y234" s="285"/>
    </row>
    <row r="235" spans="1:34" s="3" customFormat="1" ht="27.9" customHeight="1" x14ac:dyDescent="0.2">
      <c r="A235" s="189">
        <f t="shared" si="24"/>
        <v>59</v>
      </c>
      <c r="C235" s="342">
        <f>C234+1</f>
        <v>59</v>
      </c>
      <c r="D235" s="343"/>
      <c r="E235" s="344" t="s">
        <v>39</v>
      </c>
      <c r="F235" s="345"/>
      <c r="G235" s="345"/>
      <c r="H235" s="345"/>
      <c r="I235" s="345"/>
      <c r="J235" s="345"/>
      <c r="K235" s="345"/>
      <c r="L235" s="384"/>
      <c r="M235" s="352"/>
      <c r="N235" s="353"/>
      <c r="O235" s="29" t="s">
        <v>29</v>
      </c>
      <c r="P235" s="282"/>
      <c r="Q235" s="283"/>
      <c r="R235" s="283"/>
      <c r="S235" s="283"/>
      <c r="T235" s="221" t="s">
        <v>264</v>
      </c>
      <c r="U235" s="280" t="str">
        <f t="shared" si="25"/>
        <v/>
      </c>
      <c r="V235" s="281"/>
      <c r="W235" s="281"/>
      <c r="X235" s="375" t="s">
        <v>44</v>
      </c>
      <c r="Y235" s="285"/>
    </row>
    <row r="236" spans="1:34" s="3" customFormat="1" ht="5.0999999999999996" customHeight="1" x14ac:dyDescent="0.2">
      <c r="A236" s="192"/>
      <c r="C236" s="31"/>
      <c r="G236" s="31"/>
      <c r="H236" s="31"/>
      <c r="I236" s="10"/>
      <c r="J236" s="10"/>
      <c r="K236" s="10"/>
      <c r="L236" s="11"/>
      <c r="M236" s="31"/>
      <c r="N236" s="31"/>
      <c r="O236" s="31"/>
      <c r="P236" s="30"/>
      <c r="Q236" s="30"/>
      <c r="R236" s="6"/>
      <c r="S236" s="6"/>
      <c r="T236" s="6"/>
      <c r="U236" s="6"/>
      <c r="V236" s="8"/>
      <c r="W236" s="7"/>
    </row>
    <row r="237" spans="1:34" s="3" customFormat="1" ht="5.0999999999999996" customHeight="1" x14ac:dyDescent="0.2">
      <c r="A237" s="192"/>
      <c r="D237" s="24"/>
      <c r="E237" s="9"/>
      <c r="F237" s="9"/>
      <c r="G237" s="9"/>
      <c r="H237" s="9"/>
      <c r="I237" s="18"/>
      <c r="J237" s="18"/>
      <c r="K237" s="18"/>
      <c r="L237" s="17"/>
      <c r="M237" s="21"/>
      <c r="N237" s="21"/>
      <c r="O237" s="6"/>
      <c r="P237" s="6"/>
      <c r="Q237" s="6"/>
      <c r="R237" s="6"/>
      <c r="S237" s="8"/>
      <c r="T237" s="7"/>
    </row>
    <row r="238" spans="1:34" ht="24.9" customHeight="1" x14ac:dyDescent="0.2">
      <c r="B238" s="25" t="s">
        <v>46</v>
      </c>
      <c r="C238" s="415" t="s">
        <v>25</v>
      </c>
      <c r="D238" s="415"/>
      <c r="E238" s="415"/>
      <c r="F238" s="415"/>
      <c r="G238" s="415"/>
      <c r="H238" s="415"/>
      <c r="I238" s="415"/>
      <c r="J238" s="415"/>
      <c r="K238" s="415"/>
      <c r="L238" s="415"/>
      <c r="M238" s="415"/>
      <c r="N238" s="415"/>
      <c r="O238" s="415"/>
      <c r="P238" s="415"/>
      <c r="Q238" s="415"/>
      <c r="R238" s="415"/>
      <c r="S238" s="415"/>
      <c r="T238" s="415"/>
      <c r="U238" s="415"/>
      <c r="V238" s="415"/>
      <c r="W238" s="415"/>
      <c r="X238" s="415"/>
      <c r="Y238" s="415"/>
    </row>
    <row r="239" spans="1:34" ht="27.9" customHeight="1" x14ac:dyDescent="0.2">
      <c r="B239" s="14"/>
      <c r="C239" s="355" t="s">
        <v>8</v>
      </c>
      <c r="D239" s="356"/>
      <c r="E239" s="230" t="s">
        <v>11</v>
      </c>
      <c r="F239" s="231"/>
      <c r="G239" s="231"/>
      <c r="H239" s="231"/>
      <c r="I239" s="231"/>
      <c r="J239" s="231"/>
      <c r="K239" s="231"/>
      <c r="L239" s="231"/>
      <c r="M239" s="231"/>
      <c r="N239" s="231"/>
      <c r="O239" s="232"/>
      <c r="P239" s="230" t="s">
        <v>10</v>
      </c>
      <c r="Q239" s="231"/>
      <c r="R239" s="231"/>
      <c r="S239" s="231"/>
      <c r="T239" s="232"/>
      <c r="U239" s="376" t="s">
        <v>12</v>
      </c>
      <c r="V239" s="377"/>
      <c r="W239" s="377"/>
      <c r="X239" s="377"/>
      <c r="Y239" s="378"/>
    </row>
    <row r="240" spans="1:34" ht="27.9" customHeight="1" x14ac:dyDescent="0.2">
      <c r="A240" s="189">
        <f t="shared" ref="A240" si="26">IF(C240&gt;0,C240,A239&amp;"a")</f>
        <v>60</v>
      </c>
      <c r="B240" s="14"/>
      <c r="C240" s="342">
        <f>C235+1</f>
        <v>60</v>
      </c>
      <c r="D240" s="343"/>
      <c r="E240" s="419"/>
      <c r="F240" s="420"/>
      <c r="G240" s="420"/>
      <c r="H240" s="420"/>
      <c r="I240" s="420"/>
      <c r="J240" s="420"/>
      <c r="K240" s="420"/>
      <c r="L240" s="420"/>
      <c r="M240" s="420"/>
      <c r="N240" s="420"/>
      <c r="O240" s="421"/>
      <c r="P240" s="282"/>
      <c r="Q240" s="283"/>
      <c r="R240" s="283"/>
      <c r="S240" s="283"/>
      <c r="T240" s="221" t="s">
        <v>264</v>
      </c>
      <c r="U240" s="280" t="str">
        <f>IF(P240&gt;0,ROUNDDOWN(P240/3000,0),"")</f>
        <v/>
      </c>
      <c r="V240" s="281"/>
      <c r="W240" s="281"/>
      <c r="X240" s="375" t="s">
        <v>44</v>
      </c>
      <c r="Y240" s="285"/>
    </row>
    <row r="241" spans="1:34" s="3" customFormat="1" ht="5.0999999999999996" customHeight="1" x14ac:dyDescent="0.2">
      <c r="A241" s="192"/>
      <c r="C241" s="39"/>
      <c r="G241" s="39"/>
      <c r="H241" s="39"/>
      <c r="I241" s="10"/>
      <c r="J241" s="10"/>
      <c r="K241" s="10"/>
      <c r="L241" s="11"/>
      <c r="M241" s="39"/>
      <c r="N241" s="39"/>
      <c r="O241" s="39"/>
      <c r="P241" s="30"/>
      <c r="Q241" s="30"/>
      <c r="R241" s="6"/>
      <c r="S241" s="6"/>
      <c r="T241" s="6"/>
      <c r="U241" s="6"/>
      <c r="V241" s="8"/>
      <c r="W241" s="7"/>
    </row>
    <row r="242" spans="1:34" s="3" customFormat="1" ht="5.0999999999999996" customHeight="1" x14ac:dyDescent="0.2">
      <c r="A242" s="192"/>
      <c r="C242" s="42"/>
      <c r="D242" s="42"/>
      <c r="E242" s="43"/>
      <c r="F242" s="44"/>
      <c r="G242" s="44"/>
      <c r="H242" s="44"/>
      <c r="I242" s="1"/>
      <c r="J242" s="1"/>
      <c r="K242" s="1"/>
      <c r="L242" s="45"/>
      <c r="M242" s="45"/>
      <c r="N242" s="45"/>
      <c r="O242" s="1"/>
      <c r="P242" s="1"/>
      <c r="Q242" s="45"/>
      <c r="R242" s="45"/>
      <c r="S242" s="45"/>
      <c r="T242" s="1"/>
      <c r="U242" s="1"/>
      <c r="V242" s="46"/>
      <c r="W242" s="46"/>
      <c r="X242" s="46"/>
      <c r="Y242" s="46"/>
    </row>
    <row r="243" spans="1:34" s="3" customFormat="1" ht="5.0999999999999996" customHeight="1" x14ac:dyDescent="0.2">
      <c r="A243" s="192"/>
      <c r="D243" s="35"/>
      <c r="E243" s="34"/>
      <c r="F243" s="34"/>
      <c r="G243" s="34"/>
      <c r="H243" s="34"/>
      <c r="I243" s="18"/>
      <c r="J243" s="18"/>
      <c r="K243" s="18"/>
      <c r="L243" s="17"/>
      <c r="M243" s="30"/>
      <c r="N243" s="30"/>
      <c r="O243" s="6"/>
      <c r="P243" s="6"/>
      <c r="Q243" s="6"/>
      <c r="R243" s="6"/>
      <c r="S243" s="8"/>
      <c r="T243" s="7"/>
    </row>
    <row r="244" spans="1:34" s="3" customFormat="1" ht="15" customHeight="1" x14ac:dyDescent="0.2">
      <c r="A244" s="192"/>
      <c r="D244" s="39"/>
      <c r="E244" s="40"/>
      <c r="F244" s="40"/>
      <c r="G244" s="40"/>
      <c r="H244" s="40"/>
      <c r="I244" s="18"/>
      <c r="J244" s="18"/>
      <c r="K244" s="18"/>
      <c r="L244" s="17"/>
      <c r="M244" s="30"/>
      <c r="N244" s="30"/>
      <c r="O244" s="6"/>
      <c r="P244" s="6"/>
      <c r="Q244" s="6"/>
      <c r="R244" s="6"/>
      <c r="S244" s="8"/>
      <c r="T244" s="7"/>
    </row>
    <row r="245" spans="1:34" s="65" customFormat="1" ht="5.0999999999999996" customHeight="1" x14ac:dyDescent="0.2">
      <c r="A245" s="193"/>
    </row>
    <row r="246" spans="1:34" s="41" customFormat="1" ht="23.1" customHeight="1" x14ac:dyDescent="0.2">
      <c r="A246" s="191"/>
      <c r="B246" s="386" t="s">
        <v>267</v>
      </c>
      <c r="C246" s="386"/>
      <c r="D246" s="386"/>
      <c r="E246" s="386"/>
      <c r="F246" s="386"/>
      <c r="G246" s="386"/>
      <c r="H246" s="386"/>
      <c r="I246" s="386"/>
      <c r="J246" s="386"/>
      <c r="K246" s="386"/>
      <c r="L246" s="386"/>
      <c r="M246" s="386"/>
      <c r="N246" s="386"/>
      <c r="O246" s="386"/>
      <c r="P246" s="386"/>
      <c r="Q246" s="386"/>
      <c r="R246" s="386"/>
      <c r="S246" s="386"/>
      <c r="T246" s="386"/>
      <c r="U246" s="386"/>
      <c r="V246" s="386"/>
      <c r="W246" s="386"/>
      <c r="X246" s="386"/>
      <c r="Y246" s="386"/>
      <c r="Z246" s="386"/>
    </row>
    <row r="247" spans="1:34" ht="30" customHeight="1" x14ac:dyDescent="0.2">
      <c r="B247" s="25" t="s">
        <v>107</v>
      </c>
      <c r="C247" s="415" t="s">
        <v>32</v>
      </c>
      <c r="D247" s="415"/>
      <c r="E247" s="415"/>
      <c r="F247" s="415"/>
      <c r="G247" s="415"/>
      <c r="H247" s="415"/>
      <c r="I247" s="415"/>
      <c r="J247" s="415"/>
      <c r="K247" s="415"/>
      <c r="L247" s="415"/>
      <c r="M247" s="415"/>
      <c r="N247" s="415"/>
      <c r="O247" s="415"/>
      <c r="P247" s="415"/>
      <c r="Q247" s="415"/>
      <c r="R247" s="415"/>
      <c r="S247" s="415"/>
      <c r="T247" s="415"/>
      <c r="U247" s="415"/>
      <c r="V247" s="415"/>
      <c r="W247" s="415"/>
      <c r="X247" s="415"/>
      <c r="Y247" s="415"/>
    </row>
    <row r="248" spans="1:34" ht="24.9" customHeight="1" x14ac:dyDescent="0.2">
      <c r="B248" s="14"/>
      <c r="C248" s="355" t="s">
        <v>8</v>
      </c>
      <c r="D248" s="356"/>
      <c r="E248" s="230" t="s">
        <v>11</v>
      </c>
      <c r="F248" s="231"/>
      <c r="G248" s="231"/>
      <c r="H248" s="231"/>
      <c r="I248" s="231"/>
      <c r="J248" s="231"/>
      <c r="K248" s="231"/>
      <c r="L248" s="231"/>
      <c r="M248" s="231"/>
      <c r="N248" s="231"/>
      <c r="O248" s="232"/>
      <c r="P248" s="230" t="s">
        <v>10</v>
      </c>
      <c r="Q248" s="231"/>
      <c r="R248" s="231"/>
      <c r="S248" s="231"/>
      <c r="T248" s="232"/>
      <c r="U248" s="376" t="s">
        <v>12</v>
      </c>
      <c r="V248" s="382"/>
      <c r="W248" s="382"/>
      <c r="X248" s="382"/>
      <c r="Y248" s="383"/>
    </row>
    <row r="249" spans="1:34" ht="24.9" customHeight="1" x14ac:dyDescent="0.2">
      <c r="A249" s="189">
        <f t="shared" ref="A249" si="27">IF(C249&gt;0,C249,A248&amp;"a")</f>
        <v>61</v>
      </c>
      <c r="B249" s="14"/>
      <c r="C249" s="360">
        <f>+C240+1</f>
        <v>61</v>
      </c>
      <c r="D249" s="361"/>
      <c r="E249" s="419"/>
      <c r="F249" s="420"/>
      <c r="G249" s="420"/>
      <c r="H249" s="420"/>
      <c r="I249" s="420"/>
      <c r="J249" s="420"/>
      <c r="K249" s="420"/>
      <c r="L249" s="420"/>
      <c r="M249" s="420"/>
      <c r="N249" s="420"/>
      <c r="O249" s="421"/>
      <c r="P249" s="282"/>
      <c r="Q249" s="283"/>
      <c r="R249" s="283"/>
      <c r="S249" s="283"/>
      <c r="T249" s="221" t="s">
        <v>264</v>
      </c>
      <c r="U249" s="280" t="str">
        <f>IF(P249&gt;0,ROUNDDOWN(P249/3000,0),"")</f>
        <v/>
      </c>
      <c r="V249" s="281"/>
      <c r="W249" s="281"/>
      <c r="X249" s="471" t="s">
        <v>44</v>
      </c>
      <c r="Y249" s="472"/>
    </row>
    <row r="250" spans="1:34" s="3" customFormat="1" ht="5.0999999999999996" customHeight="1" x14ac:dyDescent="0.2">
      <c r="A250" s="192"/>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AD250" s="26"/>
    </row>
    <row r="251" spans="1:34" ht="9.9" customHeight="1" x14ac:dyDescent="0.2">
      <c r="B251" s="14"/>
      <c r="C251" s="23"/>
      <c r="D251" s="23"/>
      <c r="E251" s="23"/>
      <c r="F251" s="23"/>
      <c r="G251" s="23"/>
      <c r="H251" s="23"/>
      <c r="I251" s="23"/>
      <c r="J251" s="23"/>
      <c r="K251" s="23"/>
      <c r="L251" s="23"/>
      <c r="M251" s="23"/>
      <c r="N251" s="23"/>
      <c r="O251" s="23"/>
      <c r="P251" s="23"/>
      <c r="Q251" s="23"/>
      <c r="R251" s="23"/>
      <c r="S251" s="23"/>
      <c r="T251" s="23"/>
      <c r="U251" s="23"/>
      <c r="V251" s="23"/>
      <c r="W251" s="23"/>
      <c r="X251" s="23"/>
      <c r="Y251" s="23"/>
    </row>
    <row r="252" spans="1:34" s="41" customFormat="1" ht="23.1" customHeight="1" x14ac:dyDescent="0.2">
      <c r="A252" s="191"/>
      <c r="B252" s="386" t="s">
        <v>268</v>
      </c>
      <c r="C252" s="386"/>
      <c r="D252" s="386"/>
      <c r="E252" s="386"/>
      <c r="F252" s="386"/>
      <c r="G252" s="386"/>
      <c r="H252" s="386"/>
      <c r="I252" s="386"/>
      <c r="J252" s="386"/>
      <c r="K252" s="386"/>
      <c r="L252" s="386"/>
      <c r="M252" s="386"/>
      <c r="N252" s="386"/>
      <c r="O252" s="386"/>
      <c r="P252" s="386"/>
      <c r="Q252" s="386"/>
      <c r="R252" s="386"/>
      <c r="S252" s="386"/>
      <c r="T252" s="386"/>
      <c r="U252" s="386"/>
      <c r="V252" s="386"/>
      <c r="W252" s="386"/>
      <c r="X252" s="386"/>
      <c r="Y252" s="386"/>
      <c r="Z252" s="386"/>
    </row>
    <row r="253" spans="1:34" ht="30" customHeight="1" x14ac:dyDescent="0.2">
      <c r="B253" s="25" t="s">
        <v>108</v>
      </c>
      <c r="C253" s="415" t="s">
        <v>98</v>
      </c>
      <c r="D253" s="415"/>
      <c r="E253" s="415"/>
      <c r="F253" s="415"/>
      <c r="G253" s="415"/>
      <c r="H253" s="415"/>
      <c r="I253" s="415"/>
      <c r="J253" s="415"/>
      <c r="K253" s="415"/>
      <c r="L253" s="415"/>
      <c r="M253" s="415"/>
      <c r="N253" s="415"/>
      <c r="O253" s="415"/>
      <c r="P253" s="415"/>
      <c r="Q253" s="415"/>
      <c r="R253" s="415"/>
      <c r="S253" s="415"/>
      <c r="T253" s="415"/>
      <c r="U253" s="415"/>
      <c r="V253" s="415"/>
      <c r="W253" s="415"/>
      <c r="X253" s="415"/>
      <c r="Y253" s="415"/>
    </row>
    <row r="254" spans="1:34" ht="24.9" customHeight="1" x14ac:dyDescent="0.2">
      <c r="B254" s="14"/>
      <c r="C254" s="355" t="s">
        <v>8</v>
      </c>
      <c r="D254" s="356"/>
      <c r="E254" s="230" t="s">
        <v>112</v>
      </c>
      <c r="F254" s="231"/>
      <c r="G254" s="231"/>
      <c r="H254" s="231"/>
      <c r="I254" s="231"/>
      <c r="J254" s="231"/>
      <c r="K254" s="231"/>
      <c r="L254" s="232"/>
      <c r="M254" s="230" t="s">
        <v>113</v>
      </c>
      <c r="N254" s="231"/>
      <c r="O254" s="232"/>
      <c r="P254" s="230" t="s">
        <v>10</v>
      </c>
      <c r="Q254" s="231"/>
      <c r="R254" s="231"/>
      <c r="S254" s="231"/>
      <c r="T254" s="232"/>
      <c r="U254" s="376" t="s">
        <v>12</v>
      </c>
      <c r="V254" s="382"/>
      <c r="W254" s="382"/>
      <c r="X254" s="382"/>
      <c r="Y254" s="383"/>
    </row>
    <row r="255" spans="1:34" s="3" customFormat="1" ht="27.9" customHeight="1" x14ac:dyDescent="0.2">
      <c r="A255" s="189">
        <f t="shared" ref="A255:A256" si="28">IF(C255&gt;0,C255,A254&amp;"a")</f>
        <v>62</v>
      </c>
      <c r="C255" s="246">
        <f>C249+1</f>
        <v>62</v>
      </c>
      <c r="D255" s="247"/>
      <c r="E255" s="344" t="s">
        <v>101</v>
      </c>
      <c r="F255" s="345"/>
      <c r="G255" s="345"/>
      <c r="H255" s="345"/>
      <c r="I255" s="345"/>
      <c r="J255" s="345"/>
      <c r="K255" s="345"/>
      <c r="L255" s="384"/>
      <c r="M255" s="352"/>
      <c r="N255" s="353"/>
      <c r="O255" s="100" t="s">
        <v>4</v>
      </c>
      <c r="P255" s="282"/>
      <c r="Q255" s="283"/>
      <c r="R255" s="283"/>
      <c r="S255" s="283"/>
      <c r="T255" s="221" t="s">
        <v>264</v>
      </c>
      <c r="U255" s="280" t="str">
        <f>IF(AND(M255&gt;0,P255&gt;0),ROUNDDOWN(P255/3000,0),"")</f>
        <v/>
      </c>
      <c r="V255" s="281"/>
      <c r="W255" s="281"/>
      <c r="X255" s="375" t="s">
        <v>44</v>
      </c>
      <c r="Y255" s="285"/>
    </row>
    <row r="256" spans="1:34" ht="19.5" customHeight="1" x14ac:dyDescent="0.2">
      <c r="A256" s="189" t="str">
        <f t="shared" si="28"/>
        <v>62a</v>
      </c>
      <c r="B256" s="14"/>
      <c r="C256" s="250"/>
      <c r="D256" s="251"/>
      <c r="E256" s="241" t="s">
        <v>100</v>
      </c>
      <c r="F256" s="242"/>
      <c r="G256" s="242"/>
      <c r="H256" s="242"/>
      <c r="I256" s="242"/>
      <c r="J256" s="242"/>
      <c r="K256" s="242"/>
      <c r="L256" s="243"/>
      <c r="M256" s="218" t="s">
        <v>116</v>
      </c>
      <c r="N256" s="104"/>
      <c r="O256" s="105"/>
      <c r="P256" s="106"/>
      <c r="Q256" s="106"/>
      <c r="R256" s="106"/>
      <c r="S256" s="105"/>
      <c r="T256" s="105"/>
      <c r="U256" s="107"/>
      <c r="V256" s="107"/>
      <c r="W256" s="107"/>
      <c r="X256" s="105"/>
      <c r="Y256" s="105"/>
      <c r="AE256" s="3"/>
      <c r="AF256" s="3"/>
      <c r="AG256" s="3"/>
      <c r="AH256" s="3"/>
    </row>
    <row r="257" spans="1:34" ht="9.9" customHeight="1" x14ac:dyDescent="0.2">
      <c r="B257" s="14"/>
      <c r="C257" s="32"/>
      <c r="D257" s="32"/>
      <c r="E257" s="32"/>
      <c r="F257" s="32"/>
      <c r="G257" s="32"/>
      <c r="H257" s="32"/>
      <c r="I257" s="32"/>
      <c r="J257" s="32"/>
      <c r="K257" s="32"/>
      <c r="L257" s="32"/>
      <c r="M257" s="32"/>
      <c r="N257" s="32"/>
      <c r="O257" s="32"/>
      <c r="P257" s="32"/>
      <c r="Q257" s="32"/>
      <c r="R257" s="32"/>
      <c r="S257" s="32"/>
      <c r="T257" s="32"/>
      <c r="U257" s="32"/>
      <c r="V257" s="32"/>
      <c r="W257" s="32"/>
      <c r="X257" s="32"/>
      <c r="Y257" s="32"/>
    </row>
    <row r="258" spans="1:34" s="41" customFormat="1" ht="23.1" customHeight="1" x14ac:dyDescent="0.2">
      <c r="A258" s="191"/>
      <c r="B258" s="386" t="s">
        <v>269</v>
      </c>
      <c r="C258" s="386"/>
      <c r="D258" s="386"/>
      <c r="E258" s="386"/>
      <c r="F258" s="386"/>
      <c r="G258" s="386"/>
      <c r="H258" s="386"/>
      <c r="I258" s="386"/>
      <c r="J258" s="386"/>
      <c r="K258" s="386"/>
      <c r="L258" s="386"/>
      <c r="M258" s="386"/>
      <c r="N258" s="386"/>
      <c r="O258" s="386"/>
      <c r="P258" s="386"/>
      <c r="Q258" s="386"/>
      <c r="R258" s="386"/>
      <c r="S258" s="386"/>
      <c r="T258" s="386"/>
      <c r="U258" s="386"/>
      <c r="V258" s="386"/>
      <c r="W258" s="386"/>
      <c r="X258" s="386"/>
      <c r="Y258" s="386"/>
      <c r="Z258" s="386"/>
    </row>
    <row r="259" spans="1:34" ht="47.55" customHeight="1" x14ac:dyDescent="0.2">
      <c r="B259" s="14"/>
      <c r="C259" s="388" t="s">
        <v>207</v>
      </c>
      <c r="D259" s="388"/>
      <c r="E259" s="388"/>
      <c r="F259" s="388"/>
      <c r="G259" s="388"/>
      <c r="H259" s="388"/>
      <c r="I259" s="388"/>
      <c r="J259" s="388"/>
      <c r="K259" s="388"/>
      <c r="L259" s="388"/>
      <c r="M259" s="388"/>
      <c r="N259" s="388"/>
      <c r="O259" s="388"/>
      <c r="P259" s="388"/>
      <c r="Q259" s="388"/>
      <c r="R259" s="388"/>
      <c r="S259" s="388"/>
      <c r="T259" s="388"/>
      <c r="U259" s="388"/>
      <c r="V259" s="388"/>
      <c r="W259" s="388"/>
      <c r="X259" s="388"/>
      <c r="Y259" s="388"/>
      <c r="AE259" s="41"/>
      <c r="AF259" s="41"/>
      <c r="AG259" s="41"/>
      <c r="AH259" s="41"/>
    </row>
    <row r="260" spans="1:34" ht="20.100000000000001" customHeight="1" x14ac:dyDescent="0.2">
      <c r="B260" s="115" t="s">
        <v>155</v>
      </c>
      <c r="C260" s="116" t="s">
        <v>149</v>
      </c>
    </row>
    <row r="261" spans="1:34" ht="54.45" customHeight="1" x14ac:dyDescent="0.2">
      <c r="C261" s="385" t="s">
        <v>262</v>
      </c>
      <c r="D261" s="385"/>
      <c r="E261" s="385"/>
      <c r="F261" s="385"/>
      <c r="G261" s="385"/>
      <c r="H261" s="385"/>
      <c r="I261" s="385"/>
      <c r="J261" s="385"/>
      <c r="K261" s="385"/>
      <c r="L261" s="385"/>
      <c r="M261" s="385"/>
      <c r="N261" s="385"/>
      <c r="O261" s="385"/>
      <c r="P261" s="385"/>
      <c r="Q261" s="385"/>
      <c r="R261" s="385"/>
      <c r="S261" s="385"/>
      <c r="T261" s="385"/>
      <c r="U261" s="385"/>
      <c r="V261" s="385"/>
      <c r="W261" s="385"/>
      <c r="X261" s="385"/>
      <c r="Y261" s="385"/>
    </row>
    <row r="262" spans="1:34" ht="20.100000000000001" customHeight="1" x14ac:dyDescent="0.2">
      <c r="A262" s="189" t="s">
        <v>241</v>
      </c>
      <c r="C262" s="207" t="s">
        <v>205</v>
      </c>
      <c r="D262" s="208"/>
      <c r="E262" s="209"/>
      <c r="F262" s="209"/>
      <c r="G262" s="209"/>
      <c r="H262" s="209"/>
      <c r="I262" s="209"/>
      <c r="J262" s="209"/>
      <c r="K262" s="210"/>
      <c r="L262" s="158"/>
      <c r="M262" s="211"/>
      <c r="N262" s="212"/>
      <c r="O262" s="210"/>
      <c r="P262" s="158"/>
      <c r="Q262" s="211"/>
      <c r="R262" s="210" t="s">
        <v>91</v>
      </c>
      <c r="S262" s="387"/>
      <c r="T262" s="387"/>
      <c r="U262" s="211" t="s">
        <v>263</v>
      </c>
      <c r="V262" s="212"/>
      <c r="W262" s="212"/>
      <c r="X262" s="158"/>
      <c r="Y262" s="158"/>
    </row>
    <row r="263" spans="1:34" ht="20.100000000000001" customHeight="1" x14ac:dyDescent="0.2">
      <c r="A263" s="189" t="s">
        <v>242</v>
      </c>
      <c r="C263" s="207" t="s">
        <v>206</v>
      </c>
      <c r="D263" s="208"/>
      <c r="E263" s="209"/>
      <c r="F263" s="209"/>
      <c r="G263" s="209"/>
      <c r="H263" s="209"/>
      <c r="I263" s="209"/>
      <c r="J263" s="209"/>
      <c r="K263" s="210"/>
      <c r="L263" s="158"/>
      <c r="M263" s="211"/>
      <c r="N263" s="212"/>
      <c r="O263" s="210"/>
      <c r="P263" s="158"/>
      <c r="Q263" s="211"/>
      <c r="R263" s="210" t="s">
        <v>91</v>
      </c>
      <c r="S263" s="387"/>
      <c r="T263" s="387"/>
      <c r="U263" s="211" t="s">
        <v>156</v>
      </c>
      <c r="V263" s="212"/>
      <c r="W263" s="212"/>
      <c r="X263" s="158"/>
      <c r="Y263" s="158"/>
    </row>
    <row r="264" spans="1:34" ht="7.05" customHeight="1" x14ac:dyDescent="0.2"/>
    <row r="265" spans="1:34" ht="20.100000000000001" customHeight="1" x14ac:dyDescent="0.2">
      <c r="B265" s="25" t="s">
        <v>109</v>
      </c>
      <c r="C265" s="354" t="s">
        <v>121</v>
      </c>
      <c r="D265" s="354"/>
      <c r="E265" s="354"/>
      <c r="F265" s="354"/>
      <c r="G265" s="354"/>
      <c r="H265" s="354"/>
      <c r="I265" s="354"/>
      <c r="J265" s="354"/>
      <c r="K265" s="354"/>
      <c r="L265" s="354"/>
      <c r="M265" s="354"/>
      <c r="N265" s="354"/>
      <c r="O265" s="354"/>
      <c r="P265" s="354"/>
      <c r="Q265" s="354"/>
      <c r="R265" s="354"/>
      <c r="S265" s="354"/>
      <c r="T265" s="354"/>
      <c r="U265" s="354"/>
      <c r="V265" s="354"/>
      <c r="W265" s="354"/>
      <c r="X265" s="354"/>
      <c r="Y265" s="354"/>
    </row>
    <row r="266" spans="1:34" ht="19.95" customHeight="1" x14ac:dyDescent="0.2">
      <c r="C266" s="355" t="s">
        <v>8</v>
      </c>
      <c r="D266" s="356"/>
      <c r="E266" s="230" t="s">
        <v>112</v>
      </c>
      <c r="F266" s="231"/>
      <c r="G266" s="231"/>
      <c r="H266" s="231"/>
      <c r="I266" s="346" t="s">
        <v>194</v>
      </c>
      <c r="J266" s="347"/>
      <c r="K266" s="348"/>
      <c r="L266" s="357" t="s">
        <v>170</v>
      </c>
      <c r="M266" s="358"/>
      <c r="N266" s="358"/>
      <c r="O266" s="358"/>
      <c r="P266" s="359"/>
      <c r="Q266" s="336" t="s">
        <v>179</v>
      </c>
      <c r="R266" s="337"/>
      <c r="S266" s="337"/>
      <c r="T266" s="337"/>
      <c r="U266" s="338"/>
      <c r="V266" s="389" t="s">
        <v>169</v>
      </c>
      <c r="W266" s="390"/>
      <c r="X266" s="390"/>
      <c r="Y266" s="391"/>
    </row>
    <row r="267" spans="1:34" ht="30.45" customHeight="1" x14ac:dyDescent="0.2">
      <c r="A267" s="189">
        <f t="shared" ref="A267:A268" si="29">IF(C267&gt;0,C267,A266&amp;"a")</f>
        <v>63</v>
      </c>
      <c r="C267" s="342">
        <f>C255+1</f>
        <v>63</v>
      </c>
      <c r="D267" s="343"/>
      <c r="E267" s="398" t="s">
        <v>121</v>
      </c>
      <c r="F267" s="399"/>
      <c r="G267" s="399"/>
      <c r="H267" s="399"/>
      <c r="I267" s="352"/>
      <c r="J267" s="353"/>
      <c r="K267" s="114" t="s">
        <v>124</v>
      </c>
      <c r="L267" s="352"/>
      <c r="M267" s="353"/>
      <c r="N267" s="353"/>
      <c r="O267" s="353"/>
      <c r="P267" s="132" t="s">
        <v>264</v>
      </c>
      <c r="Q267" s="392" t="str">
        <f>IF(AND(I267="",L267=""),"ー",IFERROR(ROUND(L267/I267,0),"要望人数を入力してください"))</f>
        <v>ー</v>
      </c>
      <c r="R267" s="393"/>
      <c r="S267" s="393"/>
      <c r="T267" s="393"/>
      <c r="U267" s="132" t="s">
        <v>264</v>
      </c>
      <c r="V267" s="392" t="str">
        <f>IF(AND(I267&gt;0,L267&gt;0),ROUNDDOWN(L267/2000,0),"")</f>
        <v/>
      </c>
      <c r="W267" s="393"/>
      <c r="X267" s="393"/>
      <c r="Y267" s="132" t="s">
        <v>44</v>
      </c>
    </row>
    <row r="268" spans="1:34" ht="30.45" customHeight="1" x14ac:dyDescent="0.2">
      <c r="A268" s="189">
        <f t="shared" si="29"/>
        <v>64</v>
      </c>
      <c r="C268" s="342">
        <f>C267+1</f>
        <v>64</v>
      </c>
      <c r="D268" s="343"/>
      <c r="E268" s="344" t="s">
        <v>123</v>
      </c>
      <c r="F268" s="345"/>
      <c r="G268" s="345"/>
      <c r="H268" s="345"/>
      <c r="I268" s="352"/>
      <c r="J268" s="353"/>
      <c r="K268" s="114" t="s">
        <v>124</v>
      </c>
      <c r="L268" s="352"/>
      <c r="M268" s="353"/>
      <c r="N268" s="353"/>
      <c r="O268" s="353"/>
      <c r="P268" s="132" t="s">
        <v>264</v>
      </c>
      <c r="Q268" s="392" t="str">
        <f>IF(AND(I268="",L268=""),"ー",IFERROR(ROUND(L268/I268,0),"要望人数を入力してください"))</f>
        <v>ー</v>
      </c>
      <c r="R268" s="393"/>
      <c r="S268" s="393"/>
      <c r="T268" s="393"/>
      <c r="U268" s="132" t="s">
        <v>264</v>
      </c>
      <c r="V268" s="392" t="str">
        <f>IF(AND(I268&gt;0,L268&gt;0),ROUNDDOWN(L268/2000,0),"")</f>
        <v/>
      </c>
      <c r="W268" s="393"/>
      <c r="X268" s="393"/>
      <c r="Y268" s="132" t="s">
        <v>44</v>
      </c>
    </row>
    <row r="270" spans="1:34" ht="33.450000000000003" customHeight="1" x14ac:dyDescent="0.2">
      <c r="C270" s="206" t="s">
        <v>125</v>
      </c>
      <c r="D270" s="286" t="s">
        <v>192</v>
      </c>
      <c r="E270" s="286"/>
      <c r="F270" s="286"/>
      <c r="G270" s="286"/>
      <c r="H270" s="286"/>
      <c r="I270" s="286"/>
      <c r="J270" s="286"/>
      <c r="K270" s="286"/>
      <c r="L270" s="286"/>
      <c r="M270" s="286"/>
      <c r="N270" s="286"/>
      <c r="O270" s="286"/>
      <c r="P270" s="286"/>
      <c r="Q270" s="286"/>
      <c r="R270" s="286"/>
      <c r="S270" s="286"/>
      <c r="T270" s="286"/>
      <c r="U270" s="286"/>
      <c r="V270" s="286"/>
      <c r="W270" s="286"/>
      <c r="X270" s="286"/>
      <c r="Y270" s="286"/>
    </row>
    <row r="271" spans="1:34" ht="20.100000000000001" customHeight="1" x14ac:dyDescent="0.2">
      <c r="C271" s="204" t="s">
        <v>126</v>
      </c>
      <c r="D271" s="362" t="s">
        <v>129</v>
      </c>
      <c r="E271" s="362"/>
      <c r="F271" s="362"/>
      <c r="G271" s="362"/>
      <c r="H271" s="362"/>
      <c r="I271" s="362"/>
      <c r="J271" s="362"/>
      <c r="K271" s="362"/>
      <c r="L271" s="362"/>
      <c r="M271" s="362"/>
      <c r="N271" s="362"/>
      <c r="O271" s="362"/>
      <c r="P271" s="362"/>
      <c r="Q271" s="362"/>
      <c r="R271" s="362"/>
      <c r="S271" s="362"/>
      <c r="T271" s="362"/>
      <c r="U271" s="362"/>
      <c r="V271" s="362"/>
      <c r="W271" s="362"/>
      <c r="X271" s="362"/>
      <c r="Y271" s="362"/>
    </row>
    <row r="272" spans="1:34" ht="36.450000000000003" customHeight="1" x14ac:dyDescent="0.2">
      <c r="C272" s="204" t="s">
        <v>127</v>
      </c>
      <c r="D272" s="286" t="s">
        <v>256</v>
      </c>
      <c r="E272" s="286"/>
      <c r="F272" s="286"/>
      <c r="G272" s="286"/>
      <c r="H272" s="286"/>
      <c r="I272" s="286"/>
      <c r="J272" s="286"/>
      <c r="K272" s="286"/>
      <c r="L272" s="286"/>
      <c r="M272" s="286"/>
      <c r="N272" s="286"/>
      <c r="O272" s="286"/>
      <c r="P272" s="286"/>
      <c r="Q272" s="286"/>
      <c r="R272" s="286"/>
      <c r="S272" s="286"/>
      <c r="T272" s="286"/>
      <c r="U272" s="286"/>
      <c r="V272" s="286"/>
      <c r="W272" s="286"/>
      <c r="X272" s="286"/>
      <c r="Y272" s="286"/>
    </row>
    <row r="273" spans="1:25" ht="32.549999999999997" customHeight="1" x14ac:dyDescent="0.2">
      <c r="C273" s="204" t="s">
        <v>128</v>
      </c>
      <c r="D273" s="286" t="s">
        <v>257</v>
      </c>
      <c r="E273" s="286"/>
      <c r="F273" s="286"/>
      <c r="G273" s="286"/>
      <c r="H273" s="286"/>
      <c r="I273" s="286"/>
      <c r="J273" s="286"/>
      <c r="K273" s="286"/>
      <c r="L273" s="286"/>
      <c r="M273" s="286"/>
      <c r="N273" s="286"/>
      <c r="O273" s="286"/>
      <c r="P273" s="286"/>
      <c r="Q273" s="286"/>
      <c r="R273" s="286"/>
      <c r="S273" s="286"/>
      <c r="T273" s="286"/>
      <c r="U273" s="286"/>
      <c r="V273" s="286"/>
      <c r="W273" s="286"/>
      <c r="X273" s="286"/>
      <c r="Y273" s="286"/>
    </row>
    <row r="274" spans="1:25" s="158" customFormat="1" ht="28.5" customHeight="1" x14ac:dyDescent="0.2">
      <c r="A274" s="194"/>
      <c r="C274" s="206" t="s">
        <v>173</v>
      </c>
      <c r="D274" s="286" t="s">
        <v>191</v>
      </c>
      <c r="E274" s="286"/>
      <c r="F274" s="286"/>
      <c r="G274" s="286"/>
      <c r="H274" s="286"/>
      <c r="I274" s="286"/>
      <c r="J274" s="286"/>
      <c r="K274" s="286"/>
      <c r="L274" s="286"/>
      <c r="M274" s="286"/>
      <c r="N274" s="286"/>
      <c r="O274" s="286"/>
      <c r="P274" s="286"/>
      <c r="Q274" s="286"/>
      <c r="R274" s="286"/>
      <c r="S274" s="286"/>
      <c r="T274" s="286"/>
      <c r="U274" s="286"/>
      <c r="V274" s="286"/>
      <c r="W274" s="286"/>
      <c r="X274" s="286"/>
      <c r="Y274" s="286"/>
    </row>
    <row r="275" spans="1:25" ht="11.55" customHeight="1" x14ac:dyDescent="0.2"/>
    <row r="276" spans="1:25" ht="20.100000000000001" customHeight="1" x14ac:dyDescent="0.2">
      <c r="B276" s="25" t="s">
        <v>110</v>
      </c>
      <c r="C276" s="354" t="s">
        <v>157</v>
      </c>
      <c r="D276" s="354"/>
      <c r="E276" s="354"/>
      <c r="F276" s="354"/>
      <c r="G276" s="354"/>
      <c r="H276" s="354"/>
      <c r="I276" s="354"/>
      <c r="J276" s="354"/>
      <c r="K276" s="354"/>
      <c r="L276" s="354"/>
      <c r="M276" s="354"/>
      <c r="N276" s="354"/>
      <c r="O276" s="354"/>
      <c r="P276" s="354"/>
      <c r="Q276" s="354"/>
      <c r="R276" s="354"/>
      <c r="S276" s="354"/>
      <c r="T276" s="354"/>
      <c r="U276" s="354"/>
      <c r="V276" s="354"/>
      <c r="W276" s="354"/>
      <c r="X276" s="354"/>
      <c r="Y276" s="354"/>
    </row>
    <row r="277" spans="1:25" ht="19.95" customHeight="1" x14ac:dyDescent="0.2">
      <c r="C277" s="355" t="s">
        <v>8</v>
      </c>
      <c r="D277" s="356"/>
      <c r="E277" s="230" t="s">
        <v>112</v>
      </c>
      <c r="F277" s="231"/>
      <c r="G277" s="231"/>
      <c r="H277" s="231"/>
      <c r="I277" s="231"/>
      <c r="J277" s="231"/>
      <c r="K277" s="231"/>
      <c r="L277" s="231"/>
      <c r="M277" s="231"/>
      <c r="N277" s="231"/>
      <c r="O277" s="232"/>
      <c r="P277" s="230" t="s">
        <v>10</v>
      </c>
      <c r="Q277" s="231"/>
      <c r="R277" s="231"/>
      <c r="S277" s="231"/>
      <c r="T277" s="232"/>
      <c r="U277" s="376" t="s">
        <v>19</v>
      </c>
      <c r="V277" s="377"/>
      <c r="W277" s="377"/>
      <c r="X277" s="377"/>
      <c r="Y277" s="378"/>
    </row>
    <row r="278" spans="1:25" ht="27" customHeight="1" x14ac:dyDescent="0.2">
      <c r="A278" s="189">
        <f t="shared" ref="A278" si="30">IF(C278&gt;0,C278,A277&amp;"a")</f>
        <v>65</v>
      </c>
      <c r="C278" s="342">
        <f>C268+1</f>
        <v>65</v>
      </c>
      <c r="D278" s="343"/>
      <c r="E278" s="398" t="s">
        <v>158</v>
      </c>
      <c r="F278" s="399"/>
      <c r="G278" s="399"/>
      <c r="H278" s="399"/>
      <c r="I278" s="399"/>
      <c r="J278" s="399"/>
      <c r="K278" s="399"/>
      <c r="L278" s="399"/>
      <c r="M278" s="399"/>
      <c r="N278" s="399"/>
      <c r="O278" s="400"/>
      <c r="P278" s="282"/>
      <c r="Q278" s="283"/>
      <c r="R278" s="283"/>
      <c r="S278" s="283"/>
      <c r="T278" s="221" t="s">
        <v>264</v>
      </c>
      <c r="U278" s="280" t="str">
        <f>IF(P278&gt;0,ROUNDDOWN(P278/2000,0),"")</f>
        <v/>
      </c>
      <c r="V278" s="281"/>
      <c r="W278" s="281"/>
      <c r="X278" s="375" t="s">
        <v>44</v>
      </c>
      <c r="Y278" s="285"/>
    </row>
    <row r="279" spans="1:25" ht="12.45" customHeight="1" x14ac:dyDescent="0.2"/>
    <row r="280" spans="1:25" ht="20.100000000000001" customHeight="1" x14ac:dyDescent="0.2">
      <c r="C280" t="s">
        <v>130</v>
      </c>
    </row>
    <row r="281" spans="1:25" ht="52.95" customHeight="1" x14ac:dyDescent="0.2">
      <c r="A281" s="189" t="str">
        <f>A278&amp;"a"</f>
        <v>65a</v>
      </c>
      <c r="C281" s="372"/>
      <c r="D281" s="373"/>
      <c r="E281" s="373"/>
      <c r="F281" s="373"/>
      <c r="G281" s="373"/>
      <c r="H281" s="373"/>
      <c r="I281" s="373"/>
      <c r="J281" s="373"/>
      <c r="K281" s="373"/>
      <c r="L281" s="373"/>
      <c r="M281" s="373"/>
      <c r="N281" s="373"/>
      <c r="O281" s="373"/>
      <c r="P281" s="373"/>
      <c r="Q281" s="373"/>
      <c r="R281" s="373"/>
      <c r="S281" s="373"/>
      <c r="T281" s="373"/>
      <c r="U281" s="373"/>
      <c r="V281" s="373"/>
      <c r="W281" s="373"/>
      <c r="X281" s="373"/>
      <c r="Y281" s="374"/>
    </row>
    <row r="282" spans="1:25" ht="12.45" customHeight="1" x14ac:dyDescent="0.2"/>
    <row r="283" spans="1:25" ht="19.95" customHeight="1" x14ac:dyDescent="0.2">
      <c r="C283" s="355" t="s">
        <v>8</v>
      </c>
      <c r="D283" s="356"/>
      <c r="E283" s="230" t="s">
        <v>112</v>
      </c>
      <c r="F283" s="231"/>
      <c r="G283" s="231"/>
      <c r="H283" s="231"/>
      <c r="I283" s="231"/>
      <c r="J283" s="231"/>
      <c r="K283" s="231"/>
      <c r="L283" s="231"/>
      <c r="M283" s="231"/>
      <c r="N283" s="231"/>
      <c r="O283" s="232"/>
      <c r="P283" s="230" t="s">
        <v>10</v>
      </c>
      <c r="Q283" s="231"/>
      <c r="R283" s="231"/>
      <c r="S283" s="231"/>
      <c r="T283" s="232"/>
      <c r="U283" s="376" t="s">
        <v>19</v>
      </c>
      <c r="V283" s="377"/>
      <c r="W283" s="377"/>
      <c r="X283" s="377"/>
      <c r="Y283" s="378"/>
    </row>
    <row r="284" spans="1:25" ht="27" customHeight="1" x14ac:dyDescent="0.2">
      <c r="A284" s="189">
        <f>IF(C284&gt;0,C284,#REF!&amp;"a")</f>
        <v>66</v>
      </c>
      <c r="C284" s="342">
        <f>C278+1</f>
        <v>66</v>
      </c>
      <c r="D284" s="343"/>
      <c r="E284" s="398" t="s">
        <v>209</v>
      </c>
      <c r="F284" s="399"/>
      <c r="G284" s="399"/>
      <c r="H284" s="399"/>
      <c r="I284" s="399"/>
      <c r="J284" s="399"/>
      <c r="K284" s="399"/>
      <c r="L284" s="399"/>
      <c r="M284" s="399"/>
      <c r="N284" s="399"/>
      <c r="O284" s="400"/>
      <c r="P284" s="282"/>
      <c r="Q284" s="283"/>
      <c r="R284" s="283"/>
      <c r="S284" s="283"/>
      <c r="T284" s="221" t="s">
        <v>264</v>
      </c>
      <c r="U284" s="280" t="str">
        <f>IF(P284&gt;0,ROUNDDOWN(P284/2000,0),"")</f>
        <v/>
      </c>
      <c r="V284" s="281"/>
      <c r="W284" s="281"/>
      <c r="X284" s="375" t="s">
        <v>44</v>
      </c>
      <c r="Y284" s="285"/>
    </row>
    <row r="285" spans="1:25" ht="12.45" customHeight="1" x14ac:dyDescent="0.2"/>
    <row r="286" spans="1:25" ht="20.100000000000001" customHeight="1" x14ac:dyDescent="0.2">
      <c r="C286" t="s">
        <v>130</v>
      </c>
    </row>
    <row r="287" spans="1:25" ht="61.5" customHeight="1" x14ac:dyDescent="0.2">
      <c r="A287" s="189" t="str">
        <f>A284&amp;"a"</f>
        <v>66a</v>
      </c>
      <c r="C287" s="372"/>
      <c r="D287" s="373"/>
      <c r="E287" s="373"/>
      <c r="F287" s="373"/>
      <c r="G287" s="373"/>
      <c r="H287" s="373"/>
      <c r="I287" s="373"/>
      <c r="J287" s="373"/>
      <c r="K287" s="373"/>
      <c r="L287" s="373"/>
      <c r="M287" s="373"/>
      <c r="N287" s="373"/>
      <c r="O287" s="373"/>
      <c r="P287" s="373"/>
      <c r="Q287" s="373"/>
      <c r="R287" s="373"/>
      <c r="S287" s="373"/>
      <c r="T287" s="373"/>
      <c r="U287" s="373"/>
      <c r="V287" s="373"/>
      <c r="W287" s="373"/>
      <c r="X287" s="373"/>
      <c r="Y287" s="374"/>
    </row>
    <row r="289" spans="1:25" ht="33.450000000000003" customHeight="1" x14ac:dyDescent="0.2">
      <c r="C289" s="205" t="s">
        <v>125</v>
      </c>
      <c r="D289" s="286" t="s">
        <v>193</v>
      </c>
      <c r="E289" s="286"/>
      <c r="F289" s="286"/>
      <c r="G289" s="286"/>
      <c r="H289" s="286"/>
      <c r="I289" s="286"/>
      <c r="J289" s="286"/>
      <c r="K289" s="286"/>
      <c r="L289" s="286"/>
      <c r="M289" s="286"/>
      <c r="N289" s="286"/>
      <c r="O289" s="286"/>
      <c r="P289" s="286"/>
      <c r="Q289" s="286"/>
      <c r="R289" s="286"/>
      <c r="S289" s="286"/>
      <c r="T289" s="286"/>
      <c r="U289" s="286"/>
      <c r="V289" s="286"/>
      <c r="W289" s="286"/>
      <c r="X289" s="286"/>
      <c r="Y289" s="286"/>
    </row>
    <row r="290" spans="1:25" ht="33" customHeight="1" x14ac:dyDescent="0.2">
      <c r="C290" s="204" t="s">
        <v>126</v>
      </c>
      <c r="D290" s="362" t="str">
        <f>"B-"&amp;C278&amp;E278&amp;"については、人材確保のためのイベントの会場借上、外部委託経費、出展料、これらに相当する費用もしくはこれらに類する費用が対象となります。"</f>
        <v>B-65人材確保イベントの参加・開催については、人材確保のためのイベントの会場借上、外部委託経費、出展料、これらに相当する費用もしくはこれらに類する費用が対象となります。</v>
      </c>
      <c r="E290" s="362"/>
      <c r="F290" s="362"/>
      <c r="G290" s="362"/>
      <c r="H290" s="362"/>
      <c r="I290" s="362"/>
      <c r="J290" s="362"/>
      <c r="K290" s="362"/>
      <c r="L290" s="362"/>
      <c r="M290" s="362"/>
      <c r="N290" s="362"/>
      <c r="O290" s="362"/>
      <c r="P290" s="362"/>
      <c r="Q290" s="362"/>
      <c r="R290" s="362"/>
      <c r="S290" s="362"/>
      <c r="T290" s="362"/>
      <c r="U290" s="362"/>
      <c r="V290" s="362"/>
      <c r="W290" s="362"/>
      <c r="X290" s="362"/>
      <c r="Y290" s="362"/>
    </row>
    <row r="291" spans="1:25" ht="38.549999999999997" customHeight="1" x14ac:dyDescent="0.2">
      <c r="C291" s="204" t="s">
        <v>171</v>
      </c>
      <c r="D291" s="362" t="str">
        <f>"B-"&amp;C284&amp;E284&amp;"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f>
        <v>B-66その他、人材確保のためのPR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v>
      </c>
      <c r="E291" s="362"/>
      <c r="F291" s="362"/>
      <c r="G291" s="362"/>
      <c r="H291" s="362"/>
      <c r="I291" s="362"/>
      <c r="J291" s="362"/>
      <c r="K291" s="362"/>
      <c r="L291" s="362"/>
      <c r="M291" s="362"/>
      <c r="N291" s="362"/>
      <c r="O291" s="362"/>
      <c r="P291" s="362"/>
      <c r="Q291" s="362"/>
      <c r="R291" s="362"/>
      <c r="S291" s="362"/>
      <c r="T291" s="362"/>
      <c r="U291" s="362"/>
      <c r="V291" s="362"/>
      <c r="W291" s="362"/>
      <c r="X291" s="362"/>
      <c r="Y291" s="362"/>
    </row>
    <row r="292" spans="1:25" ht="20.100000000000001" customHeight="1" x14ac:dyDescent="0.2">
      <c r="C292" s="204" t="s">
        <v>172</v>
      </c>
      <c r="D292" s="362" t="s">
        <v>131</v>
      </c>
      <c r="E292" s="362"/>
      <c r="F292" s="362"/>
      <c r="G292" s="362"/>
      <c r="H292" s="362"/>
      <c r="I292" s="362"/>
      <c r="J292" s="362"/>
      <c r="K292" s="362"/>
      <c r="L292" s="362"/>
      <c r="M292" s="362"/>
      <c r="N292" s="362"/>
      <c r="O292" s="362"/>
      <c r="P292" s="362"/>
      <c r="Q292" s="362"/>
      <c r="R292" s="362"/>
      <c r="S292" s="362"/>
      <c r="T292" s="362"/>
      <c r="U292" s="362"/>
      <c r="V292" s="362"/>
      <c r="W292" s="362"/>
      <c r="X292" s="362"/>
      <c r="Y292" s="362"/>
    </row>
    <row r="294" spans="1:25" ht="20.100000000000001" customHeight="1" x14ac:dyDescent="0.2">
      <c r="B294" s="25" t="s">
        <v>132</v>
      </c>
      <c r="C294" s="354" t="s">
        <v>133</v>
      </c>
      <c r="D294" s="354"/>
      <c r="E294" s="354"/>
      <c r="F294" s="354"/>
      <c r="G294" s="354"/>
      <c r="H294" s="354"/>
      <c r="I294" s="354"/>
      <c r="J294" s="354"/>
      <c r="K294" s="354"/>
      <c r="L294" s="354"/>
      <c r="M294" s="354"/>
      <c r="N294" s="354"/>
      <c r="O294" s="354"/>
      <c r="P294" s="354"/>
      <c r="Q294" s="354"/>
      <c r="R294" s="354"/>
      <c r="S294" s="354"/>
      <c r="T294" s="354"/>
      <c r="U294" s="354"/>
      <c r="V294" s="354"/>
      <c r="W294" s="354"/>
      <c r="X294" s="354"/>
      <c r="Y294" s="354"/>
    </row>
    <row r="295" spans="1:25" ht="20.100000000000001" customHeight="1" x14ac:dyDescent="0.2">
      <c r="C295" s="4" t="s">
        <v>134</v>
      </c>
    </row>
    <row r="296" spans="1:25" ht="19.95" customHeight="1" x14ac:dyDescent="0.2">
      <c r="C296" s="355" t="s">
        <v>8</v>
      </c>
      <c r="D296" s="356"/>
      <c r="E296" s="230" t="s">
        <v>112</v>
      </c>
      <c r="F296" s="231"/>
      <c r="G296" s="231"/>
      <c r="H296" s="231"/>
      <c r="I296" s="346" t="s">
        <v>194</v>
      </c>
      <c r="J296" s="347"/>
      <c r="K296" s="348"/>
      <c r="L296" s="357" t="s">
        <v>170</v>
      </c>
      <c r="M296" s="358"/>
      <c r="N296" s="358"/>
      <c r="O296" s="358"/>
      <c r="P296" s="359"/>
      <c r="Q296" s="336" t="s">
        <v>179</v>
      </c>
      <c r="R296" s="337"/>
      <c r="S296" s="337"/>
      <c r="T296" s="337"/>
      <c r="U296" s="338"/>
      <c r="V296" s="339" t="s">
        <v>169</v>
      </c>
      <c r="W296" s="340"/>
      <c r="X296" s="340"/>
      <c r="Y296" s="341"/>
    </row>
    <row r="297" spans="1:25" ht="30.45" customHeight="1" x14ac:dyDescent="0.2">
      <c r="A297" s="189">
        <f t="shared" ref="A297:A300" si="31">IF(C297&gt;0,C297,A296&amp;"a")</f>
        <v>67</v>
      </c>
      <c r="C297" s="342">
        <f>C284+1</f>
        <v>67</v>
      </c>
      <c r="D297" s="343"/>
      <c r="E297" s="398" t="s">
        <v>135</v>
      </c>
      <c r="F297" s="399"/>
      <c r="G297" s="399"/>
      <c r="H297" s="399"/>
      <c r="I297" s="352"/>
      <c r="J297" s="353"/>
      <c r="K297" s="131" t="s">
        <v>124</v>
      </c>
      <c r="L297" s="352"/>
      <c r="M297" s="353"/>
      <c r="N297" s="353"/>
      <c r="O297" s="353"/>
      <c r="P297" s="132" t="s">
        <v>264</v>
      </c>
      <c r="Q297" s="392" t="str">
        <f>IF(AND(I297="",L297=""),"ー",IFERROR(ROUND(L297/I297,0),"要望人数を入力してください"))</f>
        <v>ー</v>
      </c>
      <c r="R297" s="393"/>
      <c r="S297" s="393"/>
      <c r="T297" s="393"/>
      <c r="U297" s="132" t="s">
        <v>264</v>
      </c>
      <c r="V297" s="392" t="str">
        <f>IF(AND(I297&gt;0,L297&gt;0),ROUNDDOWN(L297/2000,0),"")</f>
        <v/>
      </c>
      <c r="W297" s="393"/>
      <c r="X297" s="393"/>
      <c r="Y297" s="132" t="s">
        <v>44</v>
      </c>
    </row>
    <row r="298" spans="1:25" ht="30.45" customHeight="1" x14ac:dyDescent="0.2">
      <c r="A298" s="189">
        <f t="shared" si="31"/>
        <v>68</v>
      </c>
      <c r="C298" s="342">
        <f>C297+1</f>
        <v>68</v>
      </c>
      <c r="D298" s="343"/>
      <c r="E298" s="344" t="s">
        <v>136</v>
      </c>
      <c r="F298" s="345"/>
      <c r="G298" s="345"/>
      <c r="H298" s="345"/>
      <c r="I298" s="352"/>
      <c r="J298" s="353"/>
      <c r="K298" s="131" t="s">
        <v>124</v>
      </c>
      <c r="L298" s="352"/>
      <c r="M298" s="353"/>
      <c r="N298" s="353"/>
      <c r="O298" s="353"/>
      <c r="P298" s="132" t="s">
        <v>264</v>
      </c>
      <c r="Q298" s="392" t="str">
        <f>IF(AND(I298="",L298=""),"ー",IFERROR(ROUND(L298/I298,0),"要望人数を入力してください"))</f>
        <v>ー</v>
      </c>
      <c r="R298" s="393"/>
      <c r="S298" s="393"/>
      <c r="T298" s="393"/>
      <c r="U298" s="132" t="s">
        <v>264</v>
      </c>
      <c r="V298" s="392" t="str">
        <f>IF(AND(I298&gt;0,L298&gt;0),ROUNDDOWN(L298/2000,0),"")</f>
        <v/>
      </c>
      <c r="W298" s="393"/>
      <c r="X298" s="393"/>
      <c r="Y298" s="132" t="s">
        <v>44</v>
      </c>
    </row>
    <row r="299" spans="1:25" ht="30.45" customHeight="1" x14ac:dyDescent="0.2">
      <c r="A299" s="189">
        <f t="shared" si="31"/>
        <v>69</v>
      </c>
      <c r="C299" s="342">
        <f>C298+1</f>
        <v>69</v>
      </c>
      <c r="D299" s="343"/>
      <c r="E299" s="344" t="s">
        <v>137</v>
      </c>
      <c r="F299" s="345"/>
      <c r="G299" s="345"/>
      <c r="H299" s="345"/>
      <c r="I299" s="352"/>
      <c r="J299" s="353"/>
      <c r="K299" s="131" t="s">
        <v>124</v>
      </c>
      <c r="L299" s="352"/>
      <c r="M299" s="353"/>
      <c r="N299" s="353"/>
      <c r="O299" s="353"/>
      <c r="P299" s="132" t="s">
        <v>264</v>
      </c>
      <c r="Q299" s="392" t="str">
        <f>IF(AND(I299="",L299=""),"ー",IFERROR(ROUND(L299/I299,0),"要望人数を入力してください"))</f>
        <v>ー</v>
      </c>
      <c r="R299" s="393"/>
      <c r="S299" s="393"/>
      <c r="T299" s="393"/>
      <c r="U299" s="132" t="s">
        <v>264</v>
      </c>
      <c r="V299" s="392" t="str">
        <f>IF(AND(I299&gt;0,L299&gt;0),ROUNDDOWN(L299/2000,0),"")</f>
        <v/>
      </c>
      <c r="W299" s="393"/>
      <c r="X299" s="393"/>
      <c r="Y299" s="132" t="s">
        <v>44</v>
      </c>
    </row>
    <row r="300" spans="1:25" ht="30.45" customHeight="1" x14ac:dyDescent="0.2">
      <c r="A300" s="189">
        <f t="shared" si="31"/>
        <v>70</v>
      </c>
      <c r="C300" s="342">
        <f>C299+1</f>
        <v>70</v>
      </c>
      <c r="D300" s="343"/>
      <c r="E300" s="344" t="s">
        <v>138</v>
      </c>
      <c r="F300" s="345"/>
      <c r="G300" s="345"/>
      <c r="H300" s="345"/>
      <c r="I300" s="352"/>
      <c r="J300" s="353"/>
      <c r="K300" s="131" t="s">
        <v>124</v>
      </c>
      <c r="L300" s="352"/>
      <c r="M300" s="353"/>
      <c r="N300" s="353"/>
      <c r="O300" s="353"/>
      <c r="P300" s="132" t="s">
        <v>264</v>
      </c>
      <c r="Q300" s="392" t="str">
        <f>IF(AND(I300="",L300=""),"ー",IFERROR(ROUND(L300/I300,0),"要望人数を入力してください"))</f>
        <v>ー</v>
      </c>
      <c r="R300" s="393"/>
      <c r="S300" s="393"/>
      <c r="T300" s="393"/>
      <c r="U300" s="132" t="s">
        <v>264</v>
      </c>
      <c r="V300" s="392" t="str">
        <f>IF(AND(I300&gt;0,L300&gt;0),ROUNDDOWN(L300/2000,0),"")</f>
        <v/>
      </c>
      <c r="W300" s="393"/>
      <c r="X300" s="393"/>
      <c r="Y300" s="132" t="s">
        <v>44</v>
      </c>
    </row>
    <row r="301" spans="1:25" ht="9.4499999999999993" customHeight="1" x14ac:dyDescent="0.2"/>
    <row r="302" spans="1:25" ht="20.100000000000001" customHeight="1" x14ac:dyDescent="0.2">
      <c r="C302" t="s">
        <v>139</v>
      </c>
    </row>
    <row r="303" spans="1:25" ht="19.95" customHeight="1" x14ac:dyDescent="0.2">
      <c r="C303" s="355" t="s">
        <v>8</v>
      </c>
      <c r="D303" s="356"/>
      <c r="E303" s="230" t="s">
        <v>112</v>
      </c>
      <c r="F303" s="231"/>
      <c r="G303" s="231"/>
      <c r="H303" s="231"/>
      <c r="I303" s="346" t="s">
        <v>194</v>
      </c>
      <c r="J303" s="347"/>
      <c r="K303" s="348"/>
      <c r="L303" s="357" t="s">
        <v>170</v>
      </c>
      <c r="M303" s="358"/>
      <c r="N303" s="358"/>
      <c r="O303" s="358"/>
      <c r="P303" s="359"/>
      <c r="Q303" s="336" t="s">
        <v>179</v>
      </c>
      <c r="R303" s="337"/>
      <c r="S303" s="337"/>
      <c r="T303" s="337"/>
      <c r="U303" s="338"/>
      <c r="V303" s="339" t="s">
        <v>169</v>
      </c>
      <c r="W303" s="340"/>
      <c r="X303" s="340"/>
      <c r="Y303" s="341"/>
    </row>
    <row r="304" spans="1:25" ht="27" customHeight="1" x14ac:dyDescent="0.2">
      <c r="A304" s="189">
        <f t="shared" ref="A304" si="32">IF(C304&gt;0,C304,A303&amp;"a")</f>
        <v>71</v>
      </c>
      <c r="C304" s="342">
        <f>C300+1</f>
        <v>71</v>
      </c>
      <c r="D304" s="343"/>
      <c r="E304" s="379"/>
      <c r="F304" s="380"/>
      <c r="G304" s="380"/>
      <c r="H304" s="380"/>
      <c r="I304" s="352"/>
      <c r="J304" s="353"/>
      <c r="K304" s="150" t="s">
        <v>124</v>
      </c>
      <c r="L304" s="352"/>
      <c r="M304" s="353"/>
      <c r="N304" s="353"/>
      <c r="O304" s="353"/>
      <c r="P304" s="132" t="s">
        <v>264</v>
      </c>
      <c r="Q304" s="392" t="str">
        <f>IF(AND(I304="",L304=""),"ー",IFERROR(ROUND(L304/I304,0),"要望人数を入力してください"))</f>
        <v>ー</v>
      </c>
      <c r="R304" s="393"/>
      <c r="S304" s="393"/>
      <c r="T304" s="393"/>
      <c r="U304" s="132" t="s">
        <v>264</v>
      </c>
      <c r="V304" s="392" t="str">
        <f>IF(AND(I304&gt;0,L304&gt;0),ROUNDDOWN(L304/2000,0),"")</f>
        <v/>
      </c>
      <c r="W304" s="393"/>
      <c r="X304" s="393"/>
      <c r="Y304" s="132" t="s">
        <v>44</v>
      </c>
    </row>
    <row r="305" spans="1:25" ht="20.100000000000001" customHeight="1" x14ac:dyDescent="0.2">
      <c r="C305" t="s">
        <v>130</v>
      </c>
    </row>
    <row r="306" spans="1:25" ht="61.5" customHeight="1" x14ac:dyDescent="0.2">
      <c r="A306" s="189" t="str">
        <f>A304&amp;"a"</f>
        <v>71a</v>
      </c>
      <c r="C306" s="372"/>
      <c r="D306" s="373"/>
      <c r="E306" s="373"/>
      <c r="F306" s="373"/>
      <c r="G306" s="373"/>
      <c r="H306" s="373"/>
      <c r="I306" s="373"/>
      <c r="J306" s="373"/>
      <c r="K306" s="373"/>
      <c r="L306" s="373"/>
      <c r="M306" s="373"/>
      <c r="N306" s="373"/>
      <c r="O306" s="373"/>
      <c r="P306" s="373"/>
      <c r="Q306" s="373"/>
      <c r="R306" s="373"/>
      <c r="S306" s="373"/>
      <c r="T306" s="373"/>
      <c r="U306" s="373"/>
      <c r="V306" s="373"/>
      <c r="W306" s="373"/>
      <c r="X306" s="373"/>
      <c r="Y306" s="374"/>
    </row>
    <row r="307" spans="1:25" ht="11.55" customHeight="1" x14ac:dyDescent="0.2"/>
    <row r="308" spans="1:25" ht="33.450000000000003" customHeight="1" x14ac:dyDescent="0.2">
      <c r="C308" s="206" t="s">
        <v>125</v>
      </c>
      <c r="D308" s="286" t="s">
        <v>192</v>
      </c>
      <c r="E308" s="286"/>
      <c r="F308" s="286"/>
      <c r="G308" s="286"/>
      <c r="H308" s="286"/>
      <c r="I308" s="286"/>
      <c r="J308" s="286"/>
      <c r="K308" s="286"/>
      <c r="L308" s="286"/>
      <c r="M308" s="286"/>
      <c r="N308" s="286"/>
      <c r="O308" s="286"/>
      <c r="P308" s="286"/>
      <c r="Q308" s="286"/>
      <c r="R308" s="286"/>
      <c r="S308" s="286"/>
      <c r="T308" s="286"/>
      <c r="U308" s="286"/>
      <c r="V308" s="286"/>
      <c r="W308" s="286"/>
      <c r="X308" s="286"/>
      <c r="Y308" s="286"/>
    </row>
    <row r="309" spans="1:25" ht="28.5" customHeight="1" x14ac:dyDescent="0.2">
      <c r="C309" s="206" t="s">
        <v>126</v>
      </c>
      <c r="D309" s="286" t="s">
        <v>208</v>
      </c>
      <c r="E309" s="286"/>
      <c r="F309" s="286"/>
      <c r="G309" s="286"/>
      <c r="H309" s="286"/>
      <c r="I309" s="286"/>
      <c r="J309" s="286"/>
      <c r="K309" s="286"/>
      <c r="L309" s="286"/>
      <c r="M309" s="286"/>
      <c r="N309" s="286"/>
      <c r="O309" s="286"/>
      <c r="P309" s="286"/>
      <c r="Q309" s="286"/>
      <c r="R309" s="286"/>
      <c r="S309" s="286"/>
      <c r="T309" s="286"/>
      <c r="U309" s="286"/>
      <c r="V309" s="286"/>
      <c r="W309" s="286"/>
      <c r="X309" s="286"/>
      <c r="Y309" s="286"/>
    </row>
    <row r="310" spans="1:25" ht="27" customHeight="1" x14ac:dyDescent="0.2">
      <c r="C310" s="204" t="s">
        <v>127</v>
      </c>
      <c r="D310" s="362" t="s">
        <v>140</v>
      </c>
      <c r="E310" s="362"/>
      <c r="F310" s="362"/>
      <c r="G310" s="362"/>
      <c r="H310" s="362"/>
      <c r="I310" s="362"/>
      <c r="J310" s="362"/>
      <c r="K310" s="362"/>
      <c r="L310" s="362"/>
      <c r="M310" s="362"/>
      <c r="N310" s="362"/>
      <c r="O310" s="362"/>
      <c r="P310" s="362"/>
      <c r="Q310" s="362"/>
      <c r="R310" s="362"/>
      <c r="S310" s="362"/>
      <c r="T310" s="362"/>
      <c r="U310" s="362"/>
      <c r="V310" s="362"/>
      <c r="W310" s="362"/>
      <c r="X310" s="362"/>
      <c r="Y310" s="362"/>
    </row>
    <row r="311" spans="1:25" ht="26.55" customHeight="1" x14ac:dyDescent="0.2">
      <c r="C311" s="204" t="s">
        <v>128</v>
      </c>
      <c r="D311" s="362" t="s">
        <v>141</v>
      </c>
      <c r="E311" s="362"/>
      <c r="F311" s="362"/>
      <c r="G311" s="362"/>
      <c r="H311" s="362"/>
      <c r="I311" s="362"/>
      <c r="J311" s="362"/>
      <c r="K311" s="362"/>
      <c r="L311" s="362"/>
      <c r="M311" s="362"/>
      <c r="N311" s="362"/>
      <c r="O311" s="362"/>
      <c r="P311" s="362"/>
      <c r="Q311" s="362"/>
      <c r="R311" s="362"/>
      <c r="S311" s="362"/>
      <c r="T311" s="362"/>
      <c r="U311" s="362"/>
      <c r="V311" s="362"/>
      <c r="W311" s="362"/>
      <c r="X311" s="362"/>
      <c r="Y311" s="362"/>
    </row>
    <row r="312" spans="1:25" ht="24.45" customHeight="1" x14ac:dyDescent="0.2">
      <c r="C312" s="204" t="s">
        <v>173</v>
      </c>
      <c r="D312" s="362" t="str">
        <f>"B-"&amp;C304&amp;"に記載する事項が複数ある場合には、研修等の具体的内容を記載する欄に、それぞれの研修の内容がわかるように記載してください。補助対象経費、国庫補助要望額については合計値を記載してください。"</f>
        <v>B-71に記載する事項が複数ある場合には、研修等の具体的内容を記載する欄に、それぞれの研修の内容がわかるように記載してください。補助対象経費、国庫補助要望額については合計値を記載してください。</v>
      </c>
      <c r="E312" s="362"/>
      <c r="F312" s="362"/>
      <c r="G312" s="362"/>
      <c r="H312" s="362"/>
      <c r="I312" s="362"/>
      <c r="J312" s="362"/>
      <c r="K312" s="362"/>
      <c r="L312" s="362"/>
      <c r="M312" s="362"/>
      <c r="N312" s="362"/>
      <c r="O312" s="362"/>
      <c r="P312" s="362"/>
      <c r="Q312" s="362"/>
      <c r="R312" s="362"/>
      <c r="S312" s="362"/>
      <c r="T312" s="362"/>
      <c r="U312" s="362"/>
      <c r="V312" s="362"/>
      <c r="W312" s="362"/>
      <c r="X312" s="362"/>
      <c r="Y312" s="362"/>
    </row>
    <row r="314" spans="1:25" ht="20.100000000000001" customHeight="1" x14ac:dyDescent="0.2">
      <c r="C314" s="4" t="s">
        <v>142</v>
      </c>
    </row>
    <row r="315" spans="1:25" ht="19.95" customHeight="1" x14ac:dyDescent="0.2">
      <c r="C315" s="355" t="s">
        <v>8</v>
      </c>
      <c r="D315" s="356"/>
      <c r="E315" s="230" t="s">
        <v>112</v>
      </c>
      <c r="F315" s="231"/>
      <c r="G315" s="231"/>
      <c r="H315" s="231"/>
      <c r="I315" s="231"/>
      <c r="J315" s="231"/>
      <c r="K315" s="231"/>
      <c r="L315" s="231"/>
      <c r="M315" s="231"/>
      <c r="N315" s="231"/>
      <c r="O315" s="232"/>
      <c r="P315" s="230" t="s">
        <v>10</v>
      </c>
      <c r="Q315" s="231"/>
      <c r="R315" s="231"/>
      <c r="S315" s="231"/>
      <c r="T315" s="232"/>
      <c r="U315" s="376" t="s">
        <v>19</v>
      </c>
      <c r="V315" s="377"/>
      <c r="W315" s="377"/>
      <c r="X315" s="377"/>
      <c r="Y315" s="378"/>
    </row>
    <row r="316" spans="1:25" ht="27" customHeight="1" x14ac:dyDescent="0.2">
      <c r="A316" s="189">
        <f t="shared" ref="A316" si="33">IF(C316&gt;0,C316,A315&amp;"a")</f>
        <v>72</v>
      </c>
      <c r="C316" s="342">
        <f>C304+1</f>
        <v>72</v>
      </c>
      <c r="D316" s="343"/>
      <c r="E316" s="379"/>
      <c r="F316" s="380"/>
      <c r="G316" s="380"/>
      <c r="H316" s="380"/>
      <c r="I316" s="380"/>
      <c r="J316" s="380"/>
      <c r="K316" s="380"/>
      <c r="L316" s="380"/>
      <c r="M316" s="380"/>
      <c r="N316" s="380"/>
      <c r="O316" s="381"/>
      <c r="P316" s="282"/>
      <c r="Q316" s="283"/>
      <c r="R316" s="283"/>
      <c r="S316" s="283"/>
      <c r="T316" s="221" t="s">
        <v>264</v>
      </c>
      <c r="U316" s="280" t="str">
        <f>IF(P316&gt;0,ROUNDDOWN(P316/2000,0),"")</f>
        <v/>
      </c>
      <c r="V316" s="281"/>
      <c r="W316" s="281"/>
      <c r="X316" s="375" t="s">
        <v>44</v>
      </c>
      <c r="Y316" s="285"/>
    </row>
    <row r="317" spans="1:25" ht="20.100000000000001" customHeight="1" x14ac:dyDescent="0.2">
      <c r="C317" t="s">
        <v>130</v>
      </c>
    </row>
    <row r="318" spans="1:25" ht="61.5" customHeight="1" x14ac:dyDescent="0.2">
      <c r="A318" s="189" t="str">
        <f>A316&amp;"a"</f>
        <v>72a</v>
      </c>
      <c r="C318" s="372"/>
      <c r="D318" s="373"/>
      <c r="E318" s="373"/>
      <c r="F318" s="373"/>
      <c r="G318" s="373"/>
      <c r="H318" s="373"/>
      <c r="I318" s="373"/>
      <c r="J318" s="373"/>
      <c r="K318" s="373"/>
      <c r="L318" s="373"/>
      <c r="M318" s="373"/>
      <c r="N318" s="373"/>
      <c r="O318" s="373"/>
      <c r="P318" s="373"/>
      <c r="Q318" s="373"/>
      <c r="R318" s="373"/>
      <c r="S318" s="373"/>
      <c r="T318" s="373"/>
      <c r="U318" s="373"/>
      <c r="V318" s="373"/>
      <c r="W318" s="373"/>
      <c r="X318" s="373"/>
      <c r="Y318" s="374"/>
    </row>
    <row r="319" spans="1:25" ht="11.55" customHeight="1" x14ac:dyDescent="0.2"/>
    <row r="320" spans="1:25" ht="33.450000000000003" customHeight="1" x14ac:dyDescent="0.2">
      <c r="C320" s="206" t="s">
        <v>125</v>
      </c>
      <c r="D320" s="286" t="s">
        <v>195</v>
      </c>
      <c r="E320" s="286"/>
      <c r="F320" s="286"/>
      <c r="G320" s="286"/>
      <c r="H320" s="286"/>
      <c r="I320" s="286"/>
      <c r="J320" s="286"/>
      <c r="K320" s="286"/>
      <c r="L320" s="286"/>
      <c r="M320" s="286"/>
      <c r="N320" s="286"/>
      <c r="O320" s="286"/>
      <c r="P320" s="286"/>
      <c r="Q320" s="286"/>
      <c r="R320" s="286"/>
      <c r="S320" s="286"/>
      <c r="T320" s="286"/>
      <c r="U320" s="286"/>
      <c r="V320" s="286"/>
      <c r="W320" s="286"/>
      <c r="X320" s="286"/>
      <c r="Y320" s="286"/>
    </row>
    <row r="321" spans="3:25" ht="25.95" customHeight="1" x14ac:dyDescent="0.2">
      <c r="C321" s="206" t="s">
        <v>126</v>
      </c>
      <c r="D321" s="286" t="s">
        <v>208</v>
      </c>
      <c r="E321" s="286"/>
      <c r="F321" s="286"/>
      <c r="G321" s="286"/>
      <c r="H321" s="286"/>
      <c r="I321" s="286"/>
      <c r="J321" s="286"/>
      <c r="K321" s="286"/>
      <c r="L321" s="286"/>
      <c r="M321" s="286"/>
      <c r="N321" s="286"/>
      <c r="O321" s="286"/>
      <c r="P321" s="286"/>
      <c r="Q321" s="286"/>
      <c r="R321" s="286"/>
      <c r="S321" s="286"/>
      <c r="T321" s="286"/>
      <c r="U321" s="286"/>
      <c r="V321" s="286"/>
      <c r="W321" s="286"/>
      <c r="X321" s="286"/>
      <c r="Y321" s="286"/>
    </row>
    <row r="322" spans="3:25" ht="26.55" customHeight="1" x14ac:dyDescent="0.2">
      <c r="C322" s="206" t="s">
        <v>127</v>
      </c>
      <c r="D322" s="286" t="s">
        <v>141</v>
      </c>
      <c r="E322" s="286"/>
      <c r="F322" s="286"/>
      <c r="G322" s="286"/>
      <c r="H322" s="286"/>
      <c r="I322" s="286"/>
      <c r="J322" s="286"/>
      <c r="K322" s="286"/>
      <c r="L322" s="286"/>
      <c r="M322" s="286"/>
      <c r="N322" s="286"/>
      <c r="O322" s="286"/>
      <c r="P322" s="286"/>
      <c r="Q322" s="286"/>
      <c r="R322" s="286"/>
      <c r="S322" s="286"/>
      <c r="T322" s="286"/>
      <c r="U322" s="286"/>
      <c r="V322" s="286"/>
      <c r="W322" s="286"/>
      <c r="X322" s="286"/>
      <c r="Y322" s="286"/>
    </row>
    <row r="323" spans="3:25" ht="24.45" customHeight="1" x14ac:dyDescent="0.2">
      <c r="C323" s="204" t="s">
        <v>128</v>
      </c>
      <c r="D323" s="362" t="str">
        <f>"B-"&amp;C316&amp;"に記載する事項が複数ある場合には、研修等の具体的内容を記載する欄に、それぞれの研修の内容がわかるように記載してください。補助対象経費、国庫補助要望額については合計値を記載してください。"</f>
        <v>B-72に記載する事項が複数ある場合には、研修等の具体的内容を記載する欄に、それぞれの研修の内容がわかるように記載してください。補助対象経費、国庫補助要望額については合計値を記載してください。</v>
      </c>
      <c r="E323" s="362"/>
      <c r="F323" s="362"/>
      <c r="G323" s="362"/>
      <c r="H323" s="362"/>
      <c r="I323" s="362"/>
      <c r="J323" s="362"/>
      <c r="K323" s="362"/>
      <c r="L323" s="362"/>
      <c r="M323" s="362"/>
      <c r="N323" s="362"/>
      <c r="O323" s="362"/>
      <c r="P323" s="362"/>
      <c r="Q323" s="362"/>
      <c r="R323" s="362"/>
      <c r="S323" s="362"/>
      <c r="T323" s="362"/>
      <c r="U323" s="362"/>
      <c r="V323" s="362"/>
      <c r="W323" s="362"/>
      <c r="X323" s="362"/>
      <c r="Y323" s="362"/>
    </row>
  </sheetData>
  <sheetProtection sheet="1" objects="1" scenarios="1"/>
  <mergeCells count="747">
    <mergeCell ref="E209:Y209"/>
    <mergeCell ref="E225:H225"/>
    <mergeCell ref="L300:O300"/>
    <mergeCell ref="Q300:T300"/>
    <mergeCell ref="L304:O304"/>
    <mergeCell ref="Q304:T304"/>
    <mergeCell ref="P316:S316"/>
    <mergeCell ref="P240:S240"/>
    <mergeCell ref="P249:S249"/>
    <mergeCell ref="P255:S255"/>
    <mergeCell ref="L267:O267"/>
    <mergeCell ref="Q267:T267"/>
    <mergeCell ref="L268:O268"/>
    <mergeCell ref="Q268:T268"/>
    <mergeCell ref="P278:S278"/>
    <mergeCell ref="P284:S284"/>
    <mergeCell ref="E248:O248"/>
    <mergeCell ref="E249:O249"/>
    <mergeCell ref="P254:T254"/>
    <mergeCell ref="I266:K266"/>
    <mergeCell ref="C287:Y287"/>
    <mergeCell ref="E284:O284"/>
    <mergeCell ref="D289:Y289"/>
    <mergeCell ref="I297:J297"/>
    <mergeCell ref="P215:S215"/>
    <mergeCell ref="P221:S221"/>
    <mergeCell ref="P223:S223"/>
    <mergeCell ref="P225:S225"/>
    <mergeCell ref="P227:S227"/>
    <mergeCell ref="P233:S233"/>
    <mergeCell ref="P234:S234"/>
    <mergeCell ref="P235:S235"/>
    <mergeCell ref="P214:T214"/>
    <mergeCell ref="C218:Y218"/>
    <mergeCell ref="C214:D214"/>
    <mergeCell ref="M214:O214"/>
    <mergeCell ref="E223:H223"/>
    <mergeCell ref="X215:Y215"/>
    <mergeCell ref="E221:H221"/>
    <mergeCell ref="U221:W221"/>
    <mergeCell ref="C215:D215"/>
    <mergeCell ref="E224:L224"/>
    <mergeCell ref="U223:W223"/>
    <mergeCell ref="X223:Y223"/>
    <mergeCell ref="M215:N215"/>
    <mergeCell ref="E233:L233"/>
    <mergeCell ref="E234:L234"/>
    <mergeCell ref="X233:Y233"/>
    <mergeCell ref="P188:S188"/>
    <mergeCell ref="P189:S189"/>
    <mergeCell ref="P196:S196"/>
    <mergeCell ref="P202:S202"/>
    <mergeCell ref="P203:S203"/>
    <mergeCell ref="P204:S204"/>
    <mergeCell ref="P205:S205"/>
    <mergeCell ref="P206:S206"/>
    <mergeCell ref="P208:S208"/>
    <mergeCell ref="P128:S129"/>
    <mergeCell ref="T128:T129"/>
    <mergeCell ref="P130:S131"/>
    <mergeCell ref="T130:T131"/>
    <mergeCell ref="P132:S133"/>
    <mergeCell ref="T132:T133"/>
    <mergeCell ref="P140:S141"/>
    <mergeCell ref="T140:T141"/>
    <mergeCell ref="P142:S143"/>
    <mergeCell ref="T142:T143"/>
    <mergeCell ref="C267:D267"/>
    <mergeCell ref="E267:H267"/>
    <mergeCell ref="D273:Y273"/>
    <mergeCell ref="D274:Y274"/>
    <mergeCell ref="C276:Y276"/>
    <mergeCell ref="T59:T60"/>
    <mergeCell ref="P59:S60"/>
    <mergeCell ref="P62:S63"/>
    <mergeCell ref="T62:T63"/>
    <mergeCell ref="P65:S66"/>
    <mergeCell ref="T65:T66"/>
    <mergeCell ref="P75:S76"/>
    <mergeCell ref="T75:T76"/>
    <mergeCell ref="P81:S82"/>
    <mergeCell ref="T81:T82"/>
    <mergeCell ref="P87:S88"/>
    <mergeCell ref="T87:T88"/>
    <mergeCell ref="P93:S94"/>
    <mergeCell ref="T93:T94"/>
    <mergeCell ref="P99:S100"/>
    <mergeCell ref="T99:T100"/>
    <mergeCell ref="P107:S108"/>
    <mergeCell ref="T107:T108"/>
    <mergeCell ref="X187:Y187"/>
    <mergeCell ref="C277:D277"/>
    <mergeCell ref="P277:T277"/>
    <mergeCell ref="U277:Y277"/>
    <mergeCell ref="E277:O277"/>
    <mergeCell ref="C283:D283"/>
    <mergeCell ref="P283:T283"/>
    <mergeCell ref="U283:Y283"/>
    <mergeCell ref="C284:D284"/>
    <mergeCell ref="C278:D278"/>
    <mergeCell ref="U278:W278"/>
    <mergeCell ref="X278:Y278"/>
    <mergeCell ref="E283:O283"/>
    <mergeCell ref="E278:O278"/>
    <mergeCell ref="C281:Y281"/>
    <mergeCell ref="U284:W284"/>
    <mergeCell ref="X284:Y284"/>
    <mergeCell ref="C299:D299"/>
    <mergeCell ref="E299:H299"/>
    <mergeCell ref="I299:J299"/>
    <mergeCell ref="D292:Y292"/>
    <mergeCell ref="C298:D298"/>
    <mergeCell ref="E298:H298"/>
    <mergeCell ref="I298:J298"/>
    <mergeCell ref="V296:Y296"/>
    <mergeCell ref="L298:O298"/>
    <mergeCell ref="Q298:T298"/>
    <mergeCell ref="L299:O299"/>
    <mergeCell ref="Q299:T299"/>
    <mergeCell ref="C297:D297"/>
    <mergeCell ref="E297:H297"/>
    <mergeCell ref="L297:O297"/>
    <mergeCell ref="Q297:T297"/>
    <mergeCell ref="D320:Y320"/>
    <mergeCell ref="C195:D195"/>
    <mergeCell ref="P195:T195"/>
    <mergeCell ref="U195:Y195"/>
    <mergeCell ref="V297:X297"/>
    <mergeCell ref="V298:X298"/>
    <mergeCell ref="V299:X299"/>
    <mergeCell ref="V300:X300"/>
    <mergeCell ref="E304:H304"/>
    <mergeCell ref="I304:J304"/>
    <mergeCell ref="V304:X304"/>
    <mergeCell ref="D310:Y310"/>
    <mergeCell ref="C196:D197"/>
    <mergeCell ref="X196:Y196"/>
    <mergeCell ref="B199:Z199"/>
    <mergeCell ref="E196:L196"/>
    <mergeCell ref="U255:W255"/>
    <mergeCell ref="X255:Y255"/>
    <mergeCell ref="M254:O254"/>
    <mergeCell ref="C255:D256"/>
    <mergeCell ref="M255:N255"/>
    <mergeCell ref="B252:Z252"/>
    <mergeCell ref="C253:Y253"/>
    <mergeCell ref="C208:D209"/>
    <mergeCell ref="E195:L195"/>
    <mergeCell ref="C193:Y193"/>
    <mergeCell ref="X174:Y174"/>
    <mergeCell ref="E190:Y190"/>
    <mergeCell ref="C189:D190"/>
    <mergeCell ref="M189:N189"/>
    <mergeCell ref="U189:W189"/>
    <mergeCell ref="X189:Y189"/>
    <mergeCell ref="M188:N188"/>
    <mergeCell ref="M185:N185"/>
    <mergeCell ref="U187:W187"/>
    <mergeCell ref="U188:W188"/>
    <mergeCell ref="X188:Y188"/>
    <mergeCell ref="C188:D188"/>
    <mergeCell ref="U186:W186"/>
    <mergeCell ref="P174:S174"/>
    <mergeCell ref="P175:S175"/>
    <mergeCell ref="P176:S176"/>
    <mergeCell ref="P182:S182"/>
    <mergeCell ref="P183:S183"/>
    <mergeCell ref="P184:S184"/>
    <mergeCell ref="P185:S185"/>
    <mergeCell ref="C182:D182"/>
    <mergeCell ref="P187:S187"/>
    <mergeCell ref="X173:Y173"/>
    <mergeCell ref="U173:W173"/>
    <mergeCell ref="E166:L166"/>
    <mergeCell ref="E167:L167"/>
    <mergeCell ref="M173:N173"/>
    <mergeCell ref="U165:Y165"/>
    <mergeCell ref="C166:D166"/>
    <mergeCell ref="M166:N166"/>
    <mergeCell ref="C181:D181"/>
    <mergeCell ref="C174:D174"/>
    <mergeCell ref="P166:S166"/>
    <mergeCell ref="P167:S167"/>
    <mergeCell ref="P172:S172"/>
    <mergeCell ref="P173:S173"/>
    <mergeCell ref="U181:Y181"/>
    <mergeCell ref="U176:W176"/>
    <mergeCell ref="X175:Y175"/>
    <mergeCell ref="U160:W160"/>
    <mergeCell ref="X166:Y166"/>
    <mergeCell ref="U171:Y171"/>
    <mergeCell ref="X172:Y172"/>
    <mergeCell ref="C170:Y170"/>
    <mergeCell ref="C171:D171"/>
    <mergeCell ref="C172:D172"/>
    <mergeCell ref="M172:N172"/>
    <mergeCell ref="X167:Y167"/>
    <mergeCell ref="U166:W166"/>
    <mergeCell ref="P160:S160"/>
    <mergeCell ref="M182:N182"/>
    <mergeCell ref="U182:W182"/>
    <mergeCell ref="X182:Y182"/>
    <mergeCell ref="X176:Y176"/>
    <mergeCell ref="M176:N176"/>
    <mergeCell ref="X186:Y186"/>
    <mergeCell ref="M184:N184"/>
    <mergeCell ref="C180:Y180"/>
    <mergeCell ref="U184:W184"/>
    <mergeCell ref="X184:Y184"/>
    <mergeCell ref="U185:W185"/>
    <mergeCell ref="C185:D185"/>
    <mergeCell ref="P186:S186"/>
    <mergeCell ref="C33:Y33"/>
    <mergeCell ref="C34:X34"/>
    <mergeCell ref="C36:V36"/>
    <mergeCell ref="C37:V37"/>
    <mergeCell ref="C38:V38"/>
    <mergeCell ref="C39:V39"/>
    <mergeCell ref="C40:V40"/>
    <mergeCell ref="C41:V41"/>
    <mergeCell ref="M167:N167"/>
    <mergeCell ref="M159:N159"/>
    <mergeCell ref="M157:N157"/>
    <mergeCell ref="M158:N158"/>
    <mergeCell ref="C167:D167"/>
    <mergeCell ref="U159:W159"/>
    <mergeCell ref="C160:D160"/>
    <mergeCell ref="M160:N160"/>
    <mergeCell ref="X160:Y160"/>
    <mergeCell ref="M165:O165"/>
    <mergeCell ref="U167:W167"/>
    <mergeCell ref="U155:W155"/>
    <mergeCell ref="C164:Y164"/>
    <mergeCell ref="C165:D165"/>
    <mergeCell ref="E160:L160"/>
    <mergeCell ref="E165:L165"/>
    <mergeCell ref="U144:W144"/>
    <mergeCell ref="X144:Y145"/>
    <mergeCell ref="M146:N147"/>
    <mergeCell ref="O146:O147"/>
    <mergeCell ref="X159:Y159"/>
    <mergeCell ref="C152:Y152"/>
    <mergeCell ref="C159:D159"/>
    <mergeCell ref="P144:S145"/>
    <mergeCell ref="T144:T145"/>
    <mergeCell ref="P146:S147"/>
    <mergeCell ref="T146:T147"/>
    <mergeCell ref="P154:S154"/>
    <mergeCell ref="P155:S155"/>
    <mergeCell ref="U154:W154"/>
    <mergeCell ref="U146:W146"/>
    <mergeCell ref="X146:Y147"/>
    <mergeCell ref="P156:S156"/>
    <mergeCell ref="P157:S157"/>
    <mergeCell ref="P158:S158"/>
    <mergeCell ref="P159:S159"/>
    <mergeCell ref="M196:N196"/>
    <mergeCell ref="X221:Y221"/>
    <mergeCell ref="P232:T232"/>
    <mergeCell ref="C200:Y200"/>
    <mergeCell ref="U202:W202"/>
    <mergeCell ref="X202:Y202"/>
    <mergeCell ref="E220:H220"/>
    <mergeCell ref="M220:O220"/>
    <mergeCell ref="I223:L223"/>
    <mergeCell ref="X205:Y205"/>
    <mergeCell ref="X206:Y206"/>
    <mergeCell ref="U205:W205"/>
    <mergeCell ref="U206:W206"/>
    <mergeCell ref="M204:N204"/>
    <mergeCell ref="C220:D220"/>
    <mergeCell ref="X207:Y207"/>
    <mergeCell ref="I221:L221"/>
    <mergeCell ref="C223:D224"/>
    <mergeCell ref="M223:N223"/>
    <mergeCell ref="U227:W227"/>
    <mergeCell ref="X227:Y227"/>
    <mergeCell ref="M225:N225"/>
    <mergeCell ref="U225:W225"/>
    <mergeCell ref="U196:W196"/>
    <mergeCell ref="C44:X44"/>
    <mergeCell ref="C46:V46"/>
    <mergeCell ref="M103:N103"/>
    <mergeCell ref="C57:Y57"/>
    <mergeCell ref="U240:W240"/>
    <mergeCell ref="X240:Y240"/>
    <mergeCell ref="U249:W249"/>
    <mergeCell ref="B246:Z246"/>
    <mergeCell ref="U248:Y248"/>
    <mergeCell ref="P248:T248"/>
    <mergeCell ref="C240:D240"/>
    <mergeCell ref="X249:Y249"/>
    <mergeCell ref="U239:Y239"/>
    <mergeCell ref="E186:L186"/>
    <mergeCell ref="E187:L187"/>
    <mergeCell ref="M183:N183"/>
    <mergeCell ref="C183:D183"/>
    <mergeCell ref="U183:W183"/>
    <mergeCell ref="X183:Y183"/>
    <mergeCell ref="E64:L64"/>
    <mergeCell ref="M64:N64"/>
    <mergeCell ref="C73:Y73"/>
    <mergeCell ref="E65:L66"/>
    <mergeCell ref="U93:Y94"/>
    <mergeCell ref="B1:Z1"/>
    <mergeCell ref="C4:E4"/>
    <mergeCell ref="N4:P4"/>
    <mergeCell ref="Q4:Y4"/>
    <mergeCell ref="Q7:Y7"/>
    <mergeCell ref="C58:D58"/>
    <mergeCell ref="M58:O58"/>
    <mergeCell ref="P58:T58"/>
    <mergeCell ref="U58:Y58"/>
    <mergeCell ref="C6:E7"/>
    <mergeCell ref="N6:P7"/>
    <mergeCell ref="B55:Z55"/>
    <mergeCell ref="C56:Y56"/>
    <mergeCell ref="F4:L4"/>
    <mergeCell ref="H6:L6"/>
    <mergeCell ref="H7:L7"/>
    <mergeCell ref="F6:G7"/>
    <mergeCell ref="B18:Z18"/>
    <mergeCell ref="C19:Y19"/>
    <mergeCell ref="C30:V30"/>
    <mergeCell ref="C49:V49"/>
    <mergeCell ref="C50:V50"/>
    <mergeCell ref="C47:V47"/>
    <mergeCell ref="C48:V48"/>
    <mergeCell ref="M77:N77"/>
    <mergeCell ref="M78:N78"/>
    <mergeCell ref="M79:N79"/>
    <mergeCell ref="E77:L77"/>
    <mergeCell ref="E78:L78"/>
    <mergeCell ref="E79:L79"/>
    <mergeCell ref="E83:L83"/>
    <mergeCell ref="C69:Y69"/>
    <mergeCell ref="C71:Y71"/>
    <mergeCell ref="O75:O76"/>
    <mergeCell ref="I75:L76"/>
    <mergeCell ref="C81:D82"/>
    <mergeCell ref="E81:H82"/>
    <mergeCell ref="M81:N82"/>
    <mergeCell ref="O81:O82"/>
    <mergeCell ref="I81:L82"/>
    <mergeCell ref="E74:H74"/>
    <mergeCell ref="U81:Y82"/>
    <mergeCell ref="C75:D76"/>
    <mergeCell ref="I74:L74"/>
    <mergeCell ref="C74:D74"/>
    <mergeCell ref="M74:O74"/>
    <mergeCell ref="P74:T74"/>
    <mergeCell ref="U74:Y74"/>
    <mergeCell ref="I93:L94"/>
    <mergeCell ref="E91:L91"/>
    <mergeCell ref="M91:N91"/>
    <mergeCell ref="E67:L67"/>
    <mergeCell ref="M67:N67"/>
    <mergeCell ref="E89:L89"/>
    <mergeCell ref="X185:Y185"/>
    <mergeCell ref="M186:N186"/>
    <mergeCell ref="C65:D67"/>
    <mergeCell ref="U87:Y88"/>
    <mergeCell ref="M84:N84"/>
    <mergeCell ref="M85:N85"/>
    <mergeCell ref="E84:L84"/>
    <mergeCell ref="E85:L85"/>
    <mergeCell ref="U127:Y127"/>
    <mergeCell ref="U130:W131"/>
    <mergeCell ref="M127:O127"/>
    <mergeCell ref="U141:W141"/>
    <mergeCell ref="U143:W143"/>
    <mergeCell ref="X128:Y129"/>
    <mergeCell ref="X132:Y133"/>
    <mergeCell ref="C128:D129"/>
    <mergeCell ref="O130:O131"/>
    <mergeCell ref="C138:Y138"/>
    <mergeCell ref="X59:Y60"/>
    <mergeCell ref="M62:N63"/>
    <mergeCell ref="O62:O63"/>
    <mergeCell ref="M59:N60"/>
    <mergeCell ref="O59:O60"/>
    <mergeCell ref="X63:Y63"/>
    <mergeCell ref="U62:Y62"/>
    <mergeCell ref="U65:Y65"/>
    <mergeCell ref="O65:O66"/>
    <mergeCell ref="U59:W59"/>
    <mergeCell ref="M65:N66"/>
    <mergeCell ref="X66:Y66"/>
    <mergeCell ref="U60:W60"/>
    <mergeCell ref="C187:D187"/>
    <mergeCell ref="M187:N187"/>
    <mergeCell ref="P139:T139"/>
    <mergeCell ref="C184:D184"/>
    <mergeCell ref="C186:D186"/>
    <mergeCell ref="E158:L158"/>
    <mergeCell ref="E159:L159"/>
    <mergeCell ref="C146:D147"/>
    <mergeCell ref="C156:D156"/>
    <mergeCell ref="M156:N156"/>
    <mergeCell ref="M155:N155"/>
    <mergeCell ref="P153:T153"/>
    <mergeCell ref="P165:T165"/>
    <mergeCell ref="O142:O143"/>
    <mergeCell ref="C175:D175"/>
    <mergeCell ref="C173:D173"/>
    <mergeCell ref="C176:D176"/>
    <mergeCell ref="E146:L147"/>
    <mergeCell ref="M144:N145"/>
    <mergeCell ref="O144:O145"/>
    <mergeCell ref="M181:O181"/>
    <mergeCell ref="P181:T181"/>
    <mergeCell ref="M171:O171"/>
    <mergeCell ref="P171:T171"/>
    <mergeCell ref="E130:L131"/>
    <mergeCell ref="E132:L133"/>
    <mergeCell ref="C158:D158"/>
    <mergeCell ref="C157:D157"/>
    <mergeCell ref="C155:D155"/>
    <mergeCell ref="C142:D143"/>
    <mergeCell ref="E142:L143"/>
    <mergeCell ref="M142:N143"/>
    <mergeCell ref="C144:D145"/>
    <mergeCell ref="E144:L145"/>
    <mergeCell ref="U140:W140"/>
    <mergeCell ref="C140:D141"/>
    <mergeCell ref="C99:D100"/>
    <mergeCell ref="X142:Y143"/>
    <mergeCell ref="U156:W156"/>
    <mergeCell ref="U147:W147"/>
    <mergeCell ref="U158:W158"/>
    <mergeCell ref="C151:Y151"/>
    <mergeCell ref="U145:W145"/>
    <mergeCell ref="X154:Y154"/>
    <mergeCell ref="B150:Z150"/>
    <mergeCell ref="U142:W142"/>
    <mergeCell ref="X130:Y131"/>
    <mergeCell ref="C132:D133"/>
    <mergeCell ref="C127:D127"/>
    <mergeCell ref="M132:N133"/>
    <mergeCell ref="U128:W129"/>
    <mergeCell ref="E127:L127"/>
    <mergeCell ref="E128:L129"/>
    <mergeCell ref="C139:D139"/>
    <mergeCell ref="U139:Y139"/>
    <mergeCell ref="E139:L139"/>
    <mergeCell ref="X140:Y141"/>
    <mergeCell ref="M139:O139"/>
    <mergeCell ref="E95:L95"/>
    <mergeCell ref="M95:N95"/>
    <mergeCell ref="E96:L96"/>
    <mergeCell ref="M96:N96"/>
    <mergeCell ref="M106:N106"/>
    <mergeCell ref="O93:O94"/>
    <mergeCell ref="X158:Y158"/>
    <mergeCell ref="C153:D153"/>
    <mergeCell ref="C154:D154"/>
    <mergeCell ref="M153:O153"/>
    <mergeCell ref="X156:Y156"/>
    <mergeCell ref="X157:Y157"/>
    <mergeCell ref="M154:N154"/>
    <mergeCell ref="U153:Y153"/>
    <mergeCell ref="E155:L155"/>
    <mergeCell ref="E156:L156"/>
    <mergeCell ref="E157:L157"/>
    <mergeCell ref="U157:W157"/>
    <mergeCell ref="X155:Y155"/>
    <mergeCell ref="E153:L153"/>
    <mergeCell ref="E154:L154"/>
    <mergeCell ref="E140:L141"/>
    <mergeCell ref="M140:N141"/>
    <mergeCell ref="O140:O141"/>
    <mergeCell ref="C248:D248"/>
    <mergeCell ref="C247:Y247"/>
    <mergeCell ref="C238:Y238"/>
    <mergeCell ref="E228:Y228"/>
    <mergeCell ref="C232:D232"/>
    <mergeCell ref="E232:L232"/>
    <mergeCell ref="M234:N234"/>
    <mergeCell ref="M235:N235"/>
    <mergeCell ref="M233:N233"/>
    <mergeCell ref="P239:T239"/>
    <mergeCell ref="X235:Y235"/>
    <mergeCell ref="U232:Y232"/>
    <mergeCell ref="X234:Y234"/>
    <mergeCell ref="M232:O232"/>
    <mergeCell ref="E239:O239"/>
    <mergeCell ref="E240:O240"/>
    <mergeCell ref="U235:W235"/>
    <mergeCell ref="C227:D229"/>
    <mergeCell ref="I227:L227"/>
    <mergeCell ref="C239:D239"/>
    <mergeCell ref="C231:Y231"/>
    <mergeCell ref="U233:W233"/>
    <mergeCell ref="C233:D233"/>
    <mergeCell ref="E235:L235"/>
    <mergeCell ref="C235:D235"/>
    <mergeCell ref="C234:D234"/>
    <mergeCell ref="U234:W234"/>
    <mergeCell ref="I225:L225"/>
    <mergeCell ref="E229:L229"/>
    <mergeCell ref="M227:N227"/>
    <mergeCell ref="E226:L226"/>
    <mergeCell ref="C225:D226"/>
    <mergeCell ref="X225:Y225"/>
    <mergeCell ref="E227:H227"/>
    <mergeCell ref="M206:N206"/>
    <mergeCell ref="E206:L206"/>
    <mergeCell ref="E222:L222"/>
    <mergeCell ref="U215:W215"/>
    <mergeCell ref="C213:Y213"/>
    <mergeCell ref="M207:N207"/>
    <mergeCell ref="C207:D207"/>
    <mergeCell ref="C219:Y219"/>
    <mergeCell ref="U220:Y220"/>
    <mergeCell ref="I220:L220"/>
    <mergeCell ref="E214:L214"/>
    <mergeCell ref="E215:L215"/>
    <mergeCell ref="U208:W208"/>
    <mergeCell ref="X208:Y208"/>
    <mergeCell ref="U207:W207"/>
    <mergeCell ref="U214:Y214"/>
    <mergeCell ref="P220:T220"/>
    <mergeCell ref="E208:L208"/>
    <mergeCell ref="M221:N221"/>
    <mergeCell ref="E207:L207"/>
    <mergeCell ref="C221:D222"/>
    <mergeCell ref="C206:D206"/>
    <mergeCell ref="M208:N208"/>
    <mergeCell ref="P207:S207"/>
    <mergeCell ref="E205:L205"/>
    <mergeCell ref="X203:Y203"/>
    <mergeCell ref="C201:D201"/>
    <mergeCell ref="M203:N203"/>
    <mergeCell ref="M202:N202"/>
    <mergeCell ref="P201:T201"/>
    <mergeCell ref="U203:W203"/>
    <mergeCell ref="E201:L201"/>
    <mergeCell ref="C203:D203"/>
    <mergeCell ref="U204:W204"/>
    <mergeCell ref="U201:Y201"/>
    <mergeCell ref="E202:L202"/>
    <mergeCell ref="E203:L203"/>
    <mergeCell ref="E204:L204"/>
    <mergeCell ref="X204:Y204"/>
    <mergeCell ref="M201:O201"/>
    <mergeCell ref="M205:N205"/>
    <mergeCell ref="C202:D202"/>
    <mergeCell ref="C204:D204"/>
    <mergeCell ref="C205:D205"/>
    <mergeCell ref="U254:Y254"/>
    <mergeCell ref="D271:Y271"/>
    <mergeCell ref="D272:Y272"/>
    <mergeCell ref="E256:L256"/>
    <mergeCell ref="E254:L254"/>
    <mergeCell ref="E255:L255"/>
    <mergeCell ref="C261:Y261"/>
    <mergeCell ref="B258:Z258"/>
    <mergeCell ref="C265:Y265"/>
    <mergeCell ref="S262:T262"/>
    <mergeCell ref="C268:D268"/>
    <mergeCell ref="E268:H268"/>
    <mergeCell ref="I268:J268"/>
    <mergeCell ref="C259:Y259"/>
    <mergeCell ref="V266:Y266"/>
    <mergeCell ref="V267:X267"/>
    <mergeCell ref="L266:P266"/>
    <mergeCell ref="Q266:U266"/>
    <mergeCell ref="S263:T263"/>
    <mergeCell ref="I267:J267"/>
    <mergeCell ref="D270:Y270"/>
    <mergeCell ref="V268:X268"/>
    <mergeCell ref="C266:D266"/>
    <mergeCell ref="E266:H266"/>
    <mergeCell ref="C318:Y318"/>
    <mergeCell ref="C316:D316"/>
    <mergeCell ref="U316:W316"/>
    <mergeCell ref="X316:Y316"/>
    <mergeCell ref="C304:D304"/>
    <mergeCell ref="C315:D315"/>
    <mergeCell ref="P315:T315"/>
    <mergeCell ref="U315:Y315"/>
    <mergeCell ref="C306:Y306"/>
    <mergeCell ref="D309:Y309"/>
    <mergeCell ref="D311:Y311"/>
    <mergeCell ref="D312:Y312"/>
    <mergeCell ref="D308:Y308"/>
    <mergeCell ref="E315:O315"/>
    <mergeCell ref="E316:O316"/>
    <mergeCell ref="C303:D303"/>
    <mergeCell ref="L303:P303"/>
    <mergeCell ref="D321:Y321"/>
    <mergeCell ref="C51:V51"/>
    <mergeCell ref="D52:Y52"/>
    <mergeCell ref="D322:Y322"/>
    <mergeCell ref="D323:Y323"/>
    <mergeCell ref="C22:Y22"/>
    <mergeCell ref="C20:Y20"/>
    <mergeCell ref="C23:Y23"/>
    <mergeCell ref="C25:X25"/>
    <mergeCell ref="C21:Y21"/>
    <mergeCell ref="C43:Y43"/>
    <mergeCell ref="C27:V27"/>
    <mergeCell ref="C28:V28"/>
    <mergeCell ref="C29:V29"/>
    <mergeCell ref="C31:V31"/>
    <mergeCell ref="C87:D88"/>
    <mergeCell ref="E87:H88"/>
    <mergeCell ref="M87:N88"/>
    <mergeCell ref="O87:O88"/>
    <mergeCell ref="I87:L88"/>
    <mergeCell ref="C93:D94"/>
    <mergeCell ref="M195:O195"/>
    <mergeCell ref="U75:Y76"/>
    <mergeCell ref="U63:W63"/>
    <mergeCell ref="U66:W66"/>
    <mergeCell ref="C59:D61"/>
    <mergeCell ref="Q303:U303"/>
    <mergeCell ref="V303:Y303"/>
    <mergeCell ref="C300:D300"/>
    <mergeCell ref="E300:H300"/>
    <mergeCell ref="E303:H303"/>
    <mergeCell ref="I303:K303"/>
    <mergeCell ref="E197:Y197"/>
    <mergeCell ref="I300:J300"/>
    <mergeCell ref="C294:Y294"/>
    <mergeCell ref="C296:D296"/>
    <mergeCell ref="E296:H296"/>
    <mergeCell ref="I296:K296"/>
    <mergeCell ref="L296:P296"/>
    <mergeCell ref="C249:D249"/>
    <mergeCell ref="Q296:U296"/>
    <mergeCell ref="C254:D254"/>
    <mergeCell ref="D290:Y290"/>
    <mergeCell ref="D291:Y291"/>
    <mergeCell ref="M89:N89"/>
    <mergeCell ref="E90:L90"/>
    <mergeCell ref="P118:S119"/>
    <mergeCell ref="T118:T119"/>
    <mergeCell ref="C112:D113"/>
    <mergeCell ref="I107:L108"/>
    <mergeCell ref="M90:N90"/>
    <mergeCell ref="M83:N83"/>
    <mergeCell ref="E75:H76"/>
    <mergeCell ref="M75:N76"/>
    <mergeCell ref="O114:O115"/>
    <mergeCell ref="C110:D111"/>
    <mergeCell ref="E97:L97"/>
    <mergeCell ref="M97:N97"/>
    <mergeCell ref="M93:N94"/>
    <mergeCell ref="E104:L104"/>
    <mergeCell ref="E101:L101"/>
    <mergeCell ref="M101:Y101"/>
    <mergeCell ref="C107:D108"/>
    <mergeCell ref="M104:N104"/>
    <mergeCell ref="E105:L105"/>
    <mergeCell ref="M105:N105"/>
    <mergeCell ref="O107:O108"/>
    <mergeCell ref="M112:N113"/>
    <mergeCell ref="O112:O113"/>
    <mergeCell ref="E112:H113"/>
    <mergeCell ref="E107:H108"/>
    <mergeCell ref="M107:N108"/>
    <mergeCell ref="M109:N109"/>
    <mergeCell ref="P112:S113"/>
    <mergeCell ref="T112:T113"/>
    <mergeCell ref="P114:S115"/>
    <mergeCell ref="T114:T115"/>
    <mergeCell ref="P116:S117"/>
    <mergeCell ref="T116:T117"/>
    <mergeCell ref="I112:L113"/>
    <mergeCell ref="E110:H111"/>
    <mergeCell ref="M110:N111"/>
    <mergeCell ref="O110:O111"/>
    <mergeCell ref="P110:S111"/>
    <mergeCell ref="T110:T111"/>
    <mergeCell ref="O99:O100"/>
    <mergeCell ref="E188:L188"/>
    <mergeCell ref="E102:L102"/>
    <mergeCell ref="E176:L176"/>
    <mergeCell ref="E181:L181"/>
    <mergeCell ref="E182:L182"/>
    <mergeCell ref="E183:L183"/>
    <mergeCell ref="E171:L171"/>
    <mergeCell ref="E172:L172"/>
    <mergeCell ref="E173:L173"/>
    <mergeCell ref="E174:L174"/>
    <mergeCell ref="I114:L115"/>
    <mergeCell ref="D121:Y121"/>
    <mergeCell ref="O132:O133"/>
    <mergeCell ref="M130:N131"/>
    <mergeCell ref="M128:N129"/>
    <mergeCell ref="O128:O129"/>
    <mergeCell ref="E114:H115"/>
    <mergeCell ref="M114:N115"/>
    <mergeCell ref="I116:L117"/>
    <mergeCell ref="M116:N117"/>
    <mergeCell ref="O116:O117"/>
    <mergeCell ref="E118:H119"/>
    <mergeCell ref="I118:L119"/>
    <mergeCell ref="E103:L103"/>
    <mergeCell ref="E184:L184"/>
    <mergeCell ref="E185:L185"/>
    <mergeCell ref="U175:W175"/>
    <mergeCell ref="M175:N175"/>
    <mergeCell ref="E175:L175"/>
    <mergeCell ref="E189:L189"/>
    <mergeCell ref="U174:W174"/>
    <mergeCell ref="U172:W172"/>
    <mergeCell ref="M174:N174"/>
    <mergeCell ref="M118:N119"/>
    <mergeCell ref="O118:O119"/>
    <mergeCell ref="D122:Y122"/>
    <mergeCell ref="U132:W133"/>
    <mergeCell ref="C130:D131"/>
    <mergeCell ref="P127:T127"/>
    <mergeCell ref="D123:Y123"/>
    <mergeCell ref="C114:D115"/>
    <mergeCell ref="C116:D117"/>
    <mergeCell ref="E116:H117"/>
    <mergeCell ref="I110:L111"/>
    <mergeCell ref="C125:Y125"/>
    <mergeCell ref="C118:D119"/>
    <mergeCell ref="E109:L109"/>
    <mergeCell ref="C13:Y13"/>
    <mergeCell ref="C14:Y14"/>
    <mergeCell ref="C16:Y16"/>
    <mergeCell ref="M102:N102"/>
    <mergeCell ref="E58:L58"/>
    <mergeCell ref="E59:L60"/>
    <mergeCell ref="E62:L63"/>
    <mergeCell ref="E106:L106"/>
    <mergeCell ref="E61:L61"/>
    <mergeCell ref="M61:N61"/>
    <mergeCell ref="C62:D64"/>
    <mergeCell ref="E93:H94"/>
    <mergeCell ref="E80:L80"/>
    <mergeCell ref="M80:N80"/>
    <mergeCell ref="E86:L86"/>
    <mergeCell ref="M86:N86"/>
    <mergeCell ref="E92:L92"/>
    <mergeCell ref="M92:N92"/>
    <mergeCell ref="E98:L98"/>
    <mergeCell ref="M98:N98"/>
    <mergeCell ref="E99:H100"/>
    <mergeCell ref="I99:L100"/>
    <mergeCell ref="M99:N100"/>
    <mergeCell ref="U99:Y100"/>
  </mergeCells>
  <phoneticPr fontId="1"/>
  <conditionalFormatting sqref="C14:Y15">
    <cfRule type="notContainsBlanks" dxfId="3" priority="2">
      <formula>LEN(TRIM(C14))&gt;0</formula>
    </cfRule>
  </conditionalFormatting>
  <conditionalFormatting sqref="C13">
    <cfRule type="containsText" dxfId="2" priority="1" operator="containsText" text="エラー">
      <formula>NOT(ISERROR(SEARCH("エラー",C13)))</formula>
    </cfRule>
  </conditionalFormatting>
  <dataValidations count="12">
    <dataValidation type="list" allowBlank="1" showInputMessage="1" showErrorMessage="1" sqref="C169 L163 C163 L169 L179 C179" xr:uid="{00000000-0002-0000-0000-000000000000}">
      <formula1>$AA$1:$AA$2</formula1>
    </dataValidation>
    <dataValidation type="list" allowBlank="1" showInputMessage="1" showErrorMessage="1" sqref="X46:X51 X53 X36:X42 X27:X32 M222 M224 M226 M229 M256 C10:C11" xr:uid="{00000000-0002-0000-0000-000001000000}">
      <formula1>$AD$1:$AD$2</formula1>
    </dataValidation>
    <dataValidation type="list" errorStyle="information" allowBlank="1" showInputMessage="1" showErrorMessage="1" errorTitle="リストに無い場合は直接入力してください" error="リストに無い場合は直接入力してください" sqref="U75:Y76 U81:Y82 U87:Y88 U93:Y94 U99:Y100" xr:uid="{CB1015C4-4736-4A4C-872E-70050C656123}">
      <formula1>"BYD,EV Motoros Japan,いすゞ（ジェイ・バス）,ALFABUS,YAXING（ASIASTAR・オノエンスター）,未定"</formula1>
    </dataValidation>
    <dataValidation type="list" allowBlank="1" showInputMessage="1" showErrorMessage="1" sqref="M101:Y101" xr:uid="{CE749B80-2354-486F-9A40-97DB9E39894E}">
      <formula1>"電気（EV）,プラグインハイブリッド（PHV）,燃料電池（FCV）,その他"</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P59:S60 P62:S63 P65:S66 P75:S76 P81:S82 P87:S88 P93:S94 P99:S100 P107:S108 P110:S119 P128:S133 P140:S147 P154:S160 P166:S167 P172:S176 P182:S189 P196:S196 P202:S208 P215:S215 P221:S221 P223:S223 P225:S225 P227:S227 P233:S235 P240:S240 P249:S249 P255:S255 L267:O268 P278:S278 P284:S284 L297:O300 L304:O304" xr:uid="{8E1BC45A-2AD7-4173-990C-95DFACFED9DE}">
      <formula1>1000</formula1>
      <formula2>999999999</formula2>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_x000a_" sqref="P316:S316" xr:uid="{33489A28-3EBB-42B1-B00F-7C225E5B04B3}">
      <formula1>1000</formula1>
      <formula2>999999999</formula2>
    </dataValidation>
    <dataValidation type="custom" showInputMessage="1" showErrorMessage="1" errorTitle="補助要望台数を超えた数字が入力されています" error="本項目に記載する数字は要望台数の内数です" sqref="M64:N64 M61:N61 M67:N67 M77:N77 M83:N83 M89:N89 M95:N95" xr:uid="{C661F2C0-2687-491D-8F9D-ED9ADCC9A8B7}">
      <formula1>M61&lt;=M59</formula1>
    </dataValidation>
    <dataValidation type="custom" showInputMessage="1" showErrorMessage="1" errorTitle="補助要望台数を超えた数字が入力されています" error="本項目に記載する数字は要望台数の内数です" sqref="M80:N80 M86:N86 M92:N92 M98:N98 M104:N104" xr:uid="{78DD9E47-FFA2-4F8C-BDBA-E8866DCA65FA}">
      <formula1>M80&lt;=M75</formula1>
    </dataValidation>
    <dataValidation type="custom" showInputMessage="1" showErrorMessage="1" errorTitle="補助要望台数を超えた数字が入力されています" error="本項目に記載する数字は要望台数の内数です" sqref="M78:N78 M84:N84 M90:N90 M96:N96" xr:uid="{46619E03-A0AB-4D76-BA9E-D0DF636411FE}">
      <formula1>M78&lt;=M75</formula1>
    </dataValidation>
    <dataValidation type="custom" showInputMessage="1" showErrorMessage="1" errorTitle="補助要望台数を超えた数字が入力されています" error="本項目に記載する数字は要望台数の内数です" sqref="M79:N79 M85:N85 M91:N91 M97:N97 M103:N103" xr:uid="{0D262B82-FE14-4BD5-B6AE-65C0718A17EC}">
      <formula1>M79&lt;=M75</formula1>
    </dataValidation>
    <dataValidation type="custom" showInputMessage="1" showErrorMessage="1" errorTitle="補助要望台数を超えた数字が入力されています" error="本項目に記載する数字は要望台数の内数です" sqref="M106:N106" xr:uid="{8041F17B-D01E-4DDB-B513-52DD565D2D73}">
      <formula1>M106&lt;=M99</formula1>
    </dataValidation>
    <dataValidation type="custom" showInputMessage="1" showErrorMessage="1" errorTitle="補助要望台数を超えた数字が入力されています" error="本項目に記載する数字は要望台数の内数です" sqref="M105:N105" xr:uid="{B0B2EE7E-687F-4C2B-8494-CB532D45FFB3}">
      <formula1>M105&lt;=M99</formula1>
    </dataValidation>
  </dataValidations>
  <pageMargins left="0.31496062992125984" right="0.11811023622047245" top="0.35433070866141736" bottom="0.19685039370078741" header="0.31496062992125984" footer="0"/>
  <pageSetup paperSize="9" scale="96" fitToHeight="0" orientation="portrait" horizontalDpi="1200" verticalDpi="1200" r:id="rId1"/>
  <headerFooter>
    <oddFooter>&amp;P / &amp;N ページ</oddFooter>
  </headerFooter>
  <rowBreaks count="10" manualBreakCount="10">
    <brk id="17" max="16383" man="1"/>
    <brk id="54" max="16383" man="1"/>
    <brk id="68" max="16383" man="1"/>
    <brk id="124" max="16383" man="1"/>
    <brk id="149" max="16383" man="1"/>
    <brk id="179" max="16383" man="1"/>
    <brk id="198" max="16383" man="1"/>
    <brk id="237" max="16383" man="1"/>
    <brk id="275" max="16383" man="1"/>
    <brk id="29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M243"/>
  <sheetViews>
    <sheetView topLeftCell="IM1" workbookViewId="0">
      <selection activeCell="IU7" sqref="IU7"/>
    </sheetView>
  </sheetViews>
  <sheetFormatPr defaultColWidth="9" defaultRowHeight="13.2" x14ac:dyDescent="0.2"/>
  <cols>
    <col min="1" max="1" width="25.6640625" style="59" customWidth="1"/>
    <col min="2" max="2" width="8.6640625" style="62" customWidth="1"/>
    <col min="3" max="3" width="9.109375" style="62" customWidth="1"/>
    <col min="4" max="8" width="9.109375" style="61" customWidth="1"/>
    <col min="9" max="9" width="9.109375" style="63" customWidth="1"/>
    <col min="10" max="13" width="9.109375" style="61" customWidth="1"/>
    <col min="14" max="15" width="9.109375" style="63" customWidth="1"/>
    <col min="16" max="17" width="9.109375" style="61" customWidth="1"/>
    <col min="18" max="19" width="9.109375" style="63" customWidth="1"/>
    <col min="20" max="21" width="9.109375" style="61" customWidth="1"/>
    <col min="22" max="26" width="9.109375" style="63" customWidth="1"/>
    <col min="27" max="27" width="9.109375" style="61" customWidth="1"/>
    <col min="28" max="29" width="9.109375" style="63" customWidth="1"/>
    <col min="30" max="31" width="9.109375" style="61" customWidth="1"/>
    <col min="32" max="34" width="9.109375" style="63" customWidth="1"/>
    <col min="35" max="35" width="9.109375" style="61" customWidth="1"/>
    <col min="36" max="37" width="9.109375" style="63" customWidth="1"/>
    <col min="38" max="39" width="9.109375" style="61" customWidth="1"/>
    <col min="40" max="42" width="9.109375" style="63" customWidth="1"/>
    <col min="43" max="43" width="9.109375" style="61" customWidth="1"/>
    <col min="44" max="45" width="9.109375" style="63" customWidth="1"/>
    <col min="46" max="47" width="9.109375" style="61" customWidth="1"/>
    <col min="48" max="50" width="9.109375" style="63" customWidth="1"/>
    <col min="51" max="51" width="9.109375" style="61" customWidth="1"/>
    <col min="52" max="53" width="9.109375" style="63" customWidth="1"/>
    <col min="54" max="55" width="9.109375" style="61" customWidth="1"/>
    <col min="56" max="58" width="9.109375" style="63" customWidth="1"/>
    <col min="59" max="59" width="9.109375" style="61" customWidth="1"/>
    <col min="60" max="63" width="9.109375" style="63" customWidth="1"/>
    <col min="64" max="65" width="9.109375" style="61" customWidth="1"/>
    <col min="66" max="279" width="9.109375" style="63" customWidth="1"/>
    <col min="280" max="16384" width="9" style="61"/>
  </cols>
  <sheetData>
    <row r="1" spans="1:279" ht="18" customHeight="1" x14ac:dyDescent="0.2">
      <c r="A1" s="59">
        <v>1</v>
      </c>
      <c r="B1" s="59">
        <v>2</v>
      </c>
      <c r="C1" s="59">
        <v>3</v>
      </c>
      <c r="D1" s="59">
        <v>4</v>
      </c>
      <c r="E1" s="59">
        <v>5</v>
      </c>
      <c r="F1" s="59">
        <v>6</v>
      </c>
      <c r="G1" s="59">
        <v>7</v>
      </c>
      <c r="H1" s="59">
        <v>8</v>
      </c>
      <c r="I1" s="59">
        <v>9</v>
      </c>
      <c r="J1" s="59">
        <v>10</v>
      </c>
      <c r="K1" s="59">
        <v>11</v>
      </c>
      <c r="L1" s="59">
        <v>12</v>
      </c>
      <c r="M1" s="59">
        <v>13</v>
      </c>
      <c r="N1" s="59">
        <v>14</v>
      </c>
      <c r="O1" s="59">
        <v>15</v>
      </c>
      <c r="P1" s="59">
        <v>16</v>
      </c>
      <c r="Q1" s="59">
        <v>17</v>
      </c>
      <c r="R1" s="59">
        <v>18</v>
      </c>
      <c r="S1" s="59">
        <v>19</v>
      </c>
      <c r="T1" s="59">
        <v>20</v>
      </c>
      <c r="U1" s="59">
        <v>21</v>
      </c>
      <c r="V1" s="59">
        <v>22</v>
      </c>
      <c r="W1" s="59">
        <v>23</v>
      </c>
      <c r="X1" s="59">
        <v>24</v>
      </c>
      <c r="Y1" s="59">
        <v>25</v>
      </c>
      <c r="Z1" s="59">
        <v>26</v>
      </c>
      <c r="AA1" s="59">
        <v>27</v>
      </c>
      <c r="AB1" s="59">
        <v>28</v>
      </c>
      <c r="AC1" s="59">
        <v>29</v>
      </c>
      <c r="AD1" s="59">
        <v>30</v>
      </c>
      <c r="AE1" s="59">
        <v>31</v>
      </c>
      <c r="AF1" s="59">
        <v>32</v>
      </c>
      <c r="AG1" s="59">
        <v>33</v>
      </c>
      <c r="AH1" s="59">
        <v>34</v>
      </c>
      <c r="AI1" s="59">
        <v>35</v>
      </c>
      <c r="AJ1" s="59">
        <v>36</v>
      </c>
      <c r="AK1" s="59">
        <v>37</v>
      </c>
      <c r="AL1" s="59">
        <v>38</v>
      </c>
      <c r="AM1" s="59">
        <v>39</v>
      </c>
      <c r="AN1" s="59">
        <v>40</v>
      </c>
      <c r="AO1" s="59">
        <v>41</v>
      </c>
      <c r="AP1" s="59">
        <v>42</v>
      </c>
      <c r="AQ1" s="59">
        <v>43</v>
      </c>
      <c r="AR1" s="59">
        <v>44</v>
      </c>
      <c r="AS1" s="59">
        <v>45</v>
      </c>
      <c r="AT1" s="59">
        <v>46</v>
      </c>
      <c r="AU1" s="59">
        <v>47</v>
      </c>
      <c r="AV1" s="59">
        <v>48</v>
      </c>
      <c r="AW1" s="59">
        <v>49</v>
      </c>
      <c r="AX1" s="59">
        <v>50</v>
      </c>
      <c r="AY1" s="59">
        <v>51</v>
      </c>
      <c r="AZ1" s="59">
        <v>52</v>
      </c>
      <c r="BA1" s="59">
        <v>53</v>
      </c>
      <c r="BB1" s="59">
        <v>54</v>
      </c>
      <c r="BC1" s="59">
        <v>55</v>
      </c>
      <c r="BD1" s="59">
        <v>56</v>
      </c>
      <c r="BE1" s="59">
        <v>57</v>
      </c>
      <c r="BF1" s="59">
        <v>58</v>
      </c>
      <c r="BG1" s="59">
        <v>59</v>
      </c>
      <c r="BH1" s="59">
        <v>60</v>
      </c>
      <c r="BI1" s="59">
        <v>61</v>
      </c>
      <c r="BJ1" s="59">
        <v>62</v>
      </c>
      <c r="BK1" s="59">
        <v>63</v>
      </c>
      <c r="BL1" s="59">
        <v>64</v>
      </c>
      <c r="BM1" s="59">
        <v>65</v>
      </c>
      <c r="BN1" s="59">
        <v>66</v>
      </c>
      <c r="BO1" s="59">
        <v>67</v>
      </c>
      <c r="BP1" s="59">
        <v>68</v>
      </c>
      <c r="BQ1" s="59">
        <v>69</v>
      </c>
      <c r="BR1" s="59">
        <v>70</v>
      </c>
      <c r="BS1" s="59">
        <v>71</v>
      </c>
      <c r="BT1" s="59">
        <v>72</v>
      </c>
      <c r="BU1" s="59">
        <v>73</v>
      </c>
      <c r="BV1" s="59">
        <v>74</v>
      </c>
      <c r="BW1" s="59">
        <v>75</v>
      </c>
      <c r="BX1" s="59">
        <v>76</v>
      </c>
      <c r="BY1" s="59">
        <v>77</v>
      </c>
      <c r="BZ1" s="59">
        <v>78</v>
      </c>
      <c r="CA1" s="59">
        <v>79</v>
      </c>
      <c r="CB1" s="59">
        <v>80</v>
      </c>
      <c r="CC1" s="59">
        <v>81</v>
      </c>
      <c r="CD1" s="59">
        <v>82</v>
      </c>
      <c r="CE1" s="59">
        <v>83</v>
      </c>
      <c r="CF1" s="59">
        <v>84</v>
      </c>
      <c r="CG1" s="59">
        <v>85</v>
      </c>
      <c r="CH1" s="59">
        <v>86</v>
      </c>
      <c r="CI1" s="59">
        <v>87</v>
      </c>
      <c r="CJ1" s="59">
        <v>88</v>
      </c>
      <c r="CK1" s="59">
        <v>89</v>
      </c>
      <c r="CL1" s="59">
        <v>90</v>
      </c>
      <c r="CM1" s="59">
        <v>91</v>
      </c>
      <c r="CN1" s="59">
        <v>92</v>
      </c>
      <c r="CO1" s="59">
        <v>93</v>
      </c>
      <c r="CP1" s="59">
        <v>94</v>
      </c>
      <c r="CQ1" s="59">
        <v>95</v>
      </c>
      <c r="CR1" s="59">
        <v>96</v>
      </c>
      <c r="CS1" s="59">
        <v>97</v>
      </c>
      <c r="CT1" s="59">
        <v>98</v>
      </c>
      <c r="CU1" s="59">
        <v>99</v>
      </c>
      <c r="CV1" s="59">
        <v>100</v>
      </c>
      <c r="CW1" s="59">
        <v>101</v>
      </c>
      <c r="CX1" s="59">
        <v>102</v>
      </c>
      <c r="CY1" s="59">
        <v>103</v>
      </c>
      <c r="CZ1" s="59">
        <v>104</v>
      </c>
      <c r="DA1" s="59">
        <v>105</v>
      </c>
      <c r="DB1" s="59">
        <v>106</v>
      </c>
      <c r="DC1" s="59">
        <v>107</v>
      </c>
      <c r="DD1" s="59">
        <v>108</v>
      </c>
      <c r="DE1" s="59">
        <v>109</v>
      </c>
      <c r="DF1" s="59">
        <v>110</v>
      </c>
      <c r="DG1" s="59">
        <v>111</v>
      </c>
      <c r="DH1" s="59">
        <v>112</v>
      </c>
      <c r="DI1" s="59">
        <v>113</v>
      </c>
      <c r="DJ1" s="59">
        <v>114</v>
      </c>
      <c r="DK1" s="59">
        <v>115</v>
      </c>
      <c r="DL1" s="59">
        <v>116</v>
      </c>
      <c r="DM1" s="59">
        <v>117</v>
      </c>
      <c r="DN1" s="59">
        <v>118</v>
      </c>
      <c r="DO1" s="59">
        <v>119</v>
      </c>
      <c r="DP1" s="59">
        <v>120</v>
      </c>
      <c r="DQ1" s="59">
        <v>121</v>
      </c>
      <c r="DR1" s="59">
        <v>122</v>
      </c>
      <c r="DS1" s="59">
        <v>123</v>
      </c>
      <c r="DT1" s="59">
        <v>124</v>
      </c>
      <c r="DU1" s="59">
        <v>125</v>
      </c>
      <c r="DV1" s="59">
        <v>126</v>
      </c>
      <c r="DW1" s="59">
        <v>127</v>
      </c>
      <c r="DX1" s="59">
        <v>128</v>
      </c>
      <c r="DY1" s="59">
        <v>129</v>
      </c>
      <c r="DZ1" s="59">
        <v>130</v>
      </c>
      <c r="EA1" s="59">
        <v>131</v>
      </c>
      <c r="EB1" s="59">
        <v>132</v>
      </c>
      <c r="EC1" s="59">
        <v>133</v>
      </c>
      <c r="ED1" s="59">
        <v>134</v>
      </c>
      <c r="EE1" s="59">
        <v>135</v>
      </c>
      <c r="EF1" s="59">
        <v>136</v>
      </c>
      <c r="EG1" s="59">
        <v>137</v>
      </c>
      <c r="EH1" s="59">
        <v>138</v>
      </c>
      <c r="EI1" s="59">
        <v>139</v>
      </c>
      <c r="EJ1" s="59">
        <v>140</v>
      </c>
      <c r="EK1" s="59">
        <v>141</v>
      </c>
      <c r="EL1" s="59">
        <v>142</v>
      </c>
      <c r="EM1" s="59">
        <v>143</v>
      </c>
      <c r="EN1" s="59">
        <v>144</v>
      </c>
      <c r="EO1" s="59">
        <v>145</v>
      </c>
      <c r="EP1" s="59">
        <v>146</v>
      </c>
      <c r="EQ1" s="59">
        <v>147</v>
      </c>
      <c r="ER1" s="59">
        <v>148</v>
      </c>
      <c r="ES1" s="59">
        <v>149</v>
      </c>
      <c r="ET1" s="59">
        <v>150</v>
      </c>
      <c r="EU1" s="59">
        <v>151</v>
      </c>
      <c r="EV1" s="59">
        <v>152</v>
      </c>
      <c r="EW1" s="59">
        <v>153</v>
      </c>
      <c r="EX1" s="59">
        <v>154</v>
      </c>
      <c r="EY1" s="59">
        <v>155</v>
      </c>
      <c r="EZ1" s="59">
        <v>156</v>
      </c>
      <c r="FA1" s="59">
        <v>157</v>
      </c>
      <c r="FB1" s="59">
        <v>158</v>
      </c>
      <c r="FC1" s="59">
        <v>159</v>
      </c>
      <c r="FD1" s="59">
        <v>160</v>
      </c>
      <c r="FE1" s="59">
        <v>161</v>
      </c>
      <c r="FF1" s="59">
        <v>162</v>
      </c>
      <c r="FG1" s="59">
        <v>163</v>
      </c>
      <c r="FH1" s="59">
        <v>164</v>
      </c>
      <c r="FI1" s="59">
        <v>165</v>
      </c>
      <c r="FJ1" s="59">
        <v>166</v>
      </c>
      <c r="FK1" s="59">
        <v>167</v>
      </c>
      <c r="FL1" s="59">
        <v>168</v>
      </c>
      <c r="FM1" s="59">
        <v>169</v>
      </c>
      <c r="FN1" s="59">
        <v>170</v>
      </c>
      <c r="FO1" s="59">
        <v>171</v>
      </c>
      <c r="FP1" s="59">
        <v>172</v>
      </c>
      <c r="FQ1" s="59">
        <v>173</v>
      </c>
      <c r="FR1" s="59">
        <v>174</v>
      </c>
      <c r="FS1" s="59">
        <v>175</v>
      </c>
      <c r="FT1" s="59">
        <v>176</v>
      </c>
      <c r="FU1" s="59">
        <v>177</v>
      </c>
      <c r="FV1" s="59">
        <v>178</v>
      </c>
      <c r="FW1" s="59">
        <v>179</v>
      </c>
      <c r="FX1" s="59">
        <v>180</v>
      </c>
      <c r="FY1" s="59">
        <v>181</v>
      </c>
      <c r="FZ1" s="59">
        <v>182</v>
      </c>
      <c r="GA1" s="59">
        <v>183</v>
      </c>
      <c r="GB1" s="59">
        <v>184</v>
      </c>
      <c r="GC1" s="59">
        <v>185</v>
      </c>
      <c r="GD1" s="59">
        <v>186</v>
      </c>
      <c r="GE1" s="59">
        <v>187</v>
      </c>
      <c r="GF1" s="59">
        <v>188</v>
      </c>
      <c r="GG1" s="59">
        <v>189</v>
      </c>
      <c r="GH1" s="59">
        <v>190</v>
      </c>
      <c r="GI1" s="59">
        <v>191</v>
      </c>
      <c r="GJ1" s="59">
        <v>192</v>
      </c>
      <c r="GK1" s="59">
        <v>193</v>
      </c>
      <c r="GL1" s="59">
        <v>194</v>
      </c>
      <c r="GM1" s="59">
        <v>195</v>
      </c>
      <c r="GN1" s="59">
        <v>196</v>
      </c>
      <c r="GO1" s="59">
        <v>197</v>
      </c>
      <c r="GP1" s="59">
        <v>198</v>
      </c>
      <c r="GQ1" s="59">
        <v>199</v>
      </c>
      <c r="GR1" s="59">
        <v>200</v>
      </c>
      <c r="GS1" s="59">
        <v>201</v>
      </c>
      <c r="GT1" s="59">
        <v>202</v>
      </c>
      <c r="GU1" s="59">
        <v>203</v>
      </c>
      <c r="GV1" s="59">
        <v>204</v>
      </c>
      <c r="GW1" s="59">
        <v>205</v>
      </c>
      <c r="GX1" s="59">
        <v>206</v>
      </c>
      <c r="GY1" s="59">
        <v>207</v>
      </c>
      <c r="GZ1" s="59">
        <v>208</v>
      </c>
      <c r="HA1" s="59">
        <v>209</v>
      </c>
      <c r="HB1" s="59">
        <v>210</v>
      </c>
      <c r="HC1" s="59">
        <v>211</v>
      </c>
      <c r="HD1" s="59">
        <v>212</v>
      </c>
      <c r="HE1" s="59">
        <v>213</v>
      </c>
      <c r="HF1" s="59">
        <v>214</v>
      </c>
      <c r="HG1" s="59">
        <v>215</v>
      </c>
      <c r="HH1" s="59">
        <v>216</v>
      </c>
      <c r="HI1" s="59">
        <v>217</v>
      </c>
      <c r="HJ1" s="59">
        <v>218</v>
      </c>
      <c r="HK1" s="59">
        <v>219</v>
      </c>
      <c r="HL1" s="59">
        <v>220</v>
      </c>
      <c r="HM1" s="59">
        <v>221</v>
      </c>
      <c r="HN1" s="59">
        <v>222</v>
      </c>
      <c r="HO1" s="59">
        <v>223</v>
      </c>
      <c r="HP1" s="59">
        <v>224</v>
      </c>
      <c r="HQ1" s="59">
        <v>225</v>
      </c>
      <c r="HR1" s="59">
        <v>226</v>
      </c>
      <c r="HS1" s="59">
        <v>227</v>
      </c>
      <c r="HT1" s="59">
        <v>228</v>
      </c>
      <c r="HU1" s="59">
        <v>229</v>
      </c>
      <c r="HV1" s="59">
        <v>230</v>
      </c>
      <c r="HW1" s="59">
        <v>231</v>
      </c>
      <c r="HX1" s="59">
        <v>232</v>
      </c>
      <c r="HY1" s="59">
        <v>233</v>
      </c>
      <c r="HZ1" s="59">
        <v>234</v>
      </c>
      <c r="IA1" s="59">
        <v>235</v>
      </c>
      <c r="IB1" s="59">
        <v>236</v>
      </c>
      <c r="IC1" s="59">
        <v>237</v>
      </c>
      <c r="ID1" s="59">
        <v>238</v>
      </c>
      <c r="IE1" s="59">
        <v>239</v>
      </c>
      <c r="IF1" s="59">
        <v>240</v>
      </c>
      <c r="IG1" s="59">
        <v>241</v>
      </c>
      <c r="IH1" s="59">
        <v>242</v>
      </c>
      <c r="II1" s="59">
        <v>243</v>
      </c>
      <c r="IJ1" s="59">
        <v>244</v>
      </c>
      <c r="IK1" s="59">
        <v>245</v>
      </c>
      <c r="IL1" s="59">
        <v>246</v>
      </c>
      <c r="IM1" s="59">
        <v>247</v>
      </c>
      <c r="IN1" s="59">
        <v>248</v>
      </c>
      <c r="IO1" s="59">
        <v>249</v>
      </c>
      <c r="IP1" s="59">
        <v>250</v>
      </c>
      <c r="IQ1" s="59">
        <v>251</v>
      </c>
      <c r="IR1" s="59">
        <v>252</v>
      </c>
      <c r="IS1" s="59">
        <v>253</v>
      </c>
      <c r="IT1" s="59">
        <v>254</v>
      </c>
      <c r="IU1" s="59">
        <v>255</v>
      </c>
      <c r="IV1" s="59">
        <v>256</v>
      </c>
      <c r="IW1" s="59">
        <v>257</v>
      </c>
      <c r="IX1" s="59">
        <v>258</v>
      </c>
      <c r="IY1" s="59">
        <v>259</v>
      </c>
      <c r="IZ1" s="59">
        <v>260</v>
      </c>
      <c r="JA1" s="59">
        <v>261</v>
      </c>
      <c r="JB1" s="59">
        <v>262</v>
      </c>
      <c r="JC1" s="59">
        <v>263</v>
      </c>
      <c r="JD1" s="59">
        <v>264</v>
      </c>
      <c r="JE1" s="59">
        <v>265</v>
      </c>
      <c r="JF1" s="59">
        <v>266</v>
      </c>
      <c r="JG1" s="59">
        <v>267</v>
      </c>
      <c r="JH1" s="59">
        <v>268</v>
      </c>
      <c r="JI1" s="59">
        <v>269</v>
      </c>
      <c r="JJ1" s="59">
        <v>270</v>
      </c>
      <c r="JK1" s="59">
        <v>271</v>
      </c>
      <c r="JL1" s="59">
        <v>272</v>
      </c>
      <c r="JM1" s="59">
        <v>273</v>
      </c>
      <c r="JN1" s="59">
        <v>274</v>
      </c>
      <c r="JO1" s="59">
        <v>275</v>
      </c>
      <c r="JP1" s="59">
        <v>276</v>
      </c>
      <c r="JQ1" s="59">
        <v>277</v>
      </c>
      <c r="JR1" s="59">
        <v>278</v>
      </c>
      <c r="JS1" s="59">
        <v>279</v>
      </c>
    </row>
    <row r="2" spans="1:279" ht="13.05" hidden="1" x14ac:dyDescent="0.2">
      <c r="B2" s="59"/>
      <c r="C2" s="59"/>
      <c r="D2" s="59"/>
      <c r="E2" s="59"/>
      <c r="F2" s="59"/>
      <c r="G2" s="59"/>
      <c r="H2" s="59"/>
      <c r="I2" s="59"/>
      <c r="J2" s="59"/>
      <c r="K2" s="59"/>
      <c r="L2" s="59">
        <v>13</v>
      </c>
      <c r="M2" s="59">
        <v>16</v>
      </c>
      <c r="N2" s="59">
        <v>21</v>
      </c>
      <c r="O2" s="59">
        <v>13</v>
      </c>
      <c r="P2" s="59">
        <v>13</v>
      </c>
      <c r="Q2" s="59">
        <v>16</v>
      </c>
      <c r="R2" s="59">
        <v>21</v>
      </c>
      <c r="S2" s="59">
        <v>13</v>
      </c>
      <c r="T2" s="59">
        <v>13</v>
      </c>
      <c r="U2" s="59">
        <v>16</v>
      </c>
      <c r="V2" s="59">
        <v>21</v>
      </c>
      <c r="W2" s="59">
        <v>13</v>
      </c>
      <c r="X2" s="59">
        <v>9</v>
      </c>
      <c r="Y2" s="59">
        <v>13</v>
      </c>
      <c r="Z2" s="59">
        <v>16</v>
      </c>
      <c r="AA2" s="59">
        <v>21</v>
      </c>
      <c r="AB2" s="59">
        <v>13</v>
      </c>
      <c r="AC2" s="59">
        <v>13</v>
      </c>
      <c r="AD2" s="59">
        <v>13</v>
      </c>
      <c r="AE2" s="59">
        <v>13</v>
      </c>
      <c r="AF2" s="59">
        <v>9</v>
      </c>
      <c r="AG2" s="59">
        <v>13</v>
      </c>
      <c r="AH2" s="59">
        <v>16</v>
      </c>
      <c r="AI2" s="59">
        <v>21</v>
      </c>
      <c r="AJ2" s="59">
        <v>13</v>
      </c>
      <c r="AK2" s="59">
        <v>13</v>
      </c>
      <c r="AL2" s="59">
        <v>13</v>
      </c>
      <c r="AM2" s="59">
        <v>13</v>
      </c>
      <c r="AN2" s="59">
        <v>9</v>
      </c>
      <c r="AO2" s="59">
        <v>13</v>
      </c>
      <c r="AP2" s="59">
        <v>16</v>
      </c>
      <c r="AQ2" s="59">
        <v>21</v>
      </c>
      <c r="AR2" s="59">
        <v>13</v>
      </c>
      <c r="AS2" s="59">
        <v>13</v>
      </c>
      <c r="AT2" s="59">
        <v>13</v>
      </c>
      <c r="AU2" s="59">
        <v>13</v>
      </c>
      <c r="AV2" s="59">
        <v>9</v>
      </c>
      <c r="AW2" s="59">
        <v>13</v>
      </c>
      <c r="AX2" s="59">
        <v>16</v>
      </c>
      <c r="AY2" s="59">
        <v>21</v>
      </c>
      <c r="AZ2" s="59">
        <v>13</v>
      </c>
      <c r="BA2" s="59">
        <v>13</v>
      </c>
      <c r="BB2" s="59">
        <v>13</v>
      </c>
      <c r="BC2" s="59">
        <v>13</v>
      </c>
      <c r="BD2" s="59">
        <v>9</v>
      </c>
      <c r="BE2" s="59">
        <v>13</v>
      </c>
      <c r="BF2" s="59">
        <v>16</v>
      </c>
      <c r="BG2" s="59">
        <v>21</v>
      </c>
      <c r="BH2" s="59">
        <v>13</v>
      </c>
      <c r="BI2" s="59">
        <v>13</v>
      </c>
      <c r="BJ2" s="59">
        <v>13</v>
      </c>
      <c r="BK2" s="59">
        <v>13</v>
      </c>
      <c r="BL2" s="59">
        <v>13</v>
      </c>
      <c r="BM2" s="59">
        <v>13</v>
      </c>
      <c r="BN2" s="59">
        <v>9</v>
      </c>
      <c r="BO2" s="59">
        <v>13</v>
      </c>
      <c r="BP2" s="59">
        <v>16</v>
      </c>
      <c r="BQ2" s="59">
        <v>13</v>
      </c>
      <c r="BR2" s="59">
        <v>9</v>
      </c>
      <c r="BS2" s="59">
        <v>13</v>
      </c>
      <c r="BT2" s="59">
        <v>16</v>
      </c>
      <c r="BU2" s="59">
        <v>9</v>
      </c>
      <c r="BV2" s="59">
        <v>13</v>
      </c>
      <c r="BW2" s="59">
        <v>16</v>
      </c>
      <c r="BX2" s="59">
        <v>9</v>
      </c>
      <c r="BY2" s="59">
        <v>13</v>
      </c>
      <c r="BZ2" s="59">
        <v>16</v>
      </c>
      <c r="CA2" s="59">
        <v>9</v>
      </c>
      <c r="CB2" s="59">
        <v>13</v>
      </c>
      <c r="CC2" s="59">
        <v>16</v>
      </c>
      <c r="CD2" s="59">
        <v>9</v>
      </c>
      <c r="CE2" s="59">
        <v>13</v>
      </c>
      <c r="CF2" s="59">
        <v>16</v>
      </c>
      <c r="CG2" s="59">
        <v>13</v>
      </c>
      <c r="CH2" s="59">
        <v>16</v>
      </c>
      <c r="CI2" s="59">
        <v>21</v>
      </c>
      <c r="CJ2" s="59">
        <v>13</v>
      </c>
      <c r="CK2" s="59">
        <v>16</v>
      </c>
      <c r="CL2" s="59">
        <v>21</v>
      </c>
      <c r="CM2" s="59">
        <v>13</v>
      </c>
      <c r="CN2" s="59">
        <v>16</v>
      </c>
      <c r="CO2" s="59">
        <v>21</v>
      </c>
      <c r="CP2" s="59">
        <v>13</v>
      </c>
      <c r="CQ2" s="59">
        <v>16</v>
      </c>
      <c r="CR2" s="59">
        <v>21</v>
      </c>
      <c r="CS2" s="59">
        <v>13</v>
      </c>
      <c r="CT2" s="59">
        <v>16</v>
      </c>
      <c r="CU2" s="59">
        <v>21</v>
      </c>
      <c r="CV2" s="59">
        <v>13</v>
      </c>
      <c r="CW2" s="59">
        <v>16</v>
      </c>
      <c r="CX2" s="59">
        <v>21</v>
      </c>
      <c r="CY2" s="59">
        <v>13</v>
      </c>
      <c r="CZ2" s="59">
        <v>16</v>
      </c>
      <c r="DA2" s="59">
        <v>21</v>
      </c>
      <c r="DB2" s="59">
        <v>13</v>
      </c>
      <c r="DC2" s="59">
        <v>16</v>
      </c>
      <c r="DD2" s="59">
        <v>21</v>
      </c>
      <c r="DE2" s="59">
        <v>13</v>
      </c>
      <c r="DF2" s="59">
        <v>16</v>
      </c>
      <c r="DG2" s="59">
        <v>21</v>
      </c>
      <c r="DH2" s="59">
        <v>13</v>
      </c>
      <c r="DI2" s="59">
        <v>16</v>
      </c>
      <c r="DJ2" s="59">
        <v>21</v>
      </c>
      <c r="DK2" s="59">
        <v>13</v>
      </c>
      <c r="DL2" s="59">
        <v>16</v>
      </c>
      <c r="DM2" s="59">
        <v>21</v>
      </c>
      <c r="DN2" s="59">
        <v>13</v>
      </c>
      <c r="DO2" s="59">
        <v>16</v>
      </c>
      <c r="DP2" s="59">
        <v>21</v>
      </c>
      <c r="DQ2" s="59">
        <v>13</v>
      </c>
      <c r="DR2" s="59">
        <v>16</v>
      </c>
      <c r="DS2" s="59">
        <v>21</v>
      </c>
      <c r="DT2" s="59">
        <v>13</v>
      </c>
      <c r="DU2" s="59">
        <v>16</v>
      </c>
      <c r="DV2" s="59">
        <v>21</v>
      </c>
      <c r="DW2" s="59">
        <v>13</v>
      </c>
      <c r="DX2" s="59">
        <v>16</v>
      </c>
      <c r="DY2" s="59">
        <v>21</v>
      </c>
      <c r="DZ2" s="59">
        <v>13</v>
      </c>
      <c r="EA2" s="59">
        <v>16</v>
      </c>
      <c r="EB2" s="59">
        <v>21</v>
      </c>
      <c r="EC2" s="59">
        <v>13</v>
      </c>
      <c r="ED2" s="59">
        <v>16</v>
      </c>
      <c r="EE2" s="59">
        <v>21</v>
      </c>
      <c r="EF2" s="59">
        <v>13</v>
      </c>
      <c r="EG2" s="59">
        <v>16</v>
      </c>
      <c r="EH2" s="59">
        <v>21</v>
      </c>
      <c r="EI2" s="59">
        <v>13</v>
      </c>
      <c r="EJ2" s="59">
        <v>16</v>
      </c>
      <c r="EK2" s="59">
        <v>21</v>
      </c>
      <c r="EL2" s="59">
        <v>13</v>
      </c>
      <c r="EM2" s="59">
        <v>16</v>
      </c>
      <c r="EN2" s="59">
        <v>21</v>
      </c>
      <c r="EO2" s="59">
        <v>13</v>
      </c>
      <c r="EP2" s="59">
        <v>16</v>
      </c>
      <c r="EQ2" s="59">
        <v>21</v>
      </c>
      <c r="ER2" s="59">
        <v>13</v>
      </c>
      <c r="ES2" s="59">
        <v>16</v>
      </c>
      <c r="ET2" s="59">
        <v>21</v>
      </c>
      <c r="EU2" s="59">
        <v>13</v>
      </c>
      <c r="EV2" s="59">
        <v>16</v>
      </c>
      <c r="EW2" s="59">
        <v>21</v>
      </c>
      <c r="EX2" s="59">
        <v>13</v>
      </c>
      <c r="EY2" s="59">
        <v>16</v>
      </c>
      <c r="EZ2" s="59">
        <v>21</v>
      </c>
      <c r="FA2" s="59">
        <v>13</v>
      </c>
      <c r="FB2" s="59">
        <v>16</v>
      </c>
      <c r="FC2" s="59">
        <v>21</v>
      </c>
      <c r="FD2" s="59">
        <v>13</v>
      </c>
      <c r="FE2" s="59">
        <v>16</v>
      </c>
      <c r="FF2" s="59">
        <v>21</v>
      </c>
      <c r="FG2" s="59">
        <v>13</v>
      </c>
      <c r="FH2" s="59">
        <v>16</v>
      </c>
      <c r="FI2" s="59">
        <v>21</v>
      </c>
      <c r="FJ2" s="59">
        <v>13</v>
      </c>
      <c r="FK2" s="59">
        <v>16</v>
      </c>
      <c r="FL2" s="59">
        <v>21</v>
      </c>
      <c r="FM2" s="59">
        <v>13</v>
      </c>
      <c r="FN2" s="59">
        <v>16</v>
      </c>
      <c r="FO2" s="59">
        <v>21</v>
      </c>
      <c r="FP2" s="59">
        <v>5</v>
      </c>
      <c r="FQ2" s="59">
        <v>13</v>
      </c>
      <c r="FR2" s="59">
        <v>16</v>
      </c>
      <c r="FS2" s="59">
        <v>21</v>
      </c>
      <c r="FT2" s="59">
        <v>5</v>
      </c>
      <c r="FU2" s="59">
        <v>13</v>
      </c>
      <c r="FV2" s="59">
        <v>16</v>
      </c>
      <c r="FW2" s="59">
        <v>21</v>
      </c>
      <c r="FX2" s="59">
        <v>13</v>
      </c>
      <c r="FY2" s="59">
        <v>16</v>
      </c>
      <c r="FZ2" s="59">
        <v>21</v>
      </c>
      <c r="GA2" s="59">
        <v>13</v>
      </c>
      <c r="GB2" s="59">
        <v>16</v>
      </c>
      <c r="GC2" s="59">
        <v>21</v>
      </c>
      <c r="GD2" s="59">
        <v>13</v>
      </c>
      <c r="GE2" s="59">
        <v>16</v>
      </c>
      <c r="GF2" s="59">
        <v>21</v>
      </c>
      <c r="GG2" s="59">
        <v>13</v>
      </c>
      <c r="GH2" s="59">
        <v>16</v>
      </c>
      <c r="GI2" s="59">
        <v>21</v>
      </c>
      <c r="GJ2" s="59">
        <v>13</v>
      </c>
      <c r="GK2" s="59">
        <v>16</v>
      </c>
      <c r="GL2" s="59">
        <v>21</v>
      </c>
      <c r="GM2" s="59">
        <v>13</v>
      </c>
      <c r="GN2" s="59">
        <v>16</v>
      </c>
      <c r="GO2" s="59">
        <v>21</v>
      </c>
      <c r="GP2" s="59">
        <v>5</v>
      </c>
      <c r="GQ2" s="59">
        <v>13</v>
      </c>
      <c r="GR2" s="59">
        <v>16</v>
      </c>
      <c r="GS2" s="59">
        <v>21</v>
      </c>
      <c r="GT2" s="59">
        <v>9</v>
      </c>
      <c r="GU2" s="59">
        <v>13</v>
      </c>
      <c r="GV2" s="59">
        <v>16</v>
      </c>
      <c r="GW2" s="59">
        <v>21</v>
      </c>
      <c r="GX2" s="59">
        <v>13</v>
      </c>
      <c r="GY2" s="59">
        <v>9</v>
      </c>
      <c r="GZ2" s="59">
        <v>13</v>
      </c>
      <c r="HA2" s="59">
        <v>16</v>
      </c>
      <c r="HB2" s="59">
        <v>21</v>
      </c>
      <c r="HC2" s="59">
        <v>13</v>
      </c>
      <c r="HD2" s="59">
        <v>9</v>
      </c>
      <c r="HE2" s="59">
        <v>13</v>
      </c>
      <c r="HF2" s="59">
        <v>16</v>
      </c>
      <c r="HG2" s="59">
        <v>21</v>
      </c>
      <c r="HH2" s="59">
        <v>13</v>
      </c>
      <c r="HI2" s="59">
        <v>9</v>
      </c>
      <c r="HJ2" s="59">
        <v>13</v>
      </c>
      <c r="HK2" s="59">
        <v>16</v>
      </c>
      <c r="HL2" s="59">
        <v>21</v>
      </c>
      <c r="HM2" s="59">
        <v>5</v>
      </c>
      <c r="HN2" s="59">
        <v>13</v>
      </c>
      <c r="HO2" s="59">
        <v>13</v>
      </c>
      <c r="HP2" s="59">
        <v>16</v>
      </c>
      <c r="HQ2" s="59">
        <v>21</v>
      </c>
      <c r="HR2" s="59">
        <v>13</v>
      </c>
      <c r="HS2" s="59">
        <v>16</v>
      </c>
      <c r="HT2" s="59">
        <v>21</v>
      </c>
      <c r="HU2" s="59">
        <v>13</v>
      </c>
      <c r="HV2" s="59">
        <v>16</v>
      </c>
      <c r="HW2" s="59">
        <v>21</v>
      </c>
      <c r="HX2" s="59">
        <v>5</v>
      </c>
      <c r="HY2" s="59">
        <v>16</v>
      </c>
      <c r="HZ2" s="59">
        <v>21</v>
      </c>
      <c r="IA2" s="59">
        <v>5</v>
      </c>
      <c r="IB2" s="59">
        <v>16</v>
      </c>
      <c r="IC2" s="59">
        <v>21</v>
      </c>
      <c r="ID2" s="59">
        <v>13</v>
      </c>
      <c r="IE2" s="59">
        <v>16</v>
      </c>
      <c r="IF2" s="59">
        <v>21</v>
      </c>
      <c r="IG2" s="59">
        <v>13</v>
      </c>
      <c r="IH2" s="59">
        <v>9</v>
      </c>
      <c r="II2" s="59">
        <v>12</v>
      </c>
      <c r="IJ2" s="59">
        <v>17</v>
      </c>
      <c r="IK2" s="59">
        <v>22</v>
      </c>
      <c r="IL2" s="59">
        <v>9</v>
      </c>
      <c r="IM2" s="59">
        <v>12</v>
      </c>
      <c r="IN2" s="59">
        <v>17</v>
      </c>
      <c r="IO2" s="59">
        <v>22</v>
      </c>
      <c r="IP2" s="59">
        <v>16</v>
      </c>
      <c r="IQ2" s="59">
        <v>21</v>
      </c>
      <c r="IR2" s="59">
        <v>3</v>
      </c>
      <c r="IS2" s="59">
        <v>16</v>
      </c>
      <c r="IT2" s="59">
        <v>21</v>
      </c>
      <c r="IU2" s="59">
        <v>3</v>
      </c>
      <c r="IV2" s="59">
        <v>9</v>
      </c>
      <c r="IW2" s="59">
        <v>12</v>
      </c>
      <c r="IX2" s="59">
        <v>17</v>
      </c>
      <c r="IY2" s="59">
        <v>22</v>
      </c>
      <c r="IZ2" s="59">
        <v>9</v>
      </c>
      <c r="JA2" s="59">
        <v>12</v>
      </c>
      <c r="JB2" s="59">
        <v>17</v>
      </c>
      <c r="JC2" s="59">
        <v>22</v>
      </c>
      <c r="JD2" s="59">
        <v>9</v>
      </c>
      <c r="JE2" s="59">
        <v>12</v>
      </c>
      <c r="JF2" s="59">
        <v>17</v>
      </c>
      <c r="JG2" s="59">
        <v>22</v>
      </c>
      <c r="JH2" s="59">
        <v>9</v>
      </c>
      <c r="JI2" s="59">
        <v>12</v>
      </c>
      <c r="JJ2" s="59">
        <v>17</v>
      </c>
      <c r="JK2" s="59">
        <v>22</v>
      </c>
      <c r="JL2" s="59">
        <v>9</v>
      </c>
      <c r="JM2" s="59">
        <v>12</v>
      </c>
      <c r="JN2" s="59">
        <v>17</v>
      </c>
      <c r="JO2" s="59">
        <v>22</v>
      </c>
      <c r="JP2" s="59">
        <v>3</v>
      </c>
      <c r="JQ2" s="59">
        <v>16</v>
      </c>
      <c r="JR2" s="59">
        <v>21</v>
      </c>
      <c r="JS2" s="59">
        <v>3</v>
      </c>
    </row>
    <row r="3" spans="1:279" ht="13.95" hidden="1" x14ac:dyDescent="0.2">
      <c r="B3" s="60"/>
      <c r="C3" s="60"/>
      <c r="D3" s="60"/>
      <c r="E3" s="60"/>
      <c r="F3" s="60"/>
      <c r="G3" s="60"/>
      <c r="H3" s="60"/>
      <c r="I3" s="60"/>
      <c r="J3" s="60"/>
      <c r="K3" s="60"/>
      <c r="L3" s="181">
        <v>1</v>
      </c>
      <c r="M3" s="182">
        <f>L3</f>
        <v>1</v>
      </c>
      <c r="N3" s="182" t="str">
        <f>M3&amp;"a"</f>
        <v>1a</v>
      </c>
      <c r="O3" s="182" t="str">
        <f>N3&amp;"a"</f>
        <v>1aa</v>
      </c>
      <c r="P3" s="181">
        <f>L3+1</f>
        <v>2</v>
      </c>
      <c r="Q3" s="182">
        <f>P3</f>
        <v>2</v>
      </c>
      <c r="R3" s="182" t="str">
        <f>Q3&amp;"a"</f>
        <v>2a</v>
      </c>
      <c r="S3" s="182" t="str">
        <f>R3&amp;"a"</f>
        <v>2aa</v>
      </c>
      <c r="T3" s="181">
        <f>P3+1</f>
        <v>3</v>
      </c>
      <c r="U3" s="182">
        <f>T3</f>
        <v>3</v>
      </c>
      <c r="V3" s="182" t="str">
        <f>U3&amp;"a"</f>
        <v>3a</v>
      </c>
      <c r="W3" s="182" t="str">
        <f>V3&amp;"a"</f>
        <v>3aa</v>
      </c>
      <c r="X3" s="181">
        <f>T3+1</f>
        <v>4</v>
      </c>
      <c r="Y3" s="182">
        <f>X3</f>
        <v>4</v>
      </c>
      <c r="Z3" s="182">
        <f>Y3</f>
        <v>4</v>
      </c>
      <c r="AA3" s="182">
        <f>Z3</f>
        <v>4</v>
      </c>
      <c r="AB3" s="182" t="str">
        <f>AA3&amp;"aa"</f>
        <v>4aa</v>
      </c>
      <c r="AC3" s="182" t="str">
        <f>AB3&amp;"a"</f>
        <v>4aaa</v>
      </c>
      <c r="AD3" s="182" t="str">
        <f>AC3&amp;"a"</f>
        <v>4aaaa</v>
      </c>
      <c r="AE3" s="183" t="str">
        <f>AD3&amp;"a"</f>
        <v>4aaaaa</v>
      </c>
      <c r="AF3" s="181">
        <f>X3+1</f>
        <v>5</v>
      </c>
      <c r="AG3" s="182">
        <f>AF3</f>
        <v>5</v>
      </c>
      <c r="AH3" s="182">
        <f t="shared" ref="AH3:AI3" si="0">AG3</f>
        <v>5</v>
      </c>
      <c r="AI3" s="182">
        <f t="shared" si="0"/>
        <v>5</v>
      </c>
      <c r="AJ3" s="182" t="str">
        <f>AI3&amp;"aa"</f>
        <v>5aa</v>
      </c>
      <c r="AK3" s="182" t="str">
        <f>AJ3&amp;"a"</f>
        <v>5aaa</v>
      </c>
      <c r="AL3" s="182" t="str">
        <f>AK3&amp;"a"</f>
        <v>5aaaa</v>
      </c>
      <c r="AM3" s="183" t="str">
        <f>AL3&amp;"a"</f>
        <v>5aaaaa</v>
      </c>
      <c r="AN3" s="181">
        <f>AF3+1</f>
        <v>6</v>
      </c>
      <c r="AO3" s="182">
        <f>AN3</f>
        <v>6</v>
      </c>
      <c r="AP3" s="182">
        <f t="shared" ref="AP3:AQ3" si="1">AO3</f>
        <v>6</v>
      </c>
      <c r="AQ3" s="182">
        <f t="shared" si="1"/>
        <v>6</v>
      </c>
      <c r="AR3" s="182" t="str">
        <f>AQ3&amp;"aa"</f>
        <v>6aa</v>
      </c>
      <c r="AS3" s="182" t="str">
        <f>AR3&amp;"a"</f>
        <v>6aaa</v>
      </c>
      <c r="AT3" s="182" t="str">
        <f>AS3&amp;"a"</f>
        <v>6aaaa</v>
      </c>
      <c r="AU3" s="183" t="str">
        <f>AT3&amp;"a"</f>
        <v>6aaaaa</v>
      </c>
      <c r="AV3" s="181">
        <f>AN3+1</f>
        <v>7</v>
      </c>
      <c r="AW3" s="182">
        <f>AV3</f>
        <v>7</v>
      </c>
      <c r="AX3" s="182">
        <f t="shared" ref="AX3:AY3" si="2">AW3</f>
        <v>7</v>
      </c>
      <c r="AY3" s="182">
        <f t="shared" si="2"/>
        <v>7</v>
      </c>
      <c r="AZ3" s="182" t="str">
        <f>AY3&amp;"aa"</f>
        <v>7aa</v>
      </c>
      <c r="BA3" s="182" t="str">
        <f>AZ3&amp;"a"</f>
        <v>7aaa</v>
      </c>
      <c r="BB3" s="182" t="str">
        <f>BA3&amp;"a"</f>
        <v>7aaaa</v>
      </c>
      <c r="BC3" s="183" t="str">
        <f>BB3&amp;"a"</f>
        <v>7aaaaa</v>
      </c>
      <c r="BD3" s="181">
        <f>AV3+1</f>
        <v>8</v>
      </c>
      <c r="BE3" s="182">
        <f>BD3</f>
        <v>8</v>
      </c>
      <c r="BF3" s="182">
        <f t="shared" ref="BF3:BG3" si="3">BE3</f>
        <v>8</v>
      </c>
      <c r="BG3" s="182">
        <f t="shared" si="3"/>
        <v>8</v>
      </c>
      <c r="BH3" s="182" t="str">
        <f>BE3&amp;"aa"</f>
        <v>8aa</v>
      </c>
      <c r="BI3" s="182" t="str">
        <f>BH3&amp;"a"</f>
        <v>8aaa</v>
      </c>
      <c r="BJ3" s="182" t="str">
        <f>BI3&amp;"a"</f>
        <v>8aaaa</v>
      </c>
      <c r="BK3" s="182" t="str">
        <f>BJ3&amp;"a"</f>
        <v>8aaaaa</v>
      </c>
      <c r="BL3" s="182" t="str">
        <f>BK3&amp;"a"</f>
        <v>8aaaaaa</v>
      </c>
      <c r="BM3" s="183" t="str">
        <f>BL3&amp;"a"</f>
        <v>8aaaaaaa</v>
      </c>
      <c r="BN3" s="181">
        <f>BD3+1</f>
        <v>9</v>
      </c>
      <c r="BO3" s="182">
        <f>BN3</f>
        <v>9</v>
      </c>
      <c r="BP3" s="182">
        <f>BO3</f>
        <v>9</v>
      </c>
      <c r="BQ3" s="182" t="str">
        <f>BP3&amp;"aa"</f>
        <v>9aa</v>
      </c>
      <c r="BR3" s="181">
        <f>BN3+1</f>
        <v>10</v>
      </c>
      <c r="BS3" s="182">
        <f>BR3</f>
        <v>10</v>
      </c>
      <c r="BT3" s="182">
        <f>BS3</f>
        <v>10</v>
      </c>
      <c r="BU3" s="181">
        <f>BR3+1</f>
        <v>11</v>
      </c>
      <c r="BV3" s="182">
        <f>BU3</f>
        <v>11</v>
      </c>
      <c r="BW3" s="182">
        <f>BV3</f>
        <v>11</v>
      </c>
      <c r="BX3" s="181">
        <f>BU3+1</f>
        <v>12</v>
      </c>
      <c r="BY3" s="182">
        <f>BX3</f>
        <v>12</v>
      </c>
      <c r="BZ3" s="182">
        <f>BY3</f>
        <v>12</v>
      </c>
      <c r="CA3" s="181">
        <f>BX3+1</f>
        <v>13</v>
      </c>
      <c r="CB3" s="182">
        <f>CA3</f>
        <v>13</v>
      </c>
      <c r="CC3" s="182">
        <f>CB3</f>
        <v>13</v>
      </c>
      <c r="CD3" s="181">
        <f>CA3+1</f>
        <v>14</v>
      </c>
      <c r="CE3" s="182">
        <f>CD3</f>
        <v>14</v>
      </c>
      <c r="CF3" s="182">
        <f>CE3</f>
        <v>14</v>
      </c>
      <c r="CG3" s="181">
        <f>CD3+1</f>
        <v>15</v>
      </c>
      <c r="CH3" s="182">
        <f>CG3</f>
        <v>15</v>
      </c>
      <c r="CI3" s="182">
        <f>CH3</f>
        <v>15</v>
      </c>
      <c r="CJ3" s="181">
        <f>CG3+1</f>
        <v>16</v>
      </c>
      <c r="CK3" s="182">
        <f>CJ3</f>
        <v>16</v>
      </c>
      <c r="CL3" s="182">
        <f>CK3</f>
        <v>16</v>
      </c>
      <c r="CM3" s="181">
        <f>CJ3+1</f>
        <v>17</v>
      </c>
      <c r="CN3" s="182">
        <f>CM3</f>
        <v>17</v>
      </c>
      <c r="CO3" s="182">
        <f>CN3</f>
        <v>17</v>
      </c>
      <c r="CP3" s="181">
        <f>CM3+1</f>
        <v>18</v>
      </c>
      <c r="CQ3" s="182">
        <f>CP3</f>
        <v>18</v>
      </c>
      <c r="CR3" s="182" t="str">
        <f>CQ3&amp;"a"</f>
        <v>18a</v>
      </c>
      <c r="CS3" s="181">
        <f>CP3+1</f>
        <v>19</v>
      </c>
      <c r="CT3" s="182">
        <f>CS3</f>
        <v>19</v>
      </c>
      <c r="CU3" s="182" t="str">
        <f>CT3&amp;"a"</f>
        <v>19a</v>
      </c>
      <c r="CV3" s="181">
        <f>CS3+1</f>
        <v>20</v>
      </c>
      <c r="CW3" s="182">
        <f>CV3</f>
        <v>20</v>
      </c>
      <c r="CX3" s="182" t="str">
        <f>CW3&amp;"a"</f>
        <v>20a</v>
      </c>
      <c r="CY3" s="181">
        <f>CV3+1</f>
        <v>21</v>
      </c>
      <c r="CZ3" s="182">
        <f>CY3</f>
        <v>21</v>
      </c>
      <c r="DA3" s="182" t="str">
        <f>CZ3&amp;"a"</f>
        <v>21a</v>
      </c>
      <c r="DB3" s="181">
        <f>CY3+1</f>
        <v>22</v>
      </c>
      <c r="DC3" s="182">
        <f>DB3</f>
        <v>22</v>
      </c>
      <c r="DD3" s="182">
        <f>DC3</f>
        <v>22</v>
      </c>
      <c r="DE3" s="181">
        <f>DB3+1</f>
        <v>23</v>
      </c>
      <c r="DF3" s="182">
        <f>DE3</f>
        <v>23</v>
      </c>
      <c r="DG3" s="182">
        <f>DF3</f>
        <v>23</v>
      </c>
      <c r="DH3" s="181">
        <f>DE3+1</f>
        <v>24</v>
      </c>
      <c r="DI3" s="182">
        <f>DH3</f>
        <v>24</v>
      </c>
      <c r="DJ3" s="182">
        <f>DI3</f>
        <v>24</v>
      </c>
      <c r="DK3" s="181">
        <f>DH3+1</f>
        <v>25</v>
      </c>
      <c r="DL3" s="182">
        <f>DK3</f>
        <v>25</v>
      </c>
      <c r="DM3" s="182">
        <f>DL3</f>
        <v>25</v>
      </c>
      <c r="DN3" s="181">
        <f>DK3+1</f>
        <v>26</v>
      </c>
      <c r="DO3" s="182">
        <f>DN3</f>
        <v>26</v>
      </c>
      <c r="DP3" s="182">
        <f>DO3</f>
        <v>26</v>
      </c>
      <c r="DQ3" s="181">
        <f>DN3+1</f>
        <v>27</v>
      </c>
      <c r="DR3" s="182">
        <f>DQ3</f>
        <v>27</v>
      </c>
      <c r="DS3" s="182">
        <f>DR3</f>
        <v>27</v>
      </c>
      <c r="DT3" s="181">
        <f>DQ3+1</f>
        <v>28</v>
      </c>
      <c r="DU3" s="182">
        <f>DT3</f>
        <v>28</v>
      </c>
      <c r="DV3" s="182">
        <f>DU3</f>
        <v>28</v>
      </c>
      <c r="DW3" s="181">
        <f>DT3+1</f>
        <v>29</v>
      </c>
      <c r="DX3" s="182">
        <f>DW3</f>
        <v>29</v>
      </c>
      <c r="DY3" s="182">
        <f>DX3</f>
        <v>29</v>
      </c>
      <c r="DZ3" s="181">
        <f>DW3+1</f>
        <v>30</v>
      </c>
      <c r="EA3" s="182">
        <f>DZ3</f>
        <v>30</v>
      </c>
      <c r="EB3" s="182">
        <f>EA3</f>
        <v>30</v>
      </c>
      <c r="EC3" s="181">
        <f>DZ3+1</f>
        <v>31</v>
      </c>
      <c r="ED3" s="182">
        <f>EC3</f>
        <v>31</v>
      </c>
      <c r="EE3" s="182">
        <f>ED3</f>
        <v>31</v>
      </c>
      <c r="EF3" s="181">
        <f>EC3+1</f>
        <v>32</v>
      </c>
      <c r="EG3" s="182">
        <f>EF3</f>
        <v>32</v>
      </c>
      <c r="EH3" s="182">
        <f>EG3</f>
        <v>32</v>
      </c>
      <c r="EI3" s="181">
        <f>EF3+1</f>
        <v>33</v>
      </c>
      <c r="EJ3" s="182">
        <f>EI3</f>
        <v>33</v>
      </c>
      <c r="EK3" s="182">
        <f>EJ3</f>
        <v>33</v>
      </c>
      <c r="EL3" s="181">
        <f>EI3+1</f>
        <v>34</v>
      </c>
      <c r="EM3" s="182">
        <f>EL3</f>
        <v>34</v>
      </c>
      <c r="EN3" s="182">
        <f>EM3</f>
        <v>34</v>
      </c>
      <c r="EO3" s="181">
        <f>EL3+1</f>
        <v>35</v>
      </c>
      <c r="EP3" s="182">
        <f>EO3</f>
        <v>35</v>
      </c>
      <c r="EQ3" s="182">
        <f>EP3</f>
        <v>35</v>
      </c>
      <c r="ER3" s="181">
        <f>EO3+1</f>
        <v>36</v>
      </c>
      <c r="ES3" s="182">
        <f>ER3</f>
        <v>36</v>
      </c>
      <c r="ET3" s="182">
        <f>ES3</f>
        <v>36</v>
      </c>
      <c r="EU3" s="181">
        <f>ER3+1</f>
        <v>37</v>
      </c>
      <c r="EV3" s="182">
        <f>EU3</f>
        <v>37</v>
      </c>
      <c r="EW3" s="182">
        <f>EV3</f>
        <v>37</v>
      </c>
      <c r="EX3" s="181">
        <f>EU3+1</f>
        <v>38</v>
      </c>
      <c r="EY3" s="182">
        <f>EX3</f>
        <v>38</v>
      </c>
      <c r="EZ3" s="182">
        <f>EY3</f>
        <v>38</v>
      </c>
      <c r="FA3" s="181">
        <f>EX3+1</f>
        <v>39</v>
      </c>
      <c r="FB3" s="182">
        <f>FA3</f>
        <v>39</v>
      </c>
      <c r="FC3" s="182">
        <f>FB3</f>
        <v>39</v>
      </c>
      <c r="FD3" s="181">
        <f>FA3+1</f>
        <v>40</v>
      </c>
      <c r="FE3" s="182">
        <f>FD3</f>
        <v>40</v>
      </c>
      <c r="FF3" s="182">
        <f>FE3</f>
        <v>40</v>
      </c>
      <c r="FG3" s="181">
        <f>FD3+1</f>
        <v>41</v>
      </c>
      <c r="FH3" s="182">
        <f>FG3</f>
        <v>41</v>
      </c>
      <c r="FI3" s="182">
        <f>FH3</f>
        <v>41</v>
      </c>
      <c r="FJ3" s="181">
        <f>FG3+1</f>
        <v>42</v>
      </c>
      <c r="FK3" s="182">
        <f>FJ3</f>
        <v>42</v>
      </c>
      <c r="FL3" s="182">
        <f>FK3</f>
        <v>42</v>
      </c>
      <c r="FM3" s="181">
        <f>FJ3+1</f>
        <v>43</v>
      </c>
      <c r="FN3" s="182">
        <f>FM3</f>
        <v>43</v>
      </c>
      <c r="FO3" s="182">
        <f>FN3</f>
        <v>43</v>
      </c>
      <c r="FP3" s="182" t="str">
        <f>FO3&amp;"a"</f>
        <v>43a</v>
      </c>
      <c r="FQ3" s="181">
        <f>FM3+1</f>
        <v>44</v>
      </c>
      <c r="FR3" s="182">
        <f>FQ3</f>
        <v>44</v>
      </c>
      <c r="FS3" s="182">
        <f>FR3</f>
        <v>44</v>
      </c>
      <c r="FT3" s="182" t="str">
        <f>FS3&amp;"a"</f>
        <v>44a</v>
      </c>
      <c r="FU3" s="181">
        <f>FQ3+1</f>
        <v>45</v>
      </c>
      <c r="FV3" s="182">
        <f>FU3</f>
        <v>45</v>
      </c>
      <c r="FW3" s="182">
        <f>FV3</f>
        <v>45</v>
      </c>
      <c r="FX3" s="181">
        <f>FU3+1</f>
        <v>46</v>
      </c>
      <c r="FY3" s="182">
        <f>FX3</f>
        <v>46</v>
      </c>
      <c r="FZ3" s="182">
        <f>FY3</f>
        <v>46</v>
      </c>
      <c r="GA3" s="181">
        <f>FX3+1</f>
        <v>47</v>
      </c>
      <c r="GB3" s="182">
        <f>GA3</f>
        <v>47</v>
      </c>
      <c r="GC3" s="182">
        <f>GB3</f>
        <v>47</v>
      </c>
      <c r="GD3" s="181">
        <f>GA3+1</f>
        <v>48</v>
      </c>
      <c r="GE3" s="182">
        <f>GD3</f>
        <v>48</v>
      </c>
      <c r="GF3" s="182">
        <f>GE3</f>
        <v>48</v>
      </c>
      <c r="GG3" s="181">
        <f>GD3+1</f>
        <v>49</v>
      </c>
      <c r="GH3" s="182">
        <f>GG3</f>
        <v>49</v>
      </c>
      <c r="GI3" s="182">
        <f>GH3</f>
        <v>49</v>
      </c>
      <c r="GJ3" s="181">
        <f>GG3+1</f>
        <v>50</v>
      </c>
      <c r="GK3" s="182">
        <f>GJ3</f>
        <v>50</v>
      </c>
      <c r="GL3" s="182">
        <f>GK3</f>
        <v>50</v>
      </c>
      <c r="GM3" s="181">
        <f>GJ3+1</f>
        <v>51</v>
      </c>
      <c r="GN3" s="182">
        <f>GM3</f>
        <v>51</v>
      </c>
      <c r="GO3" s="182">
        <f>GN3</f>
        <v>51</v>
      </c>
      <c r="GP3" s="182" t="str">
        <f>GO3&amp;"a"</f>
        <v>51a</v>
      </c>
      <c r="GQ3" s="181">
        <f>GM3+1</f>
        <v>52</v>
      </c>
      <c r="GR3" s="182">
        <f>GQ3</f>
        <v>52</v>
      </c>
      <c r="GS3" s="182">
        <f>GR3</f>
        <v>52</v>
      </c>
      <c r="GT3" s="181">
        <f>GQ3+1</f>
        <v>53</v>
      </c>
      <c r="GU3" s="182">
        <f>GT3</f>
        <v>53</v>
      </c>
      <c r="GV3" s="182">
        <f>GU3</f>
        <v>53</v>
      </c>
      <c r="GW3" s="182">
        <f>GV3</f>
        <v>53</v>
      </c>
      <c r="GX3" s="182" t="str">
        <f>GW3&amp;"a"</f>
        <v>53a</v>
      </c>
      <c r="GY3" s="181">
        <f>GT3+1</f>
        <v>54</v>
      </c>
      <c r="GZ3" s="182">
        <f>GY3</f>
        <v>54</v>
      </c>
      <c r="HA3" s="182">
        <f>GZ3</f>
        <v>54</v>
      </c>
      <c r="HB3" s="182">
        <f>HA3</f>
        <v>54</v>
      </c>
      <c r="HC3" s="182" t="str">
        <f>HB3&amp;"a"</f>
        <v>54a</v>
      </c>
      <c r="HD3" s="181">
        <f>GY3+1</f>
        <v>55</v>
      </c>
      <c r="HE3" s="182">
        <f>HD3</f>
        <v>55</v>
      </c>
      <c r="HF3" s="182">
        <f>HE3</f>
        <v>55</v>
      </c>
      <c r="HG3" s="182">
        <f>HF3</f>
        <v>55</v>
      </c>
      <c r="HH3" s="182" t="str">
        <f>HG3&amp;"a"</f>
        <v>55a</v>
      </c>
      <c r="HI3" s="181">
        <f>HD3+1</f>
        <v>56</v>
      </c>
      <c r="HJ3" s="182">
        <f>HI3</f>
        <v>56</v>
      </c>
      <c r="HK3" s="182">
        <f>HJ3</f>
        <v>56</v>
      </c>
      <c r="HL3" s="182">
        <f>HK3</f>
        <v>56</v>
      </c>
      <c r="HM3" s="182" t="str">
        <f>HL3&amp;"a"</f>
        <v>56a</v>
      </c>
      <c r="HN3" s="182" t="str">
        <f>HM3&amp;"a"</f>
        <v>56aa</v>
      </c>
      <c r="HO3" s="181">
        <f>HI3+1</f>
        <v>57</v>
      </c>
      <c r="HP3" s="182">
        <f>HO3</f>
        <v>57</v>
      </c>
      <c r="HQ3" s="182">
        <f>HP3</f>
        <v>57</v>
      </c>
      <c r="HR3" s="181">
        <f>HO3+1</f>
        <v>58</v>
      </c>
      <c r="HS3" s="182">
        <f>HR3</f>
        <v>58</v>
      </c>
      <c r="HT3" s="182">
        <f>HS3</f>
        <v>58</v>
      </c>
      <c r="HU3" s="181">
        <f>HR3+1</f>
        <v>59</v>
      </c>
      <c r="HV3" s="182">
        <f>HU3</f>
        <v>59</v>
      </c>
      <c r="HW3" s="182">
        <f>HV3</f>
        <v>59</v>
      </c>
      <c r="HX3" s="181">
        <f>HU3+1</f>
        <v>60</v>
      </c>
      <c r="HY3" s="182">
        <f>HX3</f>
        <v>60</v>
      </c>
      <c r="HZ3" s="182">
        <f>HY3</f>
        <v>60</v>
      </c>
      <c r="IA3" s="181">
        <f>HX3+1</f>
        <v>61</v>
      </c>
      <c r="IB3" s="182">
        <f>IA3</f>
        <v>61</v>
      </c>
      <c r="IC3" s="182">
        <f>IB3</f>
        <v>61</v>
      </c>
      <c r="ID3" s="181">
        <f>IA3+1</f>
        <v>62</v>
      </c>
      <c r="IE3" s="182">
        <f>ID3</f>
        <v>62</v>
      </c>
      <c r="IF3" s="182">
        <f>IE3</f>
        <v>62</v>
      </c>
      <c r="IG3" s="182" t="str">
        <f>IF3&amp;"a"</f>
        <v>62a</v>
      </c>
      <c r="IH3" s="181">
        <f>ID3+1</f>
        <v>63</v>
      </c>
      <c r="II3" s="182">
        <f>IH3</f>
        <v>63</v>
      </c>
      <c r="IJ3" s="182">
        <f>II3</f>
        <v>63</v>
      </c>
      <c r="IK3" s="182">
        <f>IJ3</f>
        <v>63</v>
      </c>
      <c r="IL3" s="181">
        <f>IH3+1</f>
        <v>64</v>
      </c>
      <c r="IM3" s="182">
        <f>IL3</f>
        <v>64</v>
      </c>
      <c r="IN3" s="182">
        <f>IM3</f>
        <v>64</v>
      </c>
      <c r="IO3" s="182">
        <f>IN3</f>
        <v>64</v>
      </c>
      <c r="IP3" s="181">
        <f>IL3+1</f>
        <v>65</v>
      </c>
      <c r="IQ3" s="182">
        <f>IP3</f>
        <v>65</v>
      </c>
      <c r="IR3" s="182" t="str">
        <f>IQ3&amp;"a"</f>
        <v>65a</v>
      </c>
      <c r="IS3" s="181">
        <f>IP3+1</f>
        <v>66</v>
      </c>
      <c r="IT3" s="182">
        <f>IS3</f>
        <v>66</v>
      </c>
      <c r="IU3" s="182" t="str">
        <f>IT3&amp;"a"</f>
        <v>66a</v>
      </c>
      <c r="IV3" s="181">
        <f>IS3+1</f>
        <v>67</v>
      </c>
      <c r="IW3" s="182">
        <f>IV3</f>
        <v>67</v>
      </c>
      <c r="IX3" s="182">
        <f>IW3</f>
        <v>67</v>
      </c>
      <c r="IY3" s="182">
        <f>IX3</f>
        <v>67</v>
      </c>
      <c r="IZ3" s="181">
        <f>IV3+1</f>
        <v>68</v>
      </c>
      <c r="JA3" s="182">
        <f>IZ3</f>
        <v>68</v>
      </c>
      <c r="JB3" s="182">
        <f>JA3</f>
        <v>68</v>
      </c>
      <c r="JC3" s="182">
        <f>JB3</f>
        <v>68</v>
      </c>
      <c r="JD3" s="181">
        <f>IZ3+1</f>
        <v>69</v>
      </c>
      <c r="JE3" s="182">
        <f>JD3</f>
        <v>69</v>
      </c>
      <c r="JF3" s="182">
        <f>JE3</f>
        <v>69</v>
      </c>
      <c r="JG3" s="182">
        <f>JF3</f>
        <v>69</v>
      </c>
      <c r="JH3" s="181">
        <f>JD3+1</f>
        <v>70</v>
      </c>
      <c r="JI3" s="182">
        <f>JH3</f>
        <v>70</v>
      </c>
      <c r="JJ3" s="182">
        <f>JI3</f>
        <v>70</v>
      </c>
      <c r="JK3" s="182">
        <f>JJ3</f>
        <v>70</v>
      </c>
      <c r="JL3" s="181">
        <f>JH3+1</f>
        <v>71</v>
      </c>
      <c r="JM3" s="182">
        <f>JL3</f>
        <v>71</v>
      </c>
      <c r="JN3" s="182">
        <f>JM3</f>
        <v>71</v>
      </c>
      <c r="JO3" s="182">
        <f>JN3</f>
        <v>71</v>
      </c>
      <c r="JP3" s="182" t="str">
        <f>JO3&amp;"a"</f>
        <v>71a</v>
      </c>
      <c r="JQ3" s="181">
        <f>JL3+1</f>
        <v>72</v>
      </c>
      <c r="JR3" s="182">
        <f>JQ3</f>
        <v>72</v>
      </c>
      <c r="JS3" s="182" t="str">
        <f>JR3&amp;"a"</f>
        <v>72a</v>
      </c>
    </row>
    <row r="4" spans="1:279" s="63" customFormat="1" ht="37.5" customHeight="1" x14ac:dyDescent="0.2">
      <c r="A4" s="490" t="s">
        <v>53</v>
      </c>
      <c r="B4" s="492" t="s">
        <v>54</v>
      </c>
      <c r="C4" s="488" t="s">
        <v>55</v>
      </c>
      <c r="D4" s="488" t="s">
        <v>56</v>
      </c>
      <c r="E4" s="488" t="s">
        <v>221</v>
      </c>
      <c r="F4" s="488" t="s">
        <v>222</v>
      </c>
      <c r="G4" s="495" t="str">
        <f>'乗合バス '!B18</f>
        <v>各種認証・認定の取得状況</v>
      </c>
      <c r="H4" s="496"/>
      <c r="I4" s="496"/>
      <c r="J4" s="488" t="s">
        <v>250</v>
      </c>
      <c r="K4" s="488" t="s">
        <v>251</v>
      </c>
      <c r="L4" s="484" t="str">
        <f>VLOOKUP(L3,'乗合バス '!$C:$Z,3,0)</f>
        <v>ノンステップバスの導入</v>
      </c>
      <c r="M4" s="485"/>
      <c r="N4" s="485"/>
      <c r="O4" s="485"/>
      <c r="P4" s="484" t="str">
        <f>VLOOKUP(P3,'乗合バス '!$C:$Z,3,0)</f>
        <v>リフト付きバスの導入</v>
      </c>
      <c r="Q4" s="485"/>
      <c r="R4" s="485"/>
      <c r="S4" s="485"/>
      <c r="T4" s="484" t="str">
        <f>VLOOKUP(T3,'乗合バス '!$C:$Z,3,0)</f>
        <v>エレベーター付きバスの導入</v>
      </c>
      <c r="U4" s="485"/>
      <c r="V4" s="485"/>
      <c r="W4" s="485"/>
      <c r="X4" s="484" t="str">
        <f>VLOOKUP(X3,'乗合バス '!$C:$Z,3,0)</f>
        <v>EVバス（全長約7.0m）の導入</v>
      </c>
      <c r="Y4" s="485"/>
      <c r="Z4" s="485"/>
      <c r="AA4" s="485"/>
      <c r="AB4" s="485"/>
      <c r="AC4" s="485"/>
      <c r="AD4" s="485"/>
      <c r="AE4" s="489"/>
      <c r="AF4" s="484" t="str">
        <f>VLOOKUP(AF3,'乗合バス '!$C:$Z,3,0)</f>
        <v>EVバス（全長約9.0m）の導入</v>
      </c>
      <c r="AG4" s="485"/>
      <c r="AH4" s="485"/>
      <c r="AI4" s="485"/>
      <c r="AJ4" s="485"/>
      <c r="AK4" s="485"/>
      <c r="AL4" s="485"/>
      <c r="AM4" s="489"/>
      <c r="AN4" s="484" t="str">
        <f>VLOOKUP(AN3,'乗合バス '!$C:$Z,3,0)</f>
        <v>EVバス（全長約10.5m）の導入</v>
      </c>
      <c r="AO4" s="485"/>
      <c r="AP4" s="485"/>
      <c r="AQ4" s="485"/>
      <c r="AR4" s="485"/>
      <c r="AS4" s="485"/>
      <c r="AT4" s="485"/>
      <c r="AU4" s="489"/>
      <c r="AV4" s="484" t="str">
        <f>VLOOKUP(AV3,'乗合バス '!$C:$Z,3,0)</f>
        <v>EVバス（全長約12.0m）の導入</v>
      </c>
      <c r="AW4" s="485"/>
      <c r="AX4" s="485"/>
      <c r="AY4" s="485"/>
      <c r="AZ4" s="485"/>
      <c r="BA4" s="485"/>
      <c r="BB4" s="485"/>
      <c r="BC4" s="489"/>
      <c r="BD4" s="484" t="str">
        <f>VLOOKUP(BD3,'乗合バス '!$C:$Z,3,0)</f>
        <v>プラグインハイブリッドバス、FCVバス、全長が上記いずれでもないバス等、上記に当てはまらないバスの導入</v>
      </c>
      <c r="BE4" s="485"/>
      <c r="BF4" s="485"/>
      <c r="BG4" s="485"/>
      <c r="BH4" s="485"/>
      <c r="BI4" s="485"/>
      <c r="BJ4" s="485"/>
      <c r="BK4" s="485"/>
      <c r="BL4" s="485"/>
      <c r="BM4" s="489"/>
      <c r="BN4" s="484" t="str">
        <f>VLOOKUP(BN3,'乗合バス '!$C:$Z,3,0)</f>
        <v>EVバス充電設備の導入</v>
      </c>
      <c r="BO4" s="485"/>
      <c r="BP4" s="485"/>
      <c r="BQ4" s="485"/>
      <c r="BR4" s="484" t="str">
        <f>VLOOKUP(BR3,'乗合バス '!$C:$Z,3,0)</f>
        <v>EVバス充電設備導入工事費</v>
      </c>
      <c r="BS4" s="485"/>
      <c r="BT4" s="485"/>
      <c r="BU4" s="484" t="str">
        <f>VLOOKUP(BU3,'乗合バス '!$C:$Z,3,0)</f>
        <v>高圧受電設備（キュービクル）の導入</v>
      </c>
      <c r="BV4" s="485"/>
      <c r="BW4" s="485"/>
      <c r="BX4" s="484" t="str">
        <f>VLOOKUP(BX3,'乗合バス '!$C:$Z,3,0)</f>
        <v>高圧受電設備（キュービクル）導入工事費</v>
      </c>
      <c r="BY4" s="485"/>
      <c r="BZ4" s="485"/>
      <c r="CA4" s="484" t="str">
        <f>VLOOKUP(CA3,'乗合バス '!$C:$Z,3,0)</f>
        <v>Ｖ２Ｈ充放電設備又は外部給電器の導入</v>
      </c>
      <c r="CB4" s="485"/>
      <c r="CC4" s="485"/>
      <c r="CD4" s="484" t="str">
        <f>VLOOKUP(CD3,'乗合バス '!$C:$Z,3,0)</f>
        <v>Ｖ２Ｈ充放電設備導入工事費</v>
      </c>
      <c r="CE4" s="485"/>
      <c r="CF4" s="485"/>
      <c r="CG4" s="484" t="str">
        <f>VLOOKUP(CG3,'乗合バス '!$C:$Z,3,0)</f>
        <v>連節バスの導入</v>
      </c>
      <c r="CH4" s="485"/>
      <c r="CI4" s="485"/>
      <c r="CJ4" s="484" t="str">
        <f>VLOOKUP(CJ3,'乗合バス '!$C:$Z,3,0)</f>
        <v>ＰＴＰＳ車載器等の導入</v>
      </c>
      <c r="CK4" s="485"/>
      <c r="CL4" s="485"/>
      <c r="CM4" s="484" t="str">
        <f>VLOOKUP(CM3,'乗合バス '!$C:$Z,3,0)</f>
        <v>BRTの停留施設の整備</v>
      </c>
      <c r="CN4" s="485"/>
      <c r="CO4" s="485"/>
      <c r="CP4" s="484" t="str">
        <f>VLOOKUP(CP3,'乗合バス '!$C:$Z,3,0)</f>
        <v>サイクルバスの導入</v>
      </c>
      <c r="CQ4" s="485"/>
      <c r="CR4" s="485"/>
      <c r="CS4" s="484" t="str">
        <f>VLOOKUP(CS3,'乗合バス '!$C:$Z,3,0)</f>
        <v>水陸両用バスの導入</v>
      </c>
      <c r="CT4" s="485"/>
      <c r="CU4" s="485"/>
      <c r="CV4" s="484" t="str">
        <f>VLOOKUP(CV3,'乗合バス '!$C:$Z,3,0)</f>
        <v>オープントップバスの導入</v>
      </c>
      <c r="CW4" s="485"/>
      <c r="CX4" s="485"/>
      <c r="CY4" s="484" t="str">
        <f>VLOOKUP(CY3,'乗合バス '!$C:$Z,3,0)</f>
        <v>上記以外のバスの導入
（例：レストランバス　仮想現実等の車内でエンターテインメントを提供する車両等）</v>
      </c>
      <c r="CZ4" s="485"/>
      <c r="DA4" s="485"/>
      <c r="DB4" s="484" t="str">
        <f>VLOOKUP(DB3,'乗合バス '!$C:$Z,3,0)</f>
        <v>運行管理支援システム</v>
      </c>
      <c r="DC4" s="485"/>
      <c r="DD4" s="485"/>
      <c r="DE4" s="484" t="str">
        <f>VLOOKUP(DE3,'乗合バス '!$C:$Z,3,0)</f>
        <v>乗務日報自動作成システム</v>
      </c>
      <c r="DF4" s="485"/>
      <c r="DG4" s="485"/>
      <c r="DH4" s="484" t="str">
        <f>VLOOKUP(DH3,'乗合バス '!$C:$Z,3,0)</f>
        <v>車両動態管理システム</v>
      </c>
      <c r="DI4" s="485"/>
      <c r="DJ4" s="485"/>
      <c r="DK4" s="484" t="str">
        <f>VLOOKUP(DK3,'乗合バス '!$C:$Z,3,0)</f>
        <v>各種申請書類の作成支援システム</v>
      </c>
      <c r="DL4" s="485"/>
      <c r="DM4" s="485"/>
      <c r="DN4" s="484" t="str">
        <f>VLOOKUP(DN3,'乗合バス '!$C:$Z,3,0)</f>
        <v>運行計画（ダイヤ・運行系統図等）作成支援システム</v>
      </c>
      <c r="DO4" s="485"/>
      <c r="DP4" s="485"/>
      <c r="DQ4" s="484" t="str">
        <f>VLOOKUP(DQ3,'乗合バス '!$C:$Z,3,0)</f>
        <v>ODデータ・乗降人数等自動集計システム</v>
      </c>
      <c r="DR4" s="485"/>
      <c r="DS4" s="485"/>
      <c r="DT4" s="484" t="str">
        <f>VLOOKUP(DT3,'乗合バス '!$C:$Z,3,0)</f>
        <v>売上・利用者動向分析システム</v>
      </c>
      <c r="DU4" s="485"/>
      <c r="DV4" s="485"/>
      <c r="DW4" s="484" t="str">
        <f>VLOOKUP(DW3,'乗合バス '!$C:$Z,3,0)</f>
        <v>事故情報管理システム</v>
      </c>
      <c r="DX4" s="485"/>
      <c r="DY4" s="485"/>
      <c r="DZ4" s="484" t="str">
        <f>VLOOKUP(DZ3,'乗合バス '!$C:$Z,3,0)</f>
        <v>車検・定期点検・整備管理システム</v>
      </c>
      <c r="EA4" s="485"/>
      <c r="EB4" s="485"/>
      <c r="EC4" s="484" t="str">
        <f>VLOOKUP(EC3,'乗合バス '!$C:$Z,3,0)</f>
        <v>乗務シフト自動作成システム</v>
      </c>
      <c r="ED4" s="485"/>
      <c r="EE4" s="485"/>
      <c r="EF4" s="484" t="str">
        <f>VLOOKUP(EF3,'乗合バス '!$C:$Z,3,0)</f>
        <v>勤怠管理システム</v>
      </c>
      <c r="EG4" s="485"/>
      <c r="EH4" s="485"/>
      <c r="EI4" s="484" t="str">
        <f>VLOOKUP(EI3,'乗合バス '!$C:$Z,3,0)</f>
        <v>営業所・乗務員管理システム</v>
      </c>
      <c r="EJ4" s="485"/>
      <c r="EK4" s="485"/>
      <c r="EL4" s="484" t="str">
        <f>VLOOKUP(EL3,'乗合バス '!$C:$Z,3,0)</f>
        <v>売上集計・記録システム</v>
      </c>
      <c r="EM4" s="485"/>
      <c r="EN4" s="485"/>
      <c r="EO4" s="484" t="str">
        <f>VLOOKUP(EO3,'乗合バス '!$C:$Z,3,0)</f>
        <v>会計管理用事務処理系システム</v>
      </c>
      <c r="EP4" s="485"/>
      <c r="EQ4" s="485"/>
      <c r="ER4" s="484" t="str">
        <f>VLOOKUP(ER3,'乗合バス '!$C:$Z,3,0)</f>
        <v>車内空間を活用したデジタル広告</v>
      </c>
      <c r="ES4" s="485"/>
      <c r="ET4" s="485"/>
      <c r="EU4" s="484" t="str">
        <f>VLOOKUP(EU3,'乗合バス '!$C:$Z,3,0)</f>
        <v>コールセンターシステム</v>
      </c>
      <c r="EV4" s="485"/>
      <c r="EW4" s="485"/>
      <c r="EX4" s="484" t="str">
        <f>VLOOKUP(EX3,'乗合バス '!$C:$Z,3,0)</f>
        <v>スマートフォン等モバイル端末を使った集客に繋がる仕組み</v>
      </c>
      <c r="EY4" s="485"/>
      <c r="EZ4" s="485"/>
      <c r="FA4" s="484" t="str">
        <f>VLOOKUP(FA3,'乗合バス '!$C:$Z,3,0)</f>
        <v>デジタルを活用した利用者へのPRや意見収集</v>
      </c>
      <c r="FB4" s="485"/>
      <c r="FC4" s="485"/>
      <c r="FD4" s="484" t="str">
        <f>VLOOKUP(FD3,'乗合バス '!$C:$Z,3,0)</f>
        <v>混雑状況提供システム</v>
      </c>
      <c r="FE4" s="485"/>
      <c r="FF4" s="485"/>
      <c r="FG4" s="484" t="str">
        <f>VLOOKUP(FG3,'乗合バス '!$C:$Z,3,0)</f>
        <v>スマートバス停</v>
      </c>
      <c r="FH4" s="485"/>
      <c r="FI4" s="485"/>
      <c r="FJ4" s="484" t="str">
        <f>VLOOKUP(FJ3,'乗合バス '!$C:$Z,3,0)</f>
        <v>車内乗客への遠隔案内システム</v>
      </c>
      <c r="FK4" s="485"/>
      <c r="FL4" s="485"/>
      <c r="FM4" s="484" t="str">
        <f>VLOOKUP(FM3,'乗合バス '!$C:$Z,3,0)</f>
        <v>その他</v>
      </c>
      <c r="FN4" s="485"/>
      <c r="FO4" s="485"/>
      <c r="FP4" s="184"/>
      <c r="FQ4" s="484" t="str">
        <f>VLOOKUP(FQ3,'乗合バス '!$C:$Z,3,0)</f>
        <v>調査等</v>
      </c>
      <c r="FR4" s="485"/>
      <c r="FS4" s="485"/>
      <c r="FT4" s="184"/>
      <c r="FU4" s="484" t="str">
        <f>VLOOKUP(FU3,'乗合バス '!$C:$Z,3,0)</f>
        <v>多言語案内用タブレット</v>
      </c>
      <c r="FV4" s="485"/>
      <c r="FW4" s="485"/>
      <c r="FX4" s="484" t="str">
        <f>VLOOKUP(FX3,'乗合バス '!$C:$Z,3,0)</f>
        <v>多言語翻訳システム機器</v>
      </c>
      <c r="FY4" s="485"/>
      <c r="FZ4" s="485"/>
      <c r="GA4" s="484" t="str">
        <f>VLOOKUP(GA3,'乗合バス '!$C:$Z,3,0)</f>
        <v>多言語案内サイネージの導入</v>
      </c>
      <c r="GB4" s="485"/>
      <c r="GC4" s="485"/>
      <c r="GD4" s="484" t="str">
        <f>VLOOKUP(GD3,'乗合バス '!$C:$Z,3,0)</f>
        <v>ホームページの多言語表記</v>
      </c>
      <c r="GE4" s="485"/>
      <c r="GF4" s="485"/>
      <c r="GG4" s="484" t="str">
        <f>VLOOKUP(GG3,'乗合バス '!$C:$Z,3,0)</f>
        <v>多言語研修の実施</v>
      </c>
      <c r="GH4" s="485"/>
      <c r="GI4" s="485"/>
      <c r="GJ4" s="484" t="str">
        <f>VLOOKUP(GJ3,'乗合バス '!$C:$Z,3,0)</f>
        <v>多言語バスロケーションシステムの導入</v>
      </c>
      <c r="GK4" s="485"/>
      <c r="GL4" s="485"/>
      <c r="GM4" s="484" t="str">
        <f>VLOOKUP(GM3,'乗合バス '!$C:$Z,3,0)</f>
        <v>その他</v>
      </c>
      <c r="GN4" s="485"/>
      <c r="GO4" s="485"/>
      <c r="GP4" s="184"/>
      <c r="GQ4" s="484" t="str">
        <f>VLOOKUP(GQ3,'乗合バス '!$C:$Z,3,0)</f>
        <v xml:space="preserve"> 無料公衆無線ＬＡＮ　（無料Ｗｉ-Ｆｉ）</v>
      </c>
      <c r="GR4" s="485"/>
      <c r="GS4" s="485"/>
      <c r="GT4" s="484" t="str">
        <f>VLOOKUP(GT3,'乗合バス '!$C:$Z,3,0)</f>
        <v>クレジット決済機器</v>
      </c>
      <c r="GU4" s="485"/>
      <c r="GV4" s="485"/>
      <c r="GW4" s="485"/>
      <c r="GX4" s="184"/>
      <c r="GY4" s="484" t="str">
        <f>VLOOKUP(GY3,'乗合バス '!$C:$Z,3,0)</f>
        <v>交通系ＩＣ決済機器</v>
      </c>
      <c r="GZ4" s="485"/>
      <c r="HA4" s="485"/>
      <c r="HB4" s="485"/>
      <c r="HC4" s="184"/>
      <c r="HD4" s="484" t="str">
        <f>VLOOKUP(HD3,'乗合バス '!$C:$Z,3,0)</f>
        <v>二次元コード決済機器</v>
      </c>
      <c r="HE4" s="485"/>
      <c r="HF4" s="485"/>
      <c r="HG4" s="485"/>
      <c r="HH4" s="184"/>
      <c r="HI4" s="484" t="str">
        <f>VLOOKUP(HI3,'乗合バス '!$C:$Z,3,0)</f>
        <v>その他</v>
      </c>
      <c r="HJ4" s="485"/>
      <c r="HK4" s="485"/>
      <c r="HL4" s="485"/>
      <c r="HM4" s="184"/>
      <c r="HN4" s="184"/>
      <c r="HO4" s="484" t="str">
        <f>VLOOKUP(HO3,'乗合バス '!$C:$Z,3,0)</f>
        <v>情報端末への電源供給機器</v>
      </c>
      <c r="HP4" s="485"/>
      <c r="HQ4" s="485"/>
      <c r="HR4" s="484" t="str">
        <f>VLOOKUP(HR3,'乗合バス '!$C:$Z,3,0)</f>
        <v>非常用電源装置</v>
      </c>
      <c r="HS4" s="485"/>
      <c r="HT4" s="485"/>
      <c r="HU4" s="484" t="str">
        <f>VLOOKUP(HU3,'乗合バス '!$C:$Z,3,0)</f>
        <v>その他付随機器</v>
      </c>
      <c r="HV4" s="485"/>
      <c r="HW4" s="485"/>
      <c r="HX4" s="484" t="s">
        <v>244</v>
      </c>
      <c r="HY4" s="485"/>
      <c r="HZ4" s="485"/>
      <c r="IA4" s="484" t="s">
        <v>246</v>
      </c>
      <c r="IB4" s="485"/>
      <c r="IC4" s="485"/>
      <c r="ID4" s="484" t="str">
        <f>VLOOKUP(ID3,'乗合バス '!$C:$Z,3,0)</f>
        <v>障害者用ＩＣカードシステム等の導入</v>
      </c>
      <c r="IE4" s="485"/>
      <c r="IF4" s="485"/>
      <c r="IG4" s="184"/>
      <c r="IH4" s="484" t="str">
        <f>VLOOKUP(IH3,'乗合バス '!$C:$Z,3,0)</f>
        <v>二種免許取得のための教習</v>
      </c>
      <c r="II4" s="485"/>
      <c r="IJ4" s="485"/>
      <c r="IK4" s="485"/>
      <c r="IL4" s="484" t="str">
        <f>VLOOKUP(IL3,'乗合バス '!$C:$Z,3,0)</f>
        <v>二種免許取得のための受験資格特例教習</v>
      </c>
      <c r="IM4" s="485"/>
      <c r="IN4" s="485"/>
      <c r="IO4" s="485"/>
      <c r="IP4" s="484" t="str">
        <f>VLOOKUP(IP3,'乗合バス '!$C:$Z,3,0)</f>
        <v>人材確保イベントの参加・開催</v>
      </c>
      <c r="IQ4" s="485"/>
      <c r="IR4" s="184"/>
      <c r="IS4" s="484" t="str">
        <f>VLOOKUP(IS3,'乗合バス '!$C:$Z,3,0)</f>
        <v>その他、人材確保のためのPR</v>
      </c>
      <c r="IT4" s="485"/>
      <c r="IU4" s="184"/>
      <c r="IV4" s="484" t="str">
        <f>VLOOKUP(IV3,'乗合バス '!$C:$Z,3,0)</f>
        <v>UD研修</v>
      </c>
      <c r="IW4" s="485"/>
      <c r="IX4" s="485"/>
      <c r="IY4" s="485"/>
      <c r="IZ4" s="484" t="str">
        <f>VLOOKUP(IZ3,'乗合バス '!$C:$Z,3,0)</f>
        <v>観光ドライバー認定講習</v>
      </c>
      <c r="JA4" s="485"/>
      <c r="JB4" s="485"/>
      <c r="JC4" s="485"/>
      <c r="JD4" s="484" t="str">
        <f>VLOOKUP(JD3,'乗合バス '!$C:$Z,3,0)</f>
        <v>子育てタクシードライバー研修</v>
      </c>
      <c r="JE4" s="485"/>
      <c r="JF4" s="485"/>
      <c r="JG4" s="485"/>
      <c r="JH4" s="484" t="str">
        <f>VLOOKUP(JH3,'乗合バス '!$C:$Z,3,0)</f>
        <v>運転手実技講習</v>
      </c>
      <c r="JI4" s="485"/>
      <c r="JJ4" s="485"/>
      <c r="JK4" s="485"/>
      <c r="JL4" s="484" t="s">
        <v>274</v>
      </c>
      <c r="JM4" s="485"/>
      <c r="JN4" s="485"/>
      <c r="JO4" s="485"/>
      <c r="JP4" s="184"/>
      <c r="JQ4" s="484" t="s">
        <v>275</v>
      </c>
      <c r="JR4" s="485"/>
      <c r="JS4" s="184"/>
    </row>
    <row r="5" spans="1:279" s="219" customFormat="1" ht="14.25" customHeight="1" x14ac:dyDescent="0.2">
      <c r="A5" s="490"/>
      <c r="B5" s="493"/>
      <c r="C5" s="488"/>
      <c r="D5" s="488"/>
      <c r="E5" s="488"/>
      <c r="F5" s="488"/>
      <c r="G5" s="497" t="s">
        <v>223</v>
      </c>
      <c r="H5" s="498" t="s">
        <v>229</v>
      </c>
      <c r="I5" s="498" t="s">
        <v>230</v>
      </c>
      <c r="J5" s="488"/>
      <c r="K5" s="488"/>
      <c r="L5" s="487" t="s">
        <v>2</v>
      </c>
      <c r="M5" s="486" t="s">
        <v>231</v>
      </c>
      <c r="N5" s="486" t="s">
        <v>57</v>
      </c>
      <c r="O5" s="486" t="s">
        <v>232</v>
      </c>
      <c r="P5" s="487" t="s">
        <v>2</v>
      </c>
      <c r="Q5" s="486" t="s">
        <v>231</v>
      </c>
      <c r="R5" s="486" t="s">
        <v>57</v>
      </c>
      <c r="S5" s="486" t="s">
        <v>232</v>
      </c>
      <c r="T5" s="487" t="s">
        <v>2</v>
      </c>
      <c r="U5" s="486" t="s">
        <v>231</v>
      </c>
      <c r="V5" s="486" t="s">
        <v>57</v>
      </c>
      <c r="W5" s="486" t="s">
        <v>232</v>
      </c>
      <c r="X5" s="487" t="s">
        <v>203</v>
      </c>
      <c r="Y5" s="486" t="s">
        <v>2</v>
      </c>
      <c r="Z5" s="486" t="s">
        <v>231</v>
      </c>
      <c r="AA5" s="486" t="s">
        <v>233</v>
      </c>
      <c r="AB5" s="486" t="s">
        <v>232</v>
      </c>
      <c r="AC5" s="486" t="s">
        <v>234</v>
      </c>
      <c r="AD5" s="486" t="s">
        <v>235</v>
      </c>
      <c r="AE5" s="486" t="s">
        <v>236</v>
      </c>
      <c r="AF5" s="487" t="s">
        <v>203</v>
      </c>
      <c r="AG5" s="486" t="s">
        <v>2</v>
      </c>
      <c r="AH5" s="486" t="s">
        <v>231</v>
      </c>
      <c r="AI5" s="486" t="s">
        <v>233</v>
      </c>
      <c r="AJ5" s="486" t="s">
        <v>232</v>
      </c>
      <c r="AK5" s="486" t="s">
        <v>234</v>
      </c>
      <c r="AL5" s="486" t="s">
        <v>235</v>
      </c>
      <c r="AM5" s="486" t="s">
        <v>236</v>
      </c>
      <c r="AN5" s="487" t="s">
        <v>203</v>
      </c>
      <c r="AO5" s="486" t="s">
        <v>2</v>
      </c>
      <c r="AP5" s="486" t="s">
        <v>231</v>
      </c>
      <c r="AQ5" s="486" t="s">
        <v>233</v>
      </c>
      <c r="AR5" s="486" t="s">
        <v>232</v>
      </c>
      <c r="AS5" s="486" t="s">
        <v>234</v>
      </c>
      <c r="AT5" s="486" t="s">
        <v>235</v>
      </c>
      <c r="AU5" s="486" t="s">
        <v>236</v>
      </c>
      <c r="AV5" s="487" t="s">
        <v>203</v>
      </c>
      <c r="AW5" s="486" t="s">
        <v>2</v>
      </c>
      <c r="AX5" s="486" t="s">
        <v>231</v>
      </c>
      <c r="AY5" s="486" t="s">
        <v>233</v>
      </c>
      <c r="AZ5" s="486" t="s">
        <v>232</v>
      </c>
      <c r="BA5" s="486" t="s">
        <v>234</v>
      </c>
      <c r="BB5" s="486" t="s">
        <v>235</v>
      </c>
      <c r="BC5" s="486" t="s">
        <v>236</v>
      </c>
      <c r="BD5" s="487" t="s">
        <v>203</v>
      </c>
      <c r="BE5" s="486" t="s">
        <v>2</v>
      </c>
      <c r="BF5" s="486" t="s">
        <v>231</v>
      </c>
      <c r="BG5" s="486" t="s">
        <v>233</v>
      </c>
      <c r="BH5" s="486" t="s">
        <v>237</v>
      </c>
      <c r="BI5" s="486" t="s">
        <v>238</v>
      </c>
      <c r="BJ5" s="486" t="s">
        <v>232</v>
      </c>
      <c r="BK5" s="486" t="s">
        <v>234</v>
      </c>
      <c r="BL5" s="486" t="s">
        <v>235</v>
      </c>
      <c r="BM5" s="486" t="s">
        <v>236</v>
      </c>
      <c r="BN5" s="487" t="s">
        <v>203</v>
      </c>
      <c r="BO5" s="486" t="s">
        <v>2</v>
      </c>
      <c r="BP5" s="486" t="s">
        <v>231</v>
      </c>
      <c r="BQ5" s="486" t="s">
        <v>239</v>
      </c>
      <c r="BR5" s="487" t="s">
        <v>203</v>
      </c>
      <c r="BS5" s="486" t="s">
        <v>2</v>
      </c>
      <c r="BT5" s="486" t="s">
        <v>231</v>
      </c>
      <c r="BU5" s="487" t="s">
        <v>203</v>
      </c>
      <c r="BV5" s="486" t="s">
        <v>2</v>
      </c>
      <c r="BW5" s="486" t="s">
        <v>231</v>
      </c>
      <c r="BX5" s="487" t="s">
        <v>203</v>
      </c>
      <c r="BY5" s="486" t="s">
        <v>2</v>
      </c>
      <c r="BZ5" s="486" t="s">
        <v>231</v>
      </c>
      <c r="CA5" s="487" t="s">
        <v>203</v>
      </c>
      <c r="CB5" s="486" t="s">
        <v>231</v>
      </c>
      <c r="CC5" s="486" t="s">
        <v>231</v>
      </c>
      <c r="CD5" s="487" t="s">
        <v>203</v>
      </c>
      <c r="CE5" s="486" t="s">
        <v>231</v>
      </c>
      <c r="CF5" s="486" t="s">
        <v>231</v>
      </c>
      <c r="CG5" s="486" t="s">
        <v>2</v>
      </c>
      <c r="CH5" s="486" t="s">
        <v>231</v>
      </c>
      <c r="CI5" s="486" t="s">
        <v>231</v>
      </c>
      <c r="CJ5" s="486" t="s">
        <v>2</v>
      </c>
      <c r="CK5" s="486" t="s">
        <v>231</v>
      </c>
      <c r="CL5" s="486" t="s">
        <v>240</v>
      </c>
      <c r="CM5" s="486" t="s">
        <v>2</v>
      </c>
      <c r="CN5" s="486" t="s">
        <v>231</v>
      </c>
      <c r="CO5" s="486" t="s">
        <v>240</v>
      </c>
      <c r="CP5" s="486" t="s">
        <v>2</v>
      </c>
      <c r="CQ5" s="486" t="s">
        <v>231</v>
      </c>
      <c r="CR5" s="486" t="s">
        <v>240</v>
      </c>
      <c r="CS5" s="486" t="s">
        <v>2</v>
      </c>
      <c r="CT5" s="486" t="s">
        <v>231</v>
      </c>
      <c r="CU5" s="486" t="s">
        <v>240</v>
      </c>
      <c r="CV5" s="486" t="s">
        <v>2</v>
      </c>
      <c r="CW5" s="486" t="s">
        <v>231</v>
      </c>
      <c r="CX5" s="486" t="s">
        <v>240</v>
      </c>
      <c r="CY5" s="486" t="s">
        <v>2</v>
      </c>
      <c r="CZ5" s="486" t="s">
        <v>231</v>
      </c>
      <c r="DA5" s="486" t="s">
        <v>240</v>
      </c>
      <c r="DB5" s="486" t="s">
        <v>2</v>
      </c>
      <c r="DC5" s="486" t="s">
        <v>231</v>
      </c>
      <c r="DD5" s="486" t="s">
        <v>240</v>
      </c>
      <c r="DE5" s="486" t="s">
        <v>2</v>
      </c>
      <c r="DF5" s="486" t="s">
        <v>231</v>
      </c>
      <c r="DG5" s="486" t="s">
        <v>240</v>
      </c>
      <c r="DH5" s="486" t="s">
        <v>2</v>
      </c>
      <c r="DI5" s="486" t="s">
        <v>231</v>
      </c>
      <c r="DJ5" s="486" t="s">
        <v>240</v>
      </c>
      <c r="DK5" s="486" t="s">
        <v>2</v>
      </c>
      <c r="DL5" s="486" t="s">
        <v>231</v>
      </c>
      <c r="DM5" s="486" t="s">
        <v>240</v>
      </c>
      <c r="DN5" s="486" t="s">
        <v>2</v>
      </c>
      <c r="DO5" s="486" t="s">
        <v>231</v>
      </c>
      <c r="DP5" s="486" t="s">
        <v>240</v>
      </c>
      <c r="DQ5" s="486" t="s">
        <v>2</v>
      </c>
      <c r="DR5" s="486" t="s">
        <v>231</v>
      </c>
      <c r="DS5" s="486" t="s">
        <v>240</v>
      </c>
      <c r="DT5" s="486" t="s">
        <v>2</v>
      </c>
      <c r="DU5" s="486" t="s">
        <v>231</v>
      </c>
      <c r="DV5" s="486" t="s">
        <v>240</v>
      </c>
      <c r="DW5" s="486" t="s">
        <v>2</v>
      </c>
      <c r="DX5" s="486" t="s">
        <v>231</v>
      </c>
      <c r="DY5" s="486" t="s">
        <v>240</v>
      </c>
      <c r="DZ5" s="486" t="s">
        <v>2</v>
      </c>
      <c r="EA5" s="486" t="s">
        <v>231</v>
      </c>
      <c r="EB5" s="486" t="s">
        <v>240</v>
      </c>
      <c r="EC5" s="486" t="s">
        <v>2</v>
      </c>
      <c r="ED5" s="486" t="s">
        <v>231</v>
      </c>
      <c r="EE5" s="486" t="s">
        <v>240</v>
      </c>
      <c r="EF5" s="486" t="s">
        <v>2</v>
      </c>
      <c r="EG5" s="486" t="s">
        <v>231</v>
      </c>
      <c r="EH5" s="486" t="s">
        <v>240</v>
      </c>
      <c r="EI5" s="486" t="s">
        <v>2</v>
      </c>
      <c r="EJ5" s="486" t="s">
        <v>231</v>
      </c>
      <c r="EK5" s="486" t="s">
        <v>240</v>
      </c>
      <c r="EL5" s="486" t="s">
        <v>2</v>
      </c>
      <c r="EM5" s="486" t="s">
        <v>231</v>
      </c>
      <c r="EN5" s="486" t="s">
        <v>240</v>
      </c>
      <c r="EO5" s="486" t="s">
        <v>2</v>
      </c>
      <c r="EP5" s="486" t="s">
        <v>231</v>
      </c>
      <c r="EQ5" s="486" t="s">
        <v>240</v>
      </c>
      <c r="ER5" s="486" t="s">
        <v>2</v>
      </c>
      <c r="ES5" s="486" t="s">
        <v>231</v>
      </c>
      <c r="ET5" s="486" t="s">
        <v>240</v>
      </c>
      <c r="EU5" s="486" t="s">
        <v>2</v>
      </c>
      <c r="EV5" s="486" t="s">
        <v>231</v>
      </c>
      <c r="EW5" s="486" t="s">
        <v>240</v>
      </c>
      <c r="EX5" s="486" t="s">
        <v>2</v>
      </c>
      <c r="EY5" s="486" t="s">
        <v>231</v>
      </c>
      <c r="EZ5" s="486" t="s">
        <v>240</v>
      </c>
      <c r="FA5" s="486" t="s">
        <v>2</v>
      </c>
      <c r="FB5" s="486" t="s">
        <v>231</v>
      </c>
      <c r="FC5" s="486" t="s">
        <v>240</v>
      </c>
      <c r="FD5" s="486" t="s">
        <v>2</v>
      </c>
      <c r="FE5" s="486" t="s">
        <v>231</v>
      </c>
      <c r="FF5" s="486" t="s">
        <v>240</v>
      </c>
      <c r="FG5" s="486" t="s">
        <v>2</v>
      </c>
      <c r="FH5" s="486" t="s">
        <v>231</v>
      </c>
      <c r="FI5" s="486" t="s">
        <v>240</v>
      </c>
      <c r="FJ5" s="486" t="s">
        <v>2</v>
      </c>
      <c r="FK5" s="486" t="s">
        <v>231</v>
      </c>
      <c r="FL5" s="486" t="s">
        <v>240</v>
      </c>
      <c r="FM5" s="486" t="s">
        <v>2</v>
      </c>
      <c r="FN5" s="486" t="s">
        <v>231</v>
      </c>
      <c r="FO5" s="486" t="s">
        <v>240</v>
      </c>
      <c r="FP5" s="486" t="s">
        <v>115</v>
      </c>
      <c r="FQ5" s="486" t="s">
        <v>2</v>
      </c>
      <c r="FR5" s="486" t="s">
        <v>231</v>
      </c>
      <c r="FS5" s="486" t="s">
        <v>240</v>
      </c>
      <c r="FT5" s="486" t="s">
        <v>115</v>
      </c>
      <c r="FU5" s="486" t="s">
        <v>2</v>
      </c>
      <c r="FV5" s="486" t="s">
        <v>231</v>
      </c>
      <c r="FW5" s="486" t="s">
        <v>240</v>
      </c>
      <c r="FX5" s="486" t="s">
        <v>2</v>
      </c>
      <c r="FY5" s="486" t="s">
        <v>231</v>
      </c>
      <c r="FZ5" s="486" t="s">
        <v>240</v>
      </c>
      <c r="GA5" s="486" t="s">
        <v>2</v>
      </c>
      <c r="GB5" s="486" t="s">
        <v>231</v>
      </c>
      <c r="GC5" s="486" t="s">
        <v>240</v>
      </c>
      <c r="GD5" s="486" t="s">
        <v>2</v>
      </c>
      <c r="GE5" s="486" t="s">
        <v>231</v>
      </c>
      <c r="GF5" s="486" t="s">
        <v>240</v>
      </c>
      <c r="GG5" s="486" t="s">
        <v>2</v>
      </c>
      <c r="GH5" s="486" t="s">
        <v>231</v>
      </c>
      <c r="GI5" s="486" t="s">
        <v>240</v>
      </c>
      <c r="GJ5" s="486" t="s">
        <v>2</v>
      </c>
      <c r="GK5" s="486" t="s">
        <v>231</v>
      </c>
      <c r="GL5" s="486" t="s">
        <v>240</v>
      </c>
      <c r="GM5" s="486" t="s">
        <v>2</v>
      </c>
      <c r="GN5" s="486" t="s">
        <v>231</v>
      </c>
      <c r="GO5" s="486" t="s">
        <v>240</v>
      </c>
      <c r="GP5" s="486" t="s">
        <v>115</v>
      </c>
      <c r="GQ5" s="486" t="s">
        <v>2</v>
      </c>
      <c r="GR5" s="486" t="s">
        <v>231</v>
      </c>
      <c r="GS5" s="486" t="s">
        <v>240</v>
      </c>
      <c r="GT5" s="486" t="s">
        <v>219</v>
      </c>
      <c r="GU5" s="486" t="s">
        <v>247</v>
      </c>
      <c r="GV5" s="486" t="s">
        <v>231</v>
      </c>
      <c r="GW5" s="486" t="s">
        <v>240</v>
      </c>
      <c r="GX5" s="486" t="s">
        <v>243</v>
      </c>
      <c r="GY5" s="486" t="s">
        <v>219</v>
      </c>
      <c r="GZ5" s="486" t="s">
        <v>2</v>
      </c>
      <c r="HA5" s="486" t="s">
        <v>231</v>
      </c>
      <c r="HB5" s="486" t="s">
        <v>240</v>
      </c>
      <c r="HC5" s="486" t="s">
        <v>243</v>
      </c>
      <c r="HD5" s="486" t="s">
        <v>219</v>
      </c>
      <c r="HE5" s="486" t="s">
        <v>2</v>
      </c>
      <c r="HF5" s="486" t="s">
        <v>231</v>
      </c>
      <c r="HG5" s="486" t="s">
        <v>240</v>
      </c>
      <c r="HH5" s="486" t="s">
        <v>243</v>
      </c>
      <c r="HI5" s="486" t="s">
        <v>219</v>
      </c>
      <c r="HJ5" s="486" t="s">
        <v>247</v>
      </c>
      <c r="HK5" s="486" t="s">
        <v>231</v>
      </c>
      <c r="HL5" s="486" t="s">
        <v>240</v>
      </c>
      <c r="HM5" s="486" t="s">
        <v>115</v>
      </c>
      <c r="HN5" s="486" t="s">
        <v>243</v>
      </c>
      <c r="HO5" s="486" t="s">
        <v>2</v>
      </c>
      <c r="HP5" s="486" t="s">
        <v>231</v>
      </c>
      <c r="HQ5" s="486" t="s">
        <v>240</v>
      </c>
      <c r="HR5" s="486" t="s">
        <v>2</v>
      </c>
      <c r="HS5" s="486" t="s">
        <v>231</v>
      </c>
      <c r="HT5" s="486" t="s">
        <v>240</v>
      </c>
      <c r="HU5" s="486" t="s">
        <v>2</v>
      </c>
      <c r="HV5" s="486" t="s">
        <v>231</v>
      </c>
      <c r="HW5" s="486" t="s">
        <v>240</v>
      </c>
      <c r="HX5" s="486" t="s">
        <v>245</v>
      </c>
      <c r="HY5" s="486" t="s">
        <v>231</v>
      </c>
      <c r="HZ5" s="486" t="s">
        <v>240</v>
      </c>
      <c r="IA5" s="486" t="s">
        <v>245</v>
      </c>
      <c r="IB5" s="486" t="s">
        <v>231</v>
      </c>
      <c r="IC5" s="486" t="s">
        <v>240</v>
      </c>
      <c r="ID5" s="486" t="s">
        <v>2</v>
      </c>
      <c r="IE5" s="486" t="s">
        <v>231</v>
      </c>
      <c r="IF5" s="486" t="s">
        <v>240</v>
      </c>
      <c r="IG5" s="486" t="s">
        <v>243</v>
      </c>
      <c r="IH5" s="486" t="s">
        <v>194</v>
      </c>
      <c r="II5" s="486" t="s">
        <v>231</v>
      </c>
      <c r="IJ5" s="486" t="s">
        <v>248</v>
      </c>
      <c r="IK5" s="486" t="s">
        <v>240</v>
      </c>
      <c r="IL5" s="486" t="s">
        <v>194</v>
      </c>
      <c r="IM5" s="486" t="s">
        <v>231</v>
      </c>
      <c r="IN5" s="486" t="s">
        <v>248</v>
      </c>
      <c r="IO5" s="486" t="s">
        <v>240</v>
      </c>
      <c r="IP5" s="486" t="s">
        <v>231</v>
      </c>
      <c r="IQ5" s="486" t="s">
        <v>240</v>
      </c>
      <c r="IR5" s="486" t="s">
        <v>249</v>
      </c>
      <c r="IS5" s="486" t="s">
        <v>231</v>
      </c>
      <c r="IT5" s="486" t="s">
        <v>240</v>
      </c>
      <c r="IU5" s="486" t="s">
        <v>249</v>
      </c>
      <c r="IV5" s="486" t="s">
        <v>194</v>
      </c>
      <c r="IW5" s="486" t="s">
        <v>231</v>
      </c>
      <c r="IX5" s="486" t="s">
        <v>248</v>
      </c>
      <c r="IY5" s="486" t="s">
        <v>240</v>
      </c>
      <c r="IZ5" s="486" t="s">
        <v>194</v>
      </c>
      <c r="JA5" s="486" t="s">
        <v>231</v>
      </c>
      <c r="JB5" s="486" t="s">
        <v>248</v>
      </c>
      <c r="JC5" s="486" t="s">
        <v>240</v>
      </c>
      <c r="JD5" s="486" t="s">
        <v>194</v>
      </c>
      <c r="JE5" s="486" t="s">
        <v>231</v>
      </c>
      <c r="JF5" s="486" t="s">
        <v>248</v>
      </c>
      <c r="JG5" s="486" t="s">
        <v>240</v>
      </c>
      <c r="JH5" s="486" t="s">
        <v>194</v>
      </c>
      <c r="JI5" s="486" t="s">
        <v>231</v>
      </c>
      <c r="JJ5" s="486" t="s">
        <v>248</v>
      </c>
      <c r="JK5" s="486" t="s">
        <v>240</v>
      </c>
      <c r="JL5" s="486" t="s">
        <v>194</v>
      </c>
      <c r="JM5" s="486" t="s">
        <v>231</v>
      </c>
      <c r="JN5" s="486" t="s">
        <v>248</v>
      </c>
      <c r="JO5" s="486" t="s">
        <v>240</v>
      </c>
      <c r="JP5" s="486" t="s">
        <v>249</v>
      </c>
      <c r="JQ5" s="486" t="s">
        <v>231</v>
      </c>
      <c r="JR5" s="486" t="s">
        <v>240</v>
      </c>
      <c r="JS5" s="486" t="s">
        <v>249</v>
      </c>
    </row>
    <row r="6" spans="1:279" s="219" customFormat="1" ht="185.25" customHeight="1" x14ac:dyDescent="0.2">
      <c r="A6" s="491"/>
      <c r="B6" s="494"/>
      <c r="C6" s="488"/>
      <c r="D6" s="488"/>
      <c r="E6" s="488"/>
      <c r="F6" s="488"/>
      <c r="G6" s="497"/>
      <c r="H6" s="498"/>
      <c r="I6" s="498"/>
      <c r="J6" s="488"/>
      <c r="K6" s="488"/>
      <c r="L6" s="487"/>
      <c r="M6" s="486"/>
      <c r="N6" s="486"/>
      <c r="O6" s="486"/>
      <c r="P6" s="487"/>
      <c r="Q6" s="486"/>
      <c r="R6" s="486"/>
      <c r="S6" s="486"/>
      <c r="T6" s="487"/>
      <c r="U6" s="486"/>
      <c r="V6" s="486"/>
      <c r="W6" s="486"/>
      <c r="X6" s="487"/>
      <c r="Y6" s="486"/>
      <c r="Z6" s="486"/>
      <c r="AA6" s="486"/>
      <c r="AB6" s="486"/>
      <c r="AC6" s="486"/>
      <c r="AD6" s="486"/>
      <c r="AE6" s="486"/>
      <c r="AF6" s="487"/>
      <c r="AG6" s="486"/>
      <c r="AH6" s="486"/>
      <c r="AI6" s="486"/>
      <c r="AJ6" s="486"/>
      <c r="AK6" s="486"/>
      <c r="AL6" s="486"/>
      <c r="AM6" s="486"/>
      <c r="AN6" s="487"/>
      <c r="AO6" s="486"/>
      <c r="AP6" s="486"/>
      <c r="AQ6" s="486"/>
      <c r="AR6" s="486"/>
      <c r="AS6" s="486"/>
      <c r="AT6" s="486"/>
      <c r="AU6" s="486"/>
      <c r="AV6" s="487"/>
      <c r="AW6" s="486"/>
      <c r="AX6" s="486"/>
      <c r="AY6" s="486"/>
      <c r="AZ6" s="486"/>
      <c r="BA6" s="486"/>
      <c r="BB6" s="486"/>
      <c r="BC6" s="486"/>
      <c r="BD6" s="487"/>
      <c r="BE6" s="486"/>
      <c r="BF6" s="486"/>
      <c r="BG6" s="486"/>
      <c r="BH6" s="486"/>
      <c r="BI6" s="486"/>
      <c r="BJ6" s="486"/>
      <c r="BK6" s="486"/>
      <c r="BL6" s="486"/>
      <c r="BM6" s="486"/>
      <c r="BN6" s="487"/>
      <c r="BO6" s="486"/>
      <c r="BP6" s="486"/>
      <c r="BQ6" s="486"/>
      <c r="BR6" s="487"/>
      <c r="BS6" s="486"/>
      <c r="BT6" s="486"/>
      <c r="BU6" s="487"/>
      <c r="BV6" s="486"/>
      <c r="BW6" s="486"/>
      <c r="BX6" s="487"/>
      <c r="BY6" s="486"/>
      <c r="BZ6" s="486"/>
      <c r="CA6" s="487"/>
      <c r="CB6" s="486"/>
      <c r="CC6" s="486"/>
      <c r="CD6" s="487"/>
      <c r="CE6" s="486"/>
      <c r="CF6" s="486"/>
      <c r="CG6" s="486"/>
      <c r="CH6" s="486"/>
      <c r="CI6" s="486"/>
      <c r="CJ6" s="486"/>
      <c r="CK6" s="486"/>
      <c r="CL6" s="486"/>
      <c r="CM6" s="486"/>
      <c r="CN6" s="486"/>
      <c r="CO6" s="486"/>
      <c r="CP6" s="486"/>
      <c r="CQ6" s="486"/>
      <c r="CR6" s="486"/>
      <c r="CS6" s="486"/>
      <c r="CT6" s="486"/>
      <c r="CU6" s="486"/>
      <c r="CV6" s="486"/>
      <c r="CW6" s="486"/>
      <c r="CX6" s="486"/>
      <c r="CY6" s="486"/>
      <c r="CZ6" s="486"/>
      <c r="DA6" s="486"/>
      <c r="DB6" s="486"/>
      <c r="DC6" s="486"/>
      <c r="DD6" s="486"/>
      <c r="DE6" s="486"/>
      <c r="DF6" s="486"/>
      <c r="DG6" s="486"/>
      <c r="DH6" s="486"/>
      <c r="DI6" s="486"/>
      <c r="DJ6" s="486"/>
      <c r="DK6" s="486"/>
      <c r="DL6" s="486"/>
      <c r="DM6" s="486"/>
      <c r="DN6" s="486"/>
      <c r="DO6" s="486"/>
      <c r="DP6" s="486"/>
      <c r="DQ6" s="486"/>
      <c r="DR6" s="486"/>
      <c r="DS6" s="486"/>
      <c r="DT6" s="486"/>
      <c r="DU6" s="486"/>
      <c r="DV6" s="486"/>
      <c r="DW6" s="486"/>
      <c r="DX6" s="486"/>
      <c r="DY6" s="486"/>
      <c r="DZ6" s="486"/>
      <c r="EA6" s="486"/>
      <c r="EB6" s="486"/>
      <c r="EC6" s="486"/>
      <c r="ED6" s="486"/>
      <c r="EE6" s="486"/>
      <c r="EF6" s="486"/>
      <c r="EG6" s="486"/>
      <c r="EH6" s="486"/>
      <c r="EI6" s="486"/>
      <c r="EJ6" s="486"/>
      <c r="EK6" s="486"/>
      <c r="EL6" s="486"/>
      <c r="EM6" s="486"/>
      <c r="EN6" s="486"/>
      <c r="EO6" s="486"/>
      <c r="EP6" s="486"/>
      <c r="EQ6" s="486"/>
      <c r="ER6" s="486"/>
      <c r="ES6" s="486"/>
      <c r="ET6" s="486"/>
      <c r="EU6" s="486"/>
      <c r="EV6" s="486"/>
      <c r="EW6" s="486"/>
      <c r="EX6" s="486"/>
      <c r="EY6" s="486"/>
      <c r="EZ6" s="486"/>
      <c r="FA6" s="486"/>
      <c r="FB6" s="486"/>
      <c r="FC6" s="486"/>
      <c r="FD6" s="486"/>
      <c r="FE6" s="486"/>
      <c r="FF6" s="486"/>
      <c r="FG6" s="486"/>
      <c r="FH6" s="486"/>
      <c r="FI6" s="486"/>
      <c r="FJ6" s="486"/>
      <c r="FK6" s="486"/>
      <c r="FL6" s="486"/>
      <c r="FM6" s="486"/>
      <c r="FN6" s="486"/>
      <c r="FO6" s="486"/>
      <c r="FP6" s="486"/>
      <c r="FQ6" s="486"/>
      <c r="FR6" s="486"/>
      <c r="FS6" s="486"/>
      <c r="FT6" s="486"/>
      <c r="FU6" s="486"/>
      <c r="FV6" s="486"/>
      <c r="FW6" s="486"/>
      <c r="FX6" s="486"/>
      <c r="FY6" s="486"/>
      <c r="FZ6" s="486"/>
      <c r="GA6" s="486"/>
      <c r="GB6" s="486"/>
      <c r="GC6" s="486"/>
      <c r="GD6" s="486"/>
      <c r="GE6" s="486"/>
      <c r="GF6" s="486"/>
      <c r="GG6" s="486"/>
      <c r="GH6" s="486"/>
      <c r="GI6" s="486"/>
      <c r="GJ6" s="486"/>
      <c r="GK6" s="486"/>
      <c r="GL6" s="486"/>
      <c r="GM6" s="486"/>
      <c r="GN6" s="486"/>
      <c r="GO6" s="486"/>
      <c r="GP6" s="486"/>
      <c r="GQ6" s="486"/>
      <c r="GR6" s="486"/>
      <c r="GS6" s="486"/>
      <c r="GT6" s="486"/>
      <c r="GU6" s="486"/>
      <c r="GV6" s="486"/>
      <c r="GW6" s="486"/>
      <c r="GX6" s="486"/>
      <c r="GY6" s="486"/>
      <c r="GZ6" s="486"/>
      <c r="HA6" s="486"/>
      <c r="HB6" s="486"/>
      <c r="HC6" s="486"/>
      <c r="HD6" s="486"/>
      <c r="HE6" s="486"/>
      <c r="HF6" s="486"/>
      <c r="HG6" s="486"/>
      <c r="HH6" s="486"/>
      <c r="HI6" s="486"/>
      <c r="HJ6" s="486"/>
      <c r="HK6" s="486"/>
      <c r="HL6" s="486"/>
      <c r="HM6" s="486"/>
      <c r="HN6" s="486"/>
      <c r="HO6" s="486"/>
      <c r="HP6" s="486"/>
      <c r="HQ6" s="486"/>
      <c r="HR6" s="486"/>
      <c r="HS6" s="486"/>
      <c r="HT6" s="486"/>
      <c r="HU6" s="486"/>
      <c r="HV6" s="486"/>
      <c r="HW6" s="486"/>
      <c r="HX6" s="486"/>
      <c r="HY6" s="486"/>
      <c r="HZ6" s="486"/>
      <c r="IA6" s="486"/>
      <c r="IB6" s="486"/>
      <c r="IC6" s="486"/>
      <c r="ID6" s="486"/>
      <c r="IE6" s="486"/>
      <c r="IF6" s="486"/>
      <c r="IG6" s="486"/>
      <c r="IH6" s="486"/>
      <c r="II6" s="486"/>
      <c r="IJ6" s="486"/>
      <c r="IK6" s="486"/>
      <c r="IL6" s="486"/>
      <c r="IM6" s="486"/>
      <c r="IN6" s="486"/>
      <c r="IO6" s="486"/>
      <c r="IP6" s="486"/>
      <c r="IQ6" s="486"/>
      <c r="IR6" s="486"/>
      <c r="IS6" s="486"/>
      <c r="IT6" s="486"/>
      <c r="IU6" s="486"/>
      <c r="IV6" s="486"/>
      <c r="IW6" s="486"/>
      <c r="IX6" s="486"/>
      <c r="IY6" s="486"/>
      <c r="IZ6" s="486"/>
      <c r="JA6" s="486"/>
      <c r="JB6" s="486"/>
      <c r="JC6" s="486"/>
      <c r="JD6" s="486"/>
      <c r="JE6" s="486"/>
      <c r="JF6" s="486"/>
      <c r="JG6" s="486"/>
      <c r="JH6" s="486"/>
      <c r="JI6" s="486"/>
      <c r="JJ6" s="486"/>
      <c r="JK6" s="486"/>
      <c r="JL6" s="486"/>
      <c r="JM6" s="486"/>
      <c r="JN6" s="486"/>
      <c r="JO6" s="486"/>
      <c r="JP6" s="486"/>
      <c r="JQ6" s="486"/>
      <c r="JR6" s="486"/>
      <c r="JS6" s="486"/>
    </row>
    <row r="7" spans="1:279" s="188" customFormat="1" ht="24" customHeight="1" x14ac:dyDescent="0.2">
      <c r="A7" s="185">
        <f>'乗合バス '!$F$4</f>
        <v>0</v>
      </c>
      <c r="B7" s="185">
        <f>'乗合バス '!$Q$4</f>
        <v>0</v>
      </c>
      <c r="C7" s="185">
        <f>'乗合バス '!$H$7</f>
        <v>0</v>
      </c>
      <c r="D7" s="185">
        <f>'乗合バス '!$Q$7</f>
        <v>0</v>
      </c>
      <c r="E7" s="185" t="str">
        <f>IF('乗合バス '!C10='乗合バス '!$AD$1,"○","")</f>
        <v/>
      </c>
      <c r="F7" s="185" t="str">
        <f>IF('乗合バス '!C11='乗合バス '!$AD$1,"○","")</f>
        <v/>
      </c>
      <c r="G7" s="186" t="str">
        <f>IF(COUNTIF('乗合バス '!X27:X31,'乗合バス '!AD1)=1,VLOOKUP('乗合バス '!AD1,'乗合バス '!X27:AC31,6,0),"")</f>
        <v/>
      </c>
      <c r="H7" s="186" t="str">
        <f>IF(COUNTIF('乗合バス '!X36:X41,'乗合バス '!AD1)=1,VLOOKUP('乗合バス '!AD1,'乗合バス '!X36:AC41,6,0),"")</f>
        <v/>
      </c>
      <c r="I7" s="187" t="str">
        <f>IF(COUNTIF('乗合バス '!X46:X50,'乗合バス '!AD1)=1,VLOOKUP('乗合バス '!AD1,'乗合バス '!X46:AC50,6,0),"")</f>
        <v/>
      </c>
      <c r="J7" s="185">
        <f>'乗合バス '!S262</f>
        <v>0</v>
      </c>
      <c r="K7" s="185">
        <f>'乗合バス '!S263</f>
        <v>0</v>
      </c>
      <c r="L7" s="186">
        <f>VLOOKUP(L3,'乗合バス '!$A:$Z,L2,0)</f>
        <v>0</v>
      </c>
      <c r="M7" s="186">
        <f>VLOOKUP(M3,'乗合バス '!$A:$Z,M2,0)</f>
        <v>0</v>
      </c>
      <c r="N7" s="186" t="str">
        <f>VLOOKUP(N3,'乗合バス '!$A:$Z,N2,0)</f>
        <v/>
      </c>
      <c r="O7" s="186">
        <f>VLOOKUP(O3,'乗合バス '!$A:$Z,O2,0)</f>
        <v>0</v>
      </c>
      <c r="P7" s="186">
        <f>VLOOKUP(P3,'乗合バス '!$A:$Z,P2,0)</f>
        <v>0</v>
      </c>
      <c r="Q7" s="186">
        <f>VLOOKUP(Q3,'乗合バス '!$A:$Z,Q2,0)</f>
        <v>0</v>
      </c>
      <c r="R7" s="186" t="str">
        <f>VLOOKUP(R3,'乗合バス '!$A:$Z,R2,0)</f>
        <v/>
      </c>
      <c r="S7" s="186">
        <f>VLOOKUP(S3,'乗合バス '!$A:$Z,S2,0)</f>
        <v>0</v>
      </c>
      <c r="T7" s="186">
        <f>VLOOKUP(T3,'乗合バス '!$A:$Z,T2,0)</f>
        <v>0</v>
      </c>
      <c r="U7" s="186">
        <f>VLOOKUP(U3,'乗合バス '!$A:$Z,U2,0)</f>
        <v>0</v>
      </c>
      <c r="V7" s="186" t="str">
        <f>VLOOKUP(V3,'乗合バス '!$A:$Z,V2,0)</f>
        <v/>
      </c>
      <c r="W7" s="186">
        <f>VLOOKUP(W3,'乗合バス '!$A:$Z,W2,0)</f>
        <v>0</v>
      </c>
      <c r="X7" s="220">
        <f>VLOOKUP(X3,'乗合バス '!$A:$Z,X2,0)</f>
        <v>0</v>
      </c>
      <c r="Y7" s="186">
        <f>VLOOKUP(Y3,'乗合バス '!$A:$Z,Y2,0)</f>
        <v>0</v>
      </c>
      <c r="Z7" s="186">
        <f>VLOOKUP(Z3,'乗合バス '!$A:$Z,Z2,0)</f>
        <v>0</v>
      </c>
      <c r="AA7" s="186">
        <f>VLOOKUP(AA3,'乗合バス '!$A:$Z,AA2,0)</f>
        <v>0</v>
      </c>
      <c r="AB7" s="186">
        <f>VLOOKUP(AB3,'乗合バス '!$A:$Z,AB2,0)</f>
        <v>0</v>
      </c>
      <c r="AC7" s="186">
        <f>VLOOKUP(AC3,'乗合バス '!$A:$Z,AC2,0)</f>
        <v>0</v>
      </c>
      <c r="AD7" s="186">
        <f>VLOOKUP(AD3,'乗合バス '!$A:$Z,AD2,0)</f>
        <v>0</v>
      </c>
      <c r="AE7" s="186">
        <f>VLOOKUP(AE3,'乗合バス '!$A:$Z,AE2,0)</f>
        <v>0</v>
      </c>
      <c r="AF7" s="220">
        <f>VLOOKUP(AF3,'乗合バス '!$A:$Z,AF2,0)</f>
        <v>0</v>
      </c>
      <c r="AG7" s="186">
        <f>VLOOKUP(AG3,'乗合バス '!$A:$Z,AG2,0)</f>
        <v>0</v>
      </c>
      <c r="AH7" s="186">
        <f>VLOOKUP(AH3,'乗合バス '!$A:$Z,AH2,0)</f>
        <v>0</v>
      </c>
      <c r="AI7" s="186">
        <f>VLOOKUP(AI3,'乗合バス '!$A:$Z,AI2,0)</f>
        <v>0</v>
      </c>
      <c r="AJ7" s="186">
        <f>VLOOKUP(AJ3,'乗合バス '!$A:$Z,AJ2,0)</f>
        <v>0</v>
      </c>
      <c r="AK7" s="186">
        <f>VLOOKUP(AK3,'乗合バス '!$A:$Z,AK2,0)</f>
        <v>0</v>
      </c>
      <c r="AL7" s="186">
        <f>VLOOKUP(AL3,'乗合バス '!$A:$Z,AL2,0)</f>
        <v>0</v>
      </c>
      <c r="AM7" s="186">
        <f>VLOOKUP(AM3,'乗合バス '!$A:$Z,AM2,0)</f>
        <v>0</v>
      </c>
      <c r="AN7" s="220">
        <f>VLOOKUP(AN3,'乗合バス '!$A:$Z,AN2,0)</f>
        <v>0</v>
      </c>
      <c r="AO7" s="186">
        <f>VLOOKUP(AO3,'乗合バス '!$A:$Z,AO2,0)</f>
        <v>0</v>
      </c>
      <c r="AP7" s="186">
        <f>VLOOKUP(AP3,'乗合バス '!$A:$Z,AP2,0)</f>
        <v>0</v>
      </c>
      <c r="AQ7" s="186">
        <f>VLOOKUP(AQ3,'乗合バス '!$A:$Z,AQ2,0)</f>
        <v>0</v>
      </c>
      <c r="AR7" s="186">
        <f>VLOOKUP(AR3,'乗合バス '!$A:$Z,AR2,0)</f>
        <v>0</v>
      </c>
      <c r="AS7" s="186">
        <f>VLOOKUP(AS3,'乗合バス '!$A:$Z,AS2,0)</f>
        <v>0</v>
      </c>
      <c r="AT7" s="186">
        <f>VLOOKUP(AT3,'乗合バス '!$A:$Z,AT2,0)</f>
        <v>0</v>
      </c>
      <c r="AU7" s="186">
        <f>VLOOKUP(AU3,'乗合バス '!$A:$Z,AU2,0)</f>
        <v>0</v>
      </c>
      <c r="AV7" s="220">
        <f>VLOOKUP(AV3,'乗合バス '!$A:$Z,AV2,0)</f>
        <v>0</v>
      </c>
      <c r="AW7" s="186">
        <f>VLOOKUP(AW3,'乗合バス '!$A:$Z,AW2,0)</f>
        <v>0</v>
      </c>
      <c r="AX7" s="186">
        <f>VLOOKUP(AX3,'乗合バス '!$A:$Z,AX2,0)</f>
        <v>0</v>
      </c>
      <c r="AY7" s="186">
        <f>VLOOKUP(AY3,'乗合バス '!$A:$Z,AY2,0)</f>
        <v>0</v>
      </c>
      <c r="AZ7" s="186">
        <f>VLOOKUP(AZ3,'乗合バス '!$A:$Z,AZ2,0)</f>
        <v>0</v>
      </c>
      <c r="BA7" s="186">
        <f>VLOOKUP(BA3,'乗合バス '!$A:$Z,BA2,0)</f>
        <v>0</v>
      </c>
      <c r="BB7" s="186">
        <f>VLOOKUP(BB3,'乗合バス '!$A:$Z,BB2,0)</f>
        <v>0</v>
      </c>
      <c r="BC7" s="186">
        <f>VLOOKUP(BC3,'乗合バス '!$A:$Z,BC2,0)</f>
        <v>0</v>
      </c>
      <c r="BD7" s="220">
        <f>VLOOKUP(BD3,'乗合バス '!$A:$Z,BD2,0)</f>
        <v>0</v>
      </c>
      <c r="BE7" s="186">
        <f>VLOOKUP(BE3,'乗合バス '!$A:$Z,BE2,0)</f>
        <v>0</v>
      </c>
      <c r="BF7" s="186">
        <f>VLOOKUP(BF3,'乗合バス '!$A:$Z,BF2,0)</f>
        <v>0</v>
      </c>
      <c r="BG7" s="186">
        <f>VLOOKUP(BG3,'乗合バス '!$A:$Z,BG2,0)</f>
        <v>0</v>
      </c>
      <c r="BH7" s="186">
        <f>VLOOKUP(BH3,'乗合バス '!$A:$Z,BH2,0)</f>
        <v>0</v>
      </c>
      <c r="BI7" s="186">
        <f>VLOOKUP(BI3,'乗合バス '!$A:$Z,BI2,0)</f>
        <v>0</v>
      </c>
      <c r="BJ7" s="186">
        <f>VLOOKUP(BJ3,'乗合バス '!$A:$Z,BJ2,0)</f>
        <v>0</v>
      </c>
      <c r="BK7" s="186">
        <f>VLOOKUP(BK3,'乗合バス '!$A:$Z,BK2,0)</f>
        <v>0</v>
      </c>
      <c r="BL7" s="186">
        <f>VLOOKUP(BL3,'乗合バス '!$A:$Z,BL2,0)</f>
        <v>0</v>
      </c>
      <c r="BM7" s="186">
        <f>VLOOKUP(BM3,'乗合バス '!$A:$Z,BM2,0)</f>
        <v>0</v>
      </c>
      <c r="BN7" s="220">
        <f>VLOOKUP(BN3,'乗合バス '!$A:$Z,BN2,0)</f>
        <v>0</v>
      </c>
      <c r="BO7" s="186">
        <f>VLOOKUP(BO3,'乗合バス '!$A:$Z,BO2,0)</f>
        <v>0</v>
      </c>
      <c r="BP7" s="186">
        <f>VLOOKUP(BP3,'乗合バス '!$A:$Z,BP2,0)</f>
        <v>0</v>
      </c>
      <c r="BQ7" s="186">
        <f>VLOOKUP(BQ3,'乗合バス '!$A:$Z,BQ2,0)</f>
        <v>0</v>
      </c>
      <c r="BR7" s="220">
        <f>VLOOKUP(BR3,'乗合バス '!$A:$Z,BR2,0)</f>
        <v>0</v>
      </c>
      <c r="BS7" s="186">
        <f>VLOOKUP(BS3,'乗合バス '!$A:$Z,BS2,0)</f>
        <v>0</v>
      </c>
      <c r="BT7" s="186">
        <f>VLOOKUP(BT3,'乗合バス '!$A:$Z,BT2,0)</f>
        <v>0</v>
      </c>
      <c r="BU7" s="220">
        <f>VLOOKUP(BU3,'乗合バス '!$A:$Z,BU2,0)</f>
        <v>0</v>
      </c>
      <c r="BV7" s="186">
        <f>VLOOKUP(BV3,'乗合バス '!$A:$Z,BV2,0)</f>
        <v>0</v>
      </c>
      <c r="BW7" s="186">
        <f>VLOOKUP(BW3,'乗合バス '!$A:$Z,BW2,0)</f>
        <v>0</v>
      </c>
      <c r="BX7" s="220">
        <f>VLOOKUP(BX3,'乗合バス '!$A:$Z,BX2,0)</f>
        <v>0</v>
      </c>
      <c r="BY7" s="186">
        <f>VLOOKUP(BY3,'乗合バス '!$A:$Z,BY2,0)</f>
        <v>0</v>
      </c>
      <c r="BZ7" s="186">
        <f>VLOOKUP(BZ3,'乗合バス '!$A:$Z,BZ2,0)</f>
        <v>0</v>
      </c>
      <c r="CA7" s="220">
        <f>VLOOKUP(CA3,'乗合バス '!$A:$Z,CA2,0)</f>
        <v>0</v>
      </c>
      <c r="CB7" s="186">
        <f>VLOOKUP(CB3,'乗合バス '!$A:$Z,CB2,0)</f>
        <v>0</v>
      </c>
      <c r="CC7" s="186">
        <f>VLOOKUP(CC3,'乗合バス '!$A:$Z,CC2,0)</f>
        <v>0</v>
      </c>
      <c r="CD7" s="220">
        <f>VLOOKUP(CD3,'乗合バス '!$A:$Z,CD2,0)</f>
        <v>0</v>
      </c>
      <c r="CE7" s="186">
        <f>VLOOKUP(CE3,'乗合バス '!$A:$Z,CE2,0)</f>
        <v>0</v>
      </c>
      <c r="CF7" s="186">
        <f>VLOOKUP(CF3,'乗合バス '!$A:$Z,CF2,0)</f>
        <v>0</v>
      </c>
      <c r="CG7" s="186">
        <f>VLOOKUP(CG3,'乗合バス '!$A:$Z,CG2,0)</f>
        <v>0</v>
      </c>
      <c r="CH7" s="186">
        <f>VLOOKUP(CH3,'乗合バス '!$A:$Z,CH2,0)</f>
        <v>0</v>
      </c>
      <c r="CI7" s="186" t="str">
        <f>VLOOKUP(CI3,'乗合バス '!$A:$Z,CI2,0)</f>
        <v/>
      </c>
      <c r="CJ7" s="186">
        <f>VLOOKUP(CJ3,'乗合バス '!$A:$Z,CJ2,0)</f>
        <v>0</v>
      </c>
      <c r="CK7" s="186">
        <f>VLOOKUP(CK3,'乗合バス '!$A:$Z,CK2,0)</f>
        <v>0</v>
      </c>
      <c r="CL7" s="186" t="str">
        <f>VLOOKUP(CL3,'乗合バス '!$A:$Z,CL2,0)</f>
        <v/>
      </c>
      <c r="CM7" s="186">
        <f>VLOOKUP(CM3,'乗合バス '!$A:$Z,CM2,0)</f>
        <v>0</v>
      </c>
      <c r="CN7" s="186">
        <f>VLOOKUP(CN3,'乗合バス '!$A:$Z,CN2,0)</f>
        <v>0</v>
      </c>
      <c r="CO7" s="186" t="str">
        <f>VLOOKUP(CO3,'乗合バス '!$A:$Z,CO2,0)</f>
        <v/>
      </c>
      <c r="CP7" s="186">
        <f>VLOOKUP(CP3,'乗合バス '!$A:$Z,CP2,0)</f>
        <v>0</v>
      </c>
      <c r="CQ7" s="186">
        <f>VLOOKUP(CQ3,'乗合バス '!$A:$Z,CQ2,0)</f>
        <v>0</v>
      </c>
      <c r="CR7" s="186" t="str">
        <f>VLOOKUP(CR3,'乗合バス '!$A:$Z,CR2,0)</f>
        <v/>
      </c>
      <c r="CS7" s="186">
        <f>VLOOKUP(CS3,'乗合バス '!$A:$Z,CS2,0)</f>
        <v>0</v>
      </c>
      <c r="CT7" s="186">
        <f>VLOOKUP(CT3,'乗合バス '!$A:$Z,CT2,0)</f>
        <v>0</v>
      </c>
      <c r="CU7" s="186" t="str">
        <f>VLOOKUP(CU3,'乗合バス '!$A:$Z,CU2,0)</f>
        <v/>
      </c>
      <c r="CV7" s="186">
        <f>VLOOKUP(CV3,'乗合バス '!$A:$Z,CV2,0)</f>
        <v>0</v>
      </c>
      <c r="CW7" s="186">
        <f>VLOOKUP(CW3,'乗合バス '!$A:$Z,CW2,0)</f>
        <v>0</v>
      </c>
      <c r="CX7" s="186" t="str">
        <f>VLOOKUP(CX3,'乗合バス '!$A:$Z,CX2,0)</f>
        <v/>
      </c>
      <c r="CY7" s="186">
        <f>VLOOKUP(CY3,'乗合バス '!$A:$Z,CY2,0)</f>
        <v>0</v>
      </c>
      <c r="CZ7" s="186">
        <f>VLOOKUP(CZ3,'乗合バス '!$A:$Z,CZ2,0)</f>
        <v>0</v>
      </c>
      <c r="DA7" s="186" t="str">
        <f>VLOOKUP(DA3,'乗合バス '!$A:$Z,DA2,0)</f>
        <v/>
      </c>
      <c r="DB7" s="186">
        <f>VLOOKUP(DB3,'乗合バス '!$A:$Z,DB2,0)</f>
        <v>0</v>
      </c>
      <c r="DC7" s="186">
        <f>VLOOKUP(DC3,'乗合バス '!$A:$Z,DC2,0)</f>
        <v>0</v>
      </c>
      <c r="DD7" s="186" t="str">
        <f>VLOOKUP(DD3,'乗合バス '!$A:$Z,DD2,0)</f>
        <v/>
      </c>
      <c r="DE7" s="186">
        <f>VLOOKUP(DE3,'乗合バス '!$A:$Z,DE2,0)</f>
        <v>0</v>
      </c>
      <c r="DF7" s="186">
        <f>VLOOKUP(DF3,'乗合バス '!$A:$Z,DF2,0)</f>
        <v>0</v>
      </c>
      <c r="DG7" s="186" t="str">
        <f>VLOOKUP(DG3,'乗合バス '!$A:$Z,DG2,0)</f>
        <v/>
      </c>
      <c r="DH7" s="186">
        <f>VLOOKUP(DH3,'乗合バス '!$A:$Z,DH2,0)</f>
        <v>0</v>
      </c>
      <c r="DI7" s="186">
        <f>VLOOKUP(DI3,'乗合バス '!$A:$Z,DI2,0)</f>
        <v>0</v>
      </c>
      <c r="DJ7" s="186" t="str">
        <f>VLOOKUP(DJ3,'乗合バス '!$A:$Z,DJ2,0)</f>
        <v/>
      </c>
      <c r="DK7" s="186">
        <f>VLOOKUP(DK3,'乗合バス '!$A:$Z,DK2,0)</f>
        <v>0</v>
      </c>
      <c r="DL7" s="186">
        <f>VLOOKUP(DL3,'乗合バス '!$A:$Z,DL2,0)</f>
        <v>0</v>
      </c>
      <c r="DM7" s="186" t="str">
        <f>VLOOKUP(DM3,'乗合バス '!$A:$Z,DM2,0)</f>
        <v/>
      </c>
      <c r="DN7" s="186">
        <f>VLOOKUP(DN3,'乗合バス '!$A:$Z,DN2,0)</f>
        <v>0</v>
      </c>
      <c r="DO7" s="186">
        <f>VLOOKUP(DO3,'乗合バス '!$A:$Z,DO2,0)</f>
        <v>0</v>
      </c>
      <c r="DP7" s="186" t="str">
        <f>VLOOKUP(DP3,'乗合バス '!$A:$Z,DP2,0)</f>
        <v/>
      </c>
      <c r="DQ7" s="186">
        <f>VLOOKUP(DQ3,'乗合バス '!$A:$Z,DQ2,0)</f>
        <v>0</v>
      </c>
      <c r="DR7" s="186">
        <f>VLOOKUP(DR3,'乗合バス '!$A:$Z,DR2,0)</f>
        <v>0</v>
      </c>
      <c r="DS7" s="186" t="str">
        <f>VLOOKUP(DS3,'乗合バス '!$A:$Z,DS2,0)</f>
        <v/>
      </c>
      <c r="DT7" s="186">
        <f>VLOOKUP(DT3,'乗合バス '!$A:$Z,DT2,0)</f>
        <v>0</v>
      </c>
      <c r="DU7" s="186">
        <f>VLOOKUP(DU3,'乗合バス '!$A:$Z,DU2,0)</f>
        <v>0</v>
      </c>
      <c r="DV7" s="186" t="str">
        <f>VLOOKUP(DV3,'乗合バス '!$A:$Z,DV2,0)</f>
        <v/>
      </c>
      <c r="DW7" s="186">
        <f>VLOOKUP(DW3,'乗合バス '!$A:$Z,DW2,0)</f>
        <v>0</v>
      </c>
      <c r="DX7" s="186">
        <f>VLOOKUP(DX3,'乗合バス '!$A:$Z,DX2,0)</f>
        <v>0</v>
      </c>
      <c r="DY7" s="186" t="str">
        <f>VLOOKUP(DY3,'乗合バス '!$A:$Z,DY2,0)</f>
        <v/>
      </c>
      <c r="DZ7" s="186">
        <f>VLOOKUP(DZ3,'乗合バス '!$A:$Z,DZ2,0)</f>
        <v>0</v>
      </c>
      <c r="EA7" s="186">
        <f>VLOOKUP(EA3,'乗合バス '!$A:$Z,EA2,0)</f>
        <v>0</v>
      </c>
      <c r="EB7" s="186" t="str">
        <f>VLOOKUP(EB3,'乗合バス '!$A:$Z,EB2,0)</f>
        <v/>
      </c>
      <c r="EC7" s="186">
        <f>VLOOKUP(EC3,'乗合バス '!$A:$Z,EC2,0)</f>
        <v>0</v>
      </c>
      <c r="ED7" s="186">
        <f>VLOOKUP(ED3,'乗合バス '!$A:$Z,ED2,0)</f>
        <v>0</v>
      </c>
      <c r="EE7" s="186" t="str">
        <f>VLOOKUP(EE3,'乗合バス '!$A:$Z,EE2,0)</f>
        <v/>
      </c>
      <c r="EF7" s="186">
        <f>VLOOKUP(EF3,'乗合バス '!$A:$Z,EF2,0)</f>
        <v>0</v>
      </c>
      <c r="EG7" s="186">
        <f>VLOOKUP(EG3,'乗合バス '!$A:$Z,EG2,0)</f>
        <v>0</v>
      </c>
      <c r="EH7" s="186" t="str">
        <f>VLOOKUP(EH3,'乗合バス '!$A:$Z,EH2,0)</f>
        <v/>
      </c>
      <c r="EI7" s="186">
        <f>VLOOKUP(EI3,'乗合バス '!$A:$Z,EI2,0)</f>
        <v>0</v>
      </c>
      <c r="EJ7" s="186">
        <f>VLOOKUP(EJ3,'乗合バス '!$A:$Z,EJ2,0)</f>
        <v>0</v>
      </c>
      <c r="EK7" s="186" t="str">
        <f>VLOOKUP(EK3,'乗合バス '!$A:$Z,EK2,0)</f>
        <v/>
      </c>
      <c r="EL7" s="186">
        <f>VLOOKUP(EL3,'乗合バス '!$A:$Z,EL2,0)</f>
        <v>0</v>
      </c>
      <c r="EM7" s="186">
        <f>VLOOKUP(EM3,'乗合バス '!$A:$Z,EM2,0)</f>
        <v>0</v>
      </c>
      <c r="EN7" s="186" t="str">
        <f>VLOOKUP(EN3,'乗合バス '!$A:$Z,EN2,0)</f>
        <v/>
      </c>
      <c r="EO7" s="186">
        <f>VLOOKUP(EO3,'乗合バス '!$A:$Z,EO2,0)</f>
        <v>0</v>
      </c>
      <c r="EP7" s="186">
        <f>VLOOKUP(EP3,'乗合バス '!$A:$Z,EP2,0)</f>
        <v>0</v>
      </c>
      <c r="EQ7" s="186" t="str">
        <f>VLOOKUP(EQ3,'乗合バス '!$A:$Z,EQ2,0)</f>
        <v/>
      </c>
      <c r="ER7" s="186">
        <f>VLOOKUP(ER3,'乗合バス '!$A:$Z,ER2,0)</f>
        <v>0</v>
      </c>
      <c r="ES7" s="186">
        <f>VLOOKUP(ES3,'乗合バス '!$A:$Z,ES2,0)</f>
        <v>0</v>
      </c>
      <c r="ET7" s="186" t="str">
        <f>VLOOKUP(ET3,'乗合バス '!$A:$Z,ET2,0)</f>
        <v/>
      </c>
      <c r="EU7" s="186">
        <f>VLOOKUP(EU3,'乗合バス '!$A:$Z,EU2,0)</f>
        <v>0</v>
      </c>
      <c r="EV7" s="186">
        <f>VLOOKUP(EV3,'乗合バス '!$A:$Z,EV2,0)</f>
        <v>0</v>
      </c>
      <c r="EW7" s="186" t="str">
        <f>VLOOKUP(EW3,'乗合バス '!$A:$Z,EW2,0)</f>
        <v/>
      </c>
      <c r="EX7" s="186">
        <f>VLOOKUP(EX3,'乗合バス '!$A:$Z,EX2,0)</f>
        <v>0</v>
      </c>
      <c r="EY7" s="186">
        <f>VLOOKUP(EY3,'乗合バス '!$A:$Z,EY2,0)</f>
        <v>0</v>
      </c>
      <c r="EZ7" s="186" t="str">
        <f>VLOOKUP(EZ3,'乗合バス '!$A:$Z,EZ2,0)</f>
        <v/>
      </c>
      <c r="FA7" s="186">
        <f>VLOOKUP(FA3,'乗合バス '!$A:$Z,FA2,0)</f>
        <v>0</v>
      </c>
      <c r="FB7" s="186">
        <f>VLOOKUP(FB3,'乗合バス '!$A:$Z,FB2,0)</f>
        <v>0</v>
      </c>
      <c r="FC7" s="186" t="str">
        <f>VLOOKUP(FC3,'乗合バス '!$A:$Z,FC2,0)</f>
        <v/>
      </c>
      <c r="FD7" s="186">
        <f>VLOOKUP(FD3,'乗合バス '!$A:$Z,FD2,0)</f>
        <v>0</v>
      </c>
      <c r="FE7" s="186">
        <f>VLOOKUP(FE3,'乗合バス '!$A:$Z,FE2,0)</f>
        <v>0</v>
      </c>
      <c r="FF7" s="186" t="str">
        <f>VLOOKUP(FF3,'乗合バス '!$A:$Z,FF2,0)</f>
        <v/>
      </c>
      <c r="FG7" s="186">
        <f>VLOOKUP(FG3,'乗合バス '!$A:$Z,FG2,0)</f>
        <v>0</v>
      </c>
      <c r="FH7" s="186">
        <f>VLOOKUP(FH3,'乗合バス '!$A:$Z,FH2,0)</f>
        <v>0</v>
      </c>
      <c r="FI7" s="186" t="str">
        <f>VLOOKUP(FI3,'乗合バス '!$A:$Z,FI2,0)</f>
        <v/>
      </c>
      <c r="FJ7" s="186">
        <f>VLOOKUP(FJ3,'乗合バス '!$A:$Z,FJ2,0)</f>
        <v>0</v>
      </c>
      <c r="FK7" s="186">
        <f>VLOOKUP(FK3,'乗合バス '!$A:$Z,FK2,0)</f>
        <v>0</v>
      </c>
      <c r="FL7" s="186" t="str">
        <f>VLOOKUP(FL3,'乗合バス '!$A:$Z,FL2,0)</f>
        <v/>
      </c>
      <c r="FM7" s="186">
        <f>VLOOKUP(FM3,'乗合バス '!$A:$Z,FM2,0)</f>
        <v>0</v>
      </c>
      <c r="FN7" s="186">
        <f>VLOOKUP(FN3,'乗合バス '!$A:$Z,FN2,0)</f>
        <v>0</v>
      </c>
      <c r="FO7" s="186" t="str">
        <f>VLOOKUP(FO3,'乗合バス '!$A:$Z,FO2,0)</f>
        <v/>
      </c>
      <c r="FP7" s="186" t="str">
        <f>VLOOKUP(FP3,'乗合バス '!$A:$Z,FP2,0)</f>
        <v>事業概要：</v>
      </c>
      <c r="FQ7" s="186">
        <f>VLOOKUP(FQ3,'乗合バス '!$A:$Z,FQ2,0)</f>
        <v>0</v>
      </c>
      <c r="FR7" s="186">
        <f>VLOOKUP(FR3,'乗合バス '!$A:$Z,FR2,0)</f>
        <v>0</v>
      </c>
      <c r="FS7" s="186" t="str">
        <f>VLOOKUP(FS3,'乗合バス '!$A:$Z,FS2,0)</f>
        <v/>
      </c>
      <c r="FT7" s="186" t="str">
        <f>VLOOKUP(FT3,'乗合バス '!$A:$Z,FT2,0)</f>
        <v>事業概要：</v>
      </c>
      <c r="FU7" s="186">
        <f>VLOOKUP(FU3,'乗合バス '!$A:$Z,FU2,0)</f>
        <v>0</v>
      </c>
      <c r="FV7" s="186">
        <f>VLOOKUP(FV3,'乗合バス '!$A:$Z,FV2,0)</f>
        <v>0</v>
      </c>
      <c r="FW7" s="186" t="str">
        <f>VLOOKUP(FW3,'乗合バス '!$A:$Z,FW2,0)</f>
        <v/>
      </c>
      <c r="FX7" s="186">
        <f>VLOOKUP(FX3,'乗合バス '!$A:$Z,FX2,0)</f>
        <v>0</v>
      </c>
      <c r="FY7" s="186">
        <f>VLOOKUP(FY3,'乗合バス '!$A:$Z,FY2,0)</f>
        <v>0</v>
      </c>
      <c r="FZ7" s="186" t="str">
        <f>VLOOKUP(FZ3,'乗合バス '!$A:$Z,FZ2,0)</f>
        <v/>
      </c>
      <c r="GA7" s="186">
        <f>VLOOKUP(GA3,'乗合バス '!$A:$Z,GA2,0)</f>
        <v>0</v>
      </c>
      <c r="GB7" s="186">
        <f>VLOOKUP(GB3,'乗合バス '!$A:$Z,GB2,0)</f>
        <v>0</v>
      </c>
      <c r="GC7" s="186" t="str">
        <f>VLOOKUP(GC3,'乗合バス '!$A:$Z,GC2,0)</f>
        <v/>
      </c>
      <c r="GD7" s="186" t="str">
        <f>VLOOKUP(GD3,'乗合バス '!$A:$Z,GD2,0)</f>
        <v>-</v>
      </c>
      <c r="GE7" s="186">
        <f>VLOOKUP(GE3,'乗合バス '!$A:$Z,GE2,0)</f>
        <v>0</v>
      </c>
      <c r="GF7" s="186" t="str">
        <f>VLOOKUP(GF3,'乗合バス '!$A:$Z,GF2,0)</f>
        <v/>
      </c>
      <c r="GG7" s="186">
        <f>VLOOKUP(GG3,'乗合バス '!$A:$Z,GG2,0)</f>
        <v>0</v>
      </c>
      <c r="GH7" s="186">
        <f>VLOOKUP(GH3,'乗合バス '!$A:$Z,GH2,0)</f>
        <v>0</v>
      </c>
      <c r="GI7" s="186" t="str">
        <f>VLOOKUP(GI3,'乗合バス '!$A:$Z,GI2,0)</f>
        <v/>
      </c>
      <c r="GJ7" s="186">
        <f>VLOOKUP(GJ3,'乗合バス '!$A:$Z,GJ2,0)</f>
        <v>0</v>
      </c>
      <c r="GK7" s="186">
        <f>VLOOKUP(GK3,'乗合バス '!$A:$Z,GK2,0)</f>
        <v>0</v>
      </c>
      <c r="GL7" s="186" t="str">
        <f>VLOOKUP(GL3,'乗合バス '!$A:$Z,GL2,0)</f>
        <v/>
      </c>
      <c r="GM7" s="186">
        <f>VLOOKUP(GM3,'乗合バス '!$A:$Z,GM2,0)</f>
        <v>0</v>
      </c>
      <c r="GN7" s="186">
        <f>VLOOKUP(GN3,'乗合バス '!$A:$Z,GN2,0)</f>
        <v>0</v>
      </c>
      <c r="GO7" s="186" t="str">
        <f>VLOOKUP(GO3,'乗合バス '!$A:$Z,GO2,0)</f>
        <v/>
      </c>
      <c r="GP7" s="186" t="str">
        <f>VLOOKUP(GP3,'乗合バス '!$A:$Z,GP2,0)</f>
        <v>事業概要：</v>
      </c>
      <c r="GQ7" s="186">
        <f>VLOOKUP(GQ3,'乗合バス '!$A:$Z,GQ2,0)</f>
        <v>0</v>
      </c>
      <c r="GR7" s="186">
        <f>VLOOKUP(GR3,'乗合バス '!$A:$Z,GR2,0)</f>
        <v>0</v>
      </c>
      <c r="GS7" s="186" t="str">
        <f>VLOOKUP(GS3,'乗合バス '!$A:$Z,GS2,0)</f>
        <v/>
      </c>
      <c r="GT7" s="186">
        <f>VLOOKUP(GT3,'乗合バス '!$A:$Z,GT2,0)</f>
        <v>0</v>
      </c>
      <c r="GU7" s="186">
        <f>VLOOKUP(GU3,'乗合バス '!$A:$Z,GU2,0)</f>
        <v>0</v>
      </c>
      <c r="GV7" s="186">
        <f>VLOOKUP(GV3,'乗合バス '!$A:$Z,GV2,0)</f>
        <v>0</v>
      </c>
      <c r="GW7" s="186" t="str">
        <f>VLOOKUP(GW3,'乗合バス '!$A:$Z,GW2,0)</f>
        <v/>
      </c>
      <c r="GX7" s="186">
        <f>IF(VLOOKUP(GX3,'乗合バス '!$A:$Z,GX2,0)='乗合バス '!$AD1,1,0)</f>
        <v>0</v>
      </c>
      <c r="GY7" s="186">
        <f>VLOOKUP(GY3,'乗合バス '!$A:$Z,GY2,0)</f>
        <v>0</v>
      </c>
      <c r="GZ7" s="186">
        <f>VLOOKUP(GZ3,'乗合バス '!$A:$Z,GZ2,0)</f>
        <v>0</v>
      </c>
      <c r="HA7" s="186">
        <f>VLOOKUP(HA3,'乗合バス '!$A:$Z,HA2,0)</f>
        <v>0</v>
      </c>
      <c r="HB7" s="186" t="str">
        <f>VLOOKUP(HB3,'乗合バス '!$A:$Z,HB2,0)</f>
        <v/>
      </c>
      <c r="HC7" s="186">
        <f>IF(VLOOKUP(HC3,'乗合バス '!$A:$Z,HC2,0)='乗合バス '!$AD1,1,0)</f>
        <v>0</v>
      </c>
      <c r="HD7" s="186">
        <f>VLOOKUP(HD3,'乗合バス '!$A:$Z,HD2,0)</f>
        <v>0</v>
      </c>
      <c r="HE7" s="186">
        <f>VLOOKUP(HE3,'乗合バス '!$A:$Z,HE2,0)</f>
        <v>0</v>
      </c>
      <c r="HF7" s="186">
        <f>VLOOKUP(HF3,'乗合バス '!$A:$Z,HF2,0)</f>
        <v>0</v>
      </c>
      <c r="HG7" s="186" t="str">
        <f>VLOOKUP(HG3,'乗合バス '!$A:$Z,HG2,0)</f>
        <v/>
      </c>
      <c r="HH7" s="186">
        <f>IF(VLOOKUP(HH3,'乗合バス '!$A:$Z,HH2,0)='乗合バス '!$AD1,1,0)</f>
        <v>0</v>
      </c>
      <c r="HI7" s="186">
        <f>VLOOKUP(HI3,'乗合バス '!$A:$Z,HI2,0)</f>
        <v>0</v>
      </c>
      <c r="HJ7" s="186">
        <f>VLOOKUP(HJ3,'乗合バス '!$A:$Z,HJ2,0)</f>
        <v>0</v>
      </c>
      <c r="HK7" s="186">
        <f>VLOOKUP(HK3,'乗合バス '!$A:$Z,HK2,0)</f>
        <v>0</v>
      </c>
      <c r="HL7" s="186" t="str">
        <f>VLOOKUP(HL3,'乗合バス '!$A:$Z,HL2,0)</f>
        <v/>
      </c>
      <c r="HM7" s="186" t="str">
        <f>VLOOKUP(HM3,'乗合バス '!$A:$Z,HM2,0)</f>
        <v>事業概要：</v>
      </c>
      <c r="HN7" s="186">
        <f>IF(VLOOKUP(HN3,'乗合バス '!$A:$Z,HN2,0)='乗合バス '!$AD1,1,0)</f>
        <v>0</v>
      </c>
      <c r="HO7" s="186">
        <f>VLOOKUP(HO3,'乗合バス '!$A:$Z,HO2,0)</f>
        <v>0</v>
      </c>
      <c r="HP7" s="186">
        <f>VLOOKUP(HP3,'乗合バス '!$A:$Z,HP2,0)</f>
        <v>0</v>
      </c>
      <c r="HQ7" s="186" t="str">
        <f>VLOOKUP(HQ3,'乗合バス '!$A:$Z,HQ2,0)</f>
        <v/>
      </c>
      <c r="HR7" s="186">
        <f>VLOOKUP(HR3,'乗合バス '!$A:$Z,HR2,0)</f>
        <v>0</v>
      </c>
      <c r="HS7" s="186">
        <f>VLOOKUP(HS3,'乗合バス '!$A:$Z,HS2,0)</f>
        <v>0</v>
      </c>
      <c r="HT7" s="186" t="str">
        <f>VLOOKUP(HT3,'乗合バス '!$A:$Z,HT2,0)</f>
        <v/>
      </c>
      <c r="HU7" s="186">
        <f>VLOOKUP(HU3,'乗合バス '!$A:$Z,HU2,0)</f>
        <v>0</v>
      </c>
      <c r="HV7" s="186">
        <f>VLOOKUP(HV3,'乗合バス '!$A:$Z,HV2,0)</f>
        <v>0</v>
      </c>
      <c r="HW7" s="186" t="str">
        <f>VLOOKUP(HW3,'乗合バス '!$A:$Z,HW2,0)</f>
        <v/>
      </c>
      <c r="HX7" s="186">
        <f>VLOOKUP(HX3,'乗合バス '!$A:$Z,HX2,0)</f>
        <v>0</v>
      </c>
      <c r="HY7" s="186">
        <f>VLOOKUP(HY3,'乗合バス '!$A:$Z,HY2,0)</f>
        <v>0</v>
      </c>
      <c r="HZ7" s="186" t="str">
        <f>VLOOKUP(HZ3,'乗合バス '!$A:$Z,HZ2,0)</f>
        <v/>
      </c>
      <c r="IA7" s="186">
        <f>VLOOKUP(IA3,'乗合バス '!$A:$Z,IA2,0)</f>
        <v>0</v>
      </c>
      <c r="IB7" s="186">
        <f>VLOOKUP(IB3,'乗合バス '!$A:$Z,IB2,0)</f>
        <v>0</v>
      </c>
      <c r="IC7" s="186" t="str">
        <f>VLOOKUP(IC3,'乗合バス '!$A:$Z,IC2,0)</f>
        <v/>
      </c>
      <c r="ID7" s="186">
        <f>VLOOKUP(ID3,'乗合バス '!$A:$Z,ID2,0)</f>
        <v>0</v>
      </c>
      <c r="IE7" s="186">
        <f>VLOOKUP(IE3,'乗合バス '!$A:$Z,IE2,0)</f>
        <v>0</v>
      </c>
      <c r="IF7" s="186" t="str">
        <f>VLOOKUP(IF3,'乗合バス '!$A:$Z,IF2,0)</f>
        <v/>
      </c>
      <c r="IG7" s="186">
        <f>IF(VLOOKUP(IG3,'乗合バス '!$A:$Z,IG2,0)='乗合バス '!$AD1,1,0)</f>
        <v>0</v>
      </c>
      <c r="IH7" s="186">
        <f>VLOOKUP(IH3,'乗合バス '!$A:$Z,IH2,0)</f>
        <v>0</v>
      </c>
      <c r="II7" s="186">
        <f>VLOOKUP(II3,'乗合バス '!$A:$Z,II2,0)</f>
        <v>0</v>
      </c>
      <c r="IJ7" s="186" t="str">
        <f>VLOOKUP(IJ3,'乗合バス '!$A:$Z,IJ2,0)</f>
        <v>ー</v>
      </c>
      <c r="IK7" s="186" t="str">
        <f>VLOOKUP(IK3,'乗合バス '!$A:$Z,IK2,0)</f>
        <v/>
      </c>
      <c r="IL7" s="186">
        <f>VLOOKUP(IL3,'乗合バス '!$A:$Z,IL2,0)</f>
        <v>0</v>
      </c>
      <c r="IM7" s="186">
        <f>VLOOKUP(IM3,'乗合バス '!$A:$Z,IM2,0)</f>
        <v>0</v>
      </c>
      <c r="IN7" s="186" t="str">
        <f>VLOOKUP(IN3,'乗合バス '!$A:$Z,IN2,0)</f>
        <v>ー</v>
      </c>
      <c r="IO7" s="186" t="str">
        <f>VLOOKUP(IO3,'乗合バス '!$A:$Z,IO2,0)</f>
        <v/>
      </c>
      <c r="IP7" s="186">
        <f>VLOOKUP(IP3,'乗合バス '!$A:$Z,IP2,0)</f>
        <v>0</v>
      </c>
      <c r="IQ7" s="186" t="str">
        <f>VLOOKUP(IQ3,'乗合バス '!$A:$Z,IQ2,0)</f>
        <v/>
      </c>
      <c r="IR7" s="186">
        <f>VLOOKUP(IR3,'乗合バス '!$A:$Z,IR2,0)</f>
        <v>0</v>
      </c>
      <c r="IS7" s="186">
        <f>VLOOKUP(IS3,'乗合バス '!$A:$Z,IS2,0)</f>
        <v>0</v>
      </c>
      <c r="IT7" s="186" t="str">
        <f>VLOOKUP(IT3,'乗合バス '!$A:$Z,IT2,0)</f>
        <v/>
      </c>
      <c r="IU7" s="186">
        <f>VLOOKUP(IU3,'乗合バス '!$A:$Z,IU2,0)</f>
        <v>0</v>
      </c>
      <c r="IV7" s="186">
        <f>VLOOKUP(IV3,'乗合バス '!$A:$Z,IV2,0)</f>
        <v>0</v>
      </c>
      <c r="IW7" s="186">
        <f>VLOOKUP(IW3,'乗合バス '!$A:$Z,IW2,0)</f>
        <v>0</v>
      </c>
      <c r="IX7" s="186" t="str">
        <f>VLOOKUP(IX3,'乗合バス '!$A:$Z,IX2,0)</f>
        <v>ー</v>
      </c>
      <c r="IY7" s="186" t="str">
        <f>VLOOKUP(IY3,'乗合バス '!$A:$Z,IY2,0)</f>
        <v/>
      </c>
      <c r="IZ7" s="186">
        <f>VLOOKUP(IZ3,'乗合バス '!$A:$Z,IZ2,0)</f>
        <v>0</v>
      </c>
      <c r="JA7" s="186">
        <f>VLOOKUP(JA3,'乗合バス '!$A:$Z,JA2,0)</f>
        <v>0</v>
      </c>
      <c r="JB7" s="186" t="str">
        <f>VLOOKUP(JB3,'乗合バス '!$A:$Z,JB2,0)</f>
        <v>ー</v>
      </c>
      <c r="JC7" s="186" t="str">
        <f>VLOOKUP(JC3,'乗合バス '!$A:$Z,JC2,0)</f>
        <v/>
      </c>
      <c r="JD7" s="186">
        <f>VLOOKUP(JD3,'乗合バス '!$A:$Z,JD2,0)</f>
        <v>0</v>
      </c>
      <c r="JE7" s="186">
        <f>VLOOKUP(JE3,'乗合バス '!$A:$Z,JE2,0)</f>
        <v>0</v>
      </c>
      <c r="JF7" s="186" t="str">
        <f>VLOOKUP(JF3,'乗合バス '!$A:$Z,JF2,0)</f>
        <v>ー</v>
      </c>
      <c r="JG7" s="186" t="str">
        <f>VLOOKUP(JG3,'乗合バス '!$A:$Z,JG2,0)</f>
        <v/>
      </c>
      <c r="JH7" s="186">
        <f>VLOOKUP(JH3,'乗合バス '!$A:$Z,JH2,0)</f>
        <v>0</v>
      </c>
      <c r="JI7" s="186">
        <f>VLOOKUP(JI3,'乗合バス '!$A:$Z,JI2,0)</f>
        <v>0</v>
      </c>
      <c r="JJ7" s="186" t="str">
        <f>VLOOKUP(JJ3,'乗合バス '!$A:$Z,JJ2,0)</f>
        <v>ー</v>
      </c>
      <c r="JK7" s="186" t="str">
        <f>VLOOKUP(JK3,'乗合バス '!$A:$Z,JK2,0)</f>
        <v/>
      </c>
      <c r="JL7" s="186">
        <f>VLOOKUP(JL3,'乗合バス '!$A:$Z,JL2,0)</f>
        <v>0</v>
      </c>
      <c r="JM7" s="186">
        <f>VLOOKUP(JM3,'乗合バス '!$A:$Z,JM2,0)</f>
        <v>0</v>
      </c>
      <c r="JN7" s="186" t="str">
        <f>VLOOKUP(JN3,'乗合バス '!$A:$Z,JN2,0)</f>
        <v>ー</v>
      </c>
      <c r="JO7" s="186" t="str">
        <f>VLOOKUP(JO3,'乗合バス '!$A:$Z,JO2,0)</f>
        <v/>
      </c>
      <c r="JP7" s="186">
        <f>VLOOKUP(JP3,'乗合バス '!$A:$Z,JP2,0)</f>
        <v>0</v>
      </c>
      <c r="JQ7" s="186">
        <f>VLOOKUP(JQ3,'乗合バス '!$A:$Z,JQ2,0)</f>
        <v>0</v>
      </c>
      <c r="JR7" s="186" t="str">
        <f>VLOOKUP(JR3,'乗合バス '!$A:$Z,JR2,0)</f>
        <v/>
      </c>
      <c r="JS7" s="186">
        <f>VLOOKUP(JS3,'乗合バス '!$A:$Z,JS2,0)</f>
        <v>0</v>
      </c>
    </row>
    <row r="242" spans="280:611" ht="20.399999999999999" x14ac:dyDescent="0.2">
      <c r="JT242" s="61" ph="1"/>
      <c r="JU242" s="61" ph="1"/>
      <c r="JV242" s="61" ph="1"/>
      <c r="JW242" s="61" ph="1"/>
      <c r="JX242" s="61" ph="1"/>
      <c r="JY242" s="61" ph="1"/>
      <c r="JZ242" s="61" ph="1"/>
      <c r="KA242" s="61" ph="1"/>
      <c r="KB242" s="61" ph="1"/>
      <c r="KC242" s="61" ph="1"/>
      <c r="KD242" s="61" ph="1"/>
      <c r="KE242" s="61" ph="1"/>
      <c r="KF242" s="61" ph="1"/>
      <c r="KG242" s="61" ph="1"/>
      <c r="KH242" s="61" ph="1"/>
      <c r="KI242" s="61" ph="1"/>
      <c r="KJ242" s="61" ph="1"/>
      <c r="KK242" s="61" ph="1"/>
      <c r="KL242" s="61" ph="1"/>
      <c r="KM242" s="61" ph="1"/>
      <c r="KN242" s="61" ph="1"/>
      <c r="KO242" s="61" ph="1"/>
      <c r="KP242" s="61" ph="1"/>
      <c r="KQ242" s="61" ph="1"/>
      <c r="KR242" s="61" ph="1"/>
      <c r="KS242" s="61" ph="1"/>
      <c r="KT242" s="61" ph="1"/>
      <c r="KU242" s="61" ph="1"/>
      <c r="KV242" s="61" ph="1"/>
      <c r="KW242" s="61" ph="1"/>
      <c r="KX242" s="61" ph="1"/>
      <c r="KY242" s="61" ph="1"/>
      <c r="KZ242" s="61" ph="1"/>
      <c r="LA242" s="61" ph="1"/>
      <c r="LB242" s="61" ph="1"/>
      <c r="LC242" s="61" ph="1"/>
      <c r="LD242" s="61" ph="1"/>
      <c r="LE242" s="61" ph="1"/>
      <c r="LF242" s="61" ph="1"/>
      <c r="LG242" s="61" ph="1"/>
      <c r="LH242" s="61" ph="1"/>
      <c r="LI242" s="61" ph="1"/>
      <c r="LJ242" s="61" ph="1"/>
      <c r="LK242" s="61" ph="1"/>
      <c r="LL242" s="61" ph="1"/>
      <c r="LM242" s="61" ph="1"/>
      <c r="LN242" s="61" ph="1"/>
      <c r="LO242" s="61" ph="1"/>
      <c r="LP242" s="61" ph="1"/>
      <c r="LQ242" s="61" ph="1"/>
      <c r="UE242" s="61" ph="1"/>
      <c r="UF242" s="61" ph="1"/>
      <c r="UG242" s="61" ph="1"/>
      <c r="UH242" s="61" ph="1"/>
      <c r="UI242" s="61" ph="1"/>
      <c r="UJ242" s="61" ph="1"/>
      <c r="UK242" s="61" ph="1"/>
      <c r="UL242" s="61" ph="1"/>
      <c r="UM242" s="61" ph="1"/>
      <c r="UN242" s="61" ph="1"/>
      <c r="UO242" s="61" ph="1"/>
      <c r="UP242" s="61" ph="1"/>
      <c r="UQ242" s="61" ph="1"/>
      <c r="UR242" s="61" ph="1"/>
      <c r="US242" s="61" ph="1"/>
      <c r="UT242" s="61" ph="1"/>
      <c r="UU242" s="61" ph="1"/>
      <c r="UV242" s="61" ph="1"/>
      <c r="UW242" s="61" ph="1"/>
      <c r="UX242" s="61" ph="1"/>
      <c r="UY242" s="61" ph="1"/>
      <c r="UZ242" s="61" ph="1"/>
      <c r="VA242" s="61" ph="1"/>
      <c r="VB242" s="61" ph="1"/>
      <c r="VC242" s="61" ph="1"/>
      <c r="VD242" s="61" ph="1"/>
      <c r="VE242" s="61" ph="1"/>
      <c r="VF242" s="61" ph="1"/>
      <c r="VG242" s="61" ph="1"/>
      <c r="VH242" s="61" ph="1"/>
      <c r="VI242" s="61" ph="1"/>
      <c r="VJ242" s="61" ph="1"/>
      <c r="VK242" s="61" ph="1"/>
      <c r="VL242" s="61" ph="1"/>
      <c r="VM242" s="61" ph="1"/>
      <c r="VN242" s="61" ph="1"/>
      <c r="VO242" s="61" ph="1"/>
      <c r="VP242" s="61" ph="1"/>
      <c r="VQ242" s="61" ph="1"/>
      <c r="VR242" s="61" ph="1"/>
      <c r="VS242" s="61" ph="1"/>
      <c r="VT242" s="61" ph="1"/>
      <c r="VU242" s="61" ph="1"/>
      <c r="VV242" s="61" ph="1"/>
      <c r="VW242" s="61" ph="1"/>
      <c r="VX242" s="61" ph="1"/>
      <c r="VY242" s="61" ph="1"/>
      <c r="VZ242" s="61" ph="1"/>
      <c r="WA242" s="61" ph="1"/>
      <c r="WB242" s="61" ph="1"/>
      <c r="WC242" s="61" ph="1"/>
      <c r="WD242" s="61" ph="1"/>
      <c r="WE242" s="61" ph="1"/>
      <c r="WF242" s="61" ph="1"/>
      <c r="WG242" s="61" ph="1"/>
      <c r="WH242" s="61" ph="1"/>
      <c r="WI242" s="61" ph="1"/>
      <c r="WJ242" s="61" ph="1"/>
      <c r="WK242" s="61" ph="1"/>
      <c r="WL242" s="61" ph="1"/>
      <c r="WM242" s="61" ph="1"/>
    </row>
    <row r="243" spans="280:611" ht="20.399999999999999" x14ac:dyDescent="0.2">
      <c r="JT243" s="61" ph="1"/>
      <c r="JU243" s="61" ph="1"/>
      <c r="JV243" s="61" ph="1"/>
      <c r="JW243" s="61" ph="1"/>
      <c r="JX243" s="61" ph="1"/>
      <c r="JY243" s="61" ph="1"/>
      <c r="JZ243" s="61" ph="1"/>
      <c r="KA243" s="61" ph="1"/>
      <c r="KB243" s="61" ph="1"/>
      <c r="KC243" s="61" ph="1"/>
      <c r="KD243" s="61" ph="1"/>
      <c r="KE243" s="61" ph="1"/>
      <c r="KF243" s="61" ph="1"/>
      <c r="KG243" s="61" ph="1"/>
      <c r="KH243" s="61" ph="1"/>
      <c r="KI243" s="61" ph="1"/>
      <c r="KJ243" s="61" ph="1"/>
      <c r="KK243" s="61" ph="1"/>
      <c r="KL243" s="61" ph="1"/>
      <c r="KM243" s="61" ph="1"/>
      <c r="KN243" s="61" ph="1"/>
      <c r="KO243" s="61" ph="1"/>
      <c r="KP243" s="61" ph="1"/>
      <c r="KQ243" s="61" ph="1"/>
      <c r="KR243" s="61" ph="1"/>
      <c r="KS243" s="61" ph="1"/>
      <c r="KT243" s="61" ph="1"/>
      <c r="KU243" s="61" ph="1"/>
      <c r="KV243" s="61" ph="1"/>
      <c r="KW243" s="61" ph="1"/>
      <c r="KX243" s="61" ph="1"/>
      <c r="KY243" s="61" ph="1"/>
      <c r="KZ243" s="61" ph="1"/>
      <c r="LA243" s="61" ph="1"/>
      <c r="LB243" s="61" ph="1"/>
      <c r="LC243" s="61" ph="1"/>
      <c r="LD243" s="61" ph="1"/>
      <c r="LE243" s="61" ph="1"/>
      <c r="LF243" s="61" ph="1"/>
      <c r="LG243" s="61" ph="1"/>
      <c r="LH243" s="61" ph="1"/>
      <c r="LI243" s="61" ph="1"/>
      <c r="LJ243" s="61" ph="1"/>
      <c r="LK243" s="61" ph="1"/>
      <c r="LL243" s="61" ph="1"/>
      <c r="LM243" s="61" ph="1"/>
      <c r="LN243" s="61" ph="1"/>
      <c r="LO243" s="61" ph="1"/>
      <c r="LP243" s="61" ph="1"/>
      <c r="LQ243" s="61" ph="1"/>
      <c r="UE243" s="61" ph="1"/>
      <c r="UF243" s="61" ph="1"/>
      <c r="UG243" s="61" ph="1"/>
      <c r="UH243" s="61" ph="1"/>
      <c r="UI243" s="61" ph="1"/>
      <c r="UJ243" s="61" ph="1"/>
      <c r="UK243" s="61" ph="1"/>
      <c r="UL243" s="61" ph="1"/>
      <c r="UM243" s="61" ph="1"/>
      <c r="UN243" s="61" ph="1"/>
      <c r="UO243" s="61" ph="1"/>
      <c r="UP243" s="61" ph="1"/>
      <c r="UQ243" s="61" ph="1"/>
      <c r="UR243" s="61" ph="1"/>
      <c r="US243" s="61" ph="1"/>
      <c r="UT243" s="61" ph="1"/>
      <c r="UU243" s="61" ph="1"/>
      <c r="UV243" s="61" ph="1"/>
      <c r="UW243" s="61" ph="1"/>
      <c r="UX243" s="61" ph="1"/>
      <c r="UY243" s="61" ph="1"/>
      <c r="UZ243" s="61" ph="1"/>
      <c r="VA243" s="61" ph="1"/>
      <c r="VB243" s="61" ph="1"/>
      <c r="VC243" s="61" ph="1"/>
      <c r="VD243" s="61" ph="1"/>
      <c r="VE243" s="61" ph="1"/>
      <c r="VF243" s="61" ph="1"/>
      <c r="VG243" s="61" ph="1"/>
      <c r="VH243" s="61" ph="1"/>
      <c r="VI243" s="61" ph="1"/>
      <c r="VJ243" s="61" ph="1"/>
      <c r="VK243" s="61" ph="1"/>
      <c r="VL243" s="61" ph="1"/>
      <c r="VM243" s="61" ph="1"/>
      <c r="VN243" s="61" ph="1"/>
      <c r="VO243" s="61" ph="1"/>
      <c r="VP243" s="61" ph="1"/>
      <c r="VQ243" s="61" ph="1"/>
      <c r="VR243" s="61" ph="1"/>
      <c r="VS243" s="61" ph="1"/>
      <c r="VT243" s="61" ph="1"/>
      <c r="VU243" s="61" ph="1"/>
      <c r="VV243" s="61" ph="1"/>
      <c r="VW243" s="61" ph="1"/>
      <c r="VX243" s="61" ph="1"/>
      <c r="VY243" s="61" ph="1"/>
      <c r="VZ243" s="61" ph="1"/>
      <c r="WA243" s="61" ph="1"/>
      <c r="WB243" s="61" ph="1"/>
      <c r="WC243" s="61" ph="1"/>
      <c r="WD243" s="61" ph="1"/>
      <c r="WE243" s="61" ph="1"/>
      <c r="WF243" s="61" ph="1"/>
      <c r="WG243" s="61" ph="1"/>
      <c r="WH243" s="61" ph="1"/>
      <c r="WI243" s="61" ph="1"/>
      <c r="WJ243" s="61" ph="1"/>
      <c r="WK243" s="61" ph="1"/>
      <c r="WL243" s="61" ph="1"/>
      <c r="WM243" s="61" ph="1"/>
    </row>
  </sheetData>
  <sheetProtection sheet="1" objects="1" scenarios="1"/>
  <mergeCells count="352">
    <mergeCell ref="A4:A6"/>
    <mergeCell ref="B4:B6"/>
    <mergeCell ref="C4:C6"/>
    <mergeCell ref="D4:D6"/>
    <mergeCell ref="L5:L6"/>
    <mergeCell ref="M5:M6"/>
    <mergeCell ref="N5:N6"/>
    <mergeCell ref="R5:R6"/>
    <mergeCell ref="X5:X6"/>
    <mergeCell ref="L4:O4"/>
    <mergeCell ref="Q5:Q6"/>
    <mergeCell ref="P5:P6"/>
    <mergeCell ref="E4:E6"/>
    <mergeCell ref="F4:F6"/>
    <mergeCell ref="G4:I4"/>
    <mergeCell ref="G5:G6"/>
    <mergeCell ref="H5:H6"/>
    <mergeCell ref="I5:I6"/>
    <mergeCell ref="O5:O6"/>
    <mergeCell ref="P4:S4"/>
    <mergeCell ref="S5:S6"/>
    <mergeCell ref="T4:W4"/>
    <mergeCell ref="T5:T6"/>
    <mergeCell ref="U5:U6"/>
    <mergeCell ref="AA5:AA6"/>
    <mergeCell ref="AF4:AM4"/>
    <mergeCell ref="AF5:AF6"/>
    <mergeCell ref="AG5:AG6"/>
    <mergeCell ref="AH5:AH6"/>
    <mergeCell ref="AI5:AI6"/>
    <mergeCell ref="AJ5:AJ6"/>
    <mergeCell ref="AK5:AK6"/>
    <mergeCell ref="AL5:AL6"/>
    <mergeCell ref="AM5:AM6"/>
    <mergeCell ref="AB5:AB6"/>
    <mergeCell ref="AC5:AC6"/>
    <mergeCell ref="AE5:AE6"/>
    <mergeCell ref="V5:V6"/>
    <mergeCell ref="W5:W6"/>
    <mergeCell ref="Y5:Y6"/>
    <mergeCell ref="Z5:Z6"/>
    <mergeCell ref="AR5:AR6"/>
    <mergeCell ref="AS5:AS6"/>
    <mergeCell ref="AT5:AT6"/>
    <mergeCell ref="AU5:AU6"/>
    <mergeCell ref="AV4:BC4"/>
    <mergeCell ref="AV5:AV6"/>
    <mergeCell ref="AW5:AW6"/>
    <mergeCell ref="AX5:AX6"/>
    <mergeCell ref="AY5:AY6"/>
    <mergeCell ref="AZ5:AZ6"/>
    <mergeCell ref="BA5:BA6"/>
    <mergeCell ref="BB5:BB6"/>
    <mergeCell ref="BC5:BC6"/>
    <mergeCell ref="AN4:AU4"/>
    <mergeCell ref="AN5:AN6"/>
    <mergeCell ref="AO5:AO6"/>
    <mergeCell ref="AP5:AP6"/>
    <mergeCell ref="AQ5:AQ6"/>
    <mergeCell ref="AD5:AD6"/>
    <mergeCell ref="X4:AE4"/>
    <mergeCell ref="BN4:BQ4"/>
    <mergeCell ref="BN5:BN6"/>
    <mergeCell ref="BO5:BO6"/>
    <mergeCell ref="BP5:BP6"/>
    <mergeCell ref="BQ5:BQ6"/>
    <mergeCell ref="BD4:BM4"/>
    <mergeCell ref="BD5:BD6"/>
    <mergeCell ref="BE5:BE6"/>
    <mergeCell ref="BF5:BF6"/>
    <mergeCell ref="BG5:BG6"/>
    <mergeCell ref="BJ5:BJ6"/>
    <mergeCell ref="BK5:BK6"/>
    <mergeCell ref="BL5:BL6"/>
    <mergeCell ref="BM5:BM6"/>
    <mergeCell ref="BH5:BH6"/>
    <mergeCell ref="BI5:BI6"/>
    <mergeCell ref="BR4:BT4"/>
    <mergeCell ref="BR5:BR6"/>
    <mergeCell ref="BS5:BS6"/>
    <mergeCell ref="BT5:BT6"/>
    <mergeCell ref="BU5:BU6"/>
    <mergeCell ref="BU4:BW4"/>
    <mergeCell ref="BV5:BV6"/>
    <mergeCell ref="BW5:BW6"/>
    <mergeCell ref="BX4:BZ4"/>
    <mergeCell ref="BX5:BX6"/>
    <mergeCell ref="BY5:BY6"/>
    <mergeCell ref="BZ5:BZ6"/>
    <mergeCell ref="CG4:CI4"/>
    <mergeCell ref="CG5:CG6"/>
    <mergeCell ref="CH5:CH6"/>
    <mergeCell ref="CI5:CI6"/>
    <mergeCell ref="CJ4:CL4"/>
    <mergeCell ref="CJ5:CJ6"/>
    <mergeCell ref="CK5:CK6"/>
    <mergeCell ref="CL5:CL6"/>
    <mergeCell ref="CM4:CO4"/>
    <mergeCell ref="CM5:CM6"/>
    <mergeCell ref="CN5:CN6"/>
    <mergeCell ref="CO5:CO6"/>
    <mergeCell ref="CP4:CR4"/>
    <mergeCell ref="CP5:CP6"/>
    <mergeCell ref="CQ5:CQ6"/>
    <mergeCell ref="CR5:CR6"/>
    <mergeCell ref="CS4:CU4"/>
    <mergeCell ref="CS5:CS6"/>
    <mergeCell ref="CT5:CT6"/>
    <mergeCell ref="CU5:CU6"/>
    <mergeCell ref="CV4:CX4"/>
    <mergeCell ref="CV5:CV6"/>
    <mergeCell ref="CW5:CW6"/>
    <mergeCell ref="CX5:CX6"/>
    <mergeCell ref="CY4:DA4"/>
    <mergeCell ref="CY5:CY6"/>
    <mergeCell ref="CZ5:CZ6"/>
    <mergeCell ref="DA5:DA6"/>
    <mergeCell ref="DB4:DD4"/>
    <mergeCell ref="DB5:DB6"/>
    <mergeCell ref="DC5:DC6"/>
    <mergeCell ref="DD5:DD6"/>
    <mergeCell ref="DE4:DG4"/>
    <mergeCell ref="DE5:DE6"/>
    <mergeCell ref="DF5:DF6"/>
    <mergeCell ref="DG5:DG6"/>
    <mergeCell ref="DH4:DJ4"/>
    <mergeCell ref="DH5:DH6"/>
    <mergeCell ref="DI5:DI6"/>
    <mergeCell ref="DJ5:DJ6"/>
    <mergeCell ref="DK4:DM4"/>
    <mergeCell ref="DK5:DK6"/>
    <mergeCell ref="DL5:DL6"/>
    <mergeCell ref="DM5:DM6"/>
    <mergeCell ref="DN4:DP4"/>
    <mergeCell ref="DN5:DN6"/>
    <mergeCell ref="DO5:DO6"/>
    <mergeCell ref="DP5:DP6"/>
    <mergeCell ref="DQ4:DS4"/>
    <mergeCell ref="DQ5:DQ6"/>
    <mergeCell ref="DR5:DR6"/>
    <mergeCell ref="DS5:DS6"/>
    <mergeCell ref="DT4:DV4"/>
    <mergeCell ref="DT5:DT6"/>
    <mergeCell ref="DU5:DU6"/>
    <mergeCell ref="DV5:DV6"/>
    <mergeCell ref="DW4:DY4"/>
    <mergeCell ref="DW5:DW6"/>
    <mergeCell ref="DX5:DX6"/>
    <mergeCell ref="DY5:DY6"/>
    <mergeCell ref="DZ4:EB4"/>
    <mergeCell ref="DZ5:DZ6"/>
    <mergeCell ref="EA5:EA6"/>
    <mergeCell ref="EB5:EB6"/>
    <mergeCell ref="EC4:EE4"/>
    <mergeCell ref="EC5:EC6"/>
    <mergeCell ref="ED5:ED6"/>
    <mergeCell ref="EE5:EE6"/>
    <mergeCell ref="EF4:EH4"/>
    <mergeCell ref="EF5:EF6"/>
    <mergeCell ref="EG5:EG6"/>
    <mergeCell ref="EH5:EH6"/>
    <mergeCell ref="EI4:EK4"/>
    <mergeCell ref="EI5:EI6"/>
    <mergeCell ref="EJ5:EJ6"/>
    <mergeCell ref="EK5:EK6"/>
    <mergeCell ref="EL4:EN4"/>
    <mergeCell ref="EL5:EL6"/>
    <mergeCell ref="EM5:EM6"/>
    <mergeCell ref="EN5:EN6"/>
    <mergeCell ref="EO4:EQ4"/>
    <mergeCell ref="EO5:EO6"/>
    <mergeCell ref="EP5:EP6"/>
    <mergeCell ref="EQ5:EQ6"/>
    <mergeCell ref="ER4:ET4"/>
    <mergeCell ref="ER5:ER6"/>
    <mergeCell ref="ES5:ES6"/>
    <mergeCell ref="ET5:ET6"/>
    <mergeCell ref="EU4:EW4"/>
    <mergeCell ref="EU5:EU6"/>
    <mergeCell ref="EV5:EV6"/>
    <mergeCell ref="EW5:EW6"/>
    <mergeCell ref="EX4:EZ4"/>
    <mergeCell ref="EX5:EX6"/>
    <mergeCell ref="EY5:EY6"/>
    <mergeCell ref="EZ5:EZ6"/>
    <mergeCell ref="FA4:FC4"/>
    <mergeCell ref="FA5:FA6"/>
    <mergeCell ref="FB5:FB6"/>
    <mergeCell ref="FC5:FC6"/>
    <mergeCell ref="FD4:FF4"/>
    <mergeCell ref="FD5:FD6"/>
    <mergeCell ref="FE5:FE6"/>
    <mergeCell ref="FF5:FF6"/>
    <mergeCell ref="FG4:FI4"/>
    <mergeCell ref="FG5:FG6"/>
    <mergeCell ref="FH5:FH6"/>
    <mergeCell ref="FI5:FI6"/>
    <mergeCell ref="FJ4:FL4"/>
    <mergeCell ref="FJ5:FJ6"/>
    <mergeCell ref="FK5:FK6"/>
    <mergeCell ref="FL5:FL6"/>
    <mergeCell ref="FM4:FO4"/>
    <mergeCell ref="FM5:FM6"/>
    <mergeCell ref="FN5:FN6"/>
    <mergeCell ref="FO5:FO6"/>
    <mergeCell ref="FP5:FP6"/>
    <mergeCell ref="FQ4:FS4"/>
    <mergeCell ref="FQ5:FQ6"/>
    <mergeCell ref="FR5:FR6"/>
    <mergeCell ref="FS5:FS6"/>
    <mergeCell ref="FT5:FT6"/>
    <mergeCell ref="FU4:FW4"/>
    <mergeCell ref="FU5:FU6"/>
    <mergeCell ref="FV5:FV6"/>
    <mergeCell ref="FW5:FW6"/>
    <mergeCell ref="FX4:FZ4"/>
    <mergeCell ref="FX5:FX6"/>
    <mergeCell ref="FY5:FY6"/>
    <mergeCell ref="FZ5:FZ6"/>
    <mergeCell ref="GA4:GC4"/>
    <mergeCell ref="GA5:GA6"/>
    <mergeCell ref="GB5:GB6"/>
    <mergeCell ref="GC5:GC6"/>
    <mergeCell ref="GD4:GF4"/>
    <mergeCell ref="GD5:GD6"/>
    <mergeCell ref="GE5:GE6"/>
    <mergeCell ref="GF5:GF6"/>
    <mergeCell ref="GG4:GI4"/>
    <mergeCell ref="GG5:GG6"/>
    <mergeCell ref="GH5:GH6"/>
    <mergeCell ref="GI5:GI6"/>
    <mergeCell ref="GJ4:GL4"/>
    <mergeCell ref="GJ5:GJ6"/>
    <mergeCell ref="GK5:GK6"/>
    <mergeCell ref="GL5:GL6"/>
    <mergeCell ref="GQ4:GS4"/>
    <mergeCell ref="GQ5:GQ6"/>
    <mergeCell ref="GR5:GR6"/>
    <mergeCell ref="GS5:GS6"/>
    <mergeCell ref="GM4:GO4"/>
    <mergeCell ref="GM5:GM6"/>
    <mergeCell ref="GN5:GN6"/>
    <mergeCell ref="GO5:GO6"/>
    <mergeCell ref="GP5:GP6"/>
    <mergeCell ref="GT4:GW4"/>
    <mergeCell ref="GT5:GT6"/>
    <mergeCell ref="GV5:GV6"/>
    <mergeCell ref="GW5:GW6"/>
    <mergeCell ref="GX5:GX6"/>
    <mergeCell ref="GU5:GU6"/>
    <mergeCell ref="GY4:HB4"/>
    <mergeCell ref="GY5:GY6"/>
    <mergeCell ref="GZ5:GZ6"/>
    <mergeCell ref="HA5:HA6"/>
    <mergeCell ref="HB5:HB6"/>
    <mergeCell ref="HO4:HQ4"/>
    <mergeCell ref="HO5:HO6"/>
    <mergeCell ref="HP5:HP6"/>
    <mergeCell ref="HQ5:HQ6"/>
    <mergeCell ref="HR4:HT4"/>
    <mergeCell ref="HR5:HR6"/>
    <mergeCell ref="HS5:HS6"/>
    <mergeCell ref="HT5:HT6"/>
    <mergeCell ref="HC5:HC6"/>
    <mergeCell ref="HD4:HG4"/>
    <mergeCell ref="HD5:HD6"/>
    <mergeCell ref="HE5:HE6"/>
    <mergeCell ref="HF5:HF6"/>
    <mergeCell ref="HG5:HG6"/>
    <mergeCell ref="HH5:HH6"/>
    <mergeCell ref="HI4:HL4"/>
    <mergeCell ref="HI5:HI6"/>
    <mergeCell ref="HJ5:HJ6"/>
    <mergeCell ref="HK5:HK6"/>
    <mergeCell ref="HL5:HL6"/>
    <mergeCell ref="HU4:HW4"/>
    <mergeCell ref="HU5:HU6"/>
    <mergeCell ref="HV5:HV6"/>
    <mergeCell ref="HW5:HW6"/>
    <mergeCell ref="HX4:HZ4"/>
    <mergeCell ref="HX5:HX6"/>
    <mergeCell ref="HY5:HY6"/>
    <mergeCell ref="HZ5:HZ6"/>
    <mergeCell ref="IA4:IC4"/>
    <mergeCell ref="IA5:IA6"/>
    <mergeCell ref="IB5:IB6"/>
    <mergeCell ref="IC5:IC6"/>
    <mergeCell ref="IL4:IO4"/>
    <mergeCell ref="IM5:IM6"/>
    <mergeCell ref="IN5:IN6"/>
    <mergeCell ref="IO5:IO6"/>
    <mergeCell ref="IP4:IQ4"/>
    <mergeCell ref="IP5:IP6"/>
    <mergeCell ref="IQ5:IQ6"/>
    <mergeCell ref="ID4:IF4"/>
    <mergeCell ref="ID5:ID6"/>
    <mergeCell ref="IE5:IE6"/>
    <mergeCell ref="IF5:IF6"/>
    <mergeCell ref="IG5:IG6"/>
    <mergeCell ref="IH4:IK4"/>
    <mergeCell ref="IH5:IH6"/>
    <mergeCell ref="II5:II6"/>
    <mergeCell ref="IJ5:IJ6"/>
    <mergeCell ref="IK5:IK6"/>
    <mergeCell ref="J4:J6"/>
    <mergeCell ref="K4:K6"/>
    <mergeCell ref="JL4:JO4"/>
    <mergeCell ref="JL5:JL6"/>
    <mergeCell ref="JM5:JM6"/>
    <mergeCell ref="JN5:JN6"/>
    <mergeCell ref="JO5:JO6"/>
    <mergeCell ref="JP5:JP6"/>
    <mergeCell ref="JQ4:JR4"/>
    <mergeCell ref="JQ5:JQ6"/>
    <mergeCell ref="JR5:JR6"/>
    <mergeCell ref="JD4:JG4"/>
    <mergeCell ref="JD5:JD6"/>
    <mergeCell ref="JE5:JE6"/>
    <mergeCell ref="JF5:JF6"/>
    <mergeCell ref="JG5:JG6"/>
    <mergeCell ref="JH4:JK4"/>
    <mergeCell ref="JH5:JH6"/>
    <mergeCell ref="JI5:JI6"/>
    <mergeCell ref="JJ5:JJ6"/>
    <mergeCell ref="JK5:JK6"/>
    <mergeCell ref="IV4:IY4"/>
    <mergeCell ref="CA4:CC4"/>
    <mergeCell ref="CD4:CF4"/>
    <mergeCell ref="CA5:CA6"/>
    <mergeCell ref="CB5:CB6"/>
    <mergeCell ref="CC5:CC6"/>
    <mergeCell ref="CD5:CD6"/>
    <mergeCell ref="CE5:CE6"/>
    <mergeCell ref="CF5:CF6"/>
    <mergeCell ref="JS5:JS6"/>
    <mergeCell ref="IV5:IV6"/>
    <mergeCell ref="IW5:IW6"/>
    <mergeCell ref="IX5:IX6"/>
    <mergeCell ref="IY5:IY6"/>
    <mergeCell ref="IL5:IL6"/>
    <mergeCell ref="HM5:HM6"/>
    <mergeCell ref="HN5:HN6"/>
    <mergeCell ref="IZ4:JC4"/>
    <mergeCell ref="IZ5:IZ6"/>
    <mergeCell ref="JA5:JA6"/>
    <mergeCell ref="JB5:JB6"/>
    <mergeCell ref="JC5:JC6"/>
    <mergeCell ref="IR5:IR6"/>
    <mergeCell ref="IS4:IT4"/>
    <mergeCell ref="IS5:IS6"/>
    <mergeCell ref="IT5:IT6"/>
    <mergeCell ref="IU5:IU6"/>
  </mergeCells>
  <phoneticPr fontId="1"/>
  <conditionalFormatting sqref="A7:K7">
    <cfRule type="containsBlanks" dxfId="1" priority="1">
      <formula>LEN(TRIM(A7))=0</formula>
    </cfRule>
    <cfRule type="cellIs" dxfId="0" priority="2"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乗合バス </vt:lpstr>
      <vt:lpstr>集計表</vt:lpstr>
      <vt:lpstr>'乗合バス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岩成 大五郎</cp:lastModifiedBy>
  <cp:lastPrinted>2024-02-01T11:06:54Z</cp:lastPrinted>
  <dcterms:created xsi:type="dcterms:W3CDTF">2017-05-08T03:29:03Z</dcterms:created>
  <dcterms:modified xsi:type="dcterms:W3CDTF">2024-02-02T10:08:07Z</dcterms:modified>
</cp:coreProperties>
</file>