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AB4C22A3-48B9-4AEB-813B-B0A43E1F56B7}" xr6:coauthVersionLast="47" xr6:coauthVersionMax="47" xr10:uidLastSave="{00000000-0000-0000-0000-000000000000}"/>
  <bookViews>
    <workbookView xWindow="2550" yWindow="2550" windowWidth="21600" windowHeight="11835" tabRatio="879" xr2:uid="{00000000-000D-0000-FFFF-FFFF00000000}"/>
  </bookViews>
  <sheets>
    <sheet name="交通空白" sheetId="75" r:id="rId1"/>
    <sheet name="様式" sheetId="81" r:id="rId2"/>
    <sheet name="市交2" sheetId="76" r:id="rId3"/>
    <sheet name="市交２(別紙)" sheetId="87" r:id="rId4"/>
    <sheet name="市交4" sheetId="79" r:id="rId5"/>
    <sheet name="市交４(別紙)" sheetId="88" r:id="rId6"/>
    <sheet name="市交5" sheetId="82" r:id="rId7"/>
    <sheet name="市交５(別紙 )" sheetId="89" r:id="rId8"/>
    <sheet name="市交8" sheetId="84" r:id="rId9"/>
    <sheet name="市交８(別紙 )" sheetId="90" r:id="rId10"/>
    <sheet name="市交9" sheetId="85" r:id="rId11"/>
    <sheet name="市交９(別紙 )" sheetId="91" r:id="rId12"/>
    <sheet name="市交10" sheetId="86" r:id="rId13"/>
    <sheet name="北北交１" sheetId="92" r:id="rId14"/>
    <sheet name="北北交１（別紙）" sheetId="93" r:id="rId15"/>
  </sheets>
  <definedNames>
    <definedName name="_xlnm.Print_Area" localSheetId="0">交通空白!$A$1:$AG$8</definedName>
    <definedName name="_xlnm.Print_Area" localSheetId="12">市交10!$A$1:$K$36</definedName>
    <definedName name="_xlnm.Print_Area" localSheetId="2">市交2!$A$1:$K$36</definedName>
    <definedName name="_xlnm.Print_Area" localSheetId="3">'市交２(別紙)'!$A$1:$F$13</definedName>
    <definedName name="_xlnm.Print_Area" localSheetId="4">市交4!$A$1:$K$36</definedName>
    <definedName name="_xlnm.Print_Area" localSheetId="5">'市交４(別紙)'!$A$1:$F$26</definedName>
    <definedName name="_xlnm.Print_Area" localSheetId="6">市交5!$A$1:$K$36</definedName>
    <definedName name="_xlnm.Print_Area" localSheetId="7">'市交５(別紙 )'!$A$1:$F$25</definedName>
    <definedName name="_xlnm.Print_Area" localSheetId="8">市交8!$A$1:$K$36</definedName>
    <definedName name="_xlnm.Print_Area" localSheetId="9">'市交８(別紙 )'!$A$1:$F$20</definedName>
    <definedName name="_xlnm.Print_Area" localSheetId="10">市交9!$A$1:$K$36</definedName>
    <definedName name="_xlnm.Print_Area" localSheetId="11">'市交９(別紙 )'!$A$1:$F$14</definedName>
    <definedName name="_xlnm.Print_Area" localSheetId="13">北北交１!$A$1:$K$36</definedName>
    <definedName name="_xlnm.Print_Area" localSheetId="14">'北北交１（別紙）'!$A$1:$F$14</definedName>
    <definedName name="_xlnm.Print_Area" localSheetId="1">様式!$A$1:$K$36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79" l="1"/>
  <c r="D15" i="92"/>
  <c r="D14" i="92"/>
  <c r="F12" i="92"/>
  <c r="D12" i="92"/>
  <c r="D8" i="92"/>
  <c r="D7" i="92"/>
  <c r="D6" i="92"/>
  <c r="D5" i="92"/>
  <c r="D4" i="92"/>
  <c r="D3" i="92"/>
  <c r="I36" i="92" l="1"/>
  <c r="H36" i="92"/>
  <c r="G36" i="92"/>
  <c r="F36" i="92"/>
  <c r="E36" i="92"/>
  <c r="K36" i="92" s="1"/>
  <c r="J35" i="92"/>
  <c r="I35" i="92"/>
  <c r="H35" i="92"/>
  <c r="G35" i="92"/>
  <c r="F35" i="92"/>
  <c r="E35" i="92"/>
  <c r="K33" i="92"/>
  <c r="K32" i="92"/>
  <c r="K30" i="92"/>
  <c r="K29" i="92"/>
  <c r="K27" i="92"/>
  <c r="K26" i="92"/>
  <c r="K24" i="92"/>
  <c r="K23" i="92"/>
  <c r="C22" i="92"/>
  <c r="AG8" i="75"/>
  <c r="AF8" i="75"/>
  <c r="K35" i="92" l="1"/>
  <c r="C9" i="88"/>
  <c r="D14" i="85"/>
  <c r="D15" i="86"/>
  <c r="C9" i="91"/>
  <c r="C15" i="90"/>
  <c r="C9" i="90"/>
  <c r="C21" i="89"/>
  <c r="C15" i="89"/>
  <c r="C9" i="89"/>
  <c r="C21" i="88"/>
  <c r="C15" i="88"/>
  <c r="C9" i="87" l="1"/>
  <c r="F12" i="76" l="1"/>
  <c r="F13" i="82" l="1"/>
  <c r="D13" i="82"/>
  <c r="C25" i="82" s="1"/>
  <c r="F12" i="82"/>
  <c r="J23" i="81" l="1"/>
  <c r="I24" i="81"/>
  <c r="I23" i="81"/>
  <c r="H24" i="81"/>
  <c r="H23" i="81"/>
  <c r="G24" i="81"/>
  <c r="G23" i="81"/>
  <c r="F24" i="81"/>
  <c r="F23" i="81"/>
  <c r="E24" i="81"/>
  <c r="E23" i="81"/>
  <c r="D15" i="81"/>
  <c r="AG7" i="75"/>
  <c r="AF7" i="75"/>
  <c r="AG6" i="75"/>
  <c r="AF6" i="75"/>
  <c r="AG5" i="75"/>
  <c r="AF5" i="75"/>
  <c r="AG4" i="75"/>
  <c r="AF4" i="75"/>
  <c r="AG3" i="75"/>
  <c r="AF3" i="75"/>
  <c r="AG2" i="75"/>
  <c r="AF2" i="75"/>
  <c r="I36" i="86" l="1"/>
  <c r="H36" i="86"/>
  <c r="G36" i="86"/>
  <c r="F36" i="86"/>
  <c r="E36" i="86"/>
  <c r="K36" i="86" s="1"/>
  <c r="J35" i="86"/>
  <c r="I35" i="86"/>
  <c r="H35" i="86"/>
  <c r="G35" i="86"/>
  <c r="F35" i="86"/>
  <c r="E35" i="86"/>
  <c r="K33" i="86"/>
  <c r="K32" i="86"/>
  <c r="K30" i="86"/>
  <c r="K29" i="86"/>
  <c r="K27" i="86"/>
  <c r="K26" i="86"/>
  <c r="K24" i="86"/>
  <c r="K23" i="86"/>
  <c r="F12" i="86"/>
  <c r="D12" i="86"/>
  <c r="C22" i="86" s="1"/>
  <c r="D8" i="86"/>
  <c r="D7" i="86"/>
  <c r="D6" i="86"/>
  <c r="D5" i="86"/>
  <c r="D4" i="86"/>
  <c r="D3" i="86"/>
  <c r="I36" i="85"/>
  <c r="H36" i="85"/>
  <c r="G36" i="85"/>
  <c r="F36" i="85"/>
  <c r="E36" i="85"/>
  <c r="K36" i="85" s="1"/>
  <c r="J35" i="85"/>
  <c r="I35" i="85"/>
  <c r="H35" i="85"/>
  <c r="G35" i="85"/>
  <c r="F35" i="85"/>
  <c r="E35" i="85"/>
  <c r="K33" i="85"/>
  <c r="K32" i="85"/>
  <c r="K30" i="85"/>
  <c r="K29" i="85"/>
  <c r="K27" i="85"/>
  <c r="K26" i="85"/>
  <c r="K24" i="85"/>
  <c r="K23" i="85"/>
  <c r="D15" i="85"/>
  <c r="F12" i="85"/>
  <c r="D12" i="85"/>
  <c r="C22" i="85" s="1"/>
  <c r="D8" i="85"/>
  <c r="D7" i="85"/>
  <c r="D6" i="85"/>
  <c r="D5" i="85"/>
  <c r="D4" i="85"/>
  <c r="D3" i="85"/>
  <c r="I36" i="84"/>
  <c r="H36" i="84"/>
  <c r="G36" i="84"/>
  <c r="F36" i="84"/>
  <c r="E36" i="84"/>
  <c r="K36" i="84" s="1"/>
  <c r="J35" i="84"/>
  <c r="I35" i="84"/>
  <c r="H35" i="84"/>
  <c r="G35" i="84"/>
  <c r="F35" i="84"/>
  <c r="E35" i="84"/>
  <c r="K33" i="84"/>
  <c r="K32" i="84"/>
  <c r="K30" i="84"/>
  <c r="K29" i="84"/>
  <c r="K27" i="84"/>
  <c r="K26" i="84"/>
  <c r="K24" i="84"/>
  <c r="K23" i="84"/>
  <c r="D15" i="84"/>
  <c r="D14" i="84"/>
  <c r="F12" i="84"/>
  <c r="D12" i="84"/>
  <c r="C22" i="84" s="1"/>
  <c r="D8" i="84"/>
  <c r="D7" i="84"/>
  <c r="D6" i="84"/>
  <c r="D5" i="84"/>
  <c r="D4" i="84"/>
  <c r="D3" i="84"/>
  <c r="I36" i="82"/>
  <c r="H36" i="82"/>
  <c r="G36" i="82"/>
  <c r="F36" i="82"/>
  <c r="K36" i="82" s="1"/>
  <c r="E36" i="82"/>
  <c r="J35" i="82"/>
  <c r="I35" i="82"/>
  <c r="H35" i="82"/>
  <c r="G35" i="82"/>
  <c r="F35" i="82"/>
  <c r="E35" i="82"/>
  <c r="K33" i="82"/>
  <c r="K32" i="82"/>
  <c r="K30" i="82"/>
  <c r="K29" i="82"/>
  <c r="K27" i="82"/>
  <c r="K26" i="82"/>
  <c r="K24" i="82"/>
  <c r="K23" i="82"/>
  <c r="D15" i="82"/>
  <c r="D14" i="82"/>
  <c r="D12" i="82"/>
  <c r="C22" i="82" s="1"/>
  <c r="D8" i="82"/>
  <c r="D7" i="82"/>
  <c r="D6" i="82"/>
  <c r="D5" i="82"/>
  <c r="D4" i="82"/>
  <c r="D3" i="82"/>
  <c r="I36" i="81"/>
  <c r="H36" i="81"/>
  <c r="G36" i="81"/>
  <c r="F36" i="81"/>
  <c r="E36" i="81"/>
  <c r="J35" i="81"/>
  <c r="I35" i="81"/>
  <c r="H35" i="81"/>
  <c r="G35" i="81"/>
  <c r="F35" i="81"/>
  <c r="E35" i="81"/>
  <c r="K33" i="81"/>
  <c r="K32" i="81"/>
  <c r="K30" i="81"/>
  <c r="K29" i="81"/>
  <c r="K27" i="81"/>
  <c r="K26" i="81"/>
  <c r="K24" i="81"/>
  <c r="K23" i="81"/>
  <c r="D14" i="81"/>
  <c r="F13" i="81"/>
  <c r="D13" i="81"/>
  <c r="C25" i="81" s="1"/>
  <c r="F12" i="81"/>
  <c r="D12" i="81"/>
  <c r="C22" i="81" s="1"/>
  <c r="D8" i="81"/>
  <c r="D7" i="81"/>
  <c r="D6" i="81"/>
  <c r="D5" i="81"/>
  <c r="D4" i="81"/>
  <c r="D3" i="81"/>
  <c r="K35" i="81" l="1"/>
  <c r="K36" i="81"/>
  <c r="K35" i="86"/>
  <c r="K35" i="85"/>
  <c r="K35" i="84"/>
  <c r="K35" i="82"/>
  <c r="I36" i="79"/>
  <c r="H36" i="79"/>
  <c r="G36" i="79"/>
  <c r="F36" i="79"/>
  <c r="E36" i="79"/>
  <c r="K36" i="79" s="1"/>
  <c r="J35" i="79"/>
  <c r="I35" i="79"/>
  <c r="H35" i="79"/>
  <c r="G35" i="79"/>
  <c r="F35" i="79"/>
  <c r="E35" i="79"/>
  <c r="K33" i="79"/>
  <c r="K32" i="79"/>
  <c r="K30" i="79"/>
  <c r="K29" i="79"/>
  <c r="K27" i="79"/>
  <c r="K26" i="79"/>
  <c r="K24" i="79"/>
  <c r="K23" i="79"/>
  <c r="D15" i="79"/>
  <c r="D14" i="79"/>
  <c r="F12" i="79"/>
  <c r="D12" i="79"/>
  <c r="C22" i="79" s="1"/>
  <c r="D8" i="79"/>
  <c r="D7" i="79"/>
  <c r="D6" i="79"/>
  <c r="D5" i="79"/>
  <c r="D3" i="79"/>
  <c r="D15" i="76"/>
  <c r="D14" i="76"/>
  <c r="F13" i="76"/>
  <c r="D13" i="76"/>
  <c r="C25" i="76" s="1"/>
  <c r="D12" i="76"/>
  <c r="C22" i="76" s="1"/>
  <c r="D8" i="76"/>
  <c r="D7" i="76"/>
  <c r="D6" i="76"/>
  <c r="D5" i="76"/>
  <c r="D4" i="76"/>
  <c r="D3" i="76"/>
  <c r="K35" i="79" l="1"/>
  <c r="I36" i="76"/>
  <c r="H36" i="76"/>
  <c r="G36" i="76"/>
  <c r="F36" i="76"/>
  <c r="E36" i="76"/>
  <c r="J35" i="76"/>
  <c r="I35" i="76"/>
  <c r="H35" i="76"/>
  <c r="G35" i="76"/>
  <c r="F35" i="76"/>
  <c r="E35" i="76"/>
  <c r="K33" i="76"/>
  <c r="K32" i="76"/>
  <c r="K30" i="76"/>
  <c r="K29" i="76"/>
  <c r="K27" i="76"/>
  <c r="K26" i="76"/>
  <c r="K24" i="76"/>
  <c r="K23" i="76"/>
  <c r="K36" i="76" l="1"/>
  <c r="K35" i="76"/>
</calcChain>
</file>

<file path=xl/sharedStrings.xml><?xml version="1.0" encoding="utf-8"?>
<sst xmlns="http://schemas.openxmlformats.org/spreadsheetml/2006/main" count="1127" uniqueCount="189">
  <si>
    <t>自家用有償旅客運送者登録簿</t>
    <rPh sb="0" eb="3">
      <t>ジカヨウ</t>
    </rPh>
    <rPh sb="3" eb="5">
      <t>ユウショウ</t>
    </rPh>
    <rPh sb="5" eb="7">
      <t>リョカク</t>
    </rPh>
    <rPh sb="7" eb="9">
      <t>ウンソウ</t>
    </rPh>
    <rPh sb="9" eb="10">
      <t>シャ</t>
    </rPh>
    <rPh sb="10" eb="13">
      <t>トウロクボ</t>
    </rPh>
    <phoneticPr fontId="5"/>
  </si>
  <si>
    <t>更新登録年月日</t>
    <rPh sb="0" eb="2">
      <t>コウシン</t>
    </rPh>
    <rPh sb="2" eb="4">
      <t>トウロク</t>
    </rPh>
    <rPh sb="4" eb="7">
      <t>ネンガッピ</t>
    </rPh>
    <phoneticPr fontId="5"/>
  </si>
  <si>
    <t>寝台車</t>
    <rPh sb="0" eb="3">
      <t>シンダイシャ</t>
    </rPh>
    <phoneticPr fontId="5"/>
  </si>
  <si>
    <t>（軽自動車）</t>
    <rPh sb="1" eb="5">
      <t>ケイジドウシャ</t>
    </rPh>
    <phoneticPr fontId="5"/>
  </si>
  <si>
    <t>車いす車</t>
    <rPh sb="0" eb="1">
      <t>クルマ</t>
    </rPh>
    <rPh sb="3" eb="4">
      <t>グルマ</t>
    </rPh>
    <phoneticPr fontId="5"/>
  </si>
  <si>
    <t>兼用車</t>
    <rPh sb="0" eb="2">
      <t>ケンヨウ</t>
    </rPh>
    <rPh sb="2" eb="3">
      <t>クルマ</t>
    </rPh>
    <phoneticPr fontId="5"/>
  </si>
  <si>
    <t>セダン等</t>
    <rPh sb="3" eb="4">
      <t>トウ</t>
    </rPh>
    <phoneticPr fontId="5"/>
  </si>
  <si>
    <t>バ　ス</t>
    <phoneticPr fontId="5"/>
  </si>
  <si>
    <t>合　計</t>
    <rPh sb="0" eb="1">
      <t>ゴウ</t>
    </rPh>
    <rPh sb="2" eb="3">
      <t>ケイ</t>
    </rPh>
    <phoneticPr fontId="5"/>
  </si>
  <si>
    <t>代表者の氏名</t>
    <rPh sb="0" eb="3">
      <t>ダイヒョウシャ</t>
    </rPh>
    <rPh sb="4" eb="6">
      <t>シメイ</t>
    </rPh>
    <phoneticPr fontId="5"/>
  </si>
  <si>
    <t>登録年月日</t>
    <rPh sb="0" eb="2">
      <t>トウロク</t>
    </rPh>
    <rPh sb="2" eb="5">
      <t>ネンガッピ</t>
    </rPh>
    <phoneticPr fontId="5"/>
  </si>
  <si>
    <t>名　　　　称</t>
    <rPh sb="0" eb="1">
      <t>ナ</t>
    </rPh>
    <rPh sb="5" eb="6">
      <t>ショウ</t>
    </rPh>
    <phoneticPr fontId="5"/>
  </si>
  <si>
    <t>合計</t>
    <rPh sb="0" eb="2">
      <t>ゴウケイ</t>
    </rPh>
    <phoneticPr fontId="5"/>
  </si>
  <si>
    <t>交通空白地有償運送</t>
  </si>
  <si>
    <t>交通空白地有償運送</t>
    <rPh sb="0" eb="2">
      <t>コウツウ</t>
    </rPh>
    <rPh sb="2" eb="5">
      <t>クウハクチ</t>
    </rPh>
    <rPh sb="5" eb="7">
      <t>ユウショウ</t>
    </rPh>
    <rPh sb="7" eb="9">
      <t>ウンソウ</t>
    </rPh>
    <phoneticPr fontId="5"/>
  </si>
  <si>
    <t>氏名又は名称</t>
    <rPh sb="0" eb="2">
      <t>シメイ</t>
    </rPh>
    <rPh sb="2" eb="3">
      <t>マタ</t>
    </rPh>
    <rPh sb="4" eb="6">
      <t>メイショウ</t>
    </rPh>
    <phoneticPr fontId="5"/>
  </si>
  <si>
    <t>路線又は運送の区域</t>
    <rPh sb="0" eb="1">
      <t>ミチ</t>
    </rPh>
    <rPh sb="1" eb="2">
      <t>セン</t>
    </rPh>
    <rPh sb="2" eb="3">
      <t>マタ</t>
    </rPh>
    <rPh sb="4" eb="5">
      <t>ウン</t>
    </rPh>
    <rPh sb="5" eb="6">
      <t>ソウ</t>
    </rPh>
    <rPh sb="7" eb="8">
      <t>ク</t>
    </rPh>
    <rPh sb="8" eb="9">
      <t>イキ</t>
    </rPh>
    <phoneticPr fontId="5"/>
  </si>
  <si>
    <t>運送する旅客の範囲</t>
    <rPh sb="0" eb="2">
      <t>ウンソウ</t>
    </rPh>
    <rPh sb="4" eb="6">
      <t>リョカク</t>
    </rPh>
    <rPh sb="7" eb="9">
      <t>ハンイ</t>
    </rPh>
    <phoneticPr fontId="5"/>
  </si>
  <si>
    <t>事務所の名称及び位置</t>
    <rPh sb="0" eb="3">
      <t>ジムショ</t>
    </rPh>
    <rPh sb="4" eb="6">
      <t>メイショウ</t>
    </rPh>
    <rPh sb="6" eb="7">
      <t>オヨ</t>
    </rPh>
    <rPh sb="8" eb="9">
      <t>クライ</t>
    </rPh>
    <rPh sb="9" eb="10">
      <t>オキ</t>
    </rPh>
    <phoneticPr fontId="5"/>
  </si>
  <si>
    <t>登録番号</t>
    <rPh sb="0" eb="1">
      <t>ノボル</t>
    </rPh>
    <rPh sb="1" eb="2">
      <t>ロク</t>
    </rPh>
    <rPh sb="2" eb="3">
      <t>バン</t>
    </rPh>
    <rPh sb="3" eb="4">
      <t>ゴウ</t>
    </rPh>
    <phoneticPr fontId="5"/>
  </si>
  <si>
    <t>名称</t>
    <rPh sb="0" eb="1">
      <t>ナ</t>
    </rPh>
    <rPh sb="1" eb="2">
      <t>ショウ</t>
    </rPh>
    <phoneticPr fontId="5"/>
  </si>
  <si>
    <t>住所</t>
    <rPh sb="0" eb="1">
      <t>ジュウ</t>
    </rPh>
    <rPh sb="1" eb="2">
      <t>ショ</t>
    </rPh>
    <phoneticPr fontId="5"/>
  </si>
  <si>
    <t>運送の種別</t>
    <rPh sb="0" eb="1">
      <t>ウン</t>
    </rPh>
    <rPh sb="1" eb="2">
      <t>ソウ</t>
    </rPh>
    <rPh sb="3" eb="4">
      <t>タネ</t>
    </rPh>
    <rPh sb="4" eb="5">
      <t>ベツ</t>
    </rPh>
    <phoneticPr fontId="5"/>
  </si>
  <si>
    <t>備考</t>
    <rPh sb="0" eb="1">
      <t>ソナエ</t>
    </rPh>
    <rPh sb="1" eb="2">
      <t>コウ</t>
    </rPh>
    <phoneticPr fontId="5"/>
  </si>
  <si>
    <t>事務所</t>
    <rPh sb="0" eb="1">
      <t>コト</t>
    </rPh>
    <rPh sb="1" eb="2">
      <t>ツトム</t>
    </rPh>
    <rPh sb="2" eb="3">
      <t>ショ</t>
    </rPh>
    <phoneticPr fontId="5"/>
  </si>
  <si>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5"/>
  </si>
  <si>
    <t>回転シート車</t>
    <rPh sb="0" eb="2">
      <t>カイテン</t>
    </rPh>
    <rPh sb="5" eb="6">
      <t>シャ</t>
    </rPh>
    <phoneticPr fontId="5"/>
  </si>
  <si>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5"/>
  </si>
  <si>
    <t>位　　　　　置</t>
    <rPh sb="0" eb="1">
      <t>クライ</t>
    </rPh>
    <rPh sb="6" eb="7">
      <t>オキ</t>
    </rPh>
    <phoneticPr fontId="5"/>
  </si>
  <si>
    <t>住　　　　所</t>
    <rPh sb="0" eb="1">
      <t>ジュウ</t>
    </rPh>
    <rPh sb="5" eb="6">
      <t>ショ</t>
    </rPh>
    <phoneticPr fontId="5"/>
  </si>
  <si>
    <t>有効期間</t>
    <rPh sb="0" eb="2">
      <t>ユウコウ</t>
    </rPh>
    <rPh sb="2" eb="4">
      <t>キカン</t>
    </rPh>
    <phoneticPr fontId="5"/>
  </si>
  <si>
    <t>本省様式はなし</t>
    <rPh sb="0" eb="2">
      <t>ホンショウ</t>
    </rPh>
    <rPh sb="2" eb="4">
      <t>ヨウシキ</t>
    </rPh>
    <phoneticPr fontId="5"/>
  </si>
  <si>
    <t>第２号様式（第５１条の５関係）</t>
    <phoneticPr fontId="5"/>
  </si>
  <si>
    <t>№</t>
    <phoneticPr fontId="5"/>
  </si>
  <si>
    <t>登録番号</t>
    <rPh sb="0" eb="2">
      <t>トウロク</t>
    </rPh>
    <rPh sb="2" eb="4">
      <t>バンゴウ</t>
    </rPh>
    <phoneticPr fontId="12"/>
  </si>
  <si>
    <t>登録年月日</t>
    <rPh sb="0" eb="2">
      <t>トウロク</t>
    </rPh>
    <rPh sb="2" eb="5">
      <t>ネンガッピ</t>
    </rPh>
    <phoneticPr fontId="12"/>
  </si>
  <si>
    <t>更新登録年月日</t>
    <rPh sb="0" eb="2">
      <t>コウシン</t>
    </rPh>
    <rPh sb="2" eb="4">
      <t>トウロク</t>
    </rPh>
    <rPh sb="4" eb="7">
      <t>ネンガッピ</t>
    </rPh>
    <phoneticPr fontId="12"/>
  </si>
  <si>
    <t>有効期間</t>
    <rPh sb="0" eb="2">
      <t>ユウコウ</t>
    </rPh>
    <rPh sb="2" eb="4">
      <t>キカン</t>
    </rPh>
    <phoneticPr fontId="12"/>
  </si>
  <si>
    <t>名称</t>
    <rPh sb="0" eb="2">
      <t>メイショウ</t>
    </rPh>
    <phoneticPr fontId="5"/>
  </si>
  <si>
    <t>代表者の氏名</t>
    <rPh sb="0" eb="3">
      <t>ダイヒョウシャ</t>
    </rPh>
    <rPh sb="4" eb="6">
      <t>シメイ</t>
    </rPh>
    <phoneticPr fontId="12"/>
  </si>
  <si>
    <t>住所</t>
    <rPh sb="0" eb="2">
      <t>ジュウショ</t>
    </rPh>
    <phoneticPr fontId="5"/>
  </si>
  <si>
    <t>事務所の名称</t>
    <rPh sb="0" eb="3">
      <t>ジムショ</t>
    </rPh>
    <rPh sb="4" eb="6">
      <t>メイショウ</t>
    </rPh>
    <phoneticPr fontId="12"/>
  </si>
  <si>
    <t>事務所の位置</t>
    <rPh sb="0" eb="3">
      <t>ジムショ</t>
    </rPh>
    <rPh sb="4" eb="6">
      <t>イチ</t>
    </rPh>
    <phoneticPr fontId="12"/>
  </si>
  <si>
    <t>路線又は運送の区域</t>
    <rPh sb="0" eb="2">
      <t>ロセン</t>
    </rPh>
    <rPh sb="2" eb="3">
      <t>マタ</t>
    </rPh>
    <rPh sb="4" eb="6">
      <t>ウンソウ</t>
    </rPh>
    <rPh sb="7" eb="9">
      <t>クイキ</t>
    </rPh>
    <phoneticPr fontId="12"/>
  </si>
  <si>
    <t>運送する旅客の範囲</t>
    <rPh sb="0" eb="2">
      <t>ウンソウ</t>
    </rPh>
    <rPh sb="4" eb="6">
      <t>リョカク</t>
    </rPh>
    <rPh sb="7" eb="9">
      <t>ハンイ</t>
    </rPh>
    <phoneticPr fontId="12"/>
  </si>
  <si>
    <t>○</t>
  </si>
  <si>
    <t>事務所の名称</t>
    <phoneticPr fontId="5"/>
  </si>
  <si>
    <t>事務所の位置</t>
    <phoneticPr fontId="5"/>
  </si>
  <si>
    <t>←交通空白のシートからコピペ</t>
    <rPh sb="1" eb="3">
      <t>コウツウ</t>
    </rPh>
    <rPh sb="3" eb="5">
      <t>クウハク</t>
    </rPh>
    <phoneticPr fontId="5"/>
  </si>
  <si>
    <t>目次へ</t>
    <rPh sb="0" eb="2">
      <t>モクジ</t>
    </rPh>
    <phoneticPr fontId="5"/>
  </si>
  <si>
    <t>寝台車
(軽自動車)　　　　　　　　</t>
    <rPh sb="0" eb="1">
      <t>ネ</t>
    </rPh>
    <rPh sb="1" eb="2">
      <t>ダイ</t>
    </rPh>
    <rPh sb="2" eb="3">
      <t>クルマ</t>
    </rPh>
    <phoneticPr fontId="17"/>
  </si>
  <si>
    <t>車いす車
(軽自動車)</t>
    <rPh sb="0" eb="1">
      <t>クルマ</t>
    </rPh>
    <rPh sb="3" eb="4">
      <t>シャ</t>
    </rPh>
    <rPh sb="6" eb="10">
      <t>ケイジドウシャ</t>
    </rPh>
    <phoneticPr fontId="17"/>
  </si>
  <si>
    <t>兼用車
(軽自動車)</t>
    <rPh sb="0" eb="2">
      <t>ケンヨウ</t>
    </rPh>
    <rPh sb="2" eb="3">
      <t>シャ</t>
    </rPh>
    <phoneticPr fontId="17"/>
  </si>
  <si>
    <t>回転ｼｰﾄ車
(軽自動車)</t>
    <rPh sb="0" eb="2">
      <t>カイテン</t>
    </rPh>
    <rPh sb="5" eb="6">
      <t>シャ</t>
    </rPh>
    <phoneticPr fontId="17"/>
  </si>
  <si>
    <t>セダン等
(軽自動車)</t>
    <rPh sb="3" eb="4">
      <t>トウ</t>
    </rPh>
    <phoneticPr fontId="17"/>
  </si>
  <si>
    <t>バス</t>
    <phoneticPr fontId="17"/>
  </si>
  <si>
    <t>計</t>
    <rPh sb="0" eb="1">
      <t>ケイ</t>
    </rPh>
    <phoneticPr fontId="17"/>
  </si>
  <si>
    <t>路線</t>
    <rPh sb="0" eb="2">
      <t>ロセン</t>
    </rPh>
    <phoneticPr fontId="5"/>
  </si>
  <si>
    <t>事業者協力型有償運送の
事業者名称</t>
    <rPh sb="0" eb="3">
      <t>ジギョウシャ</t>
    </rPh>
    <rPh sb="3" eb="6">
      <t>キョウリョクガタ</t>
    </rPh>
    <rPh sb="6" eb="8">
      <t>ユウショウ</t>
    </rPh>
    <rPh sb="8" eb="10">
      <t>ウンソウ</t>
    </rPh>
    <rPh sb="12" eb="15">
      <t>ジギョウシャ</t>
    </rPh>
    <rPh sb="15" eb="17">
      <t>メイショウ</t>
    </rPh>
    <phoneticPr fontId="12"/>
  </si>
  <si>
    <t>事業者協力型有償運送の
事業者住所</t>
    <rPh sb="15" eb="17">
      <t>ジュウショ</t>
    </rPh>
    <phoneticPr fontId="12"/>
  </si>
  <si>
    <t>興部町</t>
    <rPh sb="0" eb="3">
      <t>オコッペチョウ</t>
    </rPh>
    <phoneticPr fontId="12"/>
  </si>
  <si>
    <t>硲　一寿</t>
    <rPh sb="0" eb="1">
      <t>ハザマ</t>
    </rPh>
    <rPh sb="2" eb="3">
      <t>イチ</t>
    </rPh>
    <rPh sb="3" eb="4">
      <t>ジュ</t>
    </rPh>
    <phoneticPr fontId="5"/>
  </si>
  <si>
    <t>紋別郡興部町字興部710番地</t>
    <rPh sb="0" eb="3">
      <t>モンベツグン</t>
    </rPh>
    <rPh sb="3" eb="6">
      <t>オコッペチョウ</t>
    </rPh>
    <rPh sb="6" eb="7">
      <t>アザ</t>
    </rPh>
    <rPh sb="7" eb="9">
      <t>オコッペ</t>
    </rPh>
    <rPh sb="12" eb="14">
      <t>バンチ</t>
    </rPh>
    <phoneticPr fontId="12"/>
  </si>
  <si>
    <t>興部町役場</t>
    <rPh sb="0" eb="2">
      <t>オコッペ</t>
    </rPh>
    <rPh sb="2" eb="3">
      <t>マチ</t>
    </rPh>
    <rPh sb="3" eb="5">
      <t>ヤクバ</t>
    </rPh>
    <phoneticPr fontId="5"/>
  </si>
  <si>
    <t>秋里、豊野地区の住民及び秋里、豊野地区へ向かう住民等</t>
    <rPh sb="0" eb="2">
      <t>アキサト</t>
    </rPh>
    <rPh sb="3" eb="4">
      <t>トヨ</t>
    </rPh>
    <rPh sb="4" eb="5">
      <t>ノ</t>
    </rPh>
    <rPh sb="5" eb="7">
      <t>チク</t>
    </rPh>
    <rPh sb="8" eb="10">
      <t>ジュウミン</t>
    </rPh>
    <rPh sb="10" eb="11">
      <t>オヨ</t>
    </rPh>
    <rPh sb="12" eb="14">
      <t>アキサト</t>
    </rPh>
    <rPh sb="15" eb="16">
      <t>トヨ</t>
    </rPh>
    <rPh sb="16" eb="17">
      <t>ノ</t>
    </rPh>
    <rPh sb="17" eb="19">
      <t>チク</t>
    </rPh>
    <rPh sb="20" eb="21">
      <t>ム</t>
    </rPh>
    <rPh sb="23" eb="25">
      <t>ジュウミン</t>
    </rPh>
    <rPh sb="25" eb="26">
      <t>トウ</t>
    </rPh>
    <phoneticPr fontId="5"/>
  </si>
  <si>
    <t>湧別町</t>
    <rPh sb="0" eb="3">
      <t>ユウベツチョウ</t>
    </rPh>
    <phoneticPr fontId="12"/>
  </si>
  <si>
    <t>紋別郡湧別町上湧別屯田市街地３１８番地</t>
    <rPh sb="0" eb="3">
      <t>モンベツグン</t>
    </rPh>
    <rPh sb="3" eb="6">
      <t>ユウベツチョウ</t>
    </rPh>
    <rPh sb="6" eb="9">
      <t>カミユウベツ</t>
    </rPh>
    <rPh sb="9" eb="11">
      <t>トンデン</t>
    </rPh>
    <rPh sb="11" eb="14">
      <t>シガイチ</t>
    </rPh>
    <rPh sb="17" eb="19">
      <t>バンチ</t>
    </rPh>
    <phoneticPr fontId="12"/>
  </si>
  <si>
    <t>湧別町</t>
    <rPh sb="0" eb="3">
      <t>ユウベツチョウ</t>
    </rPh>
    <phoneticPr fontId="5"/>
  </si>
  <si>
    <t>紋別郡湧別町上湧別屯田市街地３１８番地</t>
    <rPh sb="0" eb="3">
      <t>モンベツグン</t>
    </rPh>
    <rPh sb="3" eb="6">
      <t>ユウベツチョウ</t>
    </rPh>
    <rPh sb="6" eb="9">
      <t>カミユウベツ</t>
    </rPh>
    <rPh sb="9" eb="14">
      <t>トンデンシガイチ</t>
    </rPh>
    <rPh sb="17" eb="19">
      <t>バンチ</t>
    </rPh>
    <phoneticPr fontId="5"/>
  </si>
  <si>
    <t>町が運送を行う町の区域内の住民</t>
    <rPh sb="0" eb="1">
      <t>マチ</t>
    </rPh>
    <rPh sb="2" eb="4">
      <t>ウンソウ</t>
    </rPh>
    <rPh sb="5" eb="6">
      <t>オコナ</t>
    </rPh>
    <rPh sb="7" eb="8">
      <t>マチ</t>
    </rPh>
    <rPh sb="9" eb="12">
      <t>クイキナイ</t>
    </rPh>
    <rPh sb="13" eb="15">
      <t>ジュウミン</t>
    </rPh>
    <phoneticPr fontId="5"/>
  </si>
  <si>
    <t>遠軽町</t>
    <rPh sb="0" eb="3">
      <t>エンガルチョウ</t>
    </rPh>
    <phoneticPr fontId="12"/>
  </si>
  <si>
    <t>佐々木　修一</t>
    <rPh sb="0" eb="3">
      <t>ササキ</t>
    </rPh>
    <rPh sb="4" eb="6">
      <t>シュウイチ</t>
    </rPh>
    <phoneticPr fontId="5"/>
  </si>
  <si>
    <t>紋別郡遠軽町１条通北３丁目１番地１</t>
    <rPh sb="0" eb="3">
      <t>モンベツグン</t>
    </rPh>
    <rPh sb="3" eb="6">
      <t>エンガルチョウ</t>
    </rPh>
    <rPh sb="7" eb="8">
      <t>ジョウ</t>
    </rPh>
    <rPh sb="8" eb="9">
      <t>トオ</t>
    </rPh>
    <rPh sb="9" eb="10">
      <t>キタ</t>
    </rPh>
    <rPh sb="11" eb="13">
      <t>チョウメ</t>
    </rPh>
    <rPh sb="14" eb="16">
      <t>バンチ</t>
    </rPh>
    <phoneticPr fontId="12"/>
  </si>
  <si>
    <t>遠軽町役場</t>
    <rPh sb="0" eb="3">
      <t>エンガルチョウ</t>
    </rPh>
    <rPh sb="3" eb="5">
      <t>ヤクバ</t>
    </rPh>
    <phoneticPr fontId="5"/>
  </si>
  <si>
    <t>遠軽町役場丸瀬布総合支所</t>
    <rPh sb="0" eb="3">
      <t>エンガルチョウ</t>
    </rPh>
    <rPh sb="3" eb="5">
      <t>ヤクバ</t>
    </rPh>
    <rPh sb="5" eb="8">
      <t>マルセップ</t>
    </rPh>
    <rPh sb="8" eb="10">
      <t>ソウゴウ</t>
    </rPh>
    <rPh sb="10" eb="12">
      <t>シショ</t>
    </rPh>
    <phoneticPr fontId="5"/>
  </si>
  <si>
    <t>紋別郡遠軽町丸瀬布中町１１５番地２</t>
    <rPh sb="6" eb="9">
      <t>マルセップ</t>
    </rPh>
    <rPh sb="9" eb="11">
      <t>ナカマチ</t>
    </rPh>
    <rPh sb="14" eb="16">
      <t>バンチ</t>
    </rPh>
    <phoneticPr fontId="5"/>
  </si>
  <si>
    <t>遠軽町の区域内の住民</t>
    <rPh sb="0" eb="3">
      <t>エンガルチョウ</t>
    </rPh>
    <rPh sb="4" eb="7">
      <t>クイキナイ</t>
    </rPh>
    <rPh sb="8" eb="10">
      <t>ジュウミン</t>
    </rPh>
    <phoneticPr fontId="5"/>
  </si>
  <si>
    <t>佐呂間町</t>
    <rPh sb="0" eb="4">
      <t>サロマチョウ</t>
    </rPh>
    <phoneticPr fontId="12"/>
  </si>
  <si>
    <t>常呂郡佐呂間町字永代町３番地の１</t>
    <rPh sb="0" eb="3">
      <t>トコログン</t>
    </rPh>
    <rPh sb="3" eb="7">
      <t>サロマチョウ</t>
    </rPh>
    <rPh sb="7" eb="8">
      <t>アザ</t>
    </rPh>
    <rPh sb="8" eb="9">
      <t>ナガ</t>
    </rPh>
    <rPh sb="9" eb="10">
      <t>ダイ</t>
    </rPh>
    <rPh sb="10" eb="11">
      <t>マチ</t>
    </rPh>
    <rPh sb="12" eb="14">
      <t>バンチ</t>
    </rPh>
    <phoneticPr fontId="12"/>
  </si>
  <si>
    <t>佐呂間町役場</t>
    <rPh sb="0" eb="4">
      <t>サロマチョウ</t>
    </rPh>
    <rPh sb="4" eb="6">
      <t>ヤクバ</t>
    </rPh>
    <phoneticPr fontId="5"/>
  </si>
  <si>
    <t>北見市</t>
    <rPh sb="0" eb="3">
      <t>キタミシ</t>
    </rPh>
    <phoneticPr fontId="12"/>
  </si>
  <si>
    <t>辻　直孝</t>
    <rPh sb="0" eb="1">
      <t>ツジ</t>
    </rPh>
    <rPh sb="2" eb="3">
      <t>ナオ</t>
    </rPh>
    <phoneticPr fontId="5"/>
  </si>
  <si>
    <t>北見市大通西２丁目１番地</t>
    <rPh sb="0" eb="3">
      <t>キタミシ</t>
    </rPh>
    <rPh sb="3" eb="5">
      <t>オオドオリ</t>
    </rPh>
    <rPh sb="5" eb="6">
      <t>ニシ</t>
    </rPh>
    <rPh sb="7" eb="9">
      <t>チョウメ</t>
    </rPh>
    <rPh sb="10" eb="12">
      <t>バンチ</t>
    </rPh>
    <phoneticPr fontId="12"/>
  </si>
  <si>
    <t>北見市常呂総合支所</t>
    <rPh sb="0" eb="3">
      <t>キタミシ</t>
    </rPh>
    <rPh sb="3" eb="5">
      <t>トコロ</t>
    </rPh>
    <rPh sb="5" eb="7">
      <t>ソウゴウ</t>
    </rPh>
    <rPh sb="7" eb="9">
      <t>シショ</t>
    </rPh>
    <phoneticPr fontId="5"/>
  </si>
  <si>
    <t>北見市常呂町字常呂３２３番地</t>
    <rPh sb="0" eb="3">
      <t>キタミシ</t>
    </rPh>
    <rPh sb="3" eb="6">
      <t>トコロチョウ</t>
    </rPh>
    <rPh sb="6" eb="7">
      <t>アザ</t>
    </rPh>
    <rPh sb="7" eb="9">
      <t>トコロ</t>
    </rPh>
    <rPh sb="12" eb="14">
      <t>バンチ</t>
    </rPh>
    <phoneticPr fontId="5"/>
  </si>
  <si>
    <t>遠軽町（生田原）</t>
    <rPh sb="0" eb="3">
      <t>エンガルチョウ</t>
    </rPh>
    <rPh sb="4" eb="7">
      <t>ナマタハラ</t>
    </rPh>
    <phoneticPr fontId="12"/>
  </si>
  <si>
    <t>生田原総合支所</t>
    <rPh sb="0" eb="1">
      <t>ナマ</t>
    </rPh>
    <rPh sb="1" eb="3">
      <t>タハラ</t>
    </rPh>
    <rPh sb="3" eb="5">
      <t>ソウゴウ</t>
    </rPh>
    <rPh sb="5" eb="7">
      <t>シショ</t>
    </rPh>
    <phoneticPr fontId="5"/>
  </si>
  <si>
    <t>紋別郡遠軽町生田原３３９番地１</t>
    <rPh sb="0" eb="3">
      <t>モンベツグン</t>
    </rPh>
    <rPh sb="3" eb="6">
      <t>エンガルチョウ</t>
    </rPh>
    <rPh sb="6" eb="7">
      <t>ナマ</t>
    </rPh>
    <rPh sb="7" eb="9">
      <t>タハラ</t>
    </rPh>
    <rPh sb="12" eb="14">
      <t>バンチ</t>
    </rPh>
    <phoneticPr fontId="5"/>
  </si>
  <si>
    <t>北北市交第２号</t>
    <rPh sb="0" eb="1">
      <t>キタ</t>
    </rPh>
    <rPh sb="1" eb="2">
      <t>キタ</t>
    </rPh>
    <rPh sb="2" eb="3">
      <t>シ</t>
    </rPh>
    <rPh sb="3" eb="4">
      <t>コウ</t>
    </rPh>
    <rPh sb="4" eb="5">
      <t>ダイ</t>
    </rPh>
    <rPh sb="6" eb="7">
      <t>ゴウ</t>
    </rPh>
    <phoneticPr fontId="5"/>
  </si>
  <si>
    <t>北北市交第２号</t>
    <rPh sb="0" eb="5">
      <t>キタキタシコウダイ</t>
    </rPh>
    <rPh sb="6" eb="7">
      <t>ゴウ</t>
    </rPh>
    <phoneticPr fontId="12"/>
  </si>
  <si>
    <t>北北市交第４号</t>
    <rPh sb="0" eb="5">
      <t>キタキタシコウダイ</t>
    </rPh>
    <rPh sb="6" eb="7">
      <t>ゴウ</t>
    </rPh>
    <phoneticPr fontId="12"/>
  </si>
  <si>
    <t>北北市交第５号</t>
    <rPh sb="0" eb="5">
      <t>キタキタシコウダイ</t>
    </rPh>
    <rPh sb="6" eb="7">
      <t>ゴウ</t>
    </rPh>
    <phoneticPr fontId="12"/>
  </si>
  <si>
    <t>北北市交第８号</t>
    <rPh sb="0" eb="5">
      <t>キタキタシコウダイ</t>
    </rPh>
    <rPh sb="6" eb="7">
      <t>ゴウ</t>
    </rPh>
    <phoneticPr fontId="12"/>
  </si>
  <si>
    <t>北北市交第９号</t>
    <rPh sb="0" eb="5">
      <t>キタキタシコウダイ</t>
    </rPh>
    <rPh sb="6" eb="7">
      <t>ゴウ</t>
    </rPh>
    <phoneticPr fontId="12"/>
  </si>
  <si>
    <t>北北市交第１０号</t>
    <rPh sb="0" eb="5">
      <t>キタキタシコウダイ</t>
    </rPh>
    <rPh sb="7" eb="8">
      <t>ゴウ</t>
    </rPh>
    <phoneticPr fontId="12"/>
  </si>
  <si>
    <t>北北市交第４号</t>
    <phoneticPr fontId="5"/>
  </si>
  <si>
    <t>北北市交第５号</t>
    <phoneticPr fontId="5"/>
  </si>
  <si>
    <t>北北市交第８号</t>
    <phoneticPr fontId="5"/>
  </si>
  <si>
    <t>北北市交第９号</t>
    <phoneticPr fontId="5"/>
  </si>
  <si>
    <t>北北市交第１０号</t>
    <phoneticPr fontId="5"/>
  </si>
  <si>
    <t>郵便番号</t>
    <rPh sb="0" eb="4">
      <t>ユウビンバンゴウ</t>
    </rPh>
    <phoneticPr fontId="12"/>
  </si>
  <si>
    <t>〒098-1692</t>
  </si>
  <si>
    <t>〒099-6501</t>
    <phoneticPr fontId="5"/>
  </si>
  <si>
    <t>〒099-0403</t>
  </si>
  <si>
    <t>〒099-0403</t>
    <phoneticPr fontId="5"/>
  </si>
  <si>
    <t>〒093-0502</t>
    <phoneticPr fontId="5"/>
  </si>
  <si>
    <t>〒090-0040</t>
    <phoneticPr fontId="5"/>
  </si>
  <si>
    <t>別　　紙</t>
    <phoneticPr fontId="5"/>
  </si>
  <si>
    <t>路　　線　　一　　覧</t>
    <rPh sb="0" eb="1">
      <t>ロ</t>
    </rPh>
    <rPh sb="3" eb="4">
      <t>セン</t>
    </rPh>
    <rPh sb="6" eb="7">
      <t>イチ</t>
    </rPh>
    <rPh sb="9" eb="10">
      <t>ラン</t>
    </rPh>
    <phoneticPr fontId="5"/>
  </si>
  <si>
    <t>登録（届出）年月日</t>
    <rPh sb="0" eb="2">
      <t>トウロク</t>
    </rPh>
    <rPh sb="3" eb="5">
      <t>トドケデ</t>
    </rPh>
    <rPh sb="6" eb="9">
      <t>ネンガッピ</t>
    </rPh>
    <phoneticPr fontId="5"/>
  </si>
  <si>
    <t>変更年月日</t>
    <rPh sb="0" eb="2">
      <t>ヘンコウ</t>
    </rPh>
    <rPh sb="2" eb="5">
      <t>ネンガッピ</t>
    </rPh>
    <phoneticPr fontId="5"/>
  </si>
  <si>
    <t>路線名</t>
    <rPh sb="0" eb="1">
      <t>ロ</t>
    </rPh>
    <rPh sb="1" eb="2">
      <t>セン</t>
    </rPh>
    <rPh sb="2" eb="3">
      <t>メイ</t>
    </rPh>
    <phoneticPr fontId="5"/>
  </si>
  <si>
    <t>km</t>
    <phoneticPr fontId="5"/>
  </si>
  <si>
    <t>起点</t>
    <rPh sb="0" eb="1">
      <t>ハジメ</t>
    </rPh>
    <rPh sb="1" eb="2">
      <t>テン</t>
    </rPh>
    <phoneticPr fontId="5"/>
  </si>
  <si>
    <t>終点</t>
    <rPh sb="0" eb="1">
      <t>シュウ</t>
    </rPh>
    <rPh sb="1" eb="2">
      <t>テン</t>
    </rPh>
    <phoneticPr fontId="5"/>
  </si>
  <si>
    <t>主たる経過地</t>
    <rPh sb="0" eb="1">
      <t>シュ</t>
    </rPh>
    <rPh sb="3" eb="6">
      <t>ケイカチ</t>
    </rPh>
    <phoneticPr fontId="5"/>
  </si>
  <si>
    <t>km</t>
    <phoneticPr fontId="5"/>
  </si>
  <si>
    <t>km</t>
    <phoneticPr fontId="5"/>
  </si>
  <si>
    <t>社名淵線</t>
    <rPh sb="0" eb="2">
      <t>シャメイ</t>
    </rPh>
    <rPh sb="2" eb="3">
      <t>ブチ</t>
    </rPh>
    <rPh sb="3" eb="4">
      <t>セン</t>
    </rPh>
    <phoneticPr fontId="5"/>
  </si>
  <si>
    <t>瀬戸瀬温泉線</t>
    <rPh sb="0" eb="3">
      <t>セトセ</t>
    </rPh>
    <rPh sb="3" eb="5">
      <t>オンセン</t>
    </rPh>
    <rPh sb="5" eb="6">
      <t>セン</t>
    </rPh>
    <phoneticPr fontId="5"/>
  </si>
  <si>
    <t>丸瀬布上武利線</t>
    <rPh sb="0" eb="3">
      <t>マルセップ</t>
    </rPh>
    <rPh sb="3" eb="4">
      <t>カミ</t>
    </rPh>
    <rPh sb="4" eb="5">
      <t>タケ</t>
    </rPh>
    <rPh sb="6" eb="7">
      <t>セン</t>
    </rPh>
    <phoneticPr fontId="5"/>
  </si>
  <si>
    <t>遠軽丸瀬布線</t>
    <rPh sb="0" eb="2">
      <t>エンガル</t>
    </rPh>
    <rPh sb="2" eb="5">
      <t>マルセップ</t>
    </rPh>
    <rPh sb="5" eb="6">
      <t>セン</t>
    </rPh>
    <phoneticPr fontId="5"/>
  </si>
  <si>
    <t>往路２６．３　復路２２．３</t>
    <rPh sb="0" eb="2">
      <t>オウロ</t>
    </rPh>
    <rPh sb="7" eb="9">
      <t>フクロ</t>
    </rPh>
    <phoneticPr fontId="5"/>
  </si>
  <si>
    <t>社名淵</t>
    <phoneticPr fontId="5"/>
  </si>
  <si>
    <t>遠軽町湯の里地先国有林内</t>
    <rPh sb="0" eb="3">
      <t>エンガルチョウ</t>
    </rPh>
    <rPh sb="3" eb="4">
      <t>ユ</t>
    </rPh>
    <rPh sb="5" eb="6">
      <t>サト</t>
    </rPh>
    <rPh sb="6" eb="8">
      <t>ジサキ</t>
    </rPh>
    <rPh sb="8" eb="11">
      <t>コクユウリン</t>
    </rPh>
    <rPh sb="11" eb="12">
      <t>ナイ</t>
    </rPh>
    <phoneticPr fontId="5"/>
  </si>
  <si>
    <t>瀬戸瀬</t>
    <rPh sb="0" eb="3">
      <t>セトセ</t>
    </rPh>
    <phoneticPr fontId="5"/>
  </si>
  <si>
    <t>見返りの松</t>
    <rPh sb="0" eb="2">
      <t>ミカエ</t>
    </rPh>
    <rPh sb="4" eb="5">
      <t>マツ</t>
    </rPh>
    <phoneticPr fontId="5"/>
  </si>
  <si>
    <t>秋里線</t>
    <rPh sb="0" eb="1">
      <t>アキ</t>
    </rPh>
    <rPh sb="1" eb="2">
      <t>サト</t>
    </rPh>
    <rPh sb="2" eb="3">
      <t>セン</t>
    </rPh>
    <phoneticPr fontId="5"/>
  </si>
  <si>
    <t>豊野線</t>
    <rPh sb="0" eb="2">
      <t>トヨノ</t>
    </rPh>
    <rPh sb="2" eb="3">
      <t>セン</t>
    </rPh>
    <phoneticPr fontId="5"/>
  </si>
  <si>
    <t>秋里小学校前</t>
    <rPh sb="0" eb="2">
      <t>アキサト</t>
    </rPh>
    <rPh sb="2" eb="5">
      <t>ショウガッコウ</t>
    </rPh>
    <rPh sb="5" eb="6">
      <t>マエ</t>
    </rPh>
    <phoneticPr fontId="5"/>
  </si>
  <si>
    <t>豊野小学校前</t>
    <rPh sb="0" eb="2">
      <t>トヨノ</t>
    </rPh>
    <rPh sb="2" eb="5">
      <t>ショウガッコウ</t>
    </rPh>
    <rPh sb="5" eb="6">
      <t>マエ</t>
    </rPh>
    <phoneticPr fontId="5"/>
  </si>
  <si>
    <t>興部町字興部１３２２番地２０</t>
    <rPh sb="0" eb="2">
      <t>オコッペ</t>
    </rPh>
    <rPh sb="2" eb="3">
      <t>マチ</t>
    </rPh>
    <rPh sb="3" eb="4">
      <t>アザ</t>
    </rPh>
    <rPh sb="4" eb="6">
      <t>オコッペ</t>
    </rPh>
    <rPh sb="10" eb="12">
      <t>バンチ</t>
    </rPh>
    <phoneticPr fontId="5"/>
  </si>
  <si>
    <t>興部町字朝日３９３番地３</t>
    <rPh sb="0" eb="3">
      <t>オコッペチョウ</t>
    </rPh>
    <rPh sb="3" eb="4">
      <t>アザ</t>
    </rPh>
    <rPh sb="4" eb="6">
      <t>アサヒ</t>
    </rPh>
    <rPh sb="9" eb="11">
      <t>バンチ</t>
    </rPh>
    <phoneticPr fontId="5"/>
  </si>
  <si>
    <t>興部町字興部１３２２番地２０</t>
    <rPh sb="0" eb="2">
      <t>オコッペ</t>
    </rPh>
    <rPh sb="2" eb="3">
      <t>マチ</t>
    </rPh>
    <rPh sb="3" eb="4">
      <t>アザ</t>
    </rPh>
    <rPh sb="4" eb="6">
      <t>オコッペ</t>
    </rPh>
    <phoneticPr fontId="5"/>
  </si>
  <si>
    <t>興部町字豊畑９５番地１</t>
    <rPh sb="0" eb="3">
      <t>オコッペチョウ</t>
    </rPh>
    <rPh sb="3" eb="4">
      <t>アザ</t>
    </rPh>
    <rPh sb="4" eb="6">
      <t>トヨハタ</t>
    </rPh>
    <rPh sb="8" eb="10">
      <t>バンチ</t>
    </rPh>
    <phoneticPr fontId="5"/>
  </si>
  <si>
    <t>遠軽町生田原地域(発地・着地共に生田原地域に限る)</t>
    <rPh sb="0" eb="3">
      <t>エンガルチョウ</t>
    </rPh>
    <rPh sb="3" eb="6">
      <t>イクタハラ</t>
    </rPh>
    <rPh sb="6" eb="8">
      <t>チイキ</t>
    </rPh>
    <rPh sb="9" eb="11">
      <t>ホッチ</t>
    </rPh>
    <rPh sb="12" eb="14">
      <t>チャクチ</t>
    </rPh>
    <rPh sb="14" eb="15">
      <t>トモ</t>
    </rPh>
    <rPh sb="16" eb="19">
      <t>イクタハラ</t>
    </rPh>
    <rPh sb="19" eb="21">
      <t>チイキ</t>
    </rPh>
    <rPh sb="22" eb="23">
      <t>カギ</t>
    </rPh>
    <phoneticPr fontId="5"/>
  </si>
  <si>
    <t>栄浦線</t>
    <rPh sb="0" eb="1">
      <t>サカ</t>
    </rPh>
    <rPh sb="1" eb="2">
      <t>ウラ</t>
    </rPh>
    <rPh sb="2" eb="3">
      <t>セン</t>
    </rPh>
    <phoneticPr fontId="5"/>
  </si>
  <si>
    <t>北見市立常呂中学校(北見市常呂町字土佐４０番地１)</t>
    <rPh sb="0" eb="4">
      <t>キタミシリツ</t>
    </rPh>
    <rPh sb="4" eb="6">
      <t>トコロ</t>
    </rPh>
    <rPh sb="6" eb="9">
      <t>チュウガッコウ</t>
    </rPh>
    <rPh sb="10" eb="13">
      <t>キタミシ</t>
    </rPh>
    <rPh sb="13" eb="16">
      <t>トコロチョウ</t>
    </rPh>
    <rPh sb="16" eb="17">
      <t>アザ</t>
    </rPh>
    <rPh sb="17" eb="19">
      <t>トサ</t>
    </rPh>
    <rPh sb="21" eb="23">
      <t>バンチ</t>
    </rPh>
    <phoneticPr fontId="5"/>
  </si>
  <si>
    <t>北見市立常呂中学校(北見市常呂町字土佐４０番地１)</t>
    <phoneticPr fontId="5"/>
  </si>
  <si>
    <t>北見市立常呂中学校(北見市常呂町字土佐４０番地１)</t>
    <phoneticPr fontId="5"/>
  </si>
  <si>
    <t>北見市立常呂中学校(北見市常呂町字土佐４０番地１)</t>
    <phoneticPr fontId="5"/>
  </si>
  <si>
    <t>鐺沸線</t>
    <rPh sb="0" eb="1">
      <t>コジリ</t>
    </rPh>
    <rPh sb="1" eb="2">
      <t>フツ</t>
    </rPh>
    <rPh sb="2" eb="3">
      <t>セン</t>
    </rPh>
    <phoneticPr fontId="5"/>
  </si>
  <si>
    <t>遠軽線</t>
    <rPh sb="0" eb="2">
      <t>エンガル</t>
    </rPh>
    <rPh sb="2" eb="3">
      <t>セン</t>
    </rPh>
    <phoneticPr fontId="5"/>
  </si>
  <si>
    <t>北見線</t>
    <rPh sb="0" eb="2">
      <t>キタミ</t>
    </rPh>
    <rPh sb="2" eb="3">
      <t>セン</t>
    </rPh>
    <phoneticPr fontId="5"/>
  </si>
  <si>
    <t>網走線</t>
    <rPh sb="0" eb="2">
      <t>アバシリ</t>
    </rPh>
    <rPh sb="2" eb="3">
      <t>セン</t>
    </rPh>
    <phoneticPr fontId="5"/>
  </si>
  <si>
    <t>佐呂間町字幸町６５番地</t>
    <rPh sb="0" eb="4">
      <t>サロマチョウ</t>
    </rPh>
    <rPh sb="4" eb="5">
      <t>アザ</t>
    </rPh>
    <rPh sb="5" eb="7">
      <t>サイワイチョウ</t>
    </rPh>
    <rPh sb="9" eb="11">
      <t>バンチ</t>
    </rPh>
    <phoneticPr fontId="5"/>
  </si>
  <si>
    <t>佐呂間町字幸町６５番地</t>
    <phoneticPr fontId="5"/>
  </si>
  <si>
    <t>佐呂間町字幸町６５番地</t>
    <phoneticPr fontId="5"/>
  </si>
  <si>
    <t>遠軽町大通北３丁目１番地５</t>
    <rPh sb="0" eb="3">
      <t>エンガルチョウ</t>
    </rPh>
    <rPh sb="3" eb="5">
      <t>オオドオリ</t>
    </rPh>
    <rPh sb="5" eb="6">
      <t>キタ</t>
    </rPh>
    <rPh sb="7" eb="9">
      <t>チョウメ</t>
    </rPh>
    <rPh sb="10" eb="12">
      <t>バンチ</t>
    </rPh>
    <phoneticPr fontId="5"/>
  </si>
  <si>
    <t>北見市北６条東２丁目</t>
    <rPh sb="0" eb="2">
      <t>キタミ</t>
    </rPh>
    <rPh sb="2" eb="3">
      <t>シ</t>
    </rPh>
    <rPh sb="3" eb="4">
      <t>キタ</t>
    </rPh>
    <rPh sb="5" eb="6">
      <t>ジョウ</t>
    </rPh>
    <rPh sb="6" eb="7">
      <t>ヒガシ</t>
    </rPh>
    <rPh sb="8" eb="10">
      <t>チョウメ</t>
    </rPh>
    <phoneticPr fontId="5"/>
  </si>
  <si>
    <t>佐呂間町バスターミナル、若佐、遠軽木楽舘、遠軽やまぐち眼科、、遠軽共立病院、遠軽厚生病院</t>
    <rPh sb="0" eb="4">
      <t>サロマチョウ</t>
    </rPh>
    <rPh sb="12" eb="13">
      <t>ワカ</t>
    </rPh>
    <rPh sb="13" eb="14">
      <t>タスク</t>
    </rPh>
    <rPh sb="15" eb="17">
      <t>エンガル</t>
    </rPh>
    <rPh sb="17" eb="18">
      <t>キ</t>
    </rPh>
    <rPh sb="18" eb="19">
      <t>ラク</t>
    </rPh>
    <rPh sb="19" eb="20">
      <t>タチ</t>
    </rPh>
    <rPh sb="21" eb="23">
      <t>エンガル</t>
    </rPh>
    <rPh sb="27" eb="29">
      <t>ガンカ</t>
    </rPh>
    <rPh sb="31" eb="33">
      <t>エンガル</t>
    </rPh>
    <rPh sb="33" eb="35">
      <t>キョウリツ</t>
    </rPh>
    <rPh sb="35" eb="37">
      <t>ビョウイン</t>
    </rPh>
    <rPh sb="38" eb="40">
      <t>エンガル</t>
    </rPh>
    <rPh sb="40" eb="42">
      <t>コウセイ</t>
    </rPh>
    <rPh sb="42" eb="44">
      <t>ビョウイン</t>
    </rPh>
    <phoneticPr fontId="5"/>
  </si>
  <si>
    <t>佐呂間町バスターミナル、若佐、道東の森総合病院、北見赤十字病院</t>
    <rPh sb="15" eb="17">
      <t>ドウトウ</t>
    </rPh>
    <rPh sb="18" eb="19">
      <t>モリ</t>
    </rPh>
    <rPh sb="19" eb="21">
      <t>ソウゴウ</t>
    </rPh>
    <rPh sb="21" eb="23">
      <t>ビョウイン</t>
    </rPh>
    <rPh sb="24" eb="26">
      <t>キタミ</t>
    </rPh>
    <rPh sb="26" eb="29">
      <t>セキジュウジ</t>
    </rPh>
    <rPh sb="29" eb="31">
      <t>ビョウイン</t>
    </rPh>
    <phoneticPr fontId="5"/>
  </si>
  <si>
    <t>網走市向陽ヶ丘１丁目５番地１</t>
    <rPh sb="0" eb="3">
      <t>アバシリシ</t>
    </rPh>
    <rPh sb="3" eb="7">
      <t>コウヨウガオカ</t>
    </rPh>
    <rPh sb="8" eb="10">
      <t>チョウメ</t>
    </rPh>
    <rPh sb="11" eb="13">
      <t>バンチ</t>
    </rPh>
    <phoneticPr fontId="5"/>
  </si>
  <si>
    <t>佐呂間町バスターミナル、浜佐呂間、常呂厚生病院、網走厚生病院、網走向陽ヶ丘病院</t>
    <rPh sb="12" eb="13">
      <t>ハマ</t>
    </rPh>
    <rPh sb="13" eb="16">
      <t>サロマ</t>
    </rPh>
    <rPh sb="17" eb="19">
      <t>トコロ</t>
    </rPh>
    <rPh sb="19" eb="21">
      <t>コウセイ</t>
    </rPh>
    <rPh sb="21" eb="23">
      <t>ビョウイン</t>
    </rPh>
    <rPh sb="24" eb="26">
      <t>アバシリ</t>
    </rPh>
    <rPh sb="26" eb="28">
      <t>コウセイ</t>
    </rPh>
    <rPh sb="28" eb="30">
      <t>ビョウイン</t>
    </rPh>
    <rPh sb="31" eb="33">
      <t>アバシリ</t>
    </rPh>
    <rPh sb="37" eb="39">
      <t>ビョウイン</t>
    </rPh>
    <phoneticPr fontId="5"/>
  </si>
  <si>
    <t>富美線</t>
    <rPh sb="0" eb="1">
      <t>トミ</t>
    </rPh>
    <rPh sb="1" eb="2">
      <t>ウツク</t>
    </rPh>
    <rPh sb="2" eb="3">
      <t>セン</t>
    </rPh>
    <phoneticPr fontId="5"/>
  </si>
  <si>
    <t>旭・川西線</t>
    <rPh sb="0" eb="1">
      <t>アサヒ</t>
    </rPh>
    <rPh sb="2" eb="4">
      <t>カワニシ</t>
    </rPh>
    <rPh sb="4" eb="5">
      <t>セン</t>
    </rPh>
    <phoneticPr fontId="5"/>
  </si>
  <si>
    <t>三里浜線</t>
    <rPh sb="0" eb="2">
      <t>サンリ</t>
    </rPh>
    <rPh sb="2" eb="3">
      <t>ハマ</t>
    </rPh>
    <rPh sb="3" eb="4">
      <t>セン</t>
    </rPh>
    <phoneticPr fontId="5"/>
  </si>
  <si>
    <t>計呂地・中湧別線</t>
    <rPh sb="0" eb="1">
      <t>ケイ</t>
    </rPh>
    <rPh sb="1" eb="2">
      <t>ロ</t>
    </rPh>
    <rPh sb="2" eb="3">
      <t>チ</t>
    </rPh>
    <rPh sb="4" eb="5">
      <t>チュウ</t>
    </rPh>
    <rPh sb="5" eb="7">
      <t>ユウベツ</t>
    </rPh>
    <rPh sb="7" eb="8">
      <t>セン</t>
    </rPh>
    <phoneticPr fontId="5"/>
  </si>
  <si>
    <t>湧別町中湧別中町３０２０番地の１</t>
    <rPh sb="0" eb="3">
      <t>ユウベツチョウ</t>
    </rPh>
    <rPh sb="3" eb="4">
      <t>ナカ</t>
    </rPh>
    <rPh sb="4" eb="6">
      <t>ユウベツ</t>
    </rPh>
    <rPh sb="6" eb="8">
      <t>ナカチョウ</t>
    </rPh>
    <rPh sb="12" eb="14">
      <t>バンチ</t>
    </rPh>
    <phoneticPr fontId="5"/>
  </si>
  <si>
    <t>湧別町上富美３６２番地の２</t>
    <rPh sb="0" eb="3">
      <t>ユウベツチョウ</t>
    </rPh>
    <rPh sb="3" eb="4">
      <t>カミ</t>
    </rPh>
    <rPh sb="9" eb="11">
      <t>バンチ</t>
    </rPh>
    <phoneticPr fontId="5"/>
  </si>
  <si>
    <t>湧別町旭１６８番地の１</t>
    <rPh sb="0" eb="2">
      <t>ユウベツ</t>
    </rPh>
    <rPh sb="2" eb="3">
      <t>マチ</t>
    </rPh>
    <rPh sb="3" eb="4">
      <t>アサヒ</t>
    </rPh>
    <rPh sb="7" eb="9">
      <t>バンチ</t>
    </rPh>
    <phoneticPr fontId="5"/>
  </si>
  <si>
    <t>湧別町上湧別屯田市街地１番地の１</t>
    <rPh sb="0" eb="2">
      <t>ユウベツ</t>
    </rPh>
    <rPh sb="2" eb="3">
      <t>マチ</t>
    </rPh>
    <rPh sb="3" eb="6">
      <t>カミユウベツ</t>
    </rPh>
    <rPh sb="6" eb="8">
      <t>トンデン</t>
    </rPh>
    <rPh sb="8" eb="11">
      <t>シガイチ</t>
    </rPh>
    <rPh sb="12" eb="14">
      <t>バンチ</t>
    </rPh>
    <phoneticPr fontId="5"/>
  </si>
  <si>
    <t>湧別町緑町１３９番地</t>
    <rPh sb="0" eb="3">
      <t>ユウベツチョウ</t>
    </rPh>
    <rPh sb="3" eb="4">
      <t>ミドリ</t>
    </rPh>
    <rPh sb="4" eb="5">
      <t>マチ</t>
    </rPh>
    <rPh sb="8" eb="10">
      <t>バンチ</t>
    </rPh>
    <phoneticPr fontId="5"/>
  </si>
  <si>
    <t>湧別町登栄床４１１番地先</t>
    <rPh sb="0" eb="3">
      <t>ユウベツチョウ</t>
    </rPh>
    <rPh sb="3" eb="4">
      <t>ノボル</t>
    </rPh>
    <rPh sb="4" eb="5">
      <t>エイ</t>
    </rPh>
    <rPh sb="5" eb="6">
      <t>ユカ</t>
    </rPh>
    <rPh sb="9" eb="11">
      <t>バンチ</t>
    </rPh>
    <rPh sb="11" eb="12">
      <t>サキ</t>
    </rPh>
    <phoneticPr fontId="5"/>
  </si>
  <si>
    <t>湧別町計呂地２３３５番地の１地先</t>
    <rPh sb="0" eb="2">
      <t>ユウベツ</t>
    </rPh>
    <rPh sb="2" eb="3">
      <t>マチ</t>
    </rPh>
    <rPh sb="3" eb="4">
      <t>ケイ</t>
    </rPh>
    <rPh sb="4" eb="5">
      <t>ロ</t>
    </rPh>
    <rPh sb="5" eb="6">
      <t>チ</t>
    </rPh>
    <rPh sb="10" eb="12">
      <t>バンチ</t>
    </rPh>
    <rPh sb="14" eb="16">
      <t>ジサキ</t>
    </rPh>
    <phoneticPr fontId="5"/>
  </si>
  <si>
    <t>交通空白地有償運送</t>
    <rPh sb="0" eb="2">
      <t>コウツウ</t>
    </rPh>
    <rPh sb="2" eb="4">
      <t>クウハク</t>
    </rPh>
    <rPh sb="4" eb="5">
      <t>チ</t>
    </rPh>
    <rPh sb="5" eb="7">
      <t>ユウショウ</t>
    </rPh>
    <rPh sb="7" eb="9">
      <t>ウンソウ</t>
    </rPh>
    <phoneticPr fontId="5"/>
  </si>
  <si>
    <t>北北交第１号</t>
    <rPh sb="0" eb="1">
      <t>キタ</t>
    </rPh>
    <rPh sb="1" eb="2">
      <t>キタ</t>
    </rPh>
    <rPh sb="2" eb="3">
      <t>コウ</t>
    </rPh>
    <rPh sb="3" eb="4">
      <t>ダイ</t>
    </rPh>
    <rPh sb="5" eb="6">
      <t>ゴウ</t>
    </rPh>
    <phoneticPr fontId="12"/>
  </si>
  <si>
    <t>津別町</t>
    <rPh sb="0" eb="3">
      <t>ツベツチョウ</t>
    </rPh>
    <phoneticPr fontId="12"/>
  </si>
  <si>
    <t>佐藤　多一</t>
    <rPh sb="0" eb="2">
      <t>サトウ</t>
    </rPh>
    <rPh sb="3" eb="4">
      <t>オオ</t>
    </rPh>
    <rPh sb="4" eb="5">
      <t>イチ</t>
    </rPh>
    <phoneticPr fontId="5"/>
  </si>
  <si>
    <t>〒092-0292</t>
    <phoneticPr fontId="5"/>
  </si>
  <si>
    <t>網走郡津別町字幸町４１番地</t>
    <rPh sb="0" eb="3">
      <t>アバシリグン</t>
    </rPh>
    <rPh sb="3" eb="6">
      <t>ツベツチョウ</t>
    </rPh>
    <rPh sb="6" eb="7">
      <t>ジ</t>
    </rPh>
    <rPh sb="7" eb="9">
      <t>サイワイチョウ</t>
    </rPh>
    <rPh sb="11" eb="13">
      <t>バンチ</t>
    </rPh>
    <phoneticPr fontId="12"/>
  </si>
  <si>
    <t>津別町役場</t>
    <rPh sb="0" eb="3">
      <t>ツベツチョウ</t>
    </rPh>
    <rPh sb="3" eb="5">
      <t>ヤクバ</t>
    </rPh>
    <phoneticPr fontId="5"/>
  </si>
  <si>
    <t>網走郡津別町字幸町４１番地</t>
    <rPh sb="0" eb="3">
      <t>アバシリグン</t>
    </rPh>
    <rPh sb="3" eb="6">
      <t>ツベツチョウ</t>
    </rPh>
    <rPh sb="6" eb="7">
      <t>ジ</t>
    </rPh>
    <rPh sb="7" eb="9">
      <t>サイワイチョウ</t>
    </rPh>
    <rPh sb="11" eb="13">
      <t>バンチ</t>
    </rPh>
    <phoneticPr fontId="5"/>
  </si>
  <si>
    <t>津別町の地域住民又は観光旅客その他の当該地域を来訪する者</t>
    <rPh sb="0" eb="3">
      <t>ツベツチョウ</t>
    </rPh>
    <rPh sb="4" eb="6">
      <t>チイキ</t>
    </rPh>
    <rPh sb="6" eb="8">
      <t>ジュウミン</t>
    </rPh>
    <rPh sb="8" eb="9">
      <t>マタ</t>
    </rPh>
    <rPh sb="10" eb="12">
      <t>カンコウ</t>
    </rPh>
    <rPh sb="12" eb="14">
      <t>リョカク</t>
    </rPh>
    <rPh sb="16" eb="17">
      <t>タ</t>
    </rPh>
    <rPh sb="18" eb="20">
      <t>トウガイ</t>
    </rPh>
    <rPh sb="20" eb="22">
      <t>チイキ</t>
    </rPh>
    <rPh sb="23" eb="25">
      <t>ライホウ</t>
    </rPh>
    <rPh sb="27" eb="28">
      <t>モノ</t>
    </rPh>
    <phoneticPr fontId="5"/>
  </si>
  <si>
    <t>刈田　智之</t>
    <rPh sb="0" eb="2">
      <t>カリタ</t>
    </rPh>
    <rPh sb="3" eb="5">
      <t>トモユキ</t>
    </rPh>
    <phoneticPr fontId="5"/>
  </si>
  <si>
    <t>湧別町栄町２１９番地の１</t>
    <rPh sb="3" eb="5">
      <t>エイマチ</t>
    </rPh>
    <phoneticPr fontId="5"/>
  </si>
  <si>
    <t>遠軽町１条通北３丁目1番地１</t>
    <rPh sb="0" eb="2">
      <t>エンガル</t>
    </rPh>
    <rPh sb="2" eb="3">
      <t>マチ</t>
    </rPh>
    <rPh sb="4" eb="5">
      <t>ジョウ</t>
    </rPh>
    <rPh sb="5" eb="6">
      <t>ドオ</t>
    </rPh>
    <rPh sb="6" eb="7">
      <t>キタ</t>
    </rPh>
    <rPh sb="8" eb="10">
      <t>チョウメ</t>
    </rPh>
    <rPh sb="11" eb="13">
      <t>バンチ</t>
    </rPh>
    <phoneticPr fontId="5"/>
  </si>
  <si>
    <t>遠軽町１条通北３丁目1番地１</t>
    <phoneticPr fontId="5"/>
  </si>
  <si>
    <t>遠軽町丸瀬布水谷町１６２番地</t>
    <rPh sb="0" eb="3">
      <t>エンガルチョウ</t>
    </rPh>
    <rPh sb="3" eb="6">
      <t>マルセップ</t>
    </rPh>
    <rPh sb="6" eb="8">
      <t>ミズタニ</t>
    </rPh>
    <rPh sb="8" eb="9">
      <t>チョウ</t>
    </rPh>
    <rPh sb="12" eb="14">
      <t>バンチ</t>
    </rPh>
    <phoneticPr fontId="5"/>
  </si>
  <si>
    <t>遠軽町千代田１６５番地２地先</t>
    <rPh sb="0" eb="2">
      <t>エンガル</t>
    </rPh>
    <rPh sb="2" eb="3">
      <t>マチ</t>
    </rPh>
    <rPh sb="3" eb="6">
      <t>チヨダ</t>
    </rPh>
    <rPh sb="9" eb="11">
      <t>バンチ</t>
    </rPh>
    <rPh sb="12" eb="14">
      <t>チサキ</t>
    </rPh>
    <phoneticPr fontId="5"/>
  </si>
  <si>
    <t>遠軽町丸瀬布上武利１７２番地地先</t>
    <rPh sb="0" eb="3">
      <t>エンガルチョウ</t>
    </rPh>
    <rPh sb="3" eb="4">
      <t>マル</t>
    </rPh>
    <rPh sb="4" eb="5">
      <t>セ</t>
    </rPh>
    <rPh sb="5" eb="7">
      <t>ヌノガミ</t>
    </rPh>
    <rPh sb="7" eb="9">
      <t>タケトシ</t>
    </rPh>
    <rPh sb="12" eb="14">
      <t>バンチ</t>
    </rPh>
    <rPh sb="14" eb="16">
      <t>チサキ</t>
    </rPh>
    <phoneticPr fontId="5"/>
  </si>
  <si>
    <t>遠軽町丸瀬布水谷１６２番地地先</t>
    <rPh sb="0" eb="3">
      <t>エンガルチョウ</t>
    </rPh>
    <rPh sb="3" eb="6">
      <t>マルセップ</t>
    </rPh>
    <rPh sb="6" eb="8">
      <t>ミズタニ</t>
    </rPh>
    <rPh sb="11" eb="13">
      <t>バンチ</t>
    </rPh>
    <rPh sb="13" eb="15">
      <t>チサキ</t>
    </rPh>
    <phoneticPr fontId="5"/>
  </si>
  <si>
    <t>北見市常呂町に在住する住民及びその親族、その他北見市常呂町に西条の用務を有する者など</t>
    <rPh sb="0" eb="3">
      <t>キタミシ</t>
    </rPh>
    <rPh sb="3" eb="6">
      <t>トコロチョウ</t>
    </rPh>
    <rPh sb="7" eb="9">
      <t>ザイジュウ</t>
    </rPh>
    <rPh sb="11" eb="13">
      <t>ジュウミン</t>
    </rPh>
    <rPh sb="13" eb="14">
      <t>オヨ</t>
    </rPh>
    <rPh sb="17" eb="19">
      <t>シンゾク</t>
    </rPh>
    <rPh sb="22" eb="23">
      <t>タ</t>
    </rPh>
    <rPh sb="23" eb="26">
      <t>キタミシ</t>
    </rPh>
    <rPh sb="26" eb="28">
      <t>トコロ</t>
    </rPh>
    <rPh sb="28" eb="29">
      <t>チョウ</t>
    </rPh>
    <rPh sb="30" eb="32">
      <t>ニシジョウ</t>
    </rPh>
    <rPh sb="33" eb="35">
      <t>ヨウム</t>
    </rPh>
    <rPh sb="36" eb="37">
      <t>ユウ</t>
    </rPh>
    <rPh sb="39" eb="40">
      <t>モノ</t>
    </rPh>
    <phoneticPr fontId="5"/>
  </si>
  <si>
    <t>９線</t>
    <rPh sb="1" eb="2">
      <t>セン</t>
    </rPh>
    <phoneticPr fontId="5"/>
  </si>
  <si>
    <t>１０線６号</t>
    <rPh sb="2" eb="3">
      <t>セン</t>
    </rPh>
    <rPh sb="4" eb="5">
      <t>ゴウ</t>
    </rPh>
    <phoneticPr fontId="5"/>
  </si>
  <si>
    <t>武田　温友</t>
    <rPh sb="0" eb="2">
      <t>タケダ</t>
    </rPh>
    <rPh sb="3" eb="4">
      <t>オン</t>
    </rPh>
    <rPh sb="4" eb="5">
      <t>トモ</t>
    </rPh>
    <phoneticPr fontId="5"/>
  </si>
  <si>
    <t>津別バスターミナル（網走郡津別町字大通３１番地）</t>
    <rPh sb="0" eb="2">
      <t>ツベツ</t>
    </rPh>
    <rPh sb="10" eb="13">
      <t>アバシリグン</t>
    </rPh>
    <rPh sb="13" eb="16">
      <t>ツベツチョウ</t>
    </rPh>
    <rPh sb="16" eb="17">
      <t>ジ</t>
    </rPh>
    <rPh sb="17" eb="19">
      <t>オオドオ</t>
    </rPh>
    <rPh sb="21" eb="23">
      <t>バンチ</t>
    </rPh>
    <phoneticPr fontId="5"/>
  </si>
  <si>
    <t>津別バスターミナル（網走郡津別町字大通３１番地）</t>
    <rPh sb="0" eb="2">
      <t>ツベツ</t>
    </rPh>
    <rPh sb="10" eb="13">
      <t>アバシリグン</t>
    </rPh>
    <rPh sb="13" eb="15">
      <t>ツベツ</t>
    </rPh>
    <rPh sb="15" eb="16">
      <t>マチ</t>
    </rPh>
    <rPh sb="16" eb="17">
      <t>ジ</t>
    </rPh>
    <phoneticPr fontId="5"/>
  </si>
  <si>
    <t>市街地巡回線</t>
    <rPh sb="0" eb="3">
      <t>シガイチ</t>
    </rPh>
    <rPh sb="3" eb="5">
      <t>ジュンカイ</t>
    </rPh>
    <rPh sb="5" eb="6">
      <t>セン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</si>
</sst>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quot;北&quot;&quot;札&quot;&quot;市&quot;&quot;交&quot;&quot;第&quot;##&quot;号&quot;"/>
    <numFmt numFmtId="178" formatCode="#,##0_);\(#,##0\)"/>
    <numFmt numFmtId="179" formatCode="0.E+00"/>
    <numFmt numFmtId="180" formatCode="#,##0;[Red]#,##0"/>
    <numFmt numFmtId="181" formatCode="0.0"/>
    <numFmt numFmtId="182" formatCode="0.0_ "/>
    <numFmt numFmtId="183" formatCode="[$-411]ggge&quot;年&quot;m&quot;月&quot;d&quot;日&quot;;@"/>
    <numFmt numFmtId="184" formatCode="[$]ggge&quot;年&quot;m&quot;月&quot;d&quot;日&quot;;@" x16r2:formatCode16="[$-ja-JP-x-gannen]ggge&quot;年&quot;m&quot;月&quot;d&quot;日&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2"/>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u/>
      <sz val="11"/>
      <color theme="10"/>
      <name val="ＭＳ Ｐゴシック"/>
      <family val="2"/>
      <charset val="128"/>
      <scheme val="minor"/>
    </font>
    <font>
      <b/>
      <u/>
      <sz val="18"/>
      <color theme="10"/>
      <name val="ＭＳ Ｐゴシック"/>
      <family val="3"/>
      <charset val="128"/>
      <scheme val="minor"/>
    </font>
    <font>
      <sz val="8"/>
      <name val="ＭＳ ゴシック"/>
      <family val="3"/>
      <charset val="128"/>
    </font>
    <font>
      <sz val="6"/>
      <name val="標準ゴシック"/>
      <family val="3"/>
      <charset val="128"/>
    </font>
    <font>
      <sz val="8"/>
      <name val="標準ゴシック"/>
      <family val="3"/>
      <charset val="128"/>
    </font>
    <font>
      <sz val="10"/>
      <name val="ＭＳ ゴシック"/>
      <family val="3"/>
      <charset val="128"/>
    </font>
    <font>
      <sz val="10"/>
      <name val="標準ゴシック"/>
      <family val="3"/>
      <charset val="128"/>
    </font>
    <font>
      <sz val="11"/>
      <name val="ＭＳ ゴシック"/>
      <family val="3"/>
      <charset val="128"/>
    </font>
    <font>
      <sz val="6"/>
      <color theme="1"/>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2"/>
        <bgColor indexed="64"/>
      </patternFill>
    </fill>
  </fills>
  <borders count="48">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s>
  <cellStyleXfs count="7">
    <xf numFmtId="0" fontId="0" fillId="0" borderId="0">
      <alignment vertical="center"/>
    </xf>
    <xf numFmtId="176" fontId="4" fillId="0" borderId="0" applyFont="0" applyFill="0" applyBorder="0" applyAlignment="0" applyProtection="0">
      <alignment vertical="center"/>
    </xf>
    <xf numFmtId="0" fontId="4" fillId="0" borderId="0">
      <alignment vertical="center"/>
    </xf>
    <xf numFmtId="0" fontId="3" fillId="0" borderId="0">
      <alignment vertical="center"/>
    </xf>
    <xf numFmtId="0" fontId="14" fillId="0" borderId="0" applyNumberFormat="0" applyFill="0" applyBorder="0" applyAlignment="0" applyProtection="0">
      <alignment vertical="center"/>
    </xf>
    <xf numFmtId="0" fontId="2" fillId="0" borderId="0">
      <alignment vertical="center"/>
    </xf>
    <xf numFmtId="176" fontId="4" fillId="0" borderId="0" applyFont="0" applyFill="0" applyBorder="0" applyAlignment="0" applyProtection="0">
      <alignment vertical="center"/>
    </xf>
  </cellStyleXfs>
  <cellXfs count="208">
    <xf numFmtId="0" fontId="0" fillId="0" borderId="0" xfId="0">
      <alignment vertical="center"/>
    </xf>
    <xf numFmtId="0" fontId="6" fillId="0" borderId="0" xfId="0" applyFont="1">
      <alignment vertical="center"/>
    </xf>
    <xf numFmtId="0" fontId="6" fillId="0" borderId="0" xfId="0" applyFont="1" applyBorder="1" applyAlignment="1">
      <alignment vertical="center"/>
    </xf>
    <xf numFmtId="0" fontId="7"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178" fontId="7" fillId="0" borderId="5" xfId="0" quotePrefix="1" applyNumberFormat="1" applyFont="1" applyFill="1" applyBorder="1" applyAlignment="1" applyProtection="1">
      <alignment horizontal="center" vertical="center"/>
    </xf>
    <xf numFmtId="178" fontId="7" fillId="0" borderId="7" xfId="0" quotePrefix="1" applyNumberFormat="1" applyFont="1" applyFill="1" applyBorder="1" applyAlignment="1" applyProtection="1">
      <alignment horizontal="center" vertical="center"/>
    </xf>
    <xf numFmtId="178" fontId="7" fillId="0" borderId="6" xfId="0" quotePrefix="1" applyNumberFormat="1" applyFont="1" applyFill="1" applyBorder="1" applyAlignment="1" applyProtection="1">
      <alignment horizontal="center" vertical="center"/>
    </xf>
    <xf numFmtId="178" fontId="7" fillId="0" borderId="8" xfId="0" quotePrefix="1" applyNumberFormat="1" applyFont="1" applyFill="1" applyBorder="1" applyAlignment="1" applyProtection="1">
      <alignment horizontal="center" vertical="center"/>
    </xf>
    <xf numFmtId="178" fontId="9" fillId="0" borderId="5" xfId="0" quotePrefix="1" applyNumberFormat="1" applyFont="1" applyFill="1" applyBorder="1" applyAlignment="1" applyProtection="1">
      <alignment horizontal="center" vertical="center"/>
    </xf>
    <xf numFmtId="0" fontId="11" fillId="0" borderId="11" xfId="3" applyFont="1" applyFill="1" applyBorder="1" applyAlignment="1">
      <alignment horizontal="center" vertical="center" shrinkToFit="1"/>
    </xf>
    <xf numFmtId="0" fontId="11" fillId="0" borderId="0" xfId="3" applyFont="1" applyFill="1" applyAlignment="1">
      <alignment horizontal="center" vertical="center" shrinkToFit="1"/>
    </xf>
    <xf numFmtId="0" fontId="11" fillId="0" borderId="0" xfId="3" applyFont="1" applyAlignment="1">
      <alignment vertical="center" shrinkToFit="1"/>
    </xf>
    <xf numFmtId="0" fontId="11" fillId="0" borderId="0" xfId="3" applyFont="1" applyAlignment="1">
      <alignment horizontal="center" vertical="center" shrinkToFit="1"/>
    </xf>
    <xf numFmtId="0" fontId="11" fillId="0" borderId="0" xfId="3" applyFont="1" applyAlignment="1">
      <alignment vertical="center"/>
    </xf>
    <xf numFmtId="57" fontId="11" fillId="0" borderId="11" xfId="3" applyNumberFormat="1" applyFont="1" applyFill="1" applyBorder="1" applyAlignment="1">
      <alignment horizontal="center" vertical="center" shrinkToFit="1"/>
    </xf>
    <xf numFmtId="0" fontId="6" fillId="0" borderId="0" xfId="0" applyFont="1" applyAlignment="1">
      <alignment horizontal="left" vertical="center"/>
    </xf>
    <xf numFmtId="0" fontId="11" fillId="3" borderId="11" xfId="3" applyFont="1" applyFill="1" applyBorder="1" applyAlignment="1">
      <alignment horizontal="center" vertical="center" shrinkToFit="1"/>
    </xf>
    <xf numFmtId="179" fontId="11" fillId="3" borderId="11" xfId="3" applyNumberFormat="1" applyFont="1" applyFill="1" applyBorder="1" applyAlignment="1">
      <alignment horizontal="center" vertical="center" shrinkToFit="1"/>
    </xf>
    <xf numFmtId="179" fontId="11" fillId="3" borderId="35" xfId="3" applyNumberFormat="1" applyFont="1" applyFill="1" applyBorder="1" applyAlignment="1">
      <alignment horizontal="center" vertical="center" shrinkToFit="1"/>
    </xf>
    <xf numFmtId="179" fontId="11" fillId="3" borderId="35" xfId="3" applyNumberFormat="1" applyFont="1" applyFill="1" applyBorder="1" applyAlignment="1">
      <alignment horizontal="center" vertical="center"/>
    </xf>
    <xf numFmtId="0" fontId="1" fillId="0" borderId="11" xfId="4" applyFont="1" applyBorder="1" applyAlignment="1">
      <alignment horizontal="right" vertical="center" shrinkToFit="1"/>
    </xf>
    <xf numFmtId="179" fontId="11" fillId="3" borderId="35" xfId="3" applyNumberFormat="1" applyFont="1" applyFill="1" applyBorder="1" applyAlignment="1">
      <alignment horizontal="center" vertical="center" wrapText="1" shrinkToFit="1"/>
    </xf>
    <xf numFmtId="0" fontId="14" fillId="2" borderId="11" xfId="4" applyFill="1" applyBorder="1" applyAlignment="1">
      <alignment horizontal="center" vertical="center" shrinkToFit="1"/>
    </xf>
    <xf numFmtId="0" fontId="11" fillId="0" borderId="11" xfId="3" applyFont="1" applyFill="1" applyBorder="1" applyAlignment="1">
      <alignment horizontal="left" vertical="center" shrinkToFit="1"/>
    </xf>
    <xf numFmtId="0" fontId="11" fillId="0" borderId="35" xfId="3" applyFont="1" applyFill="1" applyBorder="1" applyAlignment="1">
      <alignment horizontal="left" vertical="center" shrinkToFit="1"/>
    </xf>
    <xf numFmtId="0" fontId="22" fillId="0" borderId="35" xfId="3" applyFont="1" applyFill="1" applyBorder="1" applyAlignment="1">
      <alignment horizontal="left" vertical="top" wrapText="1"/>
    </xf>
    <xf numFmtId="0" fontId="11" fillId="0" borderId="35" xfId="3" applyFont="1" applyFill="1" applyBorder="1" applyAlignment="1">
      <alignment shrinkToFit="1"/>
    </xf>
    <xf numFmtId="180" fontId="21" fillId="0" borderId="15" xfId="0" applyNumberFormat="1" applyFont="1" applyFill="1" applyBorder="1" applyAlignment="1" applyProtection="1">
      <alignment vertical="center"/>
    </xf>
    <xf numFmtId="178" fontId="21" fillId="0" borderId="16" xfId="0" applyNumberFormat="1" applyFont="1" applyFill="1" applyBorder="1" applyAlignment="1" applyProtection="1">
      <alignment vertical="center"/>
    </xf>
    <xf numFmtId="180" fontId="21" fillId="0" borderId="45" xfId="0" applyNumberFormat="1" applyFont="1" applyFill="1" applyBorder="1" applyAlignment="1" applyProtection="1">
      <alignment vertical="center"/>
    </xf>
    <xf numFmtId="178" fontId="21" fillId="0" borderId="45" xfId="0" applyNumberFormat="1" applyFont="1" applyFill="1" applyBorder="1" applyAlignment="1" applyProtection="1">
      <alignment vertical="center"/>
    </xf>
    <xf numFmtId="180" fontId="21" fillId="0" borderId="15" xfId="0" quotePrefix="1" applyNumberFormat="1" applyFont="1" applyFill="1" applyBorder="1" applyAlignment="1" applyProtection="1">
      <alignment vertical="center"/>
    </xf>
    <xf numFmtId="178" fontId="21" fillId="0" borderId="16" xfId="0" quotePrefix="1" applyNumberFormat="1" applyFont="1" applyFill="1" applyBorder="1" applyAlignment="1" applyProtection="1">
      <alignment vertical="center"/>
    </xf>
    <xf numFmtId="180" fontId="21" fillId="0" borderId="45" xfId="0" quotePrefix="1" applyNumberFormat="1" applyFont="1" applyFill="1" applyBorder="1" applyAlignment="1" applyProtection="1">
      <alignment vertical="center"/>
    </xf>
    <xf numFmtId="178" fontId="21" fillId="0" borderId="45" xfId="0" quotePrefix="1" applyNumberFormat="1" applyFont="1" applyFill="1" applyBorder="1" applyAlignment="1" applyProtection="1">
      <alignment vertical="center"/>
    </xf>
    <xf numFmtId="180" fontId="21" fillId="0" borderId="15" xfId="0" applyNumberFormat="1" applyFont="1" applyFill="1" applyBorder="1" applyAlignment="1">
      <alignment vertical="center"/>
    </xf>
    <xf numFmtId="180" fontId="21" fillId="0" borderId="46" xfId="0" applyNumberFormat="1" applyFont="1" applyFill="1" applyBorder="1" applyAlignment="1">
      <alignment vertical="center"/>
    </xf>
    <xf numFmtId="180" fontId="21" fillId="0" borderId="46" xfId="0" quotePrefix="1" applyNumberFormat="1" applyFont="1" applyFill="1" applyBorder="1" applyAlignment="1" applyProtection="1">
      <alignment vertical="center"/>
    </xf>
    <xf numFmtId="178" fontId="21" fillId="0" borderId="47" xfId="0" quotePrefix="1" applyNumberFormat="1" applyFont="1" applyFill="1" applyBorder="1" applyAlignment="1" applyProtection="1">
      <alignment vertical="center"/>
    </xf>
    <xf numFmtId="180" fontId="21" fillId="0" borderId="12" xfId="0" applyNumberFormat="1" applyFont="1" applyFill="1" applyBorder="1" applyAlignment="1" applyProtection="1">
      <alignment vertical="center"/>
    </xf>
    <xf numFmtId="178" fontId="21" fillId="0" borderId="12" xfId="0" applyNumberFormat="1" applyFont="1" applyFill="1" applyBorder="1" applyAlignment="1" applyProtection="1">
      <alignment vertical="center"/>
    </xf>
    <xf numFmtId="180" fontId="21" fillId="0" borderId="12" xfId="0" quotePrefix="1" applyNumberFormat="1" applyFont="1" applyFill="1" applyBorder="1" applyAlignment="1" applyProtection="1">
      <alignment vertical="center"/>
    </xf>
    <xf numFmtId="178" fontId="21" fillId="0" borderId="12" xfId="0" quotePrefix="1" applyNumberFormat="1" applyFont="1" applyFill="1" applyBorder="1" applyAlignment="1" applyProtection="1">
      <alignment vertical="center"/>
    </xf>
    <xf numFmtId="180" fontId="21" fillId="0" borderId="35" xfId="0" applyNumberFormat="1" applyFont="1" applyFill="1" applyBorder="1" applyAlignment="1" applyProtection="1">
      <alignment vertical="center"/>
    </xf>
    <xf numFmtId="178" fontId="21" fillId="0" borderId="10" xfId="0" applyNumberFormat="1" applyFont="1" applyFill="1" applyBorder="1" applyAlignment="1" applyProtection="1">
      <alignment vertical="center"/>
    </xf>
    <xf numFmtId="180" fontId="21" fillId="0" borderId="9" xfId="0" applyNumberFormat="1" applyFont="1" applyFill="1" applyBorder="1" applyAlignment="1" applyProtection="1">
      <alignment vertical="center"/>
    </xf>
    <xf numFmtId="178" fontId="21" fillId="0" borderId="9" xfId="0" applyNumberFormat="1" applyFont="1" applyFill="1" applyBorder="1" applyAlignment="1" applyProtection="1">
      <alignment vertical="center"/>
    </xf>
    <xf numFmtId="180" fontId="21" fillId="0" borderId="35" xfId="0" quotePrefix="1" applyNumberFormat="1" applyFont="1" applyFill="1" applyBorder="1" applyAlignment="1" applyProtection="1">
      <alignment vertical="center"/>
    </xf>
    <xf numFmtId="178" fontId="21" fillId="0" borderId="10" xfId="0" quotePrefix="1" applyNumberFormat="1" applyFont="1" applyFill="1" applyBorder="1" applyAlignment="1" applyProtection="1">
      <alignment vertical="center"/>
    </xf>
    <xf numFmtId="180" fontId="21" fillId="0" borderId="9" xfId="0" quotePrefix="1" applyNumberFormat="1" applyFont="1" applyFill="1" applyBorder="1" applyAlignment="1" applyProtection="1">
      <alignment vertical="center"/>
    </xf>
    <xf numFmtId="178" fontId="21" fillId="0" borderId="9" xfId="0" quotePrefix="1" applyNumberFormat="1" applyFont="1" applyFill="1" applyBorder="1" applyAlignment="1" applyProtection="1">
      <alignment vertical="center"/>
    </xf>
    <xf numFmtId="180" fontId="21" fillId="0" borderId="35" xfId="0" applyNumberFormat="1" applyFont="1" applyFill="1" applyBorder="1" applyAlignment="1">
      <alignment vertical="center"/>
    </xf>
    <xf numFmtId="180" fontId="21" fillId="0" borderId="17" xfId="0" applyNumberFormat="1" applyFont="1" applyFill="1" applyBorder="1" applyAlignment="1" applyProtection="1">
      <alignment vertical="center"/>
    </xf>
    <xf numFmtId="178" fontId="21" fillId="0" borderId="18" xfId="0" applyNumberFormat="1" applyFont="1" applyFill="1" applyBorder="1" applyAlignment="1" applyProtection="1">
      <alignment vertical="center"/>
    </xf>
    <xf numFmtId="180" fontId="21" fillId="0" borderId="0" xfId="0" applyNumberFormat="1" applyFont="1" applyFill="1" applyBorder="1" applyAlignment="1" applyProtection="1">
      <alignment vertical="center"/>
    </xf>
    <xf numFmtId="178" fontId="21" fillId="0" borderId="0" xfId="0" quotePrefix="1" applyNumberFormat="1" applyFont="1" applyFill="1" applyBorder="1" applyAlignment="1" applyProtection="1">
      <alignment vertical="center"/>
    </xf>
    <xf numFmtId="180" fontId="21" fillId="0" borderId="17" xfId="0" quotePrefix="1" applyNumberFormat="1" applyFont="1" applyFill="1" applyBorder="1" applyAlignment="1" applyProtection="1">
      <alignment vertical="center"/>
    </xf>
    <xf numFmtId="178" fontId="21" fillId="0" borderId="18" xfId="0" quotePrefix="1" applyNumberFormat="1" applyFont="1" applyFill="1" applyBorder="1" applyAlignment="1" applyProtection="1">
      <alignment vertical="center"/>
    </xf>
    <xf numFmtId="180" fontId="21" fillId="0" borderId="0" xfId="0" quotePrefix="1" applyNumberFormat="1" applyFont="1" applyFill="1" applyBorder="1" applyAlignment="1" applyProtection="1">
      <alignment vertical="center"/>
    </xf>
    <xf numFmtId="180" fontId="21" fillId="0" borderId="17" xfId="0" applyNumberFormat="1" applyFont="1" applyFill="1" applyBorder="1" applyAlignment="1">
      <alignment vertical="center"/>
    </xf>
    <xf numFmtId="178" fontId="21" fillId="0" borderId="0" xfId="0" applyNumberFormat="1" applyFont="1" applyFill="1" applyBorder="1" applyAlignment="1" applyProtection="1">
      <alignment vertical="center"/>
    </xf>
    <xf numFmtId="0" fontId="23" fillId="0" borderId="11" xfId="3" applyFont="1" applyFill="1" applyBorder="1" applyAlignment="1">
      <alignment horizontal="left" vertical="center" shrinkToFit="1"/>
    </xf>
    <xf numFmtId="0" fontId="7" fillId="0" borderId="0" xfId="0" applyFont="1" applyAlignment="1">
      <alignment horizontal="center" vertical="top"/>
    </xf>
    <xf numFmtId="0" fontId="9" fillId="0" borderId="11" xfId="0" applyFont="1" applyBorder="1" applyAlignment="1">
      <alignment horizontal="distributed" vertical="center"/>
    </xf>
    <xf numFmtId="58" fontId="9" fillId="0" borderId="11" xfId="0" applyNumberFormat="1" applyFont="1" applyFill="1" applyBorder="1" applyAlignment="1">
      <alignment horizontal="center" vertical="center" shrinkToFit="1"/>
    </xf>
    <xf numFmtId="0" fontId="9" fillId="0" borderId="13" xfId="0" applyFont="1" applyBorder="1" applyAlignment="1">
      <alignment horizontal="distributed" vertical="center"/>
    </xf>
    <xf numFmtId="181" fontId="9" fillId="0" borderId="14" xfId="0" applyNumberFormat="1" applyFont="1" applyBorder="1" applyAlignment="1">
      <alignment horizontal="right" vertical="center"/>
    </xf>
    <xf numFmtId="0" fontId="9" fillId="0" borderId="10" xfId="0" applyFont="1" applyBorder="1" applyAlignment="1">
      <alignment horizontal="center" vertical="center"/>
    </xf>
    <xf numFmtId="0" fontId="9" fillId="0" borderId="10" xfId="0" applyFont="1" applyBorder="1" applyAlignment="1">
      <alignment horizontal="distributed" vertical="center"/>
    </xf>
    <xf numFmtId="0" fontId="9" fillId="0" borderId="35" xfId="0" applyFont="1" applyBorder="1" applyAlignment="1">
      <alignment horizontal="left" vertical="center"/>
    </xf>
    <xf numFmtId="0" fontId="9" fillId="0" borderId="10" xfId="0" applyFont="1" applyBorder="1" applyAlignment="1">
      <alignment horizontal="left" vertical="center"/>
    </xf>
    <xf numFmtId="0" fontId="7" fillId="0" borderId="0" xfId="0" applyFont="1" applyBorder="1" applyAlignment="1">
      <alignment horizontal="center" vertical="top"/>
    </xf>
    <xf numFmtId="0" fontId="9" fillId="0" borderId="9" xfId="0" applyFont="1" applyBorder="1" applyAlignment="1">
      <alignment horizontal="distributed" vertical="center"/>
    </xf>
    <xf numFmtId="0" fontId="9" fillId="0" borderId="9" xfId="0" applyFont="1" applyBorder="1" applyAlignment="1">
      <alignment horizontal="left" vertical="center"/>
    </xf>
    <xf numFmtId="181" fontId="9" fillId="0" borderId="9" xfId="0" applyNumberFormat="1" applyFont="1" applyBorder="1" applyAlignment="1">
      <alignment horizontal="right" vertical="center"/>
    </xf>
    <xf numFmtId="0" fontId="9" fillId="0" borderId="9" xfId="0" applyFont="1" applyBorder="1" applyAlignment="1">
      <alignment horizontal="center" vertical="center"/>
    </xf>
    <xf numFmtId="0" fontId="7" fillId="0" borderId="0" xfId="0" applyFont="1" applyBorder="1">
      <alignment vertical="center"/>
    </xf>
    <xf numFmtId="182" fontId="7" fillId="0" borderId="0" xfId="0" applyNumberFormat="1" applyFont="1">
      <alignment vertical="center"/>
    </xf>
    <xf numFmtId="0" fontId="7" fillId="0" borderId="12" xfId="0" applyFont="1" applyBorder="1" applyAlignment="1">
      <alignment horizontal="center" vertical="top"/>
    </xf>
    <xf numFmtId="0" fontId="7" fillId="0" borderId="0" xfId="6" applyNumberFormat="1" applyFont="1" applyAlignment="1">
      <alignment horizontal="center" vertical="center"/>
    </xf>
    <xf numFmtId="0" fontId="7" fillId="0" borderId="9" xfId="0" applyFont="1" applyBorder="1" applyAlignment="1">
      <alignment horizontal="center" vertical="top"/>
    </xf>
    <xf numFmtId="0" fontId="7" fillId="0" borderId="9" xfId="0" quotePrefix="1" applyFont="1" applyBorder="1" applyAlignment="1">
      <alignment vertical="center"/>
    </xf>
    <xf numFmtId="181" fontId="7" fillId="0" borderId="9" xfId="0" quotePrefix="1" applyNumberFormat="1" applyFont="1" applyBorder="1" applyAlignment="1">
      <alignment horizontal="right" vertical="center"/>
    </xf>
    <xf numFmtId="181" fontId="7" fillId="0" borderId="0" xfId="0" applyNumberFormat="1" applyFont="1" applyAlignment="1">
      <alignment horizontal="right" vertical="center"/>
    </xf>
    <xf numFmtId="0" fontId="7" fillId="0" borderId="0" xfId="0" applyFont="1" applyAlignment="1">
      <alignment horizontal="center" vertical="center"/>
    </xf>
    <xf numFmtId="181" fontId="11" fillId="0" borderId="14" xfId="0" applyNumberFormat="1" applyFont="1" applyBorder="1" applyAlignment="1">
      <alignment horizontal="right" vertical="center"/>
    </xf>
    <xf numFmtId="0" fontId="9" fillId="0" borderId="10" xfId="0" applyFont="1" applyBorder="1" applyAlignment="1">
      <alignment horizontal="center" vertical="center"/>
    </xf>
    <xf numFmtId="0" fontId="9" fillId="0" borderId="9" xfId="0" applyFont="1" applyBorder="1" applyAlignment="1">
      <alignment horizontal="left" vertical="center"/>
    </xf>
    <xf numFmtId="0" fontId="7" fillId="0" borderId="0" xfId="6" applyNumberFormat="1" applyFont="1" applyAlignment="1">
      <alignment horizontal="center" vertical="center"/>
    </xf>
    <xf numFmtId="0" fontId="7" fillId="0" borderId="0" xfId="0" applyFont="1" applyAlignment="1">
      <alignment horizontal="center" vertical="center"/>
    </xf>
    <xf numFmtId="0" fontId="19" fillId="3" borderId="30" xfId="0" applyNumberFormat="1" applyFont="1" applyFill="1" applyBorder="1" applyAlignment="1" applyProtection="1">
      <alignment horizontal="distributed" vertical="center"/>
    </xf>
    <xf numFmtId="0" fontId="20" fillId="3" borderId="31" xfId="0" applyFont="1" applyFill="1" applyBorder="1" applyAlignment="1">
      <alignment horizontal="distributed" vertical="center"/>
    </xf>
    <xf numFmtId="0" fontId="16" fillId="3" borderId="30" xfId="0" applyNumberFormat="1" applyFont="1" applyFill="1" applyBorder="1" applyAlignment="1" applyProtection="1">
      <alignment horizontal="distributed" vertical="center" wrapText="1" justifyLastLine="1"/>
    </xf>
    <xf numFmtId="0" fontId="18" fillId="3" borderId="31" xfId="0" applyFont="1" applyFill="1" applyBorder="1" applyAlignment="1">
      <alignment horizontal="distributed" vertical="center" justifyLastLine="1"/>
    </xf>
    <xf numFmtId="0" fontId="16" fillId="3" borderId="40" xfId="0" applyNumberFormat="1" applyFont="1" applyFill="1" applyBorder="1" applyAlignment="1" applyProtection="1">
      <alignment horizontal="distributed" vertical="center" wrapText="1" justifyLastLine="1"/>
    </xf>
    <xf numFmtId="0" fontId="16" fillId="3" borderId="9" xfId="0" applyNumberFormat="1" applyFont="1" applyFill="1" applyBorder="1" applyAlignment="1" applyProtection="1">
      <alignment horizontal="center" vertical="center" wrapText="1" justifyLastLine="1" shrinkToFit="1"/>
    </xf>
    <xf numFmtId="0" fontId="18" fillId="3" borderId="9" xfId="0" applyFont="1" applyFill="1" applyBorder="1" applyAlignment="1">
      <alignment horizontal="center" vertical="center" justifyLastLine="1" shrinkToFit="1"/>
    </xf>
    <xf numFmtId="0" fontId="16" fillId="3" borderId="30" xfId="0" applyNumberFormat="1" applyFont="1" applyFill="1" applyBorder="1" applyAlignment="1" applyProtection="1">
      <alignment horizontal="distributed" vertical="center" justifyLastLine="1"/>
    </xf>
    <xf numFmtId="0" fontId="18" fillId="3" borderId="44" xfId="0" applyFont="1" applyFill="1" applyBorder="1" applyAlignment="1">
      <alignment horizontal="distributed" vertical="center" justifyLastLine="1"/>
    </xf>
    <xf numFmtId="0" fontId="7" fillId="0" borderId="31" xfId="0" applyFont="1" applyBorder="1" applyAlignment="1">
      <alignment horizontal="distributed" vertical="center"/>
    </xf>
    <xf numFmtId="0" fontId="7" fillId="0" borderId="11" xfId="0" applyFont="1" applyBorder="1" applyAlignment="1">
      <alignment horizontal="distributed" vertical="center"/>
    </xf>
    <xf numFmtId="58" fontId="7" fillId="0" borderId="35"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177" fontId="7" fillId="0" borderId="37" xfId="0" applyNumberFormat="1" applyFont="1" applyBorder="1" applyAlignment="1">
      <alignment horizontal="center" vertical="center"/>
    </xf>
    <xf numFmtId="177" fontId="7" fillId="0" borderId="38" xfId="0" applyNumberFormat="1" applyFont="1" applyBorder="1" applyAlignment="1">
      <alignment horizontal="center" vertical="center"/>
    </xf>
    <xf numFmtId="177" fontId="7" fillId="0" borderId="39" xfId="0" applyNumberFormat="1" applyFont="1" applyBorder="1" applyAlignment="1">
      <alignment horizontal="center" vertical="center"/>
    </xf>
    <xf numFmtId="0" fontId="7" fillId="0" borderId="21"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36"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1" xfId="0" applyFont="1" applyBorder="1" applyAlignment="1">
      <alignment horizontal="center" vertical="center"/>
    </xf>
    <xf numFmtId="0" fontId="7" fillId="0" borderId="30"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2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22"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35" xfId="0" applyFont="1" applyBorder="1" applyAlignment="1">
      <alignment horizontal="center" vertical="center"/>
    </xf>
    <xf numFmtId="0" fontId="7" fillId="0" borderId="9" xfId="0" applyFont="1" applyBorder="1" applyAlignment="1">
      <alignment horizontal="center" vertical="center"/>
    </xf>
    <xf numFmtId="0" fontId="7" fillId="0" borderId="40" xfId="0" applyFont="1" applyBorder="1" applyAlignment="1">
      <alignment horizontal="center" vertical="center"/>
    </xf>
    <xf numFmtId="0" fontId="13" fillId="0" borderId="11" xfId="0" applyFont="1" applyBorder="1" applyAlignment="1">
      <alignment horizontal="left" vertical="top"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15" fillId="0" borderId="41" xfId="4" applyFont="1" applyBorder="1" applyAlignment="1">
      <alignment horizontal="center" vertical="center"/>
    </xf>
    <xf numFmtId="0" fontId="15" fillId="0" borderId="42" xfId="4" applyFont="1" applyBorder="1" applyAlignment="1">
      <alignment horizontal="center" vertical="center"/>
    </xf>
    <xf numFmtId="0" fontId="15" fillId="0" borderId="43" xfId="4"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9" fillId="0" borderId="31" xfId="0" applyFont="1" applyBorder="1" applyAlignment="1">
      <alignment horizontal="distributed" vertical="center" wrapText="1"/>
    </xf>
    <xf numFmtId="0" fontId="9" fillId="0" borderId="11" xfId="0" applyFont="1" applyBorder="1" applyAlignment="1">
      <alignment horizontal="distributed" vertical="center" wrapText="1"/>
    </xf>
    <xf numFmtId="0" fontId="7" fillId="0" borderId="0" xfId="0" applyFont="1" applyAlignment="1">
      <alignment horizontal="center" vertical="center"/>
    </xf>
    <xf numFmtId="0" fontId="24" fillId="0" borderId="36" xfId="0" applyFont="1" applyBorder="1" applyAlignment="1">
      <alignment horizontal="center" vertical="center"/>
    </xf>
    <xf numFmtId="0" fontId="7" fillId="0" borderId="11" xfId="0" quotePrefix="1" applyFont="1" applyBorder="1" applyAlignment="1">
      <alignment horizontal="center" vertical="center"/>
    </xf>
    <xf numFmtId="0" fontId="9" fillId="0" borderId="35"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left" vertical="center"/>
    </xf>
    <xf numFmtId="0" fontId="9" fillId="0" borderId="3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7" fillId="0" borderId="0" xfId="6" applyNumberFormat="1" applyFont="1" applyAlignment="1">
      <alignment horizontal="center" vertical="center"/>
    </xf>
    <xf numFmtId="0" fontId="9" fillId="0" borderId="5" xfId="0" applyFont="1" applyBorder="1" applyAlignment="1">
      <alignment horizontal="center" vertical="center"/>
    </xf>
    <xf numFmtId="183" fontId="9" fillId="0" borderId="35" xfId="0" applyNumberFormat="1" applyFont="1" applyBorder="1" applyAlignment="1">
      <alignment horizontal="center" vertical="center"/>
    </xf>
    <xf numFmtId="183" fontId="9" fillId="0" borderId="10" xfId="0" applyNumberFormat="1" applyFont="1" applyBorder="1" applyAlignment="1">
      <alignment horizontal="center" vertical="center"/>
    </xf>
    <xf numFmtId="0" fontId="23" fillId="0" borderId="35"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11" fillId="0" borderId="35"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3" fillId="0" borderId="11" xfId="0" applyFont="1" applyBorder="1" applyAlignment="1">
      <alignment horizontal="center" vertical="center"/>
    </xf>
    <xf numFmtId="184" fontId="9" fillId="0" borderId="35" xfId="0" applyNumberFormat="1" applyFont="1" applyBorder="1" applyAlignment="1">
      <alignment horizontal="center" vertical="center"/>
    </xf>
    <xf numFmtId="184" fontId="9" fillId="0" borderId="10" xfId="0" applyNumberFormat="1" applyFont="1" applyBorder="1" applyAlignment="1">
      <alignment horizontal="center" vertical="center"/>
    </xf>
  </cellXfs>
  <cellStyles count="7">
    <cellStyle name="ハイパーリンク" xfId="4" builtinId="8"/>
    <cellStyle name="通貨" xfId="6" builtinId="7"/>
    <cellStyle name="通貨 2" xfId="1" xr:uid="{00000000-0005-0000-0000-000002000000}"/>
    <cellStyle name="標準" xfId="0" builtinId="0"/>
    <cellStyle name="標準 2" xfId="2" xr:uid="{00000000-0005-0000-0000-000004000000}"/>
    <cellStyle name="標準 3" xfId="3" xr:uid="{00000000-0005-0000-0000-000005000000}"/>
    <cellStyle name="標準 4"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126067</xdr:colOff>
      <xdr:row>11</xdr:row>
      <xdr:rowOff>34177</xdr:rowOff>
    </xdr:from>
    <xdr:to>
      <xdr:col>5</xdr:col>
      <xdr:colOff>58831</xdr:colOff>
      <xdr:row>15</xdr:row>
      <xdr:rowOff>67796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6067" y="3472702"/>
          <a:ext cx="3380814" cy="6432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登録番号をクリックすると</a:t>
          </a:r>
          <a:endParaRPr kumimoji="1" lang="en-US" altLang="ja-JP" sz="1600"/>
        </a:p>
        <a:p>
          <a:pPr algn="ctr"/>
          <a:r>
            <a:rPr kumimoji="1" lang="ja-JP" altLang="en-US" sz="1600"/>
            <a:t>該当の登録証へ</a:t>
          </a:r>
        </a:p>
      </xdr:txBody>
    </xdr:sp>
    <xdr:clientData/>
  </xdr:twoCellAnchor>
  <xdr:twoCellAnchor>
    <xdr:from>
      <xdr:col>1</xdr:col>
      <xdr:colOff>251008</xdr:colOff>
      <xdr:row>8</xdr:row>
      <xdr:rowOff>79562</xdr:rowOff>
    </xdr:from>
    <xdr:to>
      <xdr:col>1</xdr:col>
      <xdr:colOff>497538</xdr:colOff>
      <xdr:row>11</xdr:row>
      <xdr:rowOff>5603</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rot="10800000">
          <a:off x="527233" y="3060887"/>
          <a:ext cx="246530" cy="38324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400050</xdr:colOff>
      <xdr:row>8</xdr:row>
      <xdr:rowOff>36087</xdr:rowOff>
    </xdr:from>
    <xdr:to>
      <xdr:col>10</xdr:col>
      <xdr:colOff>76199</xdr:colOff>
      <xdr:row>24</xdr:row>
      <xdr:rowOff>54314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4684" t="18609" r="4424" b="25797"/>
        <a:stretch/>
      </xdr:blipFill>
      <xdr:spPr>
        <a:xfrm>
          <a:off x="3848100" y="3017412"/>
          <a:ext cx="7143749" cy="2456627"/>
        </a:xfrm>
        <a:prstGeom prst="rect">
          <a:avLst/>
        </a:prstGeom>
      </xdr:spPr>
    </xdr:pic>
    <xdr:clientData/>
  </xdr:twoCellAnchor>
  <xdr:twoCellAnchor>
    <xdr:from>
      <xdr:col>9</xdr:col>
      <xdr:colOff>438150</xdr:colOff>
      <xdr:row>8</xdr:row>
      <xdr:rowOff>104775</xdr:rowOff>
    </xdr:from>
    <xdr:to>
      <xdr:col>9</xdr:col>
      <xdr:colOff>1123950</xdr:colOff>
      <xdr:row>10</xdr:row>
      <xdr:rowOff>85725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163175" y="3086100"/>
          <a:ext cx="68580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旧</a:t>
          </a:r>
        </a:p>
      </xdr:txBody>
    </xdr:sp>
    <xdr:clientData/>
  </xdr:twoCellAnchor>
  <xdr:twoCellAnchor>
    <xdr:from>
      <xdr:col>7</xdr:col>
      <xdr:colOff>38100</xdr:colOff>
      <xdr:row>8</xdr:row>
      <xdr:rowOff>102762</xdr:rowOff>
    </xdr:from>
    <xdr:to>
      <xdr:col>7</xdr:col>
      <xdr:colOff>723900</xdr:colOff>
      <xdr:row>10</xdr:row>
      <xdr:rowOff>83712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553200" y="3084087"/>
          <a:ext cx="685800" cy="285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新</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G71"/>
  <sheetViews>
    <sheetView showZeros="0" tabSelected="1" view="pageBreakPreview" zoomScaleNormal="100" zoomScaleSheetLayoutView="100" workbookViewId="0">
      <selection activeCell="B8" sqref="B8"/>
    </sheetView>
  </sheetViews>
  <sheetFormatPr defaultColWidth="9" defaultRowHeight="12" x14ac:dyDescent="0.15"/>
  <cols>
    <col min="1" max="1" width="3.625" style="24" customWidth="1"/>
    <col min="2" max="2" width="12.75" style="24" customWidth="1"/>
    <col min="3" max="5" width="9.625" style="24" customWidth="1"/>
    <col min="6" max="6" width="30.625" style="23" customWidth="1"/>
    <col min="7" max="7" width="9.625" style="23" customWidth="1"/>
    <col min="8" max="8" width="11.5" style="23" bestFit="1" customWidth="1"/>
    <col min="9" max="9" width="30.625" style="23" customWidth="1"/>
    <col min="10" max="10" width="15.625" style="23" customWidth="1"/>
    <col min="11" max="11" width="30.625" style="23" customWidth="1"/>
    <col min="12" max="12" width="15.625" style="23" customWidth="1"/>
    <col min="13" max="13" width="25.625" style="23" customWidth="1"/>
    <col min="14" max="14" width="14.625" style="23" customWidth="1"/>
    <col min="15" max="15" width="25.625" style="23" customWidth="1"/>
    <col min="16" max="16" width="17.625" style="23" customWidth="1"/>
    <col min="17" max="17" width="23.875" style="25" customWidth="1"/>
    <col min="18" max="18" width="19.875" style="23" customWidth="1"/>
    <col min="19" max="19" width="19.5" style="23" customWidth="1"/>
    <col min="20" max="33" width="4.625" style="23" customWidth="1"/>
    <col min="34" max="34" width="26.5" style="23" customWidth="1"/>
    <col min="35" max="16384" width="9" style="23"/>
  </cols>
  <sheetData>
    <row r="1" spans="1:33" s="22" customFormat="1" ht="24.95" customHeight="1" x14ac:dyDescent="0.15">
      <c r="A1" s="21" t="s">
        <v>33</v>
      </c>
      <c r="B1" s="28" t="s">
        <v>34</v>
      </c>
      <c r="C1" s="28" t="s">
        <v>35</v>
      </c>
      <c r="D1" s="28" t="s">
        <v>36</v>
      </c>
      <c r="E1" s="28" t="s">
        <v>37</v>
      </c>
      <c r="F1" s="28" t="s">
        <v>38</v>
      </c>
      <c r="G1" s="28" t="s">
        <v>39</v>
      </c>
      <c r="H1" s="28" t="s">
        <v>100</v>
      </c>
      <c r="I1" s="29" t="s">
        <v>40</v>
      </c>
      <c r="J1" s="30" t="s">
        <v>41</v>
      </c>
      <c r="K1" s="30" t="s">
        <v>42</v>
      </c>
      <c r="L1" s="30" t="s">
        <v>46</v>
      </c>
      <c r="M1" s="30" t="s">
        <v>47</v>
      </c>
      <c r="N1" s="30" t="s">
        <v>46</v>
      </c>
      <c r="O1" s="30" t="s">
        <v>47</v>
      </c>
      <c r="P1" s="30" t="s">
        <v>43</v>
      </c>
      <c r="Q1" s="31" t="s">
        <v>44</v>
      </c>
      <c r="R1" s="33" t="s">
        <v>58</v>
      </c>
      <c r="S1" s="33" t="s">
        <v>59</v>
      </c>
      <c r="T1" s="104" t="s">
        <v>50</v>
      </c>
      <c r="U1" s="105"/>
      <c r="V1" s="104" t="s">
        <v>51</v>
      </c>
      <c r="W1" s="105"/>
      <c r="X1" s="106" t="s">
        <v>52</v>
      </c>
      <c r="Y1" s="105"/>
      <c r="Z1" s="107" t="s">
        <v>53</v>
      </c>
      <c r="AA1" s="108"/>
      <c r="AB1" s="104" t="s">
        <v>54</v>
      </c>
      <c r="AC1" s="105"/>
      <c r="AD1" s="109" t="s">
        <v>55</v>
      </c>
      <c r="AE1" s="110"/>
      <c r="AF1" s="102" t="s">
        <v>56</v>
      </c>
      <c r="AG1" s="103"/>
    </row>
    <row r="2" spans="1:33" ht="30" customHeight="1" x14ac:dyDescent="0.15">
      <c r="A2" s="32">
        <v>1</v>
      </c>
      <c r="B2" s="34" t="s">
        <v>89</v>
      </c>
      <c r="C2" s="26">
        <v>38991</v>
      </c>
      <c r="D2" s="26">
        <v>45194</v>
      </c>
      <c r="E2" s="26">
        <v>46295</v>
      </c>
      <c r="F2" s="35" t="s">
        <v>60</v>
      </c>
      <c r="G2" s="35" t="s">
        <v>61</v>
      </c>
      <c r="H2" t="s">
        <v>101</v>
      </c>
      <c r="I2" s="35" t="s">
        <v>62</v>
      </c>
      <c r="J2" s="36" t="s">
        <v>63</v>
      </c>
      <c r="K2" s="36" t="s">
        <v>62</v>
      </c>
      <c r="L2" s="36"/>
      <c r="M2" s="36"/>
      <c r="N2" s="36"/>
      <c r="O2" s="36"/>
      <c r="P2" s="36" t="s">
        <v>57</v>
      </c>
      <c r="Q2" s="37" t="s">
        <v>64</v>
      </c>
      <c r="R2" s="38"/>
      <c r="S2" s="38"/>
      <c r="T2" s="39"/>
      <c r="U2" s="40"/>
      <c r="V2" s="41"/>
      <c r="W2" s="42"/>
      <c r="X2" s="43"/>
      <c r="Y2" s="44"/>
      <c r="Z2" s="45"/>
      <c r="AA2" s="46"/>
      <c r="AB2" s="47">
        <v>1</v>
      </c>
      <c r="AC2" s="44"/>
      <c r="AD2" s="48">
        <v>1</v>
      </c>
      <c r="AE2" s="46"/>
      <c r="AF2" s="49">
        <f t="shared" ref="AF2:AF7" si="0">SUM(T2,V2,X2,Z2,AB2,AD2)</f>
        <v>2</v>
      </c>
      <c r="AG2" s="50">
        <f t="shared" ref="AG2:AG7" si="1">SUM(U2,W2,Y2,AA2,AC2)</f>
        <v>0</v>
      </c>
    </row>
    <row r="3" spans="1:33" ht="30" customHeight="1" x14ac:dyDescent="0.15">
      <c r="A3" s="32">
        <v>2</v>
      </c>
      <c r="B3" s="34" t="s">
        <v>90</v>
      </c>
      <c r="C3" s="26">
        <v>38991</v>
      </c>
      <c r="D3" s="26">
        <v>45189</v>
      </c>
      <c r="E3" s="26">
        <v>46295</v>
      </c>
      <c r="F3" s="35" t="s">
        <v>65</v>
      </c>
      <c r="G3" s="35" t="s">
        <v>174</v>
      </c>
      <c r="H3" s="73" t="s">
        <v>102</v>
      </c>
      <c r="I3" s="35" t="s">
        <v>66</v>
      </c>
      <c r="J3" s="36" t="s">
        <v>67</v>
      </c>
      <c r="K3" s="36" t="s">
        <v>68</v>
      </c>
      <c r="L3" s="36"/>
      <c r="M3" s="36"/>
      <c r="N3" s="36"/>
      <c r="O3" s="36"/>
      <c r="P3" s="36" t="s">
        <v>57</v>
      </c>
      <c r="Q3" s="37" t="s">
        <v>69</v>
      </c>
      <c r="R3" s="38"/>
      <c r="S3" s="38"/>
      <c r="T3" s="39"/>
      <c r="U3" s="40"/>
      <c r="V3" s="51"/>
      <c r="W3" s="52"/>
      <c r="X3" s="43"/>
      <c r="Y3" s="44"/>
      <c r="Z3" s="53"/>
      <c r="AA3" s="54"/>
      <c r="AB3" s="47"/>
      <c r="AC3" s="44"/>
      <c r="AD3" s="47">
        <v>9</v>
      </c>
      <c r="AE3" s="54"/>
      <c r="AF3" s="43">
        <f t="shared" si="0"/>
        <v>9</v>
      </c>
      <c r="AG3" s="44">
        <f t="shared" si="1"/>
        <v>0</v>
      </c>
    </row>
    <row r="4" spans="1:33" ht="30" customHeight="1" x14ac:dyDescent="0.15">
      <c r="A4" s="32">
        <v>3</v>
      </c>
      <c r="B4" s="34" t="s">
        <v>91</v>
      </c>
      <c r="C4" s="26">
        <v>38991</v>
      </c>
      <c r="D4" s="26">
        <v>45195</v>
      </c>
      <c r="E4" s="26">
        <v>45930</v>
      </c>
      <c r="F4" s="35" t="s">
        <v>70</v>
      </c>
      <c r="G4" s="35" t="s">
        <v>71</v>
      </c>
      <c r="H4" s="73" t="s">
        <v>104</v>
      </c>
      <c r="I4" s="35" t="s">
        <v>72</v>
      </c>
      <c r="J4" s="36" t="s">
        <v>73</v>
      </c>
      <c r="K4" s="36" t="s">
        <v>72</v>
      </c>
      <c r="L4" s="36" t="s">
        <v>74</v>
      </c>
      <c r="M4" s="36" t="s">
        <v>75</v>
      </c>
      <c r="N4" s="36"/>
      <c r="O4" s="36"/>
      <c r="P4" s="36" t="s">
        <v>57</v>
      </c>
      <c r="Q4" s="37" t="s">
        <v>76</v>
      </c>
      <c r="R4" s="38"/>
      <c r="S4" s="38"/>
      <c r="T4" s="55"/>
      <c r="U4" s="56"/>
      <c r="V4" s="57"/>
      <c r="W4" s="58"/>
      <c r="X4" s="59"/>
      <c r="Y4" s="60"/>
      <c r="Z4" s="61"/>
      <c r="AA4" s="62"/>
      <c r="AB4" s="63"/>
      <c r="AC4" s="60"/>
      <c r="AD4" s="63">
        <v>6</v>
      </c>
      <c r="AE4" s="62"/>
      <c r="AF4" s="59">
        <f t="shared" si="0"/>
        <v>6</v>
      </c>
      <c r="AG4" s="60">
        <f t="shared" si="1"/>
        <v>0</v>
      </c>
    </row>
    <row r="5" spans="1:33" ht="30" customHeight="1" x14ac:dyDescent="0.15">
      <c r="A5" s="32">
        <v>4</v>
      </c>
      <c r="B5" s="34" t="s">
        <v>92</v>
      </c>
      <c r="C5" s="26">
        <v>38991</v>
      </c>
      <c r="D5" s="26">
        <v>45197</v>
      </c>
      <c r="E5" s="26">
        <v>46295</v>
      </c>
      <c r="F5" s="35" t="s">
        <v>77</v>
      </c>
      <c r="G5" s="35" t="s">
        <v>185</v>
      </c>
      <c r="H5" s="73" t="s">
        <v>105</v>
      </c>
      <c r="I5" s="35" t="s">
        <v>78</v>
      </c>
      <c r="J5" s="36" t="s">
        <v>79</v>
      </c>
      <c r="K5" s="36" t="s">
        <v>78</v>
      </c>
      <c r="L5" s="36"/>
      <c r="M5" s="36"/>
      <c r="N5" s="36"/>
      <c r="O5" s="36"/>
      <c r="P5" s="36" t="s">
        <v>57</v>
      </c>
      <c r="Q5" s="37" t="s">
        <v>69</v>
      </c>
      <c r="R5" s="38"/>
      <c r="S5" s="38"/>
      <c r="T5" s="64"/>
      <c r="U5" s="65"/>
      <c r="V5" s="66"/>
      <c r="W5" s="67"/>
      <c r="X5" s="68"/>
      <c r="Y5" s="69"/>
      <c r="Z5" s="70"/>
      <c r="AA5" s="67"/>
      <c r="AB5" s="71"/>
      <c r="AC5" s="69"/>
      <c r="AD5" s="71">
        <v>4</v>
      </c>
      <c r="AE5" s="67"/>
      <c r="AF5" s="68">
        <f t="shared" si="0"/>
        <v>4</v>
      </c>
      <c r="AG5" s="69">
        <f t="shared" si="1"/>
        <v>0</v>
      </c>
    </row>
    <row r="6" spans="1:33" ht="30" customHeight="1" x14ac:dyDescent="0.15">
      <c r="A6" s="32">
        <v>5</v>
      </c>
      <c r="B6" s="34" t="s">
        <v>93</v>
      </c>
      <c r="C6" s="26">
        <v>38991</v>
      </c>
      <c r="D6" s="26">
        <v>45191</v>
      </c>
      <c r="E6" s="26">
        <v>46295</v>
      </c>
      <c r="F6" s="35" t="s">
        <v>80</v>
      </c>
      <c r="G6" s="35" t="s">
        <v>81</v>
      </c>
      <c r="H6" s="73" t="s">
        <v>106</v>
      </c>
      <c r="I6" s="35" t="s">
        <v>82</v>
      </c>
      <c r="J6" s="36" t="s">
        <v>83</v>
      </c>
      <c r="K6" s="36" t="s">
        <v>84</v>
      </c>
      <c r="L6" s="36"/>
      <c r="M6" s="36"/>
      <c r="N6" s="36"/>
      <c r="O6" s="36"/>
      <c r="P6" s="36" t="s">
        <v>57</v>
      </c>
      <c r="Q6" s="37" t="s">
        <v>182</v>
      </c>
      <c r="R6" s="38"/>
      <c r="S6" s="38"/>
      <c r="T6" s="55"/>
      <c r="U6" s="56"/>
      <c r="V6" s="57"/>
      <c r="W6" s="58"/>
      <c r="X6" s="59"/>
      <c r="Y6" s="60"/>
      <c r="Z6" s="61"/>
      <c r="AA6" s="62"/>
      <c r="AB6" s="63"/>
      <c r="AC6" s="60"/>
      <c r="AD6" s="63">
        <v>1</v>
      </c>
      <c r="AE6" s="62"/>
      <c r="AF6" s="59">
        <f t="shared" si="0"/>
        <v>1</v>
      </c>
      <c r="AG6" s="60">
        <f t="shared" si="1"/>
        <v>0</v>
      </c>
    </row>
    <row r="7" spans="1:33" ht="30" customHeight="1" x14ac:dyDescent="0.15">
      <c r="A7" s="32">
        <v>6</v>
      </c>
      <c r="B7" s="34" t="s">
        <v>94</v>
      </c>
      <c r="C7" s="26">
        <v>42644</v>
      </c>
      <c r="D7" s="26">
        <v>44442</v>
      </c>
      <c r="E7" s="26">
        <v>45565</v>
      </c>
      <c r="F7" s="35" t="s">
        <v>85</v>
      </c>
      <c r="G7" s="35" t="s">
        <v>71</v>
      </c>
      <c r="H7" s="73" t="s">
        <v>103</v>
      </c>
      <c r="I7" s="35" t="s">
        <v>72</v>
      </c>
      <c r="J7" s="36" t="s">
        <v>86</v>
      </c>
      <c r="K7" s="36" t="s">
        <v>87</v>
      </c>
      <c r="L7" s="36"/>
      <c r="M7" s="36"/>
      <c r="N7" s="36"/>
      <c r="O7" s="36"/>
      <c r="P7" s="36" t="s">
        <v>57</v>
      </c>
      <c r="Q7" s="37" t="s">
        <v>76</v>
      </c>
      <c r="R7" s="38"/>
      <c r="S7" s="38"/>
      <c r="T7" s="55"/>
      <c r="U7" s="56"/>
      <c r="V7" s="57"/>
      <c r="W7" s="58"/>
      <c r="X7" s="59"/>
      <c r="Y7" s="60"/>
      <c r="Z7" s="61"/>
      <c r="AA7" s="62"/>
      <c r="AB7" s="63">
        <v>2</v>
      </c>
      <c r="AC7" s="60"/>
      <c r="AD7" s="63"/>
      <c r="AE7" s="62"/>
      <c r="AF7" s="59">
        <f t="shared" si="0"/>
        <v>2</v>
      </c>
      <c r="AG7" s="60">
        <f t="shared" si="1"/>
        <v>0</v>
      </c>
    </row>
    <row r="8" spans="1:33" ht="30" customHeight="1" x14ac:dyDescent="0.15">
      <c r="A8" s="32">
        <v>7</v>
      </c>
      <c r="B8" s="34" t="s">
        <v>166</v>
      </c>
      <c r="C8" s="26">
        <v>44502</v>
      </c>
      <c r="D8" s="26">
        <v>45225</v>
      </c>
      <c r="E8" s="26">
        <v>46327</v>
      </c>
      <c r="F8" s="35" t="s">
        <v>167</v>
      </c>
      <c r="G8" s="35" t="s">
        <v>168</v>
      </c>
      <c r="H8" s="73" t="s">
        <v>169</v>
      </c>
      <c r="I8" s="35" t="s">
        <v>170</v>
      </c>
      <c r="J8" s="36" t="s">
        <v>171</v>
      </c>
      <c r="K8" s="36" t="s">
        <v>172</v>
      </c>
      <c r="L8" s="36"/>
      <c r="M8" s="36"/>
      <c r="N8" s="36"/>
      <c r="O8" s="36"/>
      <c r="P8" s="36" t="s">
        <v>57</v>
      </c>
      <c r="Q8" s="37" t="s">
        <v>173</v>
      </c>
      <c r="R8" s="38"/>
      <c r="S8" s="38"/>
      <c r="T8" s="64"/>
      <c r="U8" s="65"/>
      <c r="V8" s="66"/>
      <c r="W8" s="72"/>
      <c r="X8" s="68"/>
      <c r="Y8" s="69"/>
      <c r="Z8" s="70"/>
      <c r="AA8" s="67"/>
      <c r="AB8" s="71">
        <v>1</v>
      </c>
      <c r="AC8" s="69"/>
      <c r="AD8" s="71">
        <v>2</v>
      </c>
      <c r="AE8" s="67"/>
      <c r="AF8" s="68">
        <f t="shared" ref="AF8" si="2">SUM(T8,V8,X8,Z8,AB8,AD8)</f>
        <v>3</v>
      </c>
      <c r="AG8" s="69">
        <f t="shared" ref="AG8" si="3">SUM(U8,W8,Y8,AA8,AC8)</f>
        <v>0</v>
      </c>
    </row>
    <row r="71" ht="17.25" customHeight="1" x14ac:dyDescent="0.15"/>
  </sheetData>
  <mergeCells count="7">
    <mergeCell ref="AF1:AG1"/>
    <mergeCell ref="T1:U1"/>
    <mergeCell ref="V1:W1"/>
    <mergeCell ref="X1:Y1"/>
    <mergeCell ref="Z1:AA1"/>
    <mergeCell ref="AB1:AC1"/>
    <mergeCell ref="AD1:AE1"/>
  </mergeCells>
  <phoneticPr fontId="5"/>
  <hyperlinks>
    <hyperlink ref="A2" location="'1'!A1" display="'1'!A1" xr:uid="{00000000-0004-0000-0000-000000000000}"/>
    <hyperlink ref="A3" location="'2'!A1" display="'2'!A1" xr:uid="{00000000-0004-0000-0000-000001000000}"/>
    <hyperlink ref="A4" location="'3'!A1" display="'3'!A1" xr:uid="{00000000-0004-0000-0000-000002000000}"/>
    <hyperlink ref="A6" location="'5'!A1" display="'5'!A1" xr:uid="{00000000-0004-0000-0000-000003000000}"/>
    <hyperlink ref="A5" location="'4'!A1" display="'4'!A1" xr:uid="{00000000-0004-0000-0000-000004000000}"/>
    <hyperlink ref="A7" location="'6'!A1" display="'6'!A1" xr:uid="{00000000-0004-0000-0000-000005000000}"/>
    <hyperlink ref="B2" location="市交2!A1" display="北北市交第２号" xr:uid="{00000000-0004-0000-0000-000006000000}"/>
    <hyperlink ref="B3:B7" location="市交1!Print_Area" display="北札市交第1号" xr:uid="{00000000-0004-0000-0000-000007000000}"/>
    <hyperlink ref="B3" location="市交4!A1" display="北北市交第４号" xr:uid="{00000000-0004-0000-0000-000008000000}"/>
    <hyperlink ref="B4" location="市交5!A1" display="北北市交第５号" xr:uid="{00000000-0004-0000-0000-000009000000}"/>
    <hyperlink ref="B5" location="市交8!A1" display="北北市交第８号" xr:uid="{00000000-0004-0000-0000-00000A000000}"/>
    <hyperlink ref="B6" location="市交9!A1" display="北北市交第９号" xr:uid="{00000000-0004-0000-0000-00000B000000}"/>
    <hyperlink ref="B7" location="市交10!A1" display="北北市交第１０号" xr:uid="{00000000-0004-0000-0000-00000C000000}"/>
    <hyperlink ref="A8" location="'6'!A1" display="'6'!A1" xr:uid="{00000000-0004-0000-0000-00000D000000}"/>
    <hyperlink ref="B8" location="北北交１!Print_Area" display="北北交第１号" xr:uid="{00000000-0004-0000-0000-00000E000000}"/>
  </hyperlinks>
  <pageMargins left="0.25" right="0.25" top="0.75" bottom="0.75" header="0.3" footer="0.3"/>
  <pageSetup paperSize="9" scale="3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85"/>
  <sheetViews>
    <sheetView view="pageBreakPreview" zoomScale="85" zoomScaleNormal="100" zoomScaleSheetLayoutView="85" workbookViewId="0">
      <selection activeCell="O13" sqref="O13"/>
    </sheetView>
  </sheetViews>
  <sheetFormatPr defaultColWidth="2.125" defaultRowHeight="14.25" x14ac:dyDescent="0.15"/>
  <cols>
    <col min="1" max="1" width="3.625" style="74" customWidth="1"/>
    <col min="2" max="2" width="20.625" style="3" customWidth="1"/>
    <col min="3" max="3" width="23.625" style="3" customWidth="1"/>
    <col min="4" max="4" width="20.625" style="3" customWidth="1"/>
    <col min="5" max="5" width="20.625" style="95" customWidth="1"/>
    <col min="6" max="6" width="3.625" style="96" customWidth="1"/>
    <col min="7" max="16384" width="2.125" style="3"/>
  </cols>
  <sheetData>
    <row r="1" spans="1:10" ht="15" customHeight="1" x14ac:dyDescent="0.15">
      <c r="E1" s="186" t="s">
        <v>107</v>
      </c>
      <c r="F1" s="186"/>
    </row>
    <row r="2" spans="1:10" ht="24.95" customHeight="1" x14ac:dyDescent="0.15">
      <c r="A2" s="187" t="s">
        <v>108</v>
      </c>
      <c r="B2" s="187"/>
      <c r="C2" s="187"/>
      <c r="D2" s="187"/>
      <c r="E2" s="187"/>
      <c r="F2" s="187"/>
    </row>
    <row r="3" spans="1:10" ht="20.100000000000001" customHeight="1" x14ac:dyDescent="0.15">
      <c r="A3" s="188">
        <v>1</v>
      </c>
      <c r="B3" s="75" t="s">
        <v>109</v>
      </c>
      <c r="C3" s="76">
        <v>38991</v>
      </c>
      <c r="D3" s="75" t="s">
        <v>110</v>
      </c>
      <c r="E3" s="189"/>
      <c r="F3" s="190"/>
    </row>
    <row r="4" spans="1:10" ht="20.100000000000001" customHeight="1" x14ac:dyDescent="0.15">
      <c r="A4" s="188"/>
      <c r="B4" s="77" t="s">
        <v>111</v>
      </c>
      <c r="C4" s="191" t="s">
        <v>142</v>
      </c>
      <c r="D4" s="191"/>
      <c r="E4" s="78">
        <v>34.1</v>
      </c>
      <c r="F4" s="79" t="s">
        <v>112</v>
      </c>
    </row>
    <row r="5" spans="1:10" ht="20.100000000000001" customHeight="1" x14ac:dyDescent="0.15">
      <c r="A5" s="188"/>
      <c r="B5" s="80" t="s">
        <v>113</v>
      </c>
      <c r="C5" s="192" t="s">
        <v>145</v>
      </c>
      <c r="D5" s="193"/>
      <c r="E5" s="193"/>
      <c r="F5" s="194"/>
    </row>
    <row r="6" spans="1:10" ht="20.100000000000001" customHeight="1" x14ac:dyDescent="0.15">
      <c r="A6" s="188"/>
      <c r="B6" s="80" t="s">
        <v>114</v>
      </c>
      <c r="C6" s="192" t="s">
        <v>148</v>
      </c>
      <c r="D6" s="193"/>
      <c r="E6" s="193"/>
      <c r="F6" s="194"/>
      <c r="G6" s="186"/>
      <c r="H6" s="186"/>
      <c r="I6" s="186"/>
      <c r="J6" s="186"/>
    </row>
    <row r="7" spans="1:10" ht="20.100000000000001" customHeight="1" x14ac:dyDescent="0.15">
      <c r="A7" s="188"/>
      <c r="B7" s="80" t="s">
        <v>115</v>
      </c>
      <c r="C7" s="202" t="s">
        <v>150</v>
      </c>
      <c r="D7" s="203"/>
      <c r="E7" s="203"/>
      <c r="F7" s="204"/>
    </row>
    <row r="8" spans="1:10" ht="20.100000000000001" customHeight="1" x14ac:dyDescent="0.15">
      <c r="A8" s="83"/>
      <c r="B8" s="84"/>
      <c r="C8" s="85"/>
      <c r="D8" s="85"/>
      <c r="E8" s="86"/>
      <c r="F8" s="87"/>
      <c r="G8" s="88"/>
    </row>
    <row r="9" spans="1:10" ht="20.100000000000001" customHeight="1" x14ac:dyDescent="0.15">
      <c r="A9" s="188">
        <v>2</v>
      </c>
      <c r="B9" s="75" t="s">
        <v>109</v>
      </c>
      <c r="C9" s="76">
        <f>$C$3</f>
        <v>38991</v>
      </c>
      <c r="D9" s="75" t="s">
        <v>110</v>
      </c>
      <c r="E9" s="189"/>
      <c r="F9" s="190"/>
    </row>
    <row r="10" spans="1:10" ht="20.100000000000001" customHeight="1" x14ac:dyDescent="0.15">
      <c r="A10" s="188"/>
      <c r="B10" s="77" t="s">
        <v>111</v>
      </c>
      <c r="C10" s="191" t="s">
        <v>143</v>
      </c>
      <c r="D10" s="191"/>
      <c r="E10" s="78">
        <v>40.4</v>
      </c>
      <c r="F10" s="79" t="s">
        <v>112</v>
      </c>
    </row>
    <row r="11" spans="1:10" ht="20.100000000000001" customHeight="1" x14ac:dyDescent="0.15">
      <c r="A11" s="188"/>
      <c r="B11" s="80" t="s">
        <v>113</v>
      </c>
      <c r="C11" s="192" t="s">
        <v>146</v>
      </c>
      <c r="D11" s="193"/>
      <c r="E11" s="193"/>
      <c r="F11" s="194"/>
      <c r="G11" s="195"/>
      <c r="H11" s="195"/>
      <c r="I11" s="195"/>
      <c r="J11" s="195"/>
    </row>
    <row r="12" spans="1:10" ht="20.100000000000001" customHeight="1" x14ac:dyDescent="0.15">
      <c r="A12" s="188"/>
      <c r="B12" s="80" t="s">
        <v>114</v>
      </c>
      <c r="C12" s="192" t="s">
        <v>149</v>
      </c>
      <c r="D12" s="193"/>
      <c r="E12" s="193"/>
      <c r="F12" s="194"/>
      <c r="G12" s="89"/>
    </row>
    <row r="13" spans="1:10" ht="20.100000000000001" customHeight="1" x14ac:dyDescent="0.15">
      <c r="A13" s="188"/>
      <c r="B13" s="80" t="s">
        <v>115</v>
      </c>
      <c r="C13" s="192" t="s">
        <v>151</v>
      </c>
      <c r="D13" s="193"/>
      <c r="E13" s="193"/>
      <c r="F13" s="194"/>
    </row>
    <row r="14" spans="1:10" ht="20.100000000000001" customHeight="1" x14ac:dyDescent="0.15">
      <c r="A14" s="90"/>
      <c r="B14" s="84"/>
      <c r="C14" s="85"/>
      <c r="D14" s="85"/>
      <c r="E14" s="86"/>
      <c r="F14" s="87"/>
      <c r="G14" s="88"/>
    </row>
    <row r="15" spans="1:10" ht="20.100000000000001" customHeight="1" x14ac:dyDescent="0.15">
      <c r="A15" s="188">
        <v>3</v>
      </c>
      <c r="B15" s="75" t="s">
        <v>109</v>
      </c>
      <c r="C15" s="76">
        <f>$C$3</f>
        <v>38991</v>
      </c>
      <c r="D15" s="75" t="s">
        <v>110</v>
      </c>
      <c r="E15" s="189"/>
      <c r="F15" s="190"/>
    </row>
    <row r="16" spans="1:10" ht="20.100000000000001" customHeight="1" x14ac:dyDescent="0.15">
      <c r="A16" s="188"/>
      <c r="B16" s="77" t="s">
        <v>111</v>
      </c>
      <c r="C16" s="191" t="s">
        <v>144</v>
      </c>
      <c r="D16" s="191"/>
      <c r="E16" s="78">
        <v>63.6</v>
      </c>
      <c r="F16" s="79" t="s">
        <v>112</v>
      </c>
    </row>
    <row r="17" spans="1:10" ht="20.100000000000001" customHeight="1" x14ac:dyDescent="0.15">
      <c r="A17" s="188"/>
      <c r="B17" s="80" t="s">
        <v>113</v>
      </c>
      <c r="C17" s="192" t="s">
        <v>147</v>
      </c>
      <c r="D17" s="193"/>
      <c r="E17" s="193"/>
      <c r="F17" s="194"/>
      <c r="G17" s="195"/>
      <c r="H17" s="195"/>
      <c r="I17" s="195"/>
      <c r="J17" s="195"/>
    </row>
    <row r="18" spans="1:10" ht="20.100000000000001" customHeight="1" x14ac:dyDescent="0.15">
      <c r="A18" s="188"/>
      <c r="B18" s="80" t="s">
        <v>114</v>
      </c>
      <c r="C18" s="192" t="s">
        <v>152</v>
      </c>
      <c r="D18" s="193"/>
      <c r="E18" s="193"/>
      <c r="F18" s="194"/>
      <c r="G18" s="89"/>
    </row>
    <row r="19" spans="1:10" ht="20.100000000000001" customHeight="1" x14ac:dyDescent="0.15">
      <c r="A19" s="188"/>
      <c r="B19" s="80" t="s">
        <v>115</v>
      </c>
      <c r="C19" s="199" t="s">
        <v>153</v>
      </c>
      <c r="D19" s="200"/>
      <c r="E19" s="200"/>
      <c r="F19" s="201"/>
    </row>
    <row r="20" spans="1:10" ht="20.100000000000001" customHeight="1" x14ac:dyDescent="0.15">
      <c r="A20" s="90"/>
      <c r="B20" s="84"/>
      <c r="C20" s="85"/>
      <c r="D20" s="85"/>
      <c r="E20" s="86"/>
      <c r="F20" s="87"/>
      <c r="G20" s="88"/>
    </row>
    <row r="21" spans="1:10" ht="20.100000000000001" customHeight="1" x14ac:dyDescent="0.15">
      <c r="A21" s="188">
        <v>4</v>
      </c>
      <c r="B21" s="75" t="s">
        <v>109</v>
      </c>
      <c r="C21" s="76"/>
      <c r="D21" s="75" t="s">
        <v>110</v>
      </c>
      <c r="E21" s="189"/>
      <c r="F21" s="190"/>
    </row>
    <row r="22" spans="1:10" ht="20.100000000000001" customHeight="1" x14ac:dyDescent="0.15">
      <c r="A22" s="188"/>
      <c r="B22" s="77" t="s">
        <v>111</v>
      </c>
      <c r="C22" s="191"/>
      <c r="D22" s="191"/>
      <c r="E22" s="78"/>
      <c r="F22" s="79" t="s">
        <v>112</v>
      </c>
    </row>
    <row r="23" spans="1:10" ht="20.100000000000001" customHeight="1" x14ac:dyDescent="0.15">
      <c r="A23" s="188"/>
      <c r="B23" s="80" t="s">
        <v>113</v>
      </c>
      <c r="C23" s="192"/>
      <c r="D23" s="193"/>
      <c r="E23" s="193"/>
      <c r="F23" s="194"/>
      <c r="G23" s="195"/>
      <c r="H23" s="195"/>
      <c r="I23" s="195"/>
      <c r="J23" s="195"/>
    </row>
    <row r="24" spans="1:10" ht="20.100000000000001" customHeight="1" x14ac:dyDescent="0.15">
      <c r="A24" s="188"/>
      <c r="B24" s="80" t="s">
        <v>114</v>
      </c>
      <c r="C24" s="192"/>
      <c r="D24" s="193"/>
      <c r="E24" s="193"/>
      <c r="F24" s="194"/>
      <c r="G24" s="89"/>
    </row>
    <row r="25" spans="1:10" ht="20.100000000000001" customHeight="1" x14ac:dyDescent="0.15">
      <c r="A25" s="188"/>
      <c r="B25" s="80" t="s">
        <v>115</v>
      </c>
      <c r="C25" s="192"/>
      <c r="D25" s="193"/>
      <c r="E25" s="193"/>
      <c r="F25" s="194"/>
    </row>
    <row r="26" spans="1:10" ht="20.100000000000001" customHeight="1" x14ac:dyDescent="0.15">
      <c r="A26" s="90"/>
      <c r="B26" s="84"/>
      <c r="C26" s="85"/>
      <c r="D26" s="85"/>
      <c r="E26" s="86"/>
      <c r="F26" s="87"/>
      <c r="G26" s="88"/>
    </row>
    <row r="27" spans="1:10" ht="20.100000000000001" customHeight="1" x14ac:dyDescent="0.15">
      <c r="A27" s="188">
        <v>5</v>
      </c>
      <c r="B27" s="75" t="s">
        <v>109</v>
      </c>
      <c r="C27" s="76"/>
      <c r="D27" s="75" t="s">
        <v>110</v>
      </c>
      <c r="E27" s="189"/>
      <c r="F27" s="190"/>
    </row>
    <row r="28" spans="1:10" ht="20.100000000000001" customHeight="1" x14ac:dyDescent="0.15">
      <c r="A28" s="188"/>
      <c r="B28" s="77" t="s">
        <v>111</v>
      </c>
      <c r="C28" s="191"/>
      <c r="D28" s="191"/>
      <c r="E28" s="78"/>
      <c r="F28" s="79" t="s">
        <v>112</v>
      </c>
    </row>
    <row r="29" spans="1:10" ht="20.100000000000001" customHeight="1" x14ac:dyDescent="0.15">
      <c r="A29" s="188"/>
      <c r="B29" s="80" t="s">
        <v>113</v>
      </c>
      <c r="C29" s="192"/>
      <c r="D29" s="193"/>
      <c r="E29" s="193"/>
      <c r="F29" s="194"/>
    </row>
    <row r="30" spans="1:10" ht="20.100000000000001" customHeight="1" x14ac:dyDescent="0.15">
      <c r="A30" s="188"/>
      <c r="B30" s="80" t="s">
        <v>114</v>
      </c>
      <c r="C30" s="192"/>
      <c r="D30" s="193"/>
      <c r="E30" s="193"/>
      <c r="F30" s="194"/>
      <c r="G30" s="195"/>
      <c r="H30" s="195"/>
      <c r="I30" s="195"/>
      <c r="J30" s="195"/>
    </row>
    <row r="31" spans="1:10" ht="20.100000000000001" customHeight="1" x14ac:dyDescent="0.15">
      <c r="A31" s="188"/>
      <c r="B31" s="80" t="s">
        <v>115</v>
      </c>
      <c r="C31" s="192"/>
      <c r="D31" s="193"/>
      <c r="E31" s="193"/>
      <c r="F31" s="194"/>
      <c r="G31" s="89"/>
    </row>
    <row r="32" spans="1:10" ht="20.100000000000001" customHeight="1" x14ac:dyDescent="0.15">
      <c r="A32" s="90"/>
      <c r="B32" s="84"/>
      <c r="C32" s="85"/>
      <c r="D32" s="85"/>
      <c r="E32" s="86"/>
      <c r="F32" s="87"/>
      <c r="G32" s="88"/>
    </row>
    <row r="33" spans="1:10" ht="20.100000000000001" customHeight="1" x14ac:dyDescent="0.15">
      <c r="A33" s="188">
        <v>6</v>
      </c>
      <c r="B33" s="75" t="s">
        <v>109</v>
      </c>
      <c r="C33" s="76"/>
      <c r="D33" s="75" t="s">
        <v>110</v>
      </c>
      <c r="E33" s="189"/>
      <c r="F33" s="190"/>
      <c r="G33" s="91"/>
      <c r="H33" s="91"/>
      <c r="I33" s="91"/>
      <c r="J33" s="91"/>
    </row>
    <row r="34" spans="1:10" ht="20.100000000000001" customHeight="1" x14ac:dyDescent="0.15">
      <c r="A34" s="188"/>
      <c r="B34" s="77" t="s">
        <v>111</v>
      </c>
      <c r="C34" s="191"/>
      <c r="D34" s="191"/>
      <c r="E34" s="78"/>
      <c r="F34" s="79" t="s">
        <v>112</v>
      </c>
    </row>
    <row r="35" spans="1:10" ht="20.100000000000001" customHeight="1" x14ac:dyDescent="0.15">
      <c r="A35" s="188"/>
      <c r="B35" s="80" t="s">
        <v>113</v>
      </c>
      <c r="C35" s="192"/>
      <c r="D35" s="193"/>
      <c r="E35" s="193"/>
      <c r="F35" s="194"/>
    </row>
    <row r="36" spans="1:10" ht="20.100000000000001" customHeight="1" x14ac:dyDescent="0.15">
      <c r="A36" s="188"/>
      <c r="B36" s="80" t="s">
        <v>114</v>
      </c>
      <c r="C36" s="192"/>
      <c r="D36" s="193"/>
      <c r="E36" s="193"/>
      <c r="F36" s="194"/>
      <c r="G36" s="195"/>
      <c r="H36" s="195"/>
      <c r="I36" s="195"/>
      <c r="J36" s="195"/>
    </row>
    <row r="37" spans="1:10" ht="20.100000000000001" customHeight="1" x14ac:dyDescent="0.15">
      <c r="A37" s="188"/>
      <c r="B37" s="80" t="s">
        <v>115</v>
      </c>
      <c r="C37" s="192"/>
      <c r="D37" s="193"/>
      <c r="E37" s="193"/>
      <c r="F37" s="194"/>
      <c r="G37" s="195"/>
      <c r="H37" s="195"/>
      <c r="I37" s="195"/>
      <c r="J37" s="195"/>
    </row>
    <row r="38" spans="1:10" ht="20.100000000000001" customHeight="1" x14ac:dyDescent="0.15">
      <c r="A38" s="90"/>
      <c r="B38" s="84"/>
      <c r="C38" s="85"/>
      <c r="D38" s="85"/>
      <c r="E38" s="86"/>
      <c r="F38" s="87"/>
      <c r="G38" s="88"/>
    </row>
    <row r="39" spans="1:10" ht="20.100000000000001" customHeight="1" x14ac:dyDescent="0.15">
      <c r="A39" s="188">
        <v>7</v>
      </c>
      <c r="B39" s="75" t="s">
        <v>109</v>
      </c>
      <c r="C39" s="76"/>
      <c r="D39" s="75" t="s">
        <v>110</v>
      </c>
      <c r="E39" s="189"/>
      <c r="F39" s="190"/>
    </row>
    <row r="40" spans="1:10" ht="20.100000000000001" customHeight="1" x14ac:dyDescent="0.15">
      <c r="A40" s="188"/>
      <c r="B40" s="77" t="s">
        <v>111</v>
      </c>
      <c r="C40" s="191"/>
      <c r="D40" s="191"/>
      <c r="E40" s="78"/>
      <c r="F40" s="79" t="s">
        <v>112</v>
      </c>
    </row>
    <row r="41" spans="1:10" ht="20.100000000000001" customHeight="1" x14ac:dyDescent="0.15">
      <c r="A41" s="188"/>
      <c r="B41" s="80" t="s">
        <v>113</v>
      </c>
      <c r="C41" s="192"/>
      <c r="D41" s="193"/>
      <c r="E41" s="193"/>
      <c r="F41" s="194"/>
    </row>
    <row r="42" spans="1:10" ht="20.100000000000001" customHeight="1" x14ac:dyDescent="0.15">
      <c r="A42" s="188"/>
      <c r="B42" s="80" t="s">
        <v>114</v>
      </c>
      <c r="C42" s="192"/>
      <c r="D42" s="193"/>
      <c r="E42" s="193"/>
      <c r="F42" s="194"/>
      <c r="G42" s="195"/>
      <c r="H42" s="195"/>
      <c r="I42" s="195"/>
      <c r="J42" s="195"/>
    </row>
    <row r="43" spans="1:10" ht="20.100000000000001" customHeight="1" x14ac:dyDescent="0.15">
      <c r="A43" s="188"/>
      <c r="B43" s="80" t="s">
        <v>115</v>
      </c>
      <c r="C43" s="192"/>
      <c r="D43" s="193"/>
      <c r="E43" s="193"/>
      <c r="F43" s="194"/>
      <c r="G43" s="195"/>
      <c r="H43" s="195"/>
      <c r="I43" s="195"/>
      <c r="J43" s="195"/>
    </row>
    <row r="44" spans="1:10" ht="20.100000000000001" customHeight="1" x14ac:dyDescent="0.15">
      <c r="A44" s="90"/>
      <c r="B44" s="84"/>
      <c r="C44" s="85"/>
      <c r="D44" s="85"/>
      <c r="E44" s="86"/>
      <c r="F44" s="87"/>
      <c r="G44" s="88"/>
    </row>
    <row r="45" spans="1:10" ht="20.100000000000001" customHeight="1" x14ac:dyDescent="0.15">
      <c r="A45" s="188">
        <v>8</v>
      </c>
      <c r="B45" s="75" t="s">
        <v>109</v>
      </c>
      <c r="C45" s="76"/>
      <c r="D45" s="75" t="s">
        <v>110</v>
      </c>
      <c r="E45" s="189"/>
      <c r="F45" s="190"/>
      <c r="G45" s="195"/>
      <c r="H45" s="195"/>
      <c r="I45" s="195"/>
      <c r="J45" s="195"/>
    </row>
    <row r="46" spans="1:10" ht="20.100000000000001" customHeight="1" x14ac:dyDescent="0.15">
      <c r="A46" s="188"/>
      <c r="B46" s="77" t="s">
        <v>111</v>
      </c>
      <c r="C46" s="191"/>
      <c r="D46" s="191"/>
      <c r="E46" s="78"/>
      <c r="F46" s="79" t="s">
        <v>112</v>
      </c>
    </row>
    <row r="47" spans="1:10" ht="20.100000000000001" customHeight="1" x14ac:dyDescent="0.15">
      <c r="A47" s="188"/>
      <c r="B47" s="80" t="s">
        <v>113</v>
      </c>
      <c r="C47" s="192"/>
      <c r="D47" s="193"/>
      <c r="E47" s="193"/>
      <c r="F47" s="194"/>
    </row>
    <row r="48" spans="1:10" ht="20.100000000000001" customHeight="1" x14ac:dyDescent="0.15">
      <c r="A48" s="188"/>
      <c r="B48" s="80" t="s">
        <v>114</v>
      </c>
      <c r="C48" s="192"/>
      <c r="D48" s="193"/>
      <c r="E48" s="193"/>
      <c r="F48" s="194"/>
      <c r="G48" s="195"/>
      <c r="H48" s="195"/>
      <c r="I48" s="195"/>
      <c r="J48" s="195"/>
    </row>
    <row r="49" spans="1:10" ht="20.100000000000001" customHeight="1" x14ac:dyDescent="0.15">
      <c r="A49" s="188"/>
      <c r="B49" s="80" t="s">
        <v>115</v>
      </c>
      <c r="C49" s="192"/>
      <c r="D49" s="193"/>
      <c r="E49" s="193"/>
      <c r="F49" s="194"/>
      <c r="G49" s="89"/>
    </row>
    <row r="50" spans="1:10" ht="20.100000000000001" customHeight="1" x14ac:dyDescent="0.15">
      <c r="A50" s="90"/>
      <c r="B50" s="84"/>
      <c r="C50" s="85"/>
      <c r="D50" s="85"/>
      <c r="E50" s="86"/>
      <c r="F50" s="87"/>
      <c r="G50" s="88"/>
    </row>
    <row r="51" spans="1:10" ht="20.100000000000001" customHeight="1" x14ac:dyDescent="0.15">
      <c r="A51" s="188">
        <v>9</v>
      </c>
      <c r="B51" s="75" t="s">
        <v>109</v>
      </c>
      <c r="C51" s="76"/>
      <c r="D51" s="75" t="s">
        <v>110</v>
      </c>
      <c r="E51" s="189"/>
      <c r="F51" s="190"/>
    </row>
    <row r="52" spans="1:10" ht="20.100000000000001" customHeight="1" x14ac:dyDescent="0.15">
      <c r="A52" s="188"/>
      <c r="B52" s="77" t="s">
        <v>111</v>
      </c>
      <c r="C52" s="196"/>
      <c r="D52" s="196"/>
      <c r="E52" s="78"/>
      <c r="F52" s="79" t="s">
        <v>112</v>
      </c>
      <c r="G52" s="195"/>
      <c r="H52" s="195"/>
      <c r="I52" s="195"/>
      <c r="J52" s="195"/>
    </row>
    <row r="53" spans="1:10" ht="20.100000000000001" customHeight="1" x14ac:dyDescent="0.15">
      <c r="A53" s="188"/>
      <c r="B53" s="80" t="s">
        <v>113</v>
      </c>
      <c r="C53" s="192"/>
      <c r="D53" s="193"/>
      <c r="E53" s="193"/>
      <c r="F53" s="194"/>
    </row>
    <row r="54" spans="1:10" ht="20.100000000000001" customHeight="1" x14ac:dyDescent="0.15">
      <c r="A54" s="188"/>
      <c r="B54" s="80" t="s">
        <v>114</v>
      </c>
      <c r="C54" s="192"/>
      <c r="D54" s="193"/>
      <c r="E54" s="193"/>
      <c r="F54" s="194"/>
    </row>
    <row r="55" spans="1:10" ht="20.100000000000001" customHeight="1" x14ac:dyDescent="0.15">
      <c r="A55" s="188"/>
      <c r="B55" s="80" t="s">
        <v>115</v>
      </c>
      <c r="C55" s="192"/>
      <c r="D55" s="193"/>
      <c r="E55" s="193"/>
      <c r="F55" s="194"/>
    </row>
    <row r="56" spans="1:10" ht="20.100000000000001" customHeight="1" x14ac:dyDescent="0.15">
      <c r="A56" s="92"/>
      <c r="B56" s="84"/>
      <c r="C56" s="85"/>
      <c r="D56" s="85"/>
      <c r="E56" s="86"/>
      <c r="F56" s="87"/>
      <c r="G56" s="88"/>
    </row>
    <row r="57" spans="1:10" ht="20.100000000000001" customHeight="1" x14ac:dyDescent="0.15">
      <c r="A57" s="188">
        <v>10</v>
      </c>
      <c r="B57" s="75" t="s">
        <v>109</v>
      </c>
      <c r="C57" s="76"/>
      <c r="D57" s="75" t="s">
        <v>110</v>
      </c>
      <c r="E57" s="189"/>
      <c r="F57" s="190"/>
    </row>
    <row r="58" spans="1:10" ht="20.100000000000001" customHeight="1" x14ac:dyDescent="0.15">
      <c r="A58" s="188"/>
      <c r="B58" s="77" t="s">
        <v>111</v>
      </c>
      <c r="C58" s="196"/>
      <c r="D58" s="196"/>
      <c r="E58" s="78"/>
      <c r="F58" s="79" t="s">
        <v>112</v>
      </c>
      <c r="G58" s="195"/>
      <c r="H58" s="195"/>
      <c r="I58" s="195"/>
      <c r="J58" s="195"/>
    </row>
    <row r="59" spans="1:10" ht="20.100000000000001" customHeight="1" x14ac:dyDescent="0.15">
      <c r="A59" s="188"/>
      <c r="B59" s="80" t="s">
        <v>113</v>
      </c>
      <c r="C59" s="192"/>
      <c r="D59" s="193"/>
      <c r="E59" s="193"/>
      <c r="F59" s="194"/>
      <c r="G59" s="89"/>
    </row>
    <row r="60" spans="1:10" ht="20.100000000000001" customHeight="1" x14ac:dyDescent="0.15">
      <c r="A60" s="188"/>
      <c r="B60" s="80" t="s">
        <v>114</v>
      </c>
      <c r="C60" s="192"/>
      <c r="D60" s="193"/>
      <c r="E60" s="193"/>
      <c r="F60" s="194"/>
    </row>
    <row r="61" spans="1:10" ht="20.100000000000001" customHeight="1" x14ac:dyDescent="0.15">
      <c r="A61" s="188"/>
      <c r="B61" s="80" t="s">
        <v>115</v>
      </c>
      <c r="C61" s="192"/>
      <c r="D61" s="193"/>
      <c r="E61" s="193"/>
      <c r="F61" s="194"/>
    </row>
    <row r="62" spans="1:10" ht="20.100000000000001" customHeight="1" x14ac:dyDescent="0.15">
      <c r="A62" s="93"/>
      <c r="B62" s="93"/>
      <c r="C62" s="93"/>
      <c r="D62" s="93"/>
      <c r="E62" s="94"/>
      <c r="F62" s="93"/>
      <c r="G62" s="88"/>
    </row>
    <row r="63" spans="1:10" ht="20.100000000000001" customHeight="1" x14ac:dyDescent="0.15">
      <c r="A63" s="188">
        <v>11</v>
      </c>
      <c r="B63" s="75" t="s">
        <v>109</v>
      </c>
      <c r="C63" s="76"/>
      <c r="D63" s="75" t="s">
        <v>110</v>
      </c>
      <c r="E63" s="189"/>
      <c r="F63" s="190"/>
      <c r="G63" s="195"/>
      <c r="H63" s="195"/>
      <c r="I63" s="195"/>
      <c r="J63" s="195"/>
    </row>
    <row r="64" spans="1:10" ht="20.100000000000001" customHeight="1" x14ac:dyDescent="0.15">
      <c r="A64" s="188"/>
      <c r="B64" s="77" t="s">
        <v>111</v>
      </c>
      <c r="C64" s="196"/>
      <c r="D64" s="196"/>
      <c r="E64" s="78"/>
      <c r="F64" s="79" t="s">
        <v>112</v>
      </c>
      <c r="G64" s="195"/>
      <c r="H64" s="195"/>
      <c r="I64" s="195"/>
      <c r="J64" s="195"/>
    </row>
    <row r="65" spans="1:10" ht="20.100000000000001" customHeight="1" x14ac:dyDescent="0.15">
      <c r="A65" s="188"/>
      <c r="B65" s="80" t="s">
        <v>113</v>
      </c>
      <c r="C65" s="192"/>
      <c r="D65" s="193"/>
      <c r="E65" s="193"/>
      <c r="F65" s="194"/>
    </row>
    <row r="66" spans="1:10" ht="20.100000000000001" customHeight="1" x14ac:dyDescent="0.15">
      <c r="A66" s="188"/>
      <c r="B66" s="80" t="s">
        <v>114</v>
      </c>
      <c r="C66" s="192"/>
      <c r="D66" s="193"/>
      <c r="E66" s="193"/>
      <c r="F66" s="194"/>
    </row>
    <row r="67" spans="1:10" ht="20.100000000000001" customHeight="1" x14ac:dyDescent="0.15">
      <c r="A67" s="188"/>
      <c r="B67" s="80" t="s">
        <v>115</v>
      </c>
      <c r="C67" s="192"/>
      <c r="D67" s="193"/>
      <c r="E67" s="193"/>
      <c r="F67" s="194"/>
      <c r="G67" s="195"/>
      <c r="H67" s="195"/>
      <c r="I67" s="195"/>
      <c r="J67" s="195"/>
    </row>
    <row r="68" spans="1:10" ht="20.100000000000001" customHeight="1" x14ac:dyDescent="0.15">
      <c r="A68" s="92"/>
      <c r="B68" s="84"/>
      <c r="C68" s="85"/>
      <c r="D68" s="85"/>
      <c r="E68" s="86"/>
      <c r="F68" s="87"/>
      <c r="G68" s="195"/>
      <c r="H68" s="195"/>
      <c r="I68" s="195"/>
      <c r="J68" s="195"/>
    </row>
    <row r="69" spans="1:10" ht="20.100000000000001" customHeight="1" x14ac:dyDescent="0.15">
      <c r="A69" s="188">
        <v>12</v>
      </c>
      <c r="B69" s="75" t="s">
        <v>109</v>
      </c>
      <c r="C69" s="76"/>
      <c r="D69" s="75" t="s">
        <v>110</v>
      </c>
      <c r="E69" s="189"/>
      <c r="F69" s="190"/>
      <c r="G69" s="195"/>
      <c r="H69" s="195"/>
      <c r="I69" s="195"/>
      <c r="J69" s="195"/>
    </row>
    <row r="70" spans="1:10" ht="20.100000000000001" customHeight="1" x14ac:dyDescent="0.15">
      <c r="A70" s="188"/>
      <c r="B70" s="77" t="s">
        <v>111</v>
      </c>
      <c r="C70" s="196"/>
      <c r="D70" s="196"/>
      <c r="E70" s="78"/>
      <c r="F70" s="79" t="s">
        <v>112</v>
      </c>
    </row>
    <row r="71" spans="1:10" ht="20.100000000000001" customHeight="1" x14ac:dyDescent="0.15">
      <c r="A71" s="188"/>
      <c r="B71" s="80" t="s">
        <v>113</v>
      </c>
      <c r="C71" s="192"/>
      <c r="D71" s="193"/>
      <c r="E71" s="193"/>
      <c r="F71" s="194"/>
    </row>
    <row r="72" spans="1:10" ht="20.100000000000001" customHeight="1" x14ac:dyDescent="0.15">
      <c r="A72" s="188"/>
      <c r="B72" s="80" t="s">
        <v>114</v>
      </c>
      <c r="C72" s="192"/>
      <c r="D72" s="193"/>
      <c r="E72" s="193"/>
      <c r="F72" s="194"/>
    </row>
    <row r="73" spans="1:10" ht="20.100000000000001" customHeight="1" x14ac:dyDescent="0.15">
      <c r="A73" s="188"/>
      <c r="B73" s="80" t="s">
        <v>115</v>
      </c>
      <c r="C73" s="192"/>
      <c r="D73" s="193"/>
      <c r="E73" s="193"/>
      <c r="F73" s="194"/>
    </row>
    <row r="74" spans="1:10" ht="20.100000000000001" customHeight="1" x14ac:dyDescent="0.15">
      <c r="A74" s="93"/>
      <c r="B74" s="93"/>
      <c r="C74" s="93"/>
      <c r="D74" s="93"/>
      <c r="E74" s="94"/>
      <c r="F74" s="93"/>
      <c r="G74" s="88"/>
    </row>
    <row r="75" spans="1:10" ht="20.100000000000001" customHeight="1" x14ac:dyDescent="0.15">
      <c r="A75" s="188">
        <v>13</v>
      </c>
      <c r="B75" s="75" t="s">
        <v>109</v>
      </c>
      <c r="C75" s="76"/>
      <c r="D75" s="75" t="s">
        <v>110</v>
      </c>
      <c r="E75" s="189"/>
      <c r="F75" s="190"/>
    </row>
    <row r="76" spans="1:10" ht="20.100000000000001" customHeight="1" x14ac:dyDescent="0.15">
      <c r="A76" s="188"/>
      <c r="B76" s="77" t="s">
        <v>111</v>
      </c>
      <c r="C76" s="196"/>
      <c r="D76" s="196"/>
      <c r="E76" s="78"/>
      <c r="F76" s="79" t="s">
        <v>112</v>
      </c>
    </row>
    <row r="77" spans="1:10" ht="20.100000000000001" customHeight="1" x14ac:dyDescent="0.15">
      <c r="A77" s="188"/>
      <c r="B77" s="80" t="s">
        <v>113</v>
      </c>
      <c r="C77" s="192"/>
      <c r="D77" s="193"/>
      <c r="E77" s="193"/>
      <c r="F77" s="194"/>
    </row>
    <row r="78" spans="1:10" ht="20.100000000000001" customHeight="1" x14ac:dyDescent="0.15">
      <c r="A78" s="188"/>
      <c r="B78" s="80" t="s">
        <v>114</v>
      </c>
      <c r="C78" s="192"/>
      <c r="D78" s="193"/>
      <c r="E78" s="193"/>
      <c r="F78" s="194"/>
    </row>
    <row r="79" spans="1:10" ht="20.100000000000001" customHeight="1" x14ac:dyDescent="0.15">
      <c r="A79" s="188"/>
      <c r="B79" s="80" t="s">
        <v>115</v>
      </c>
      <c r="C79" s="192"/>
      <c r="D79" s="193"/>
      <c r="E79" s="193"/>
      <c r="F79" s="194"/>
    </row>
    <row r="80" spans="1:10" ht="20.100000000000001" customHeight="1" x14ac:dyDescent="0.15">
      <c r="A80" s="92"/>
      <c r="B80" s="84"/>
      <c r="C80" s="85"/>
      <c r="D80" s="85"/>
      <c r="E80" s="86"/>
      <c r="F80" s="87"/>
    </row>
    <row r="81" spans="1:6" ht="20.100000000000001" customHeight="1" x14ac:dyDescent="0.15">
      <c r="A81" s="188">
        <v>14</v>
      </c>
      <c r="B81" s="75" t="s">
        <v>109</v>
      </c>
      <c r="C81" s="76"/>
      <c r="D81" s="75" t="s">
        <v>110</v>
      </c>
      <c r="E81" s="189"/>
      <c r="F81" s="190"/>
    </row>
    <row r="82" spans="1:6" ht="20.100000000000001" customHeight="1" x14ac:dyDescent="0.15">
      <c r="A82" s="188"/>
      <c r="B82" s="77" t="s">
        <v>111</v>
      </c>
      <c r="C82" s="196"/>
      <c r="D82" s="196"/>
      <c r="E82" s="78"/>
      <c r="F82" s="79" t="s">
        <v>112</v>
      </c>
    </row>
    <row r="83" spans="1:6" ht="20.100000000000001" customHeight="1" x14ac:dyDescent="0.15">
      <c r="A83" s="188"/>
      <c r="B83" s="80" t="s">
        <v>113</v>
      </c>
      <c r="C83" s="192"/>
      <c r="D83" s="193"/>
      <c r="E83" s="193"/>
      <c r="F83" s="194"/>
    </row>
    <row r="84" spans="1:6" ht="20.100000000000001" customHeight="1" x14ac:dyDescent="0.15">
      <c r="A84" s="188"/>
      <c r="B84" s="80" t="s">
        <v>114</v>
      </c>
      <c r="C84" s="192"/>
      <c r="D84" s="193"/>
      <c r="E84" s="193"/>
      <c r="F84" s="194"/>
    </row>
    <row r="85" spans="1:6" ht="20.100000000000001" customHeight="1" x14ac:dyDescent="0.15">
      <c r="A85" s="188"/>
      <c r="B85" s="80" t="s">
        <v>115</v>
      </c>
      <c r="C85" s="192"/>
      <c r="D85" s="193"/>
      <c r="E85" s="193"/>
      <c r="F85" s="194"/>
    </row>
  </sheetData>
  <mergeCells count="104">
    <mergeCell ref="E1:F1"/>
    <mergeCell ref="A2:F2"/>
    <mergeCell ref="A3:A7"/>
    <mergeCell ref="E3:F3"/>
    <mergeCell ref="C4:D4"/>
    <mergeCell ref="C5:F5"/>
    <mergeCell ref="C6:F6"/>
    <mergeCell ref="G6:J6"/>
    <mergeCell ref="C7:F7"/>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81:A85"/>
    <mergeCell ref="E81:F81"/>
    <mergeCell ref="C82:D82"/>
    <mergeCell ref="C83:F83"/>
    <mergeCell ref="C84:F84"/>
    <mergeCell ref="C85:F85"/>
    <mergeCell ref="A75:A79"/>
    <mergeCell ref="E75:F75"/>
    <mergeCell ref="C76:D76"/>
    <mergeCell ref="C77:F77"/>
    <mergeCell ref="C78:F78"/>
    <mergeCell ref="C79:F79"/>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8" tint="0.59999389629810485"/>
  </sheetPr>
  <dimension ref="A1:Y38"/>
  <sheetViews>
    <sheetView showZeros="0" view="pageBreakPreview" zoomScale="70" zoomScaleNormal="100" zoomScaleSheetLayoutView="70" workbookViewId="0">
      <selection activeCell="O13" sqref="O13"/>
    </sheetView>
  </sheetViews>
  <sheetFormatPr defaultColWidth="9" defaultRowHeight="13.5" x14ac:dyDescent="0.15"/>
  <cols>
    <col min="1" max="11" width="9.625" style="1" customWidth="1"/>
    <col min="12" max="16384" width="9" style="1"/>
  </cols>
  <sheetData>
    <row r="1" spans="1:25" ht="30" customHeight="1" thickBot="1" x14ac:dyDescent="0.2">
      <c r="A1" s="116" t="s">
        <v>0</v>
      </c>
      <c r="B1" s="117"/>
      <c r="C1" s="117"/>
      <c r="D1" s="117"/>
      <c r="E1" s="117"/>
      <c r="F1" s="117"/>
      <c r="G1" s="117"/>
      <c r="H1" s="117"/>
      <c r="I1" s="117"/>
      <c r="J1" s="117"/>
      <c r="K1" s="117"/>
      <c r="L1" s="1" t="s">
        <v>32</v>
      </c>
      <c r="O1" s="149" t="s">
        <v>49</v>
      </c>
      <c r="P1" s="150"/>
      <c r="Q1" s="151"/>
    </row>
    <row r="2" spans="1:25" ht="30" customHeight="1" x14ac:dyDescent="0.15">
      <c r="A2" s="118" t="s">
        <v>19</v>
      </c>
      <c r="B2" s="119"/>
      <c r="C2" s="119"/>
      <c r="D2" s="120" t="s">
        <v>98</v>
      </c>
      <c r="E2" s="121"/>
      <c r="F2" s="121"/>
      <c r="G2" s="121"/>
      <c r="H2" s="121"/>
      <c r="I2" s="121"/>
      <c r="J2" s="121"/>
      <c r="K2" s="122"/>
      <c r="L2" s="1" t="s">
        <v>48</v>
      </c>
    </row>
    <row r="3" spans="1:25" ht="30" customHeight="1" x14ac:dyDescent="0.15">
      <c r="A3" s="111" t="s">
        <v>10</v>
      </c>
      <c r="B3" s="112"/>
      <c r="C3" s="112"/>
      <c r="D3" s="113">
        <f>VLOOKUP($D$2,交通空白!$B$2:$S$7,2,FALSE)</f>
        <v>38991</v>
      </c>
      <c r="E3" s="114"/>
      <c r="F3" s="114"/>
      <c r="G3" s="114"/>
      <c r="H3" s="114"/>
      <c r="I3" s="114"/>
      <c r="J3" s="114"/>
      <c r="K3" s="115"/>
    </row>
    <row r="4" spans="1:25" ht="30" customHeight="1" x14ac:dyDescent="0.15">
      <c r="A4" s="111" t="s">
        <v>1</v>
      </c>
      <c r="B4" s="112"/>
      <c r="C4" s="112"/>
      <c r="D4" s="113">
        <f>VLOOKUP($D$2,交通空白!$B$2:$S$7,3,FALSE)</f>
        <v>45191</v>
      </c>
      <c r="E4" s="114"/>
      <c r="F4" s="114"/>
      <c r="G4" s="114"/>
      <c r="H4" s="114"/>
      <c r="I4" s="114"/>
      <c r="J4" s="114"/>
      <c r="K4" s="115"/>
    </row>
    <row r="5" spans="1:25" ht="30" customHeight="1" x14ac:dyDescent="0.15">
      <c r="A5" s="111" t="s">
        <v>30</v>
      </c>
      <c r="B5" s="112"/>
      <c r="C5" s="112"/>
      <c r="D5" s="113">
        <f>VLOOKUP($D$2,交通空白!$B$2:$S$7,4,FALSE)</f>
        <v>46295</v>
      </c>
      <c r="E5" s="114"/>
      <c r="F5" s="114"/>
      <c r="G5" s="114"/>
      <c r="H5" s="114"/>
      <c r="I5" s="114"/>
      <c r="J5" s="114"/>
      <c r="K5" s="115"/>
      <c r="L5" s="1" t="s">
        <v>31</v>
      </c>
    </row>
    <row r="6" spans="1:25" ht="30" customHeight="1" x14ac:dyDescent="0.15">
      <c r="A6" s="111" t="s">
        <v>20</v>
      </c>
      <c r="B6" s="112"/>
      <c r="C6" s="112"/>
      <c r="D6" s="113" t="str">
        <f>VLOOKUP($D$2,交通空白!$B$2:$S$7,5,FALSE)</f>
        <v>北見市</v>
      </c>
      <c r="E6" s="114"/>
      <c r="F6" s="114"/>
      <c r="G6" s="114"/>
      <c r="H6" s="114"/>
      <c r="I6" s="114"/>
      <c r="J6" s="114"/>
      <c r="K6" s="115"/>
    </row>
    <row r="7" spans="1:25" ht="30" customHeight="1" x14ac:dyDescent="0.15">
      <c r="A7" s="111" t="s">
        <v>9</v>
      </c>
      <c r="B7" s="112"/>
      <c r="C7" s="112"/>
      <c r="D7" s="113" t="str">
        <f>VLOOKUP($D$2,交通空白!$B$2:$S$7,6,FALSE)</f>
        <v>辻　直孝</v>
      </c>
      <c r="E7" s="114"/>
      <c r="F7" s="114"/>
      <c r="G7" s="114"/>
      <c r="H7" s="114"/>
      <c r="I7" s="114"/>
      <c r="J7" s="114"/>
      <c r="K7" s="115"/>
    </row>
    <row r="8" spans="1:25" ht="30" customHeight="1" x14ac:dyDescent="0.15">
      <c r="A8" s="111" t="s">
        <v>21</v>
      </c>
      <c r="B8" s="112"/>
      <c r="C8" s="112"/>
      <c r="D8" s="113" t="str">
        <f>VLOOKUP($D$2,交通空白!$B$2:$S$7,8,FALSE)</f>
        <v>北見市大通西２丁目１番地</v>
      </c>
      <c r="E8" s="114"/>
      <c r="F8" s="114"/>
      <c r="G8" s="114"/>
      <c r="H8" s="114"/>
      <c r="I8" s="114"/>
      <c r="J8" s="114"/>
      <c r="K8" s="115"/>
    </row>
    <row r="9" spans="1:25" ht="30" customHeight="1" x14ac:dyDescent="0.15">
      <c r="A9" s="136" t="s">
        <v>22</v>
      </c>
      <c r="B9" s="137"/>
      <c r="C9" s="138"/>
      <c r="D9" s="142" t="s">
        <v>14</v>
      </c>
      <c r="E9" s="143"/>
      <c r="F9" s="143"/>
      <c r="G9" s="143"/>
      <c r="H9" s="143"/>
      <c r="I9" s="143"/>
      <c r="J9" s="143"/>
      <c r="K9" s="144"/>
    </row>
    <row r="10" spans="1:25" ht="30" customHeight="1" x14ac:dyDescent="0.15">
      <c r="A10" s="139"/>
      <c r="B10" s="140"/>
      <c r="C10" s="141"/>
      <c r="D10" s="142" t="s">
        <v>45</v>
      </c>
      <c r="E10" s="143"/>
      <c r="F10" s="143"/>
      <c r="G10" s="143"/>
      <c r="H10" s="143"/>
      <c r="I10" s="143"/>
      <c r="J10" s="143"/>
      <c r="K10" s="144"/>
    </row>
    <row r="11" spans="1:25" ht="30" customHeight="1" x14ac:dyDescent="0.15">
      <c r="A11" s="123" t="s">
        <v>18</v>
      </c>
      <c r="B11" s="124"/>
      <c r="C11" s="125"/>
      <c r="D11" s="132" t="s">
        <v>11</v>
      </c>
      <c r="E11" s="132"/>
      <c r="F11" s="132" t="s">
        <v>28</v>
      </c>
      <c r="G11" s="132"/>
      <c r="H11" s="132" t="s">
        <v>11</v>
      </c>
      <c r="I11" s="132"/>
      <c r="J11" s="132" t="s">
        <v>28</v>
      </c>
      <c r="K11" s="133"/>
    </row>
    <row r="12" spans="1:25" ht="50.1" customHeight="1" x14ac:dyDescent="0.15">
      <c r="A12" s="126"/>
      <c r="B12" s="127"/>
      <c r="C12" s="128"/>
      <c r="D12" s="134" t="str">
        <f>VLOOKUP($D$2,交通空白!$B$2:$S$7,9,FALSE)</f>
        <v>北見市常呂総合支所</v>
      </c>
      <c r="E12" s="134"/>
      <c r="F12" s="135" t="str">
        <f>VLOOKUP($D$2,交通空白!$B$2:$S$7,10,FALSE)</f>
        <v>北見市常呂町字常呂３２３番地</v>
      </c>
      <c r="G12" s="135"/>
      <c r="H12" s="134"/>
      <c r="I12" s="134"/>
      <c r="J12" s="132"/>
      <c r="K12" s="133"/>
    </row>
    <row r="13" spans="1:25" ht="50.1" customHeight="1" x14ac:dyDescent="0.15">
      <c r="A13" s="129"/>
      <c r="B13" s="130"/>
      <c r="C13" s="131"/>
      <c r="D13" s="134"/>
      <c r="E13" s="134"/>
      <c r="F13" s="135"/>
      <c r="G13" s="135"/>
      <c r="H13" s="132"/>
      <c r="I13" s="132"/>
      <c r="J13" s="132"/>
      <c r="K13" s="133"/>
      <c r="O13" s="27"/>
      <c r="X13" s="27"/>
    </row>
    <row r="14" spans="1:25" ht="30" customHeight="1" x14ac:dyDescent="0.15">
      <c r="A14" s="123" t="s">
        <v>16</v>
      </c>
      <c r="B14" s="124"/>
      <c r="C14" s="124"/>
      <c r="D14" s="132" t="str">
        <f>VLOOKUP($D$2,交通空白!$B$2:$S$7,15,FALSE)</f>
        <v>路線</v>
      </c>
      <c r="E14" s="132"/>
      <c r="F14" s="132"/>
      <c r="G14" s="132"/>
      <c r="H14" s="132"/>
      <c r="I14" s="132"/>
      <c r="J14" s="132"/>
      <c r="K14" s="133"/>
      <c r="O14" s="27"/>
      <c r="X14" s="27"/>
      <c r="Y14"/>
    </row>
    <row r="15" spans="1:25" ht="30" customHeight="1" x14ac:dyDescent="0.15">
      <c r="A15" s="123" t="s">
        <v>17</v>
      </c>
      <c r="B15" s="124"/>
      <c r="C15" s="124"/>
      <c r="D15" s="145" t="str">
        <f>VLOOKUP($D$2,交通空白!$B$2:$S$7,16,FALSE)</f>
        <v>北見市常呂町に在住する住民及びその親族、その他北見市常呂町に西条の用務を有する者など</v>
      </c>
      <c r="E15" s="145"/>
      <c r="F15" s="145"/>
      <c r="G15" s="145"/>
      <c r="H15" s="132"/>
      <c r="I15" s="132"/>
      <c r="J15" s="132"/>
      <c r="K15" s="133"/>
      <c r="O15" s="27"/>
      <c r="X15" s="27"/>
    </row>
    <row r="16" spans="1:25" ht="30" customHeight="1" x14ac:dyDescent="0.15">
      <c r="A16" s="184" t="s">
        <v>27</v>
      </c>
      <c r="B16" s="185"/>
      <c r="C16" s="185"/>
      <c r="D16" s="132" t="s">
        <v>15</v>
      </c>
      <c r="E16" s="132"/>
      <c r="F16" s="132" t="s">
        <v>29</v>
      </c>
      <c r="G16" s="132"/>
      <c r="H16" s="132" t="s">
        <v>15</v>
      </c>
      <c r="I16" s="132"/>
      <c r="J16" s="132" t="s">
        <v>29</v>
      </c>
      <c r="K16" s="133"/>
      <c r="O16" s="27"/>
      <c r="P16"/>
      <c r="X16" s="27"/>
    </row>
    <row r="17" spans="1:24" ht="30" customHeight="1" x14ac:dyDescent="0.15">
      <c r="A17" s="184"/>
      <c r="B17" s="185"/>
      <c r="C17" s="185"/>
      <c r="D17" s="146"/>
      <c r="E17" s="147"/>
      <c r="F17" s="146"/>
      <c r="G17" s="147"/>
      <c r="H17" s="146"/>
      <c r="I17" s="147"/>
      <c r="J17" s="146"/>
      <c r="K17" s="148"/>
      <c r="O17" s="27"/>
      <c r="X17" s="27"/>
    </row>
    <row r="18" spans="1:24" ht="50.1" customHeight="1" x14ac:dyDescent="0.15">
      <c r="A18" s="111" t="s">
        <v>23</v>
      </c>
      <c r="B18" s="112"/>
      <c r="C18" s="112"/>
      <c r="D18" s="132"/>
      <c r="E18" s="132"/>
      <c r="F18" s="132"/>
      <c r="G18" s="132"/>
      <c r="H18" s="132"/>
      <c r="I18" s="132"/>
      <c r="J18" s="132"/>
      <c r="K18" s="133"/>
      <c r="O18" s="27"/>
      <c r="X18" s="27"/>
    </row>
    <row r="19" spans="1:24" ht="14.25" x14ac:dyDescent="0.15">
      <c r="A19" s="136" t="s">
        <v>22</v>
      </c>
      <c r="B19" s="138"/>
      <c r="C19" s="158" t="s">
        <v>24</v>
      </c>
      <c r="D19" s="138"/>
      <c r="E19" s="132" t="s">
        <v>25</v>
      </c>
      <c r="F19" s="182"/>
      <c r="G19" s="182"/>
      <c r="H19" s="182"/>
      <c r="I19" s="182"/>
      <c r="J19" s="182"/>
      <c r="K19" s="183"/>
      <c r="O19" s="27"/>
      <c r="X19" s="27"/>
    </row>
    <row r="20" spans="1:24" ht="14.25" x14ac:dyDescent="0.15">
      <c r="A20" s="139"/>
      <c r="B20" s="141"/>
      <c r="C20" s="159"/>
      <c r="D20" s="141"/>
      <c r="E20" s="12" t="s">
        <v>2</v>
      </c>
      <c r="F20" s="12" t="s">
        <v>4</v>
      </c>
      <c r="G20" s="12" t="s">
        <v>5</v>
      </c>
      <c r="H20" s="11" t="s">
        <v>26</v>
      </c>
      <c r="I20" s="12" t="s">
        <v>6</v>
      </c>
      <c r="J20" s="12" t="s">
        <v>7</v>
      </c>
      <c r="K20" s="13" t="s">
        <v>8</v>
      </c>
    </row>
    <row r="21" spans="1:24" ht="14.25" customHeight="1" x14ac:dyDescent="0.15">
      <c r="A21" s="179"/>
      <c r="B21" s="180"/>
      <c r="C21" s="181"/>
      <c r="D21" s="180"/>
      <c r="E21" s="14" t="s">
        <v>3</v>
      </c>
      <c r="F21" s="14" t="s">
        <v>3</v>
      </c>
      <c r="G21" s="14" t="s">
        <v>3</v>
      </c>
      <c r="H21" s="14" t="s">
        <v>3</v>
      </c>
      <c r="I21" s="14" t="s">
        <v>3</v>
      </c>
      <c r="J21" s="14"/>
      <c r="K21" s="15" t="s">
        <v>3</v>
      </c>
    </row>
    <row r="22" spans="1:24" ht="14.25" x14ac:dyDescent="0.15">
      <c r="A22" s="162" t="s">
        <v>13</v>
      </c>
      <c r="B22" s="163"/>
      <c r="C22" s="168" t="str">
        <f>D12</f>
        <v>北見市常呂総合支所</v>
      </c>
      <c r="D22" s="169"/>
      <c r="E22" s="6"/>
      <c r="F22" s="6"/>
      <c r="G22" s="6"/>
      <c r="H22" s="6"/>
      <c r="I22" s="6"/>
      <c r="J22" s="6"/>
      <c r="K22" s="7"/>
    </row>
    <row r="23" spans="1:24" ht="14.25" x14ac:dyDescent="0.15">
      <c r="A23" s="164"/>
      <c r="B23" s="165"/>
      <c r="C23" s="170"/>
      <c r="D23" s="171"/>
      <c r="E23" s="4"/>
      <c r="F23" s="4"/>
      <c r="G23" s="4"/>
      <c r="H23" s="4"/>
      <c r="I23" s="4"/>
      <c r="J23" s="4">
        <v>1</v>
      </c>
      <c r="K23" s="5">
        <f>SUM(E23:J23)</f>
        <v>1</v>
      </c>
    </row>
    <row r="24" spans="1:24" ht="14.25" x14ac:dyDescent="0.15">
      <c r="A24" s="164"/>
      <c r="B24" s="165"/>
      <c r="C24" s="172"/>
      <c r="D24" s="173"/>
      <c r="E24" s="20"/>
      <c r="F24" s="16"/>
      <c r="G24" s="16"/>
      <c r="H24" s="16"/>
      <c r="I24" s="16"/>
      <c r="J24" s="8"/>
      <c r="K24" s="17">
        <f>SUM(E24:I24)</f>
        <v>0</v>
      </c>
    </row>
    <row r="25" spans="1:24" ht="14.25" x14ac:dyDescent="0.15">
      <c r="A25" s="164"/>
      <c r="B25" s="165"/>
      <c r="C25" s="168"/>
      <c r="D25" s="169"/>
      <c r="E25" s="6"/>
      <c r="F25" s="6"/>
      <c r="G25" s="6"/>
      <c r="H25" s="6"/>
      <c r="I25" s="6"/>
      <c r="J25" s="6"/>
      <c r="K25" s="7"/>
    </row>
    <row r="26" spans="1:24" ht="14.25" x14ac:dyDescent="0.15">
      <c r="A26" s="164"/>
      <c r="B26" s="165"/>
      <c r="C26" s="170"/>
      <c r="D26" s="171"/>
      <c r="E26" s="4"/>
      <c r="F26" s="4"/>
      <c r="G26" s="4"/>
      <c r="H26" s="4"/>
      <c r="I26" s="4"/>
      <c r="J26" s="4"/>
      <c r="K26" s="5">
        <f>SUM(E26:J26)</f>
        <v>0</v>
      </c>
    </row>
    <row r="27" spans="1:24" ht="14.25" x14ac:dyDescent="0.15">
      <c r="A27" s="166"/>
      <c r="B27" s="167"/>
      <c r="C27" s="172"/>
      <c r="D27" s="173"/>
      <c r="E27" s="16"/>
      <c r="F27" s="16"/>
      <c r="G27" s="16"/>
      <c r="H27" s="16"/>
      <c r="I27" s="16"/>
      <c r="J27" s="8"/>
      <c r="K27" s="17">
        <f>SUM(E27:I27)</f>
        <v>0</v>
      </c>
    </row>
    <row r="28" spans="1:24" ht="14.25" x14ac:dyDescent="0.15">
      <c r="A28" s="174"/>
      <c r="B28" s="147"/>
      <c r="C28" s="168"/>
      <c r="D28" s="169"/>
      <c r="E28" s="6"/>
      <c r="F28" s="6"/>
      <c r="G28" s="6"/>
      <c r="H28" s="6"/>
      <c r="I28" s="6"/>
      <c r="J28" s="6"/>
      <c r="K28" s="7"/>
    </row>
    <row r="29" spans="1:24" ht="14.25" x14ac:dyDescent="0.15">
      <c r="A29" s="175"/>
      <c r="B29" s="176"/>
      <c r="C29" s="170"/>
      <c r="D29" s="171"/>
      <c r="E29" s="4"/>
      <c r="F29" s="4"/>
      <c r="G29" s="4"/>
      <c r="H29" s="4"/>
      <c r="I29" s="4"/>
      <c r="J29" s="4"/>
      <c r="K29" s="5">
        <f>SUM(E29:J29)</f>
        <v>0</v>
      </c>
    </row>
    <row r="30" spans="1:24" ht="14.25" x14ac:dyDescent="0.15">
      <c r="A30" s="175"/>
      <c r="B30" s="176"/>
      <c r="C30" s="172"/>
      <c r="D30" s="173"/>
      <c r="E30" s="16"/>
      <c r="F30" s="16"/>
      <c r="G30" s="16"/>
      <c r="H30" s="16"/>
      <c r="I30" s="16"/>
      <c r="J30" s="8"/>
      <c r="K30" s="17">
        <f>SUM(E30:I30)</f>
        <v>0</v>
      </c>
      <c r="L30" s="2"/>
      <c r="M30" s="10"/>
    </row>
    <row r="31" spans="1:24" ht="14.25" x14ac:dyDescent="0.15">
      <c r="A31" s="175"/>
      <c r="B31" s="176"/>
      <c r="C31" s="168"/>
      <c r="D31" s="169"/>
      <c r="E31" s="6"/>
      <c r="F31" s="6"/>
      <c r="G31" s="6"/>
      <c r="H31" s="6"/>
      <c r="I31" s="6"/>
      <c r="J31" s="6"/>
      <c r="K31" s="7"/>
      <c r="M31" s="10"/>
    </row>
    <row r="32" spans="1:24" ht="14.25" x14ac:dyDescent="0.15">
      <c r="A32" s="175"/>
      <c r="B32" s="176"/>
      <c r="C32" s="170"/>
      <c r="D32" s="171"/>
      <c r="E32" s="4"/>
      <c r="F32" s="4"/>
      <c r="G32" s="4"/>
      <c r="H32" s="4"/>
      <c r="I32" s="4"/>
      <c r="J32" s="4"/>
      <c r="K32" s="5">
        <f>SUM(E32:J32)</f>
        <v>0</v>
      </c>
    </row>
    <row r="33" spans="1:11" ht="14.25" x14ac:dyDescent="0.15">
      <c r="A33" s="177"/>
      <c r="B33" s="178"/>
      <c r="C33" s="172"/>
      <c r="D33" s="173"/>
      <c r="E33" s="16"/>
      <c r="F33" s="16"/>
      <c r="G33" s="16"/>
      <c r="H33" s="16"/>
      <c r="I33" s="16"/>
      <c r="J33" s="8"/>
      <c r="K33" s="17">
        <f>SUM(E33:I33)</f>
        <v>0</v>
      </c>
    </row>
    <row r="34" spans="1:11" ht="14.25" x14ac:dyDescent="0.15">
      <c r="A34" s="152"/>
      <c r="B34" s="153"/>
      <c r="C34" s="158" t="s">
        <v>12</v>
      </c>
      <c r="D34" s="138"/>
      <c r="E34" s="6"/>
      <c r="F34" s="6"/>
      <c r="G34" s="6"/>
      <c r="H34" s="6"/>
      <c r="I34" s="6"/>
      <c r="J34" s="6"/>
      <c r="K34" s="7"/>
    </row>
    <row r="35" spans="1:11" ht="14.25" x14ac:dyDescent="0.15">
      <c r="A35" s="154"/>
      <c r="B35" s="155"/>
      <c r="C35" s="159"/>
      <c r="D35" s="141"/>
      <c r="E35" s="4">
        <f t="shared" ref="E35:J35" si="0">SUM(E23+E26+E29+E32)</f>
        <v>0</v>
      </c>
      <c r="F35" s="4">
        <f t="shared" si="0"/>
        <v>0</v>
      </c>
      <c r="G35" s="4">
        <f t="shared" si="0"/>
        <v>0</v>
      </c>
      <c r="H35" s="4">
        <f t="shared" si="0"/>
        <v>0</v>
      </c>
      <c r="I35" s="4">
        <f t="shared" si="0"/>
        <v>0</v>
      </c>
      <c r="J35" s="4">
        <f t="shared" si="0"/>
        <v>1</v>
      </c>
      <c r="K35" s="5">
        <f>SUM(E35:J35)</f>
        <v>1</v>
      </c>
    </row>
    <row r="36" spans="1:11" ht="15" thickBot="1" x14ac:dyDescent="0.2">
      <c r="A36" s="156"/>
      <c r="B36" s="157"/>
      <c r="C36" s="160"/>
      <c r="D36" s="161"/>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A00-000000000000}"/>
    <dataValidation type="list" allowBlank="1" showInputMessage="1" sqref="A22:B33" xr:uid="{00000000-0002-0000-0A00-000001000000}">
      <formula1>"交通空白地有償運送,福祉有償運送"</formula1>
    </dataValidation>
    <dataValidation type="list" allowBlank="1" showInputMessage="1" sqref="D10" xr:uid="{00000000-0002-0000-0A00-000002000000}">
      <formula1>"○"</formula1>
    </dataValidation>
  </dataValidations>
  <hyperlinks>
    <hyperlink ref="O1:Q1" location="交通空白!A1" display="目次へ" xr:uid="{00000000-0004-0000-0A00-000000000000}"/>
  </hyperlinks>
  <pageMargins left="0.25" right="0.25" top="0.75" bottom="0.75" header="0.3" footer="0.3"/>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85"/>
  <sheetViews>
    <sheetView view="pageBreakPreview" zoomScale="85" zoomScaleNormal="100" zoomScaleSheetLayoutView="85" workbookViewId="0">
      <selection activeCell="C11" sqref="C11:F11"/>
    </sheetView>
  </sheetViews>
  <sheetFormatPr defaultColWidth="2.125" defaultRowHeight="14.25" x14ac:dyDescent="0.15"/>
  <cols>
    <col min="1" max="1" width="3.625" style="74" customWidth="1"/>
    <col min="2" max="2" width="20.625" style="3" customWidth="1"/>
    <col min="3" max="3" width="23.625" style="3" customWidth="1"/>
    <col min="4" max="4" width="20.625" style="3" customWidth="1"/>
    <col min="5" max="5" width="20.625" style="95" customWidth="1"/>
    <col min="6" max="6" width="3.625" style="96" customWidth="1"/>
    <col min="7" max="16384" width="2.125" style="3"/>
  </cols>
  <sheetData>
    <row r="1" spans="1:10" ht="15" customHeight="1" x14ac:dyDescent="0.15">
      <c r="E1" s="186" t="s">
        <v>107</v>
      </c>
      <c r="F1" s="186"/>
    </row>
    <row r="2" spans="1:10" ht="24.95" customHeight="1" x14ac:dyDescent="0.15">
      <c r="A2" s="187" t="s">
        <v>108</v>
      </c>
      <c r="B2" s="187"/>
      <c r="C2" s="187"/>
      <c r="D2" s="187"/>
      <c r="E2" s="187"/>
      <c r="F2" s="187"/>
    </row>
    <row r="3" spans="1:10" ht="20.100000000000001" customHeight="1" x14ac:dyDescent="0.15">
      <c r="A3" s="188">
        <v>1</v>
      </c>
      <c r="B3" s="75" t="s">
        <v>109</v>
      </c>
      <c r="C3" s="76">
        <v>38991</v>
      </c>
      <c r="D3" s="75" t="s">
        <v>110</v>
      </c>
      <c r="E3" s="189"/>
      <c r="F3" s="190"/>
    </row>
    <row r="4" spans="1:10" ht="20.100000000000001" customHeight="1" x14ac:dyDescent="0.15">
      <c r="A4" s="188"/>
      <c r="B4" s="77" t="s">
        <v>111</v>
      </c>
      <c r="C4" s="191" t="s">
        <v>136</v>
      </c>
      <c r="D4" s="191"/>
      <c r="E4" s="78">
        <v>27</v>
      </c>
      <c r="F4" s="79" t="s">
        <v>112</v>
      </c>
    </row>
    <row r="5" spans="1:10" ht="20.100000000000001" customHeight="1" x14ac:dyDescent="0.15">
      <c r="A5" s="188"/>
      <c r="B5" s="80" t="s">
        <v>113</v>
      </c>
      <c r="C5" s="192" t="s">
        <v>137</v>
      </c>
      <c r="D5" s="193"/>
      <c r="E5" s="193"/>
      <c r="F5" s="194"/>
    </row>
    <row r="6" spans="1:10" ht="20.100000000000001" customHeight="1" x14ac:dyDescent="0.15">
      <c r="A6" s="188"/>
      <c r="B6" s="80" t="s">
        <v>114</v>
      </c>
      <c r="C6" s="192" t="s">
        <v>138</v>
      </c>
      <c r="D6" s="193"/>
      <c r="E6" s="193"/>
      <c r="F6" s="194"/>
      <c r="G6" s="186"/>
      <c r="H6" s="186"/>
      <c r="I6" s="186"/>
      <c r="J6" s="186"/>
    </row>
    <row r="7" spans="1:10" ht="20.100000000000001" customHeight="1" x14ac:dyDescent="0.15">
      <c r="A7" s="188"/>
      <c r="B7" s="80" t="s">
        <v>115</v>
      </c>
      <c r="C7" s="192" t="s">
        <v>183</v>
      </c>
      <c r="D7" s="193"/>
      <c r="E7" s="193"/>
      <c r="F7" s="194"/>
    </row>
    <row r="8" spans="1:10" ht="20.100000000000001" customHeight="1" x14ac:dyDescent="0.15">
      <c r="A8" s="83"/>
      <c r="B8" s="84"/>
      <c r="C8" s="85"/>
      <c r="D8" s="85"/>
      <c r="E8" s="86"/>
      <c r="F8" s="87"/>
      <c r="G8" s="88"/>
    </row>
    <row r="9" spans="1:10" ht="20.100000000000001" customHeight="1" x14ac:dyDescent="0.15">
      <c r="A9" s="188">
        <v>2</v>
      </c>
      <c r="B9" s="75" t="s">
        <v>109</v>
      </c>
      <c r="C9" s="76">
        <f>$C$3</f>
        <v>38991</v>
      </c>
      <c r="D9" s="75" t="s">
        <v>110</v>
      </c>
      <c r="E9" s="189"/>
      <c r="F9" s="190"/>
    </row>
    <row r="10" spans="1:10" ht="20.100000000000001" customHeight="1" x14ac:dyDescent="0.15">
      <c r="A10" s="188"/>
      <c r="B10" s="77" t="s">
        <v>111</v>
      </c>
      <c r="C10" s="191" t="s">
        <v>141</v>
      </c>
      <c r="D10" s="191"/>
      <c r="E10" s="78">
        <v>21.4</v>
      </c>
      <c r="F10" s="79" t="s">
        <v>112</v>
      </c>
    </row>
    <row r="11" spans="1:10" ht="20.100000000000001" customHeight="1" x14ac:dyDescent="0.15">
      <c r="A11" s="188"/>
      <c r="B11" s="80" t="s">
        <v>113</v>
      </c>
      <c r="C11" s="192" t="s">
        <v>139</v>
      </c>
      <c r="D11" s="193"/>
      <c r="E11" s="193"/>
      <c r="F11" s="194"/>
      <c r="G11" s="195"/>
      <c r="H11" s="195"/>
      <c r="I11" s="195"/>
      <c r="J11" s="195"/>
    </row>
    <row r="12" spans="1:10" ht="20.100000000000001" customHeight="1" x14ac:dyDescent="0.15">
      <c r="A12" s="188"/>
      <c r="B12" s="80" t="s">
        <v>114</v>
      </c>
      <c r="C12" s="192" t="s">
        <v>140</v>
      </c>
      <c r="D12" s="193"/>
      <c r="E12" s="193"/>
      <c r="F12" s="194"/>
      <c r="G12" s="89"/>
    </row>
    <row r="13" spans="1:10" ht="20.100000000000001" customHeight="1" x14ac:dyDescent="0.15">
      <c r="A13" s="188"/>
      <c r="B13" s="80" t="s">
        <v>115</v>
      </c>
      <c r="C13" s="192" t="s">
        <v>184</v>
      </c>
      <c r="D13" s="193"/>
      <c r="E13" s="193"/>
      <c r="F13" s="194"/>
    </row>
    <row r="14" spans="1:10" ht="20.100000000000001" customHeight="1" x14ac:dyDescent="0.15">
      <c r="A14" s="90"/>
      <c r="B14" s="84"/>
      <c r="C14" s="85"/>
      <c r="D14" s="85"/>
      <c r="E14" s="86"/>
      <c r="F14" s="87"/>
      <c r="G14" s="88"/>
    </row>
    <row r="15" spans="1:10" ht="20.100000000000001" customHeight="1" x14ac:dyDescent="0.15">
      <c r="A15" s="188">
        <v>3</v>
      </c>
      <c r="B15" s="75" t="s">
        <v>109</v>
      </c>
      <c r="C15" s="76"/>
      <c r="D15" s="75" t="s">
        <v>110</v>
      </c>
      <c r="E15" s="189"/>
      <c r="F15" s="190"/>
    </row>
    <row r="16" spans="1:10" ht="20.100000000000001" customHeight="1" x14ac:dyDescent="0.15">
      <c r="A16" s="188"/>
      <c r="B16" s="77" t="s">
        <v>111</v>
      </c>
      <c r="C16" s="191"/>
      <c r="D16" s="191"/>
      <c r="E16" s="78"/>
      <c r="F16" s="79" t="s">
        <v>112</v>
      </c>
    </row>
    <row r="17" spans="1:10" ht="20.100000000000001" customHeight="1" x14ac:dyDescent="0.15">
      <c r="A17" s="188"/>
      <c r="B17" s="80" t="s">
        <v>113</v>
      </c>
      <c r="C17" s="192"/>
      <c r="D17" s="193"/>
      <c r="E17" s="193"/>
      <c r="F17" s="194"/>
      <c r="G17" s="195"/>
      <c r="H17" s="195"/>
      <c r="I17" s="195"/>
      <c r="J17" s="195"/>
    </row>
    <row r="18" spans="1:10" ht="20.100000000000001" customHeight="1" x14ac:dyDescent="0.15">
      <c r="A18" s="188"/>
      <c r="B18" s="80" t="s">
        <v>114</v>
      </c>
      <c r="C18" s="192"/>
      <c r="D18" s="193"/>
      <c r="E18" s="193"/>
      <c r="F18" s="194"/>
      <c r="G18" s="89"/>
    </row>
    <row r="19" spans="1:10" ht="20.100000000000001" customHeight="1" x14ac:dyDescent="0.15">
      <c r="A19" s="188"/>
      <c r="B19" s="80" t="s">
        <v>115</v>
      </c>
      <c r="C19" s="192"/>
      <c r="D19" s="193"/>
      <c r="E19" s="193"/>
      <c r="F19" s="194"/>
    </row>
    <row r="20" spans="1:10" ht="20.100000000000001" customHeight="1" x14ac:dyDescent="0.15">
      <c r="A20" s="90"/>
      <c r="B20" s="84"/>
      <c r="C20" s="85"/>
      <c r="D20" s="85"/>
      <c r="E20" s="86"/>
      <c r="F20" s="87"/>
      <c r="G20" s="88"/>
    </row>
    <row r="21" spans="1:10" ht="20.100000000000001" customHeight="1" x14ac:dyDescent="0.15">
      <c r="A21" s="188">
        <v>4</v>
      </c>
      <c r="B21" s="75" t="s">
        <v>109</v>
      </c>
      <c r="C21" s="76"/>
      <c r="D21" s="75" t="s">
        <v>110</v>
      </c>
      <c r="E21" s="189"/>
      <c r="F21" s="190"/>
    </row>
    <row r="22" spans="1:10" ht="20.100000000000001" customHeight="1" x14ac:dyDescent="0.15">
      <c r="A22" s="188"/>
      <c r="B22" s="77" t="s">
        <v>111</v>
      </c>
      <c r="C22" s="191"/>
      <c r="D22" s="191"/>
      <c r="E22" s="78"/>
      <c r="F22" s="79" t="s">
        <v>112</v>
      </c>
    </row>
    <row r="23" spans="1:10" ht="20.100000000000001" customHeight="1" x14ac:dyDescent="0.15">
      <c r="A23" s="188"/>
      <c r="B23" s="80" t="s">
        <v>113</v>
      </c>
      <c r="C23" s="192"/>
      <c r="D23" s="193"/>
      <c r="E23" s="193"/>
      <c r="F23" s="194"/>
      <c r="G23" s="195"/>
      <c r="H23" s="195"/>
      <c r="I23" s="195"/>
      <c r="J23" s="195"/>
    </row>
    <row r="24" spans="1:10" ht="20.100000000000001" customHeight="1" x14ac:dyDescent="0.15">
      <c r="A24" s="188"/>
      <c r="B24" s="80" t="s">
        <v>114</v>
      </c>
      <c r="C24" s="192"/>
      <c r="D24" s="193"/>
      <c r="E24" s="193"/>
      <c r="F24" s="194"/>
      <c r="G24" s="89"/>
    </row>
    <row r="25" spans="1:10" ht="20.100000000000001" customHeight="1" x14ac:dyDescent="0.15">
      <c r="A25" s="188"/>
      <c r="B25" s="80" t="s">
        <v>115</v>
      </c>
      <c r="C25" s="192"/>
      <c r="D25" s="193"/>
      <c r="E25" s="193"/>
      <c r="F25" s="194"/>
    </row>
    <row r="26" spans="1:10" ht="20.100000000000001" customHeight="1" x14ac:dyDescent="0.15">
      <c r="A26" s="90"/>
      <c r="B26" s="84"/>
      <c r="C26" s="85"/>
      <c r="D26" s="85"/>
      <c r="E26" s="86"/>
      <c r="F26" s="87"/>
      <c r="G26" s="88"/>
    </row>
    <row r="27" spans="1:10" ht="20.100000000000001" customHeight="1" x14ac:dyDescent="0.15">
      <c r="A27" s="188">
        <v>5</v>
      </c>
      <c r="B27" s="75" t="s">
        <v>109</v>
      </c>
      <c r="C27" s="76"/>
      <c r="D27" s="75" t="s">
        <v>110</v>
      </c>
      <c r="E27" s="189"/>
      <c r="F27" s="190"/>
    </row>
    <row r="28" spans="1:10" ht="20.100000000000001" customHeight="1" x14ac:dyDescent="0.15">
      <c r="A28" s="188"/>
      <c r="B28" s="77" t="s">
        <v>111</v>
      </c>
      <c r="C28" s="191"/>
      <c r="D28" s="191"/>
      <c r="E28" s="78"/>
      <c r="F28" s="79" t="s">
        <v>112</v>
      </c>
    </row>
    <row r="29" spans="1:10" ht="20.100000000000001" customHeight="1" x14ac:dyDescent="0.15">
      <c r="A29" s="188"/>
      <c r="B29" s="80" t="s">
        <v>113</v>
      </c>
      <c r="C29" s="192"/>
      <c r="D29" s="193"/>
      <c r="E29" s="193"/>
      <c r="F29" s="194"/>
    </row>
    <row r="30" spans="1:10" ht="20.100000000000001" customHeight="1" x14ac:dyDescent="0.15">
      <c r="A30" s="188"/>
      <c r="B30" s="80" t="s">
        <v>114</v>
      </c>
      <c r="C30" s="192"/>
      <c r="D30" s="193"/>
      <c r="E30" s="193"/>
      <c r="F30" s="194"/>
      <c r="G30" s="195"/>
      <c r="H30" s="195"/>
      <c r="I30" s="195"/>
      <c r="J30" s="195"/>
    </row>
    <row r="31" spans="1:10" ht="20.100000000000001" customHeight="1" x14ac:dyDescent="0.15">
      <c r="A31" s="188"/>
      <c r="B31" s="80" t="s">
        <v>115</v>
      </c>
      <c r="C31" s="192"/>
      <c r="D31" s="193"/>
      <c r="E31" s="193"/>
      <c r="F31" s="194"/>
      <c r="G31" s="89"/>
    </row>
    <row r="32" spans="1:10" ht="20.100000000000001" customHeight="1" x14ac:dyDescent="0.15">
      <c r="A32" s="90"/>
      <c r="B32" s="84"/>
      <c r="C32" s="85"/>
      <c r="D32" s="85"/>
      <c r="E32" s="86"/>
      <c r="F32" s="87"/>
      <c r="G32" s="88"/>
    </row>
    <row r="33" spans="1:10" ht="20.100000000000001" customHeight="1" x14ac:dyDescent="0.15">
      <c r="A33" s="188">
        <v>6</v>
      </c>
      <c r="B33" s="75" t="s">
        <v>109</v>
      </c>
      <c r="C33" s="76"/>
      <c r="D33" s="75" t="s">
        <v>110</v>
      </c>
      <c r="E33" s="189"/>
      <c r="F33" s="190"/>
      <c r="G33" s="91"/>
      <c r="H33" s="91"/>
      <c r="I33" s="91"/>
      <c r="J33" s="91"/>
    </row>
    <row r="34" spans="1:10" ht="20.100000000000001" customHeight="1" x14ac:dyDescent="0.15">
      <c r="A34" s="188"/>
      <c r="B34" s="77" t="s">
        <v>111</v>
      </c>
      <c r="C34" s="191"/>
      <c r="D34" s="191"/>
      <c r="E34" s="78"/>
      <c r="F34" s="79" t="s">
        <v>112</v>
      </c>
    </row>
    <row r="35" spans="1:10" ht="20.100000000000001" customHeight="1" x14ac:dyDescent="0.15">
      <c r="A35" s="188"/>
      <c r="B35" s="80" t="s">
        <v>113</v>
      </c>
      <c r="C35" s="192"/>
      <c r="D35" s="193"/>
      <c r="E35" s="193"/>
      <c r="F35" s="194"/>
    </row>
    <row r="36" spans="1:10" ht="20.100000000000001" customHeight="1" x14ac:dyDescent="0.15">
      <c r="A36" s="188"/>
      <c r="B36" s="80" t="s">
        <v>114</v>
      </c>
      <c r="C36" s="192"/>
      <c r="D36" s="193"/>
      <c r="E36" s="193"/>
      <c r="F36" s="194"/>
      <c r="G36" s="195"/>
      <c r="H36" s="195"/>
      <c r="I36" s="195"/>
      <c r="J36" s="195"/>
    </row>
    <row r="37" spans="1:10" ht="20.100000000000001" customHeight="1" x14ac:dyDescent="0.15">
      <c r="A37" s="188"/>
      <c r="B37" s="80" t="s">
        <v>115</v>
      </c>
      <c r="C37" s="192"/>
      <c r="D37" s="193"/>
      <c r="E37" s="193"/>
      <c r="F37" s="194"/>
      <c r="G37" s="195"/>
      <c r="H37" s="195"/>
      <c r="I37" s="195"/>
      <c r="J37" s="195"/>
    </row>
    <row r="38" spans="1:10" ht="20.100000000000001" customHeight="1" x14ac:dyDescent="0.15">
      <c r="A38" s="90"/>
      <c r="B38" s="84"/>
      <c r="C38" s="85"/>
      <c r="D38" s="85"/>
      <c r="E38" s="86"/>
      <c r="F38" s="87"/>
      <c r="G38" s="88"/>
    </row>
    <row r="39" spans="1:10" ht="20.100000000000001" customHeight="1" x14ac:dyDescent="0.15">
      <c r="A39" s="188">
        <v>7</v>
      </c>
      <c r="B39" s="75" t="s">
        <v>109</v>
      </c>
      <c r="C39" s="76"/>
      <c r="D39" s="75" t="s">
        <v>110</v>
      </c>
      <c r="E39" s="189"/>
      <c r="F39" s="190"/>
    </row>
    <row r="40" spans="1:10" ht="20.100000000000001" customHeight="1" x14ac:dyDescent="0.15">
      <c r="A40" s="188"/>
      <c r="B40" s="77" t="s">
        <v>111</v>
      </c>
      <c r="C40" s="191"/>
      <c r="D40" s="191"/>
      <c r="E40" s="78"/>
      <c r="F40" s="79" t="s">
        <v>112</v>
      </c>
    </row>
    <row r="41" spans="1:10" ht="20.100000000000001" customHeight="1" x14ac:dyDescent="0.15">
      <c r="A41" s="188"/>
      <c r="B41" s="80" t="s">
        <v>113</v>
      </c>
      <c r="C41" s="192"/>
      <c r="D41" s="193"/>
      <c r="E41" s="193"/>
      <c r="F41" s="194"/>
    </row>
    <row r="42" spans="1:10" ht="20.100000000000001" customHeight="1" x14ac:dyDescent="0.15">
      <c r="A42" s="188"/>
      <c r="B42" s="80" t="s">
        <v>114</v>
      </c>
      <c r="C42" s="192"/>
      <c r="D42" s="193"/>
      <c r="E42" s="193"/>
      <c r="F42" s="194"/>
      <c r="G42" s="195"/>
      <c r="H42" s="195"/>
      <c r="I42" s="195"/>
      <c r="J42" s="195"/>
    </row>
    <row r="43" spans="1:10" ht="20.100000000000001" customHeight="1" x14ac:dyDescent="0.15">
      <c r="A43" s="188"/>
      <c r="B43" s="80" t="s">
        <v>115</v>
      </c>
      <c r="C43" s="192"/>
      <c r="D43" s="193"/>
      <c r="E43" s="193"/>
      <c r="F43" s="194"/>
      <c r="G43" s="195"/>
      <c r="H43" s="195"/>
      <c r="I43" s="195"/>
      <c r="J43" s="195"/>
    </row>
    <row r="44" spans="1:10" ht="20.100000000000001" customHeight="1" x14ac:dyDescent="0.15">
      <c r="A44" s="90"/>
      <c r="B44" s="84"/>
      <c r="C44" s="85"/>
      <c r="D44" s="85"/>
      <c r="E44" s="86"/>
      <c r="F44" s="87"/>
      <c r="G44" s="88"/>
    </row>
    <row r="45" spans="1:10" ht="20.100000000000001" customHeight="1" x14ac:dyDescent="0.15">
      <c r="A45" s="188">
        <v>8</v>
      </c>
      <c r="B45" s="75" t="s">
        <v>109</v>
      </c>
      <c r="C45" s="76"/>
      <c r="D45" s="75" t="s">
        <v>110</v>
      </c>
      <c r="E45" s="189"/>
      <c r="F45" s="190"/>
      <c r="G45" s="195"/>
      <c r="H45" s="195"/>
      <c r="I45" s="195"/>
      <c r="J45" s="195"/>
    </row>
    <row r="46" spans="1:10" ht="20.100000000000001" customHeight="1" x14ac:dyDescent="0.15">
      <c r="A46" s="188"/>
      <c r="B46" s="77" t="s">
        <v>111</v>
      </c>
      <c r="C46" s="191"/>
      <c r="D46" s="191"/>
      <c r="E46" s="78"/>
      <c r="F46" s="79" t="s">
        <v>112</v>
      </c>
    </row>
    <row r="47" spans="1:10" ht="20.100000000000001" customHeight="1" x14ac:dyDescent="0.15">
      <c r="A47" s="188"/>
      <c r="B47" s="80" t="s">
        <v>113</v>
      </c>
      <c r="C47" s="192"/>
      <c r="D47" s="193"/>
      <c r="E47" s="193"/>
      <c r="F47" s="194"/>
    </row>
    <row r="48" spans="1:10" ht="20.100000000000001" customHeight="1" x14ac:dyDescent="0.15">
      <c r="A48" s="188"/>
      <c r="B48" s="80" t="s">
        <v>114</v>
      </c>
      <c r="C48" s="192"/>
      <c r="D48" s="193"/>
      <c r="E48" s="193"/>
      <c r="F48" s="194"/>
      <c r="G48" s="195"/>
      <c r="H48" s="195"/>
      <c r="I48" s="195"/>
      <c r="J48" s="195"/>
    </row>
    <row r="49" spans="1:10" ht="20.100000000000001" customHeight="1" x14ac:dyDescent="0.15">
      <c r="A49" s="188"/>
      <c r="B49" s="80" t="s">
        <v>115</v>
      </c>
      <c r="C49" s="192"/>
      <c r="D49" s="193"/>
      <c r="E49" s="193"/>
      <c r="F49" s="194"/>
      <c r="G49" s="89"/>
    </row>
    <row r="50" spans="1:10" ht="20.100000000000001" customHeight="1" x14ac:dyDescent="0.15">
      <c r="A50" s="90"/>
      <c r="B50" s="84"/>
      <c r="C50" s="85"/>
      <c r="D50" s="85"/>
      <c r="E50" s="86"/>
      <c r="F50" s="87"/>
      <c r="G50" s="88"/>
    </row>
    <row r="51" spans="1:10" ht="20.100000000000001" customHeight="1" x14ac:dyDescent="0.15">
      <c r="A51" s="188">
        <v>9</v>
      </c>
      <c r="B51" s="75" t="s">
        <v>109</v>
      </c>
      <c r="C51" s="76"/>
      <c r="D51" s="75" t="s">
        <v>110</v>
      </c>
      <c r="E51" s="189"/>
      <c r="F51" s="190"/>
    </row>
    <row r="52" spans="1:10" ht="20.100000000000001" customHeight="1" x14ac:dyDescent="0.15">
      <c r="A52" s="188"/>
      <c r="B52" s="77" t="s">
        <v>111</v>
      </c>
      <c r="C52" s="196"/>
      <c r="D52" s="196"/>
      <c r="E52" s="78"/>
      <c r="F52" s="79" t="s">
        <v>112</v>
      </c>
      <c r="G52" s="195"/>
      <c r="H52" s="195"/>
      <c r="I52" s="195"/>
      <c r="J52" s="195"/>
    </row>
    <row r="53" spans="1:10" ht="20.100000000000001" customHeight="1" x14ac:dyDescent="0.15">
      <c r="A53" s="188"/>
      <c r="B53" s="80" t="s">
        <v>113</v>
      </c>
      <c r="C53" s="192"/>
      <c r="D53" s="193"/>
      <c r="E53" s="193"/>
      <c r="F53" s="194"/>
    </row>
    <row r="54" spans="1:10" ht="20.100000000000001" customHeight="1" x14ac:dyDescent="0.15">
      <c r="A54" s="188"/>
      <c r="B54" s="80" t="s">
        <v>114</v>
      </c>
      <c r="C54" s="192"/>
      <c r="D54" s="193"/>
      <c r="E54" s="193"/>
      <c r="F54" s="194"/>
    </row>
    <row r="55" spans="1:10" ht="20.100000000000001" customHeight="1" x14ac:dyDescent="0.15">
      <c r="A55" s="188"/>
      <c r="B55" s="80" t="s">
        <v>115</v>
      </c>
      <c r="C55" s="192"/>
      <c r="D55" s="193"/>
      <c r="E55" s="193"/>
      <c r="F55" s="194"/>
    </row>
    <row r="56" spans="1:10" ht="20.100000000000001" customHeight="1" x14ac:dyDescent="0.15">
      <c r="A56" s="92"/>
      <c r="B56" s="84"/>
      <c r="C56" s="85"/>
      <c r="D56" s="85"/>
      <c r="E56" s="86"/>
      <c r="F56" s="87"/>
      <c r="G56" s="88"/>
    </row>
    <row r="57" spans="1:10" ht="20.100000000000001" customHeight="1" x14ac:dyDescent="0.15">
      <c r="A57" s="188">
        <v>10</v>
      </c>
      <c r="B57" s="75" t="s">
        <v>109</v>
      </c>
      <c r="C57" s="76"/>
      <c r="D57" s="75" t="s">
        <v>110</v>
      </c>
      <c r="E57" s="189"/>
      <c r="F57" s="190"/>
    </row>
    <row r="58" spans="1:10" ht="20.100000000000001" customHeight="1" x14ac:dyDescent="0.15">
      <c r="A58" s="188"/>
      <c r="B58" s="77" t="s">
        <v>111</v>
      </c>
      <c r="C58" s="196"/>
      <c r="D58" s="196"/>
      <c r="E58" s="78"/>
      <c r="F58" s="79" t="s">
        <v>112</v>
      </c>
      <c r="G58" s="195"/>
      <c r="H58" s="195"/>
      <c r="I58" s="195"/>
      <c r="J58" s="195"/>
    </row>
    <row r="59" spans="1:10" ht="20.100000000000001" customHeight="1" x14ac:dyDescent="0.15">
      <c r="A59" s="188"/>
      <c r="B59" s="80" t="s">
        <v>113</v>
      </c>
      <c r="C59" s="192"/>
      <c r="D59" s="193"/>
      <c r="E59" s="193"/>
      <c r="F59" s="194"/>
      <c r="G59" s="89"/>
    </row>
    <row r="60" spans="1:10" ht="20.100000000000001" customHeight="1" x14ac:dyDescent="0.15">
      <c r="A60" s="188"/>
      <c r="B60" s="80" t="s">
        <v>114</v>
      </c>
      <c r="C60" s="192"/>
      <c r="D60" s="193"/>
      <c r="E60" s="193"/>
      <c r="F60" s="194"/>
    </row>
    <row r="61" spans="1:10" ht="20.100000000000001" customHeight="1" x14ac:dyDescent="0.15">
      <c r="A61" s="188"/>
      <c r="B61" s="80" t="s">
        <v>115</v>
      </c>
      <c r="C61" s="192"/>
      <c r="D61" s="193"/>
      <c r="E61" s="193"/>
      <c r="F61" s="194"/>
    </row>
    <row r="62" spans="1:10" ht="20.100000000000001" customHeight="1" x14ac:dyDescent="0.15">
      <c r="A62" s="93"/>
      <c r="B62" s="93"/>
      <c r="C62" s="93"/>
      <c r="D62" s="93"/>
      <c r="E62" s="94"/>
      <c r="F62" s="93"/>
      <c r="G62" s="88"/>
    </row>
    <row r="63" spans="1:10" ht="20.100000000000001" customHeight="1" x14ac:dyDescent="0.15">
      <c r="A63" s="188">
        <v>11</v>
      </c>
      <c r="B63" s="75" t="s">
        <v>109</v>
      </c>
      <c r="C63" s="76"/>
      <c r="D63" s="75" t="s">
        <v>110</v>
      </c>
      <c r="E63" s="189"/>
      <c r="F63" s="190"/>
      <c r="G63" s="195"/>
      <c r="H63" s="195"/>
      <c r="I63" s="195"/>
      <c r="J63" s="195"/>
    </row>
    <row r="64" spans="1:10" ht="20.100000000000001" customHeight="1" x14ac:dyDescent="0.15">
      <c r="A64" s="188"/>
      <c r="B64" s="77" t="s">
        <v>111</v>
      </c>
      <c r="C64" s="196"/>
      <c r="D64" s="196"/>
      <c r="E64" s="78"/>
      <c r="F64" s="79" t="s">
        <v>112</v>
      </c>
      <c r="G64" s="195"/>
      <c r="H64" s="195"/>
      <c r="I64" s="195"/>
      <c r="J64" s="195"/>
    </row>
    <row r="65" spans="1:10" ht="20.100000000000001" customHeight="1" x14ac:dyDescent="0.15">
      <c r="A65" s="188"/>
      <c r="B65" s="80" t="s">
        <v>113</v>
      </c>
      <c r="C65" s="192"/>
      <c r="D65" s="193"/>
      <c r="E65" s="193"/>
      <c r="F65" s="194"/>
    </row>
    <row r="66" spans="1:10" ht="20.100000000000001" customHeight="1" x14ac:dyDescent="0.15">
      <c r="A66" s="188"/>
      <c r="B66" s="80" t="s">
        <v>114</v>
      </c>
      <c r="C66" s="192"/>
      <c r="D66" s="193"/>
      <c r="E66" s="193"/>
      <c r="F66" s="194"/>
    </row>
    <row r="67" spans="1:10" ht="20.100000000000001" customHeight="1" x14ac:dyDescent="0.15">
      <c r="A67" s="188"/>
      <c r="B67" s="80" t="s">
        <v>115</v>
      </c>
      <c r="C67" s="192"/>
      <c r="D67" s="193"/>
      <c r="E67" s="193"/>
      <c r="F67" s="194"/>
      <c r="G67" s="195"/>
      <c r="H67" s="195"/>
      <c r="I67" s="195"/>
      <c r="J67" s="195"/>
    </row>
    <row r="68" spans="1:10" ht="20.100000000000001" customHeight="1" x14ac:dyDescent="0.15">
      <c r="A68" s="92"/>
      <c r="B68" s="84"/>
      <c r="C68" s="85"/>
      <c r="D68" s="85"/>
      <c r="E68" s="86"/>
      <c r="F68" s="87"/>
      <c r="G68" s="195"/>
      <c r="H68" s="195"/>
      <c r="I68" s="195"/>
      <c r="J68" s="195"/>
    </row>
    <row r="69" spans="1:10" ht="20.100000000000001" customHeight="1" x14ac:dyDescent="0.15">
      <c r="A69" s="188">
        <v>12</v>
      </c>
      <c r="B69" s="75" t="s">
        <v>109</v>
      </c>
      <c r="C69" s="76"/>
      <c r="D69" s="75" t="s">
        <v>110</v>
      </c>
      <c r="E69" s="189"/>
      <c r="F69" s="190"/>
      <c r="G69" s="195"/>
      <c r="H69" s="195"/>
      <c r="I69" s="195"/>
      <c r="J69" s="195"/>
    </row>
    <row r="70" spans="1:10" ht="20.100000000000001" customHeight="1" x14ac:dyDescent="0.15">
      <c r="A70" s="188"/>
      <c r="B70" s="77" t="s">
        <v>111</v>
      </c>
      <c r="C70" s="196"/>
      <c r="D70" s="196"/>
      <c r="E70" s="78"/>
      <c r="F70" s="79" t="s">
        <v>112</v>
      </c>
    </row>
    <row r="71" spans="1:10" ht="20.100000000000001" customHeight="1" x14ac:dyDescent="0.15">
      <c r="A71" s="188"/>
      <c r="B71" s="80" t="s">
        <v>113</v>
      </c>
      <c r="C71" s="192"/>
      <c r="D71" s="193"/>
      <c r="E71" s="193"/>
      <c r="F71" s="194"/>
    </row>
    <row r="72" spans="1:10" ht="20.100000000000001" customHeight="1" x14ac:dyDescent="0.15">
      <c r="A72" s="188"/>
      <c r="B72" s="80" t="s">
        <v>114</v>
      </c>
      <c r="C72" s="192"/>
      <c r="D72" s="193"/>
      <c r="E72" s="193"/>
      <c r="F72" s="194"/>
    </row>
    <row r="73" spans="1:10" ht="20.100000000000001" customHeight="1" x14ac:dyDescent="0.15">
      <c r="A73" s="188"/>
      <c r="B73" s="80" t="s">
        <v>115</v>
      </c>
      <c r="C73" s="192"/>
      <c r="D73" s="193"/>
      <c r="E73" s="193"/>
      <c r="F73" s="194"/>
    </row>
    <row r="74" spans="1:10" ht="20.100000000000001" customHeight="1" x14ac:dyDescent="0.15">
      <c r="A74" s="93"/>
      <c r="B74" s="93"/>
      <c r="C74" s="93"/>
      <c r="D74" s="93"/>
      <c r="E74" s="94"/>
      <c r="F74" s="93"/>
      <c r="G74" s="88"/>
    </row>
    <row r="75" spans="1:10" ht="20.100000000000001" customHeight="1" x14ac:dyDescent="0.15">
      <c r="A75" s="188">
        <v>13</v>
      </c>
      <c r="B75" s="75" t="s">
        <v>109</v>
      </c>
      <c r="C75" s="76"/>
      <c r="D75" s="75" t="s">
        <v>110</v>
      </c>
      <c r="E75" s="189"/>
      <c r="F75" s="190"/>
    </row>
    <row r="76" spans="1:10" ht="20.100000000000001" customHeight="1" x14ac:dyDescent="0.15">
      <c r="A76" s="188"/>
      <c r="B76" s="77" t="s">
        <v>111</v>
      </c>
      <c r="C76" s="196"/>
      <c r="D76" s="196"/>
      <c r="E76" s="78"/>
      <c r="F76" s="79" t="s">
        <v>112</v>
      </c>
    </row>
    <row r="77" spans="1:10" ht="20.100000000000001" customHeight="1" x14ac:dyDescent="0.15">
      <c r="A77" s="188"/>
      <c r="B77" s="80" t="s">
        <v>113</v>
      </c>
      <c r="C77" s="192"/>
      <c r="D77" s="193"/>
      <c r="E77" s="193"/>
      <c r="F77" s="194"/>
    </row>
    <row r="78" spans="1:10" ht="20.100000000000001" customHeight="1" x14ac:dyDescent="0.15">
      <c r="A78" s="188"/>
      <c r="B78" s="80" t="s">
        <v>114</v>
      </c>
      <c r="C78" s="192"/>
      <c r="D78" s="193"/>
      <c r="E78" s="193"/>
      <c r="F78" s="194"/>
    </row>
    <row r="79" spans="1:10" ht="20.100000000000001" customHeight="1" x14ac:dyDescent="0.15">
      <c r="A79" s="188"/>
      <c r="B79" s="80" t="s">
        <v>115</v>
      </c>
      <c r="C79" s="192"/>
      <c r="D79" s="193"/>
      <c r="E79" s="193"/>
      <c r="F79" s="194"/>
    </row>
    <row r="80" spans="1:10" ht="20.100000000000001" customHeight="1" x14ac:dyDescent="0.15">
      <c r="A80" s="92"/>
      <c r="B80" s="84"/>
      <c r="C80" s="85"/>
      <c r="D80" s="85"/>
      <c r="E80" s="86"/>
      <c r="F80" s="87"/>
    </row>
    <row r="81" spans="1:6" ht="20.100000000000001" customHeight="1" x14ac:dyDescent="0.15">
      <c r="A81" s="188">
        <v>14</v>
      </c>
      <c r="B81" s="75" t="s">
        <v>109</v>
      </c>
      <c r="C81" s="76"/>
      <c r="D81" s="75" t="s">
        <v>110</v>
      </c>
      <c r="E81" s="189"/>
      <c r="F81" s="190"/>
    </row>
    <row r="82" spans="1:6" ht="20.100000000000001" customHeight="1" x14ac:dyDescent="0.15">
      <c r="A82" s="188"/>
      <c r="B82" s="77" t="s">
        <v>111</v>
      </c>
      <c r="C82" s="196"/>
      <c r="D82" s="196"/>
      <c r="E82" s="78"/>
      <c r="F82" s="79" t="s">
        <v>112</v>
      </c>
    </row>
    <row r="83" spans="1:6" ht="20.100000000000001" customHeight="1" x14ac:dyDescent="0.15">
      <c r="A83" s="188"/>
      <c r="B83" s="80" t="s">
        <v>113</v>
      </c>
      <c r="C83" s="192"/>
      <c r="D83" s="193"/>
      <c r="E83" s="193"/>
      <c r="F83" s="194"/>
    </row>
    <row r="84" spans="1:6" ht="20.100000000000001" customHeight="1" x14ac:dyDescent="0.15">
      <c r="A84" s="188"/>
      <c r="B84" s="80" t="s">
        <v>114</v>
      </c>
      <c r="C84" s="192"/>
      <c r="D84" s="193"/>
      <c r="E84" s="193"/>
      <c r="F84" s="194"/>
    </row>
    <row r="85" spans="1:6" ht="20.100000000000001" customHeight="1" x14ac:dyDescent="0.15">
      <c r="A85" s="188"/>
      <c r="B85" s="80" t="s">
        <v>115</v>
      </c>
      <c r="C85" s="192"/>
      <c r="D85" s="193"/>
      <c r="E85" s="193"/>
      <c r="F85" s="194"/>
    </row>
  </sheetData>
  <mergeCells count="104">
    <mergeCell ref="E1:F1"/>
    <mergeCell ref="A2:F2"/>
    <mergeCell ref="A3:A7"/>
    <mergeCell ref="E3:F3"/>
    <mergeCell ref="C4:D4"/>
    <mergeCell ref="C5:F5"/>
    <mergeCell ref="C6:F6"/>
    <mergeCell ref="G6:J6"/>
    <mergeCell ref="C7:F7"/>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81:A85"/>
    <mergeCell ref="E81:F81"/>
    <mergeCell ref="C82:D82"/>
    <mergeCell ref="C83:F83"/>
    <mergeCell ref="C84:F84"/>
    <mergeCell ref="C85:F85"/>
    <mergeCell ref="A75:A79"/>
    <mergeCell ref="E75:F75"/>
    <mergeCell ref="C76:D76"/>
    <mergeCell ref="C77:F77"/>
    <mergeCell ref="C78:F78"/>
    <mergeCell ref="C79:F79"/>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tint="0.59999389629810485"/>
  </sheetPr>
  <dimension ref="A1:Y38"/>
  <sheetViews>
    <sheetView showZeros="0" view="pageBreakPreview" zoomScale="70" zoomScaleNormal="100" zoomScaleSheetLayoutView="70" workbookViewId="0">
      <selection activeCell="D3" sqref="D3:K3"/>
    </sheetView>
  </sheetViews>
  <sheetFormatPr defaultColWidth="9" defaultRowHeight="13.5" x14ac:dyDescent="0.15"/>
  <cols>
    <col min="1" max="11" width="9.625" style="1" customWidth="1"/>
    <col min="12" max="16384" width="9" style="1"/>
  </cols>
  <sheetData>
    <row r="1" spans="1:25" ht="30" customHeight="1" thickBot="1" x14ac:dyDescent="0.2">
      <c r="A1" s="116" t="s">
        <v>0</v>
      </c>
      <c r="B1" s="117"/>
      <c r="C1" s="117"/>
      <c r="D1" s="117"/>
      <c r="E1" s="117"/>
      <c r="F1" s="117"/>
      <c r="G1" s="117"/>
      <c r="H1" s="117"/>
      <c r="I1" s="117"/>
      <c r="J1" s="117"/>
      <c r="K1" s="117"/>
      <c r="L1" s="1" t="s">
        <v>32</v>
      </c>
      <c r="O1" s="149" t="s">
        <v>49</v>
      </c>
      <c r="P1" s="150"/>
      <c r="Q1" s="151"/>
    </row>
    <row r="2" spans="1:25" ht="30" customHeight="1" x14ac:dyDescent="0.15">
      <c r="A2" s="118" t="s">
        <v>19</v>
      </c>
      <c r="B2" s="119"/>
      <c r="C2" s="119"/>
      <c r="D2" s="120" t="s">
        <v>99</v>
      </c>
      <c r="E2" s="121"/>
      <c r="F2" s="121"/>
      <c r="G2" s="121"/>
      <c r="H2" s="121"/>
      <c r="I2" s="121"/>
      <c r="J2" s="121"/>
      <c r="K2" s="122"/>
      <c r="L2" s="1" t="s">
        <v>48</v>
      </c>
    </row>
    <row r="3" spans="1:25" ht="30" customHeight="1" x14ac:dyDescent="0.15">
      <c r="A3" s="111" t="s">
        <v>10</v>
      </c>
      <c r="B3" s="112"/>
      <c r="C3" s="112"/>
      <c r="D3" s="113">
        <f>VLOOKUP($D$2,交通空白!$B$2:$S$7,2,FALSE)</f>
        <v>42644</v>
      </c>
      <c r="E3" s="114"/>
      <c r="F3" s="114"/>
      <c r="G3" s="114"/>
      <c r="H3" s="114"/>
      <c r="I3" s="114"/>
      <c r="J3" s="114"/>
      <c r="K3" s="115"/>
    </row>
    <row r="4" spans="1:25" ht="30" customHeight="1" x14ac:dyDescent="0.15">
      <c r="A4" s="111" t="s">
        <v>1</v>
      </c>
      <c r="B4" s="112"/>
      <c r="C4" s="112"/>
      <c r="D4" s="113">
        <f>VLOOKUP($D$2,交通空白!$B$2:$S$7,3,FALSE)</f>
        <v>44442</v>
      </c>
      <c r="E4" s="114"/>
      <c r="F4" s="114"/>
      <c r="G4" s="114"/>
      <c r="H4" s="114"/>
      <c r="I4" s="114"/>
      <c r="J4" s="114"/>
      <c r="K4" s="115"/>
    </row>
    <row r="5" spans="1:25" ht="30" customHeight="1" x14ac:dyDescent="0.15">
      <c r="A5" s="111" t="s">
        <v>30</v>
      </c>
      <c r="B5" s="112"/>
      <c r="C5" s="112"/>
      <c r="D5" s="113">
        <f>VLOOKUP($D$2,交通空白!$B$2:$S$7,4,FALSE)</f>
        <v>45565</v>
      </c>
      <c r="E5" s="114"/>
      <c r="F5" s="114"/>
      <c r="G5" s="114"/>
      <c r="H5" s="114"/>
      <c r="I5" s="114"/>
      <c r="J5" s="114"/>
      <c r="K5" s="115"/>
      <c r="L5" s="1" t="s">
        <v>31</v>
      </c>
    </row>
    <row r="6" spans="1:25" ht="30" customHeight="1" x14ac:dyDescent="0.15">
      <c r="A6" s="111" t="s">
        <v>20</v>
      </c>
      <c r="B6" s="112"/>
      <c r="C6" s="112"/>
      <c r="D6" s="113" t="str">
        <f>VLOOKUP($D$2,交通空白!$B$2:$S$7,5,FALSE)</f>
        <v>遠軽町（生田原）</v>
      </c>
      <c r="E6" s="114"/>
      <c r="F6" s="114"/>
      <c r="G6" s="114"/>
      <c r="H6" s="114"/>
      <c r="I6" s="114"/>
      <c r="J6" s="114"/>
      <c r="K6" s="115"/>
    </row>
    <row r="7" spans="1:25" ht="30" customHeight="1" x14ac:dyDescent="0.15">
      <c r="A7" s="111" t="s">
        <v>9</v>
      </c>
      <c r="B7" s="112"/>
      <c r="C7" s="112"/>
      <c r="D7" s="113" t="str">
        <f>VLOOKUP($D$2,交通空白!$B$2:$S$7,6,FALSE)</f>
        <v>佐々木　修一</v>
      </c>
      <c r="E7" s="114"/>
      <c r="F7" s="114"/>
      <c r="G7" s="114"/>
      <c r="H7" s="114"/>
      <c r="I7" s="114"/>
      <c r="J7" s="114"/>
      <c r="K7" s="115"/>
    </row>
    <row r="8" spans="1:25" ht="30" customHeight="1" x14ac:dyDescent="0.15">
      <c r="A8" s="111" t="s">
        <v>21</v>
      </c>
      <c r="B8" s="112"/>
      <c r="C8" s="112"/>
      <c r="D8" s="113" t="str">
        <f>VLOOKUP($D$2,交通空白!$B$2:$S$7,8,FALSE)</f>
        <v>紋別郡遠軽町１条通北３丁目１番地１</v>
      </c>
      <c r="E8" s="114"/>
      <c r="F8" s="114"/>
      <c r="G8" s="114"/>
      <c r="H8" s="114"/>
      <c r="I8" s="114"/>
      <c r="J8" s="114"/>
      <c r="K8" s="115"/>
    </row>
    <row r="9" spans="1:25" ht="30" customHeight="1" x14ac:dyDescent="0.15">
      <c r="A9" s="136" t="s">
        <v>22</v>
      </c>
      <c r="B9" s="137"/>
      <c r="C9" s="138"/>
      <c r="D9" s="142" t="s">
        <v>165</v>
      </c>
      <c r="E9" s="143"/>
      <c r="F9" s="143"/>
      <c r="G9" s="143"/>
      <c r="H9" s="143"/>
      <c r="I9" s="143"/>
      <c r="J9" s="143"/>
      <c r="K9" s="144"/>
    </row>
    <row r="10" spans="1:25" ht="30" customHeight="1" x14ac:dyDescent="0.15">
      <c r="A10" s="139"/>
      <c r="B10" s="140"/>
      <c r="C10" s="141"/>
      <c r="D10" s="142" t="s">
        <v>45</v>
      </c>
      <c r="E10" s="143"/>
      <c r="F10" s="143"/>
      <c r="G10" s="143"/>
      <c r="H10" s="143"/>
      <c r="I10" s="143"/>
      <c r="J10" s="143"/>
      <c r="K10" s="144"/>
    </row>
    <row r="11" spans="1:25" ht="30" customHeight="1" x14ac:dyDescent="0.15">
      <c r="A11" s="123" t="s">
        <v>18</v>
      </c>
      <c r="B11" s="124"/>
      <c r="C11" s="125"/>
      <c r="D11" s="132" t="s">
        <v>11</v>
      </c>
      <c r="E11" s="132"/>
      <c r="F11" s="132" t="s">
        <v>28</v>
      </c>
      <c r="G11" s="132"/>
      <c r="H11" s="132" t="s">
        <v>11</v>
      </c>
      <c r="I11" s="132"/>
      <c r="J11" s="132" t="s">
        <v>28</v>
      </c>
      <c r="K11" s="133"/>
    </row>
    <row r="12" spans="1:25" ht="50.1" customHeight="1" x14ac:dyDescent="0.15">
      <c r="A12" s="126"/>
      <c r="B12" s="127"/>
      <c r="C12" s="128"/>
      <c r="D12" s="134" t="str">
        <f>VLOOKUP($D$2,交通空白!$B$2:$S$7,9,FALSE)</f>
        <v>生田原総合支所</v>
      </c>
      <c r="E12" s="134"/>
      <c r="F12" s="135" t="str">
        <f>VLOOKUP($D$2,交通空白!$B$2:$S$7,10,FALSE)</f>
        <v>紋別郡遠軽町生田原３３９番地１</v>
      </c>
      <c r="G12" s="135"/>
      <c r="H12" s="134"/>
      <c r="I12" s="134"/>
      <c r="J12" s="132"/>
      <c r="K12" s="133"/>
    </row>
    <row r="13" spans="1:25" ht="50.1" customHeight="1" x14ac:dyDescent="0.15">
      <c r="A13" s="129"/>
      <c r="B13" s="130"/>
      <c r="C13" s="131"/>
      <c r="D13" s="134"/>
      <c r="E13" s="134"/>
      <c r="F13" s="135"/>
      <c r="G13" s="135"/>
      <c r="H13" s="132"/>
      <c r="I13" s="132"/>
      <c r="J13" s="132"/>
      <c r="K13" s="133"/>
      <c r="O13" s="27"/>
      <c r="X13" s="27"/>
    </row>
    <row r="14" spans="1:25" ht="30" customHeight="1" x14ac:dyDescent="0.15">
      <c r="A14" s="123" t="s">
        <v>16</v>
      </c>
      <c r="B14" s="124"/>
      <c r="C14" s="124"/>
      <c r="D14" s="205" t="s">
        <v>135</v>
      </c>
      <c r="E14" s="205"/>
      <c r="F14" s="205"/>
      <c r="G14" s="205"/>
      <c r="H14" s="132"/>
      <c r="I14" s="132"/>
      <c r="J14" s="132"/>
      <c r="K14" s="133"/>
      <c r="O14" s="27"/>
      <c r="X14" s="27"/>
      <c r="Y14"/>
    </row>
    <row r="15" spans="1:25" ht="30" customHeight="1" x14ac:dyDescent="0.15">
      <c r="A15" s="123" t="s">
        <v>17</v>
      </c>
      <c r="B15" s="124"/>
      <c r="C15" s="124"/>
      <c r="D15" s="145" t="str">
        <f>VLOOKUP($D$2,交通空白!$B$2:$S$7,16,FALSE)</f>
        <v>遠軽町の区域内の住民</v>
      </c>
      <c r="E15" s="145"/>
      <c r="F15" s="145"/>
      <c r="G15" s="145"/>
      <c r="H15" s="132"/>
      <c r="I15" s="132"/>
      <c r="J15" s="132"/>
      <c r="K15" s="133"/>
      <c r="O15" s="27"/>
      <c r="X15" s="27"/>
    </row>
    <row r="16" spans="1:25" ht="30" customHeight="1" x14ac:dyDescent="0.15">
      <c r="A16" s="184" t="s">
        <v>27</v>
      </c>
      <c r="B16" s="185"/>
      <c r="C16" s="185"/>
      <c r="D16" s="132" t="s">
        <v>15</v>
      </c>
      <c r="E16" s="132"/>
      <c r="F16" s="132" t="s">
        <v>29</v>
      </c>
      <c r="G16" s="132"/>
      <c r="H16" s="132" t="s">
        <v>15</v>
      </c>
      <c r="I16" s="132"/>
      <c r="J16" s="132" t="s">
        <v>29</v>
      </c>
      <c r="K16" s="133"/>
      <c r="O16" s="27"/>
      <c r="P16"/>
      <c r="X16" s="27"/>
    </row>
    <row r="17" spans="1:24" ht="30" customHeight="1" x14ac:dyDescent="0.15">
      <c r="A17" s="184"/>
      <c r="B17" s="185"/>
      <c r="C17" s="185"/>
      <c r="D17" s="146"/>
      <c r="E17" s="147"/>
      <c r="F17" s="146"/>
      <c r="G17" s="147"/>
      <c r="H17" s="146"/>
      <c r="I17" s="147"/>
      <c r="J17" s="146"/>
      <c r="K17" s="148"/>
      <c r="O17" s="27"/>
      <c r="X17" s="27"/>
    </row>
    <row r="18" spans="1:24" ht="50.1" customHeight="1" x14ac:dyDescent="0.15">
      <c r="A18" s="111" t="s">
        <v>23</v>
      </c>
      <c r="B18" s="112"/>
      <c r="C18" s="112"/>
      <c r="D18" s="132"/>
      <c r="E18" s="132"/>
      <c r="F18" s="132"/>
      <c r="G18" s="132"/>
      <c r="H18" s="132"/>
      <c r="I18" s="132"/>
      <c r="J18" s="132"/>
      <c r="K18" s="133"/>
      <c r="O18" s="27"/>
      <c r="X18" s="27"/>
    </row>
    <row r="19" spans="1:24" ht="14.25" x14ac:dyDescent="0.15">
      <c r="A19" s="136" t="s">
        <v>22</v>
      </c>
      <c r="B19" s="138"/>
      <c r="C19" s="158" t="s">
        <v>24</v>
      </c>
      <c r="D19" s="138"/>
      <c r="E19" s="132" t="s">
        <v>25</v>
      </c>
      <c r="F19" s="182"/>
      <c r="G19" s="182"/>
      <c r="H19" s="182"/>
      <c r="I19" s="182"/>
      <c r="J19" s="182"/>
      <c r="K19" s="183"/>
      <c r="O19" s="27"/>
      <c r="X19" s="27"/>
    </row>
    <row r="20" spans="1:24" ht="14.25" x14ac:dyDescent="0.15">
      <c r="A20" s="139"/>
      <c r="B20" s="141"/>
      <c r="C20" s="159"/>
      <c r="D20" s="141"/>
      <c r="E20" s="12" t="s">
        <v>2</v>
      </c>
      <c r="F20" s="12" t="s">
        <v>4</v>
      </c>
      <c r="G20" s="12" t="s">
        <v>5</v>
      </c>
      <c r="H20" s="11" t="s">
        <v>26</v>
      </c>
      <c r="I20" s="12" t="s">
        <v>6</v>
      </c>
      <c r="J20" s="12" t="s">
        <v>7</v>
      </c>
      <c r="K20" s="13" t="s">
        <v>8</v>
      </c>
    </row>
    <row r="21" spans="1:24" ht="14.25" customHeight="1" x14ac:dyDescent="0.15">
      <c r="A21" s="179"/>
      <c r="B21" s="180"/>
      <c r="C21" s="181"/>
      <c r="D21" s="180"/>
      <c r="E21" s="14" t="s">
        <v>3</v>
      </c>
      <c r="F21" s="14" t="s">
        <v>3</v>
      </c>
      <c r="G21" s="14" t="s">
        <v>3</v>
      </c>
      <c r="H21" s="14" t="s">
        <v>3</v>
      </c>
      <c r="I21" s="14" t="s">
        <v>3</v>
      </c>
      <c r="J21" s="14"/>
      <c r="K21" s="15" t="s">
        <v>3</v>
      </c>
    </row>
    <row r="22" spans="1:24" ht="14.25" x14ac:dyDescent="0.15">
      <c r="A22" s="162" t="s">
        <v>13</v>
      </c>
      <c r="B22" s="163"/>
      <c r="C22" s="168" t="str">
        <f>D12</f>
        <v>生田原総合支所</v>
      </c>
      <c r="D22" s="169"/>
      <c r="E22" s="6"/>
      <c r="F22" s="6"/>
      <c r="G22" s="6"/>
      <c r="H22" s="6"/>
      <c r="I22" s="6"/>
      <c r="J22" s="6"/>
      <c r="K22" s="7"/>
    </row>
    <row r="23" spans="1:24" ht="14.25" x14ac:dyDescent="0.15">
      <c r="A23" s="164"/>
      <c r="B23" s="165"/>
      <c r="C23" s="170"/>
      <c r="D23" s="171"/>
      <c r="E23" s="4"/>
      <c r="F23" s="4"/>
      <c r="G23" s="4"/>
      <c r="H23" s="4"/>
      <c r="I23" s="4">
        <v>2</v>
      </c>
      <c r="J23" s="4"/>
      <c r="K23" s="5">
        <f>SUM(E23:J23)</f>
        <v>2</v>
      </c>
    </row>
    <row r="24" spans="1:24" ht="14.25" x14ac:dyDescent="0.15">
      <c r="A24" s="164"/>
      <c r="B24" s="165"/>
      <c r="C24" s="172"/>
      <c r="D24" s="173"/>
      <c r="E24" s="20"/>
      <c r="F24" s="16"/>
      <c r="G24" s="16"/>
      <c r="H24" s="16"/>
      <c r="I24" s="16"/>
      <c r="J24" s="8"/>
      <c r="K24" s="17">
        <f>SUM(E24:I24)</f>
        <v>0</v>
      </c>
    </row>
    <row r="25" spans="1:24" ht="14.25" x14ac:dyDescent="0.15">
      <c r="A25" s="164"/>
      <c r="B25" s="165"/>
      <c r="C25" s="168"/>
      <c r="D25" s="169"/>
      <c r="E25" s="6"/>
      <c r="F25" s="6"/>
      <c r="G25" s="6"/>
      <c r="H25" s="6"/>
      <c r="I25" s="6"/>
      <c r="J25" s="6"/>
      <c r="K25" s="7"/>
    </row>
    <row r="26" spans="1:24" ht="14.25" x14ac:dyDescent="0.15">
      <c r="A26" s="164"/>
      <c r="B26" s="165"/>
      <c r="C26" s="170"/>
      <c r="D26" s="171"/>
      <c r="E26" s="4"/>
      <c r="F26" s="4"/>
      <c r="G26" s="4"/>
      <c r="H26" s="4"/>
      <c r="I26" s="4"/>
      <c r="J26" s="4"/>
      <c r="K26" s="5">
        <f>SUM(E26:J26)</f>
        <v>0</v>
      </c>
    </row>
    <row r="27" spans="1:24" ht="14.25" x14ac:dyDescent="0.15">
      <c r="A27" s="166"/>
      <c r="B27" s="167"/>
      <c r="C27" s="172"/>
      <c r="D27" s="173"/>
      <c r="E27" s="16"/>
      <c r="F27" s="16"/>
      <c r="G27" s="16"/>
      <c r="H27" s="16"/>
      <c r="I27" s="16"/>
      <c r="J27" s="8"/>
      <c r="K27" s="17">
        <f>SUM(E27:I27)</f>
        <v>0</v>
      </c>
    </row>
    <row r="28" spans="1:24" ht="14.25" x14ac:dyDescent="0.15">
      <c r="A28" s="174"/>
      <c r="B28" s="147"/>
      <c r="C28" s="168"/>
      <c r="D28" s="169"/>
      <c r="E28" s="6"/>
      <c r="F28" s="6"/>
      <c r="G28" s="6"/>
      <c r="H28" s="6"/>
      <c r="I28" s="6"/>
      <c r="J28" s="6"/>
      <c r="K28" s="7"/>
    </row>
    <row r="29" spans="1:24" ht="14.25" x14ac:dyDescent="0.15">
      <c r="A29" s="175"/>
      <c r="B29" s="176"/>
      <c r="C29" s="170"/>
      <c r="D29" s="171"/>
      <c r="E29" s="4"/>
      <c r="F29" s="4"/>
      <c r="G29" s="4"/>
      <c r="H29" s="4"/>
      <c r="I29" s="4"/>
      <c r="J29" s="4"/>
      <c r="K29" s="5">
        <f>SUM(E29:J29)</f>
        <v>0</v>
      </c>
    </row>
    <row r="30" spans="1:24" ht="14.25" x14ac:dyDescent="0.15">
      <c r="A30" s="175"/>
      <c r="B30" s="176"/>
      <c r="C30" s="172"/>
      <c r="D30" s="173"/>
      <c r="E30" s="16"/>
      <c r="F30" s="16"/>
      <c r="G30" s="16"/>
      <c r="H30" s="16"/>
      <c r="I30" s="16"/>
      <c r="J30" s="8"/>
      <c r="K30" s="17">
        <f>SUM(E30:I30)</f>
        <v>0</v>
      </c>
      <c r="L30" s="2"/>
      <c r="M30" s="10"/>
    </row>
    <row r="31" spans="1:24" ht="14.25" x14ac:dyDescent="0.15">
      <c r="A31" s="175"/>
      <c r="B31" s="176"/>
      <c r="C31" s="168"/>
      <c r="D31" s="169"/>
      <c r="E31" s="6"/>
      <c r="F31" s="6"/>
      <c r="G31" s="6"/>
      <c r="H31" s="6"/>
      <c r="I31" s="6"/>
      <c r="J31" s="6"/>
      <c r="K31" s="7"/>
      <c r="M31" s="10"/>
    </row>
    <row r="32" spans="1:24" ht="14.25" x14ac:dyDescent="0.15">
      <c r="A32" s="175"/>
      <c r="B32" s="176"/>
      <c r="C32" s="170"/>
      <c r="D32" s="171"/>
      <c r="E32" s="4"/>
      <c r="F32" s="4"/>
      <c r="G32" s="4"/>
      <c r="H32" s="4"/>
      <c r="I32" s="4"/>
      <c r="J32" s="4"/>
      <c r="K32" s="5">
        <f>SUM(E32:J32)</f>
        <v>0</v>
      </c>
    </row>
    <row r="33" spans="1:11" ht="14.25" x14ac:dyDescent="0.15">
      <c r="A33" s="177"/>
      <c r="B33" s="178"/>
      <c r="C33" s="172"/>
      <c r="D33" s="173"/>
      <c r="E33" s="16"/>
      <c r="F33" s="16"/>
      <c r="G33" s="16"/>
      <c r="H33" s="16"/>
      <c r="I33" s="16"/>
      <c r="J33" s="8"/>
      <c r="K33" s="17">
        <f>SUM(E33:I33)</f>
        <v>0</v>
      </c>
    </row>
    <row r="34" spans="1:11" ht="14.25" x14ac:dyDescent="0.15">
      <c r="A34" s="152"/>
      <c r="B34" s="153"/>
      <c r="C34" s="158" t="s">
        <v>12</v>
      </c>
      <c r="D34" s="138"/>
      <c r="E34" s="6"/>
      <c r="F34" s="6"/>
      <c r="G34" s="6"/>
      <c r="H34" s="6"/>
      <c r="I34" s="6"/>
      <c r="J34" s="6"/>
      <c r="K34" s="7"/>
    </row>
    <row r="35" spans="1:11" ht="14.25" x14ac:dyDescent="0.15">
      <c r="A35" s="154"/>
      <c r="B35" s="155"/>
      <c r="C35" s="159"/>
      <c r="D35" s="141"/>
      <c r="E35" s="4">
        <f t="shared" ref="E35:J35" si="0">SUM(E23+E26+E29+E32)</f>
        <v>0</v>
      </c>
      <c r="F35" s="4">
        <f t="shared" si="0"/>
        <v>0</v>
      </c>
      <c r="G35" s="4">
        <f t="shared" si="0"/>
        <v>0</v>
      </c>
      <c r="H35" s="4">
        <f t="shared" si="0"/>
        <v>0</v>
      </c>
      <c r="I35" s="4">
        <f t="shared" si="0"/>
        <v>2</v>
      </c>
      <c r="J35" s="4">
        <f t="shared" si="0"/>
        <v>0</v>
      </c>
      <c r="K35" s="5">
        <f>SUM(E35:J35)</f>
        <v>2</v>
      </c>
    </row>
    <row r="36" spans="1:11" ht="15" thickBot="1" x14ac:dyDescent="0.2">
      <c r="A36" s="156"/>
      <c r="B36" s="157"/>
      <c r="C36" s="160"/>
      <c r="D36" s="161"/>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sheetProtection selectLockedCells="1" selectUnlockedCells="1"/>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type="list" allowBlank="1" showInputMessage="1" sqref="D10" xr:uid="{00000000-0002-0000-0C00-000000000000}">
      <formula1>"○"</formula1>
    </dataValidation>
    <dataValidation type="list" allowBlank="1" showInputMessage="1" sqref="A22:B33" xr:uid="{00000000-0002-0000-0C00-000001000000}">
      <formula1>"交通空白地有償運送,福祉有償運送"</formula1>
    </dataValidation>
    <dataValidation allowBlank="1" showInputMessage="1" sqref="D2:K2" xr:uid="{00000000-0002-0000-0C00-000002000000}"/>
  </dataValidations>
  <hyperlinks>
    <hyperlink ref="O1:Q1" location="交通空白!A1" display="目次へ" xr:uid="{00000000-0004-0000-0C00-000000000000}"/>
  </hyperlinks>
  <pageMargins left="0.25" right="0.25" top="0.75" bottom="0.75" header="0.3" footer="0.3"/>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Y38"/>
  <sheetViews>
    <sheetView showZeros="0" view="pageBreakPreview" topLeftCell="A13" zoomScaleNormal="100" zoomScaleSheetLayoutView="100" workbookViewId="0">
      <selection activeCell="D8" sqref="D8:K8"/>
    </sheetView>
  </sheetViews>
  <sheetFormatPr defaultColWidth="9" defaultRowHeight="13.5" x14ac:dyDescent="0.15"/>
  <cols>
    <col min="1" max="11" width="9.625" style="1" customWidth="1"/>
    <col min="12" max="16384" width="9" style="1"/>
  </cols>
  <sheetData>
    <row r="1" spans="1:25" ht="30" customHeight="1" thickBot="1" x14ac:dyDescent="0.2">
      <c r="A1" s="116" t="s">
        <v>0</v>
      </c>
      <c r="B1" s="117"/>
      <c r="C1" s="117"/>
      <c r="D1" s="117"/>
      <c r="E1" s="117"/>
      <c r="F1" s="117"/>
      <c r="G1" s="117"/>
      <c r="H1" s="117"/>
      <c r="I1" s="117"/>
      <c r="J1" s="117"/>
      <c r="K1" s="117"/>
      <c r="L1" s="1" t="s">
        <v>32</v>
      </c>
      <c r="O1" s="149" t="s">
        <v>49</v>
      </c>
      <c r="P1" s="150"/>
      <c r="Q1" s="151"/>
    </row>
    <row r="2" spans="1:25" ht="30" customHeight="1" x14ac:dyDescent="0.15">
      <c r="A2" s="118" t="s">
        <v>19</v>
      </c>
      <c r="B2" s="119"/>
      <c r="C2" s="119"/>
      <c r="D2" s="120" t="s">
        <v>166</v>
      </c>
      <c r="E2" s="121"/>
      <c r="F2" s="121"/>
      <c r="G2" s="121"/>
      <c r="H2" s="121"/>
      <c r="I2" s="121"/>
      <c r="J2" s="121"/>
      <c r="K2" s="122"/>
      <c r="L2" s="1" t="s">
        <v>48</v>
      </c>
    </row>
    <row r="3" spans="1:25" ht="30" customHeight="1" x14ac:dyDescent="0.15">
      <c r="A3" s="111" t="s">
        <v>10</v>
      </c>
      <c r="B3" s="112"/>
      <c r="C3" s="112"/>
      <c r="D3" s="113">
        <f>VLOOKUP($D$2,交通空白!$B$2:$S$8,2,FALSE)</f>
        <v>44502</v>
      </c>
      <c r="E3" s="114"/>
      <c r="F3" s="114"/>
      <c r="G3" s="114"/>
      <c r="H3" s="114"/>
      <c r="I3" s="114"/>
      <c r="J3" s="114"/>
      <c r="K3" s="115"/>
    </row>
    <row r="4" spans="1:25" ht="30" customHeight="1" x14ac:dyDescent="0.15">
      <c r="A4" s="111" t="s">
        <v>1</v>
      </c>
      <c r="B4" s="112"/>
      <c r="C4" s="112"/>
      <c r="D4" s="113">
        <f>VLOOKUP($D$2,交通空白!$B$2:$S$8,3,FALSE)</f>
        <v>45225</v>
      </c>
      <c r="E4" s="114"/>
      <c r="F4" s="114"/>
      <c r="G4" s="114"/>
      <c r="H4" s="114"/>
      <c r="I4" s="114"/>
      <c r="J4" s="114"/>
      <c r="K4" s="115"/>
    </row>
    <row r="5" spans="1:25" ht="30" customHeight="1" x14ac:dyDescent="0.15">
      <c r="A5" s="111" t="s">
        <v>30</v>
      </c>
      <c r="B5" s="112"/>
      <c r="C5" s="112"/>
      <c r="D5" s="113">
        <f>VLOOKUP($D$2,交通空白!$B$2:$S$8,4,FALSE)</f>
        <v>46327</v>
      </c>
      <c r="E5" s="114"/>
      <c r="F5" s="114"/>
      <c r="G5" s="114"/>
      <c r="H5" s="114"/>
      <c r="I5" s="114"/>
      <c r="J5" s="114"/>
      <c r="K5" s="115"/>
      <c r="L5" s="1" t="s">
        <v>31</v>
      </c>
    </row>
    <row r="6" spans="1:25" ht="30" customHeight="1" x14ac:dyDescent="0.15">
      <c r="A6" s="111" t="s">
        <v>20</v>
      </c>
      <c r="B6" s="112"/>
      <c r="C6" s="112"/>
      <c r="D6" s="113" t="str">
        <f>VLOOKUP($D$2,交通空白!$B$2:$S$8,5,FALSE)</f>
        <v>津別町</v>
      </c>
      <c r="E6" s="114"/>
      <c r="F6" s="114"/>
      <c r="G6" s="114"/>
      <c r="H6" s="114"/>
      <c r="I6" s="114"/>
      <c r="J6" s="114"/>
      <c r="K6" s="115"/>
    </row>
    <row r="7" spans="1:25" ht="30" customHeight="1" x14ac:dyDescent="0.15">
      <c r="A7" s="111" t="s">
        <v>9</v>
      </c>
      <c r="B7" s="112"/>
      <c r="C7" s="112"/>
      <c r="D7" s="113" t="str">
        <f>VLOOKUP($D$2,交通空白!$B$2:$S$8,6,FALSE)</f>
        <v>佐藤　多一</v>
      </c>
      <c r="E7" s="114"/>
      <c r="F7" s="114"/>
      <c r="G7" s="114"/>
      <c r="H7" s="114"/>
      <c r="I7" s="114"/>
      <c r="J7" s="114"/>
      <c r="K7" s="115"/>
    </row>
    <row r="8" spans="1:25" ht="30" customHeight="1" x14ac:dyDescent="0.15">
      <c r="A8" s="111" t="s">
        <v>21</v>
      </c>
      <c r="B8" s="112"/>
      <c r="C8" s="112"/>
      <c r="D8" s="113" t="str">
        <f>VLOOKUP($D$2,交通空白!$B$2:$S$8,8,FALSE)</f>
        <v>網走郡津別町字幸町４１番地</v>
      </c>
      <c r="E8" s="114"/>
      <c r="F8" s="114"/>
      <c r="G8" s="114"/>
      <c r="H8" s="114"/>
      <c r="I8" s="114"/>
      <c r="J8" s="114"/>
      <c r="K8" s="115"/>
    </row>
    <row r="9" spans="1:25" ht="30" customHeight="1" x14ac:dyDescent="0.15">
      <c r="A9" s="136" t="s">
        <v>22</v>
      </c>
      <c r="B9" s="137"/>
      <c r="C9" s="138"/>
      <c r="D9" s="142" t="s">
        <v>14</v>
      </c>
      <c r="E9" s="143"/>
      <c r="F9" s="143"/>
      <c r="G9" s="143"/>
      <c r="H9" s="143"/>
      <c r="I9" s="143"/>
      <c r="J9" s="143"/>
      <c r="K9" s="144"/>
    </row>
    <row r="10" spans="1:25" ht="30" customHeight="1" x14ac:dyDescent="0.15">
      <c r="A10" s="139"/>
      <c r="B10" s="140"/>
      <c r="C10" s="141"/>
      <c r="D10" s="142" t="s">
        <v>45</v>
      </c>
      <c r="E10" s="143"/>
      <c r="F10" s="143"/>
      <c r="G10" s="143"/>
      <c r="H10" s="143"/>
      <c r="I10" s="143"/>
      <c r="J10" s="143"/>
      <c r="K10" s="144"/>
    </row>
    <row r="11" spans="1:25" ht="30" customHeight="1" x14ac:dyDescent="0.15">
      <c r="A11" s="123" t="s">
        <v>18</v>
      </c>
      <c r="B11" s="124"/>
      <c r="C11" s="125"/>
      <c r="D11" s="132" t="s">
        <v>11</v>
      </c>
      <c r="E11" s="132"/>
      <c r="F11" s="132" t="s">
        <v>28</v>
      </c>
      <c r="G11" s="132"/>
      <c r="H11" s="132" t="s">
        <v>11</v>
      </c>
      <c r="I11" s="132"/>
      <c r="J11" s="132" t="s">
        <v>28</v>
      </c>
      <c r="K11" s="133"/>
    </row>
    <row r="12" spans="1:25" ht="50.1" customHeight="1" x14ac:dyDescent="0.15">
      <c r="A12" s="126"/>
      <c r="B12" s="127"/>
      <c r="C12" s="128"/>
      <c r="D12" s="134" t="str">
        <f>VLOOKUP($D$2,交通空白!$B$2:$S$8,9,FALSE)</f>
        <v>津別町役場</v>
      </c>
      <c r="E12" s="134"/>
      <c r="F12" s="135" t="str">
        <f>VLOOKUP($D$2,交通空白!$B$2:$S$8,10,FALSE)</f>
        <v>網走郡津別町字幸町４１番地</v>
      </c>
      <c r="G12" s="135"/>
      <c r="H12" s="134"/>
      <c r="I12" s="134"/>
      <c r="J12" s="132"/>
      <c r="K12" s="133"/>
    </row>
    <row r="13" spans="1:25" ht="50.1" customHeight="1" x14ac:dyDescent="0.15">
      <c r="A13" s="129"/>
      <c r="B13" s="130"/>
      <c r="C13" s="131"/>
      <c r="D13" s="134"/>
      <c r="E13" s="134"/>
      <c r="F13" s="135"/>
      <c r="G13" s="135"/>
      <c r="H13" s="132"/>
      <c r="I13" s="132"/>
      <c r="J13" s="132"/>
      <c r="K13" s="133"/>
      <c r="O13" s="27"/>
      <c r="X13" s="27"/>
    </row>
    <row r="14" spans="1:25" ht="30" customHeight="1" x14ac:dyDescent="0.15">
      <c r="A14" s="123" t="s">
        <v>16</v>
      </c>
      <c r="B14" s="124"/>
      <c r="C14" s="124"/>
      <c r="D14" s="132" t="str">
        <f>VLOOKUP($D$2,交通空白!$B$2:$S$8,15,FALSE)</f>
        <v>路線</v>
      </c>
      <c r="E14" s="132"/>
      <c r="F14" s="132"/>
      <c r="G14" s="132"/>
      <c r="H14" s="132"/>
      <c r="I14" s="132"/>
      <c r="J14" s="132"/>
      <c r="K14" s="133"/>
      <c r="O14" s="27"/>
      <c r="X14" s="27"/>
      <c r="Y14"/>
    </row>
    <row r="15" spans="1:25" ht="30" customHeight="1" x14ac:dyDescent="0.15">
      <c r="A15" s="123" t="s">
        <v>17</v>
      </c>
      <c r="B15" s="124"/>
      <c r="C15" s="124"/>
      <c r="D15" s="145" t="str">
        <f>VLOOKUP($D$2,交通空白!$B$2:$S$8,16,FALSE)</f>
        <v>津別町の地域住民又は観光旅客その他の当該地域を来訪する者</v>
      </c>
      <c r="E15" s="145"/>
      <c r="F15" s="145"/>
      <c r="G15" s="145"/>
      <c r="H15" s="132"/>
      <c r="I15" s="132"/>
      <c r="J15" s="132"/>
      <c r="K15" s="133"/>
      <c r="O15" s="27"/>
      <c r="X15" s="27"/>
    </row>
    <row r="16" spans="1:25" ht="30" customHeight="1" x14ac:dyDescent="0.15">
      <c r="A16" s="184" t="s">
        <v>27</v>
      </c>
      <c r="B16" s="185"/>
      <c r="C16" s="185"/>
      <c r="D16" s="132" t="s">
        <v>15</v>
      </c>
      <c r="E16" s="132"/>
      <c r="F16" s="132" t="s">
        <v>29</v>
      </c>
      <c r="G16" s="132"/>
      <c r="H16" s="132" t="s">
        <v>15</v>
      </c>
      <c r="I16" s="132"/>
      <c r="J16" s="132" t="s">
        <v>29</v>
      </c>
      <c r="K16" s="133"/>
      <c r="O16" s="27"/>
      <c r="P16"/>
      <c r="X16" s="27"/>
    </row>
    <row r="17" spans="1:24" ht="30" customHeight="1" x14ac:dyDescent="0.15">
      <c r="A17" s="184"/>
      <c r="B17" s="185"/>
      <c r="C17" s="185"/>
      <c r="D17" s="146"/>
      <c r="E17" s="147"/>
      <c r="F17" s="146"/>
      <c r="G17" s="147"/>
      <c r="H17" s="146"/>
      <c r="I17" s="147"/>
      <c r="J17" s="146"/>
      <c r="K17" s="148"/>
      <c r="O17" s="27"/>
      <c r="X17" s="27"/>
    </row>
    <row r="18" spans="1:24" ht="50.1" customHeight="1" x14ac:dyDescent="0.15">
      <c r="A18" s="111" t="s">
        <v>23</v>
      </c>
      <c r="B18" s="112"/>
      <c r="C18" s="112"/>
      <c r="D18" s="132"/>
      <c r="E18" s="132"/>
      <c r="F18" s="132"/>
      <c r="G18" s="132"/>
      <c r="H18" s="132"/>
      <c r="I18" s="132"/>
      <c r="J18" s="132"/>
      <c r="K18" s="133"/>
      <c r="O18" s="27"/>
      <c r="X18" s="27"/>
    </row>
    <row r="19" spans="1:24" ht="14.25" x14ac:dyDescent="0.15">
      <c r="A19" s="136" t="s">
        <v>22</v>
      </c>
      <c r="B19" s="138"/>
      <c r="C19" s="158" t="s">
        <v>24</v>
      </c>
      <c r="D19" s="138"/>
      <c r="E19" s="132" t="s">
        <v>25</v>
      </c>
      <c r="F19" s="182"/>
      <c r="G19" s="182"/>
      <c r="H19" s="182"/>
      <c r="I19" s="182"/>
      <c r="J19" s="182"/>
      <c r="K19" s="183"/>
      <c r="O19" s="27"/>
      <c r="X19" s="27"/>
    </row>
    <row r="20" spans="1:24" ht="14.25" x14ac:dyDescent="0.15">
      <c r="A20" s="139"/>
      <c r="B20" s="141"/>
      <c r="C20" s="159"/>
      <c r="D20" s="141"/>
      <c r="E20" s="12" t="s">
        <v>2</v>
      </c>
      <c r="F20" s="12" t="s">
        <v>4</v>
      </c>
      <c r="G20" s="12" t="s">
        <v>5</v>
      </c>
      <c r="H20" s="11" t="s">
        <v>26</v>
      </c>
      <c r="I20" s="12" t="s">
        <v>6</v>
      </c>
      <c r="J20" s="12" t="s">
        <v>7</v>
      </c>
      <c r="K20" s="13" t="s">
        <v>8</v>
      </c>
    </row>
    <row r="21" spans="1:24" ht="14.25" customHeight="1" x14ac:dyDescent="0.15">
      <c r="A21" s="179"/>
      <c r="B21" s="180"/>
      <c r="C21" s="181"/>
      <c r="D21" s="180"/>
      <c r="E21" s="14" t="s">
        <v>3</v>
      </c>
      <c r="F21" s="14" t="s">
        <v>3</v>
      </c>
      <c r="G21" s="14" t="s">
        <v>3</v>
      </c>
      <c r="H21" s="14" t="s">
        <v>3</v>
      </c>
      <c r="I21" s="14" t="s">
        <v>3</v>
      </c>
      <c r="J21" s="14"/>
      <c r="K21" s="15" t="s">
        <v>3</v>
      </c>
    </row>
    <row r="22" spans="1:24" ht="14.25" x14ac:dyDescent="0.15">
      <c r="A22" s="162" t="s">
        <v>13</v>
      </c>
      <c r="B22" s="163"/>
      <c r="C22" s="168" t="str">
        <f>D12</f>
        <v>津別町役場</v>
      </c>
      <c r="D22" s="169"/>
      <c r="E22" s="6"/>
      <c r="F22" s="6"/>
      <c r="G22" s="6"/>
      <c r="H22" s="6"/>
      <c r="I22" s="6"/>
      <c r="J22" s="6"/>
      <c r="K22" s="7"/>
    </row>
    <row r="23" spans="1:24" ht="14.25" x14ac:dyDescent="0.15">
      <c r="A23" s="164"/>
      <c r="B23" s="165"/>
      <c r="C23" s="170"/>
      <c r="D23" s="171"/>
      <c r="E23" s="4"/>
      <c r="F23" s="4"/>
      <c r="G23" s="4"/>
      <c r="H23" s="4"/>
      <c r="I23" s="4">
        <v>1</v>
      </c>
      <c r="J23" s="4">
        <v>2</v>
      </c>
      <c r="K23" s="5">
        <f>SUM(E23:J23)</f>
        <v>3</v>
      </c>
    </row>
    <row r="24" spans="1:24" ht="14.25" x14ac:dyDescent="0.15">
      <c r="A24" s="164"/>
      <c r="B24" s="165"/>
      <c r="C24" s="172"/>
      <c r="D24" s="173"/>
      <c r="E24" s="20"/>
      <c r="F24" s="16"/>
      <c r="G24" s="16"/>
      <c r="H24" s="16"/>
      <c r="I24" s="16"/>
      <c r="J24" s="8"/>
      <c r="K24" s="17">
        <f>SUM(E24:I24)</f>
        <v>0</v>
      </c>
    </row>
    <row r="25" spans="1:24" ht="14.25" x14ac:dyDescent="0.15">
      <c r="A25" s="164"/>
      <c r="B25" s="165"/>
      <c r="C25" s="168"/>
      <c r="D25" s="169"/>
      <c r="E25" s="6"/>
      <c r="F25" s="6"/>
      <c r="G25" s="6"/>
      <c r="H25" s="6"/>
      <c r="I25" s="6"/>
      <c r="J25" s="6"/>
      <c r="K25" s="7"/>
    </row>
    <row r="26" spans="1:24" ht="14.25" x14ac:dyDescent="0.15">
      <c r="A26" s="164"/>
      <c r="B26" s="165"/>
      <c r="C26" s="170"/>
      <c r="D26" s="171"/>
      <c r="E26" s="4"/>
      <c r="F26" s="4"/>
      <c r="G26" s="4"/>
      <c r="H26" s="4"/>
      <c r="I26" s="4"/>
      <c r="J26" s="4"/>
      <c r="K26" s="5">
        <f>SUM(E26:J26)</f>
        <v>0</v>
      </c>
    </row>
    <row r="27" spans="1:24" ht="14.25" x14ac:dyDescent="0.15">
      <c r="A27" s="166"/>
      <c r="B27" s="167"/>
      <c r="C27" s="172"/>
      <c r="D27" s="173"/>
      <c r="E27" s="16"/>
      <c r="F27" s="16"/>
      <c r="G27" s="16"/>
      <c r="H27" s="16"/>
      <c r="I27" s="16"/>
      <c r="J27" s="8"/>
      <c r="K27" s="17">
        <f>SUM(E27:I27)</f>
        <v>0</v>
      </c>
    </row>
    <row r="28" spans="1:24" ht="14.25" x14ac:dyDescent="0.15">
      <c r="A28" s="174"/>
      <c r="B28" s="147"/>
      <c r="C28" s="168"/>
      <c r="D28" s="169"/>
      <c r="E28" s="6"/>
      <c r="F28" s="6"/>
      <c r="G28" s="6"/>
      <c r="H28" s="6"/>
      <c r="I28" s="6"/>
      <c r="J28" s="6"/>
      <c r="K28" s="7"/>
    </row>
    <row r="29" spans="1:24" ht="14.25" x14ac:dyDescent="0.15">
      <c r="A29" s="175"/>
      <c r="B29" s="176"/>
      <c r="C29" s="170"/>
      <c r="D29" s="171"/>
      <c r="E29" s="4"/>
      <c r="F29" s="4"/>
      <c r="G29" s="4"/>
      <c r="H29" s="4"/>
      <c r="I29" s="4"/>
      <c r="J29" s="4"/>
      <c r="K29" s="5">
        <f>SUM(E29:J29)</f>
        <v>0</v>
      </c>
    </row>
    <row r="30" spans="1:24" ht="14.25" x14ac:dyDescent="0.15">
      <c r="A30" s="175"/>
      <c r="B30" s="176"/>
      <c r="C30" s="172"/>
      <c r="D30" s="173"/>
      <c r="E30" s="16"/>
      <c r="F30" s="16"/>
      <c r="G30" s="16"/>
      <c r="H30" s="16"/>
      <c r="I30" s="16"/>
      <c r="J30" s="8"/>
      <c r="K30" s="17">
        <f>SUM(E30:I30)</f>
        <v>0</v>
      </c>
      <c r="L30" s="2"/>
      <c r="M30" s="10"/>
    </row>
    <row r="31" spans="1:24" ht="14.25" x14ac:dyDescent="0.15">
      <c r="A31" s="175"/>
      <c r="B31" s="176"/>
      <c r="C31" s="168"/>
      <c r="D31" s="169"/>
      <c r="E31" s="6"/>
      <c r="F31" s="6"/>
      <c r="G31" s="6"/>
      <c r="H31" s="6"/>
      <c r="I31" s="6"/>
      <c r="J31" s="6"/>
      <c r="K31" s="7"/>
      <c r="M31" s="10"/>
    </row>
    <row r="32" spans="1:24" ht="14.25" x14ac:dyDescent="0.15">
      <c r="A32" s="175"/>
      <c r="B32" s="176"/>
      <c r="C32" s="170"/>
      <c r="D32" s="171"/>
      <c r="E32" s="4"/>
      <c r="F32" s="4"/>
      <c r="G32" s="4"/>
      <c r="H32" s="4"/>
      <c r="I32" s="4"/>
      <c r="J32" s="4"/>
      <c r="K32" s="5">
        <f>SUM(E32:J32)</f>
        <v>0</v>
      </c>
    </row>
    <row r="33" spans="1:11" ht="14.25" x14ac:dyDescent="0.15">
      <c r="A33" s="177"/>
      <c r="B33" s="178"/>
      <c r="C33" s="172"/>
      <c r="D33" s="173"/>
      <c r="E33" s="16"/>
      <c r="F33" s="16"/>
      <c r="G33" s="16"/>
      <c r="H33" s="16"/>
      <c r="I33" s="16"/>
      <c r="J33" s="8"/>
      <c r="K33" s="17">
        <f>SUM(E33:I33)</f>
        <v>0</v>
      </c>
    </row>
    <row r="34" spans="1:11" ht="14.25" x14ac:dyDescent="0.15">
      <c r="A34" s="152"/>
      <c r="B34" s="153"/>
      <c r="C34" s="158" t="s">
        <v>12</v>
      </c>
      <c r="D34" s="138"/>
      <c r="E34" s="6"/>
      <c r="F34" s="6"/>
      <c r="G34" s="6"/>
      <c r="H34" s="6"/>
      <c r="I34" s="6"/>
      <c r="J34" s="6"/>
      <c r="K34" s="7"/>
    </row>
    <row r="35" spans="1:11" ht="14.25" x14ac:dyDescent="0.15">
      <c r="A35" s="154"/>
      <c r="B35" s="155"/>
      <c r="C35" s="159"/>
      <c r="D35" s="141"/>
      <c r="E35" s="4">
        <f t="shared" ref="E35:J35" si="0">SUM(E23+E26+E29+E32)</f>
        <v>0</v>
      </c>
      <c r="F35" s="4">
        <f t="shared" si="0"/>
        <v>0</v>
      </c>
      <c r="G35" s="4">
        <f t="shared" si="0"/>
        <v>0</v>
      </c>
      <c r="H35" s="4">
        <f t="shared" si="0"/>
        <v>0</v>
      </c>
      <c r="I35" s="4">
        <f t="shared" si="0"/>
        <v>1</v>
      </c>
      <c r="J35" s="4">
        <f t="shared" si="0"/>
        <v>2</v>
      </c>
      <c r="K35" s="5">
        <f>SUM(E35:J35)</f>
        <v>3</v>
      </c>
    </row>
    <row r="36" spans="1:11" ht="15" thickBot="1" x14ac:dyDescent="0.2">
      <c r="A36" s="156"/>
      <c r="B36" s="157"/>
      <c r="C36" s="160"/>
      <c r="D36" s="161"/>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12"/>
  <dataValidations count="3">
    <dataValidation type="list" allowBlank="1" showInputMessage="1" sqref="D10" xr:uid="{00000000-0002-0000-0D00-000000000000}">
      <formula1>"○"</formula1>
    </dataValidation>
    <dataValidation type="list" allowBlank="1" showInputMessage="1" sqref="A22:B33" xr:uid="{00000000-0002-0000-0D00-000001000000}">
      <formula1>"交通空白地有償運送,福祉有償運送"</formula1>
    </dataValidation>
    <dataValidation allowBlank="1" showInputMessage="1" sqref="D2:K2" xr:uid="{00000000-0002-0000-0D00-000002000000}"/>
  </dataValidations>
  <hyperlinks>
    <hyperlink ref="O1:Q1" location="交通空白!A1" display="目次へ" xr:uid="{00000000-0004-0000-0D00-000000000000}"/>
  </hyperlinks>
  <pageMargins left="0.25" right="0.25" top="0.75" bottom="0.75" header="0.3" footer="0.3"/>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5"/>
  <sheetViews>
    <sheetView view="pageBreakPreview" zoomScale="85" zoomScaleNormal="100" zoomScaleSheetLayoutView="85" workbookViewId="0">
      <selection activeCell="C5" sqref="C5:F5"/>
    </sheetView>
  </sheetViews>
  <sheetFormatPr defaultColWidth="2.125" defaultRowHeight="14.25" x14ac:dyDescent="0.15"/>
  <cols>
    <col min="1" max="1" width="3.625" style="74" customWidth="1"/>
    <col min="2" max="2" width="20.625" style="3" customWidth="1"/>
    <col min="3" max="3" width="23.625" style="3" customWidth="1"/>
    <col min="4" max="4" width="20.625" style="3" customWidth="1"/>
    <col min="5" max="5" width="20.625" style="95" customWidth="1"/>
    <col min="6" max="6" width="3.625" style="101" customWidth="1"/>
    <col min="7" max="16384" width="2.125" style="3"/>
  </cols>
  <sheetData>
    <row r="1" spans="1:10" ht="15" customHeight="1" x14ac:dyDescent="0.15">
      <c r="E1" s="186" t="s">
        <v>107</v>
      </c>
      <c r="F1" s="186"/>
    </row>
    <row r="2" spans="1:10" ht="24.95" customHeight="1" x14ac:dyDescent="0.15">
      <c r="A2" s="187" t="s">
        <v>108</v>
      </c>
      <c r="B2" s="187"/>
      <c r="C2" s="187"/>
      <c r="D2" s="187"/>
      <c r="E2" s="187"/>
      <c r="F2" s="187"/>
    </row>
    <row r="3" spans="1:10" ht="20.100000000000001" customHeight="1" x14ac:dyDescent="0.15">
      <c r="A3" s="188">
        <v>1</v>
      </c>
      <c r="B3" s="75" t="s">
        <v>109</v>
      </c>
      <c r="C3" s="76">
        <v>44504</v>
      </c>
      <c r="D3" s="75" t="s">
        <v>110</v>
      </c>
      <c r="E3" s="206">
        <v>45247</v>
      </c>
      <c r="F3" s="207"/>
    </row>
    <row r="4" spans="1:10" ht="20.100000000000001" customHeight="1" x14ac:dyDescent="0.15">
      <c r="A4" s="188"/>
      <c r="B4" s="77" t="s">
        <v>111</v>
      </c>
      <c r="C4" s="191" t="s">
        <v>188</v>
      </c>
      <c r="D4" s="191"/>
      <c r="E4" s="78">
        <v>13.6</v>
      </c>
      <c r="F4" s="98" t="s">
        <v>112</v>
      </c>
    </row>
    <row r="5" spans="1:10" ht="20.100000000000001" customHeight="1" x14ac:dyDescent="0.15">
      <c r="A5" s="188"/>
      <c r="B5" s="80" t="s">
        <v>113</v>
      </c>
      <c r="C5" s="192" t="s">
        <v>186</v>
      </c>
      <c r="D5" s="193"/>
      <c r="E5" s="193"/>
      <c r="F5" s="194"/>
    </row>
    <row r="6" spans="1:10" ht="20.100000000000001" customHeight="1" x14ac:dyDescent="0.15">
      <c r="A6" s="188"/>
      <c r="B6" s="80" t="s">
        <v>114</v>
      </c>
      <c r="C6" s="192" t="s">
        <v>187</v>
      </c>
      <c r="D6" s="193"/>
      <c r="E6" s="193"/>
      <c r="F6" s="194"/>
      <c r="G6" s="186"/>
      <c r="H6" s="186"/>
      <c r="I6" s="186"/>
      <c r="J6" s="186"/>
    </row>
    <row r="7" spans="1:10" ht="20.100000000000001" customHeight="1" x14ac:dyDescent="0.15">
      <c r="A7" s="188"/>
      <c r="B7" s="80" t="s">
        <v>115</v>
      </c>
      <c r="C7" s="192"/>
      <c r="D7" s="193"/>
      <c r="E7" s="193"/>
      <c r="F7" s="194"/>
    </row>
    <row r="8" spans="1:10" ht="20.100000000000001" customHeight="1" x14ac:dyDescent="0.15">
      <c r="A8" s="83"/>
      <c r="B8" s="84"/>
      <c r="C8" s="99"/>
      <c r="D8" s="99"/>
      <c r="E8" s="86"/>
      <c r="F8" s="87"/>
      <c r="G8" s="88"/>
    </row>
    <row r="9" spans="1:10" ht="20.100000000000001" customHeight="1" x14ac:dyDescent="0.15">
      <c r="A9" s="188">
        <v>2</v>
      </c>
      <c r="B9" s="75" t="s">
        <v>109</v>
      </c>
      <c r="C9" s="76"/>
      <c r="D9" s="75" t="s">
        <v>110</v>
      </c>
      <c r="E9" s="189"/>
      <c r="F9" s="190"/>
    </row>
    <row r="10" spans="1:10" ht="20.100000000000001" customHeight="1" x14ac:dyDescent="0.15">
      <c r="A10" s="188"/>
      <c r="B10" s="77" t="s">
        <v>111</v>
      </c>
      <c r="C10" s="191"/>
      <c r="D10" s="191"/>
      <c r="E10" s="78"/>
      <c r="F10" s="98" t="s">
        <v>112</v>
      </c>
    </row>
    <row r="11" spans="1:10" ht="20.100000000000001" customHeight="1" x14ac:dyDescent="0.15">
      <c r="A11" s="188"/>
      <c r="B11" s="80" t="s">
        <v>113</v>
      </c>
      <c r="C11" s="192"/>
      <c r="D11" s="193"/>
      <c r="E11" s="193"/>
      <c r="F11" s="194"/>
      <c r="G11" s="195"/>
      <c r="H11" s="195"/>
      <c r="I11" s="195"/>
      <c r="J11" s="195"/>
    </row>
    <row r="12" spans="1:10" ht="20.100000000000001" customHeight="1" x14ac:dyDescent="0.15">
      <c r="A12" s="188"/>
      <c r="B12" s="80" t="s">
        <v>114</v>
      </c>
      <c r="C12" s="192"/>
      <c r="D12" s="193"/>
      <c r="E12" s="193"/>
      <c r="F12" s="194"/>
      <c r="G12" s="89"/>
    </row>
    <row r="13" spans="1:10" ht="20.100000000000001" customHeight="1" x14ac:dyDescent="0.15">
      <c r="A13" s="188"/>
      <c r="B13" s="80" t="s">
        <v>115</v>
      </c>
      <c r="C13" s="192"/>
      <c r="D13" s="193"/>
      <c r="E13" s="193"/>
      <c r="F13" s="194"/>
    </row>
    <row r="14" spans="1:10" ht="20.100000000000001" customHeight="1" x14ac:dyDescent="0.15">
      <c r="A14" s="90"/>
      <c r="B14" s="84"/>
      <c r="C14" s="99"/>
      <c r="D14" s="99"/>
      <c r="E14" s="86"/>
      <c r="F14" s="87"/>
      <c r="G14" s="88"/>
    </row>
    <row r="15" spans="1:10" ht="20.100000000000001" customHeight="1" x14ac:dyDescent="0.15">
      <c r="A15" s="188">
        <v>3</v>
      </c>
      <c r="B15" s="75" t="s">
        <v>109</v>
      </c>
      <c r="C15" s="76"/>
      <c r="D15" s="75" t="s">
        <v>110</v>
      </c>
      <c r="E15" s="189"/>
      <c r="F15" s="190"/>
    </row>
    <row r="16" spans="1:10" ht="20.100000000000001" customHeight="1" x14ac:dyDescent="0.15">
      <c r="A16" s="188"/>
      <c r="B16" s="77" t="s">
        <v>111</v>
      </c>
      <c r="C16" s="191"/>
      <c r="D16" s="191"/>
      <c r="E16" s="78"/>
      <c r="F16" s="98" t="s">
        <v>112</v>
      </c>
    </row>
    <row r="17" spans="1:10" ht="20.100000000000001" customHeight="1" x14ac:dyDescent="0.15">
      <c r="A17" s="188"/>
      <c r="B17" s="80" t="s">
        <v>113</v>
      </c>
      <c r="C17" s="192"/>
      <c r="D17" s="193"/>
      <c r="E17" s="193"/>
      <c r="F17" s="194"/>
      <c r="G17" s="195"/>
      <c r="H17" s="195"/>
      <c r="I17" s="195"/>
      <c r="J17" s="195"/>
    </row>
    <row r="18" spans="1:10" ht="20.100000000000001" customHeight="1" x14ac:dyDescent="0.15">
      <c r="A18" s="188"/>
      <c r="B18" s="80" t="s">
        <v>114</v>
      </c>
      <c r="C18" s="192"/>
      <c r="D18" s="193"/>
      <c r="E18" s="193"/>
      <c r="F18" s="194"/>
      <c r="G18" s="89"/>
    </row>
    <row r="19" spans="1:10" ht="20.100000000000001" customHeight="1" x14ac:dyDescent="0.15">
      <c r="A19" s="188"/>
      <c r="B19" s="80" t="s">
        <v>115</v>
      </c>
      <c r="C19" s="192"/>
      <c r="D19" s="193"/>
      <c r="E19" s="193"/>
      <c r="F19" s="194"/>
    </row>
    <row r="20" spans="1:10" ht="20.100000000000001" customHeight="1" x14ac:dyDescent="0.15">
      <c r="A20" s="90"/>
      <c r="B20" s="84"/>
      <c r="C20" s="99"/>
      <c r="D20" s="99"/>
      <c r="E20" s="86"/>
      <c r="F20" s="87"/>
      <c r="G20" s="88"/>
    </row>
    <row r="21" spans="1:10" ht="20.100000000000001" customHeight="1" x14ac:dyDescent="0.15">
      <c r="A21" s="188">
        <v>4</v>
      </c>
      <c r="B21" s="75" t="s">
        <v>109</v>
      </c>
      <c r="C21" s="76"/>
      <c r="D21" s="75" t="s">
        <v>110</v>
      </c>
      <c r="E21" s="189"/>
      <c r="F21" s="190"/>
    </row>
    <row r="22" spans="1:10" ht="20.100000000000001" customHeight="1" x14ac:dyDescent="0.15">
      <c r="A22" s="188"/>
      <c r="B22" s="77" t="s">
        <v>111</v>
      </c>
      <c r="C22" s="191"/>
      <c r="D22" s="191"/>
      <c r="E22" s="78"/>
      <c r="F22" s="98" t="s">
        <v>112</v>
      </c>
    </row>
    <row r="23" spans="1:10" ht="20.100000000000001" customHeight="1" x14ac:dyDescent="0.15">
      <c r="A23" s="188"/>
      <c r="B23" s="80" t="s">
        <v>113</v>
      </c>
      <c r="C23" s="192"/>
      <c r="D23" s="193"/>
      <c r="E23" s="193"/>
      <c r="F23" s="194"/>
      <c r="G23" s="195"/>
      <c r="H23" s="195"/>
      <c r="I23" s="195"/>
      <c r="J23" s="195"/>
    </row>
    <row r="24" spans="1:10" ht="20.100000000000001" customHeight="1" x14ac:dyDescent="0.15">
      <c r="A24" s="188"/>
      <c r="B24" s="80" t="s">
        <v>114</v>
      </c>
      <c r="C24" s="192"/>
      <c r="D24" s="193"/>
      <c r="E24" s="193"/>
      <c r="F24" s="194"/>
      <c r="G24" s="89"/>
    </row>
    <row r="25" spans="1:10" ht="20.100000000000001" customHeight="1" x14ac:dyDescent="0.15">
      <c r="A25" s="188"/>
      <c r="B25" s="80" t="s">
        <v>115</v>
      </c>
      <c r="C25" s="192"/>
      <c r="D25" s="193"/>
      <c r="E25" s="193"/>
      <c r="F25" s="194"/>
    </row>
    <row r="26" spans="1:10" ht="20.100000000000001" customHeight="1" x14ac:dyDescent="0.15">
      <c r="A26" s="90"/>
      <c r="B26" s="84"/>
      <c r="C26" s="99"/>
      <c r="D26" s="99"/>
      <c r="E26" s="86"/>
      <c r="F26" s="87"/>
      <c r="G26" s="88"/>
    </row>
    <row r="27" spans="1:10" ht="20.100000000000001" customHeight="1" x14ac:dyDescent="0.15">
      <c r="A27" s="188">
        <v>5</v>
      </c>
      <c r="B27" s="75" t="s">
        <v>109</v>
      </c>
      <c r="C27" s="76"/>
      <c r="D27" s="75" t="s">
        <v>110</v>
      </c>
      <c r="E27" s="189"/>
      <c r="F27" s="190"/>
    </row>
    <row r="28" spans="1:10" ht="20.100000000000001" customHeight="1" x14ac:dyDescent="0.15">
      <c r="A28" s="188"/>
      <c r="B28" s="77" t="s">
        <v>111</v>
      </c>
      <c r="C28" s="191"/>
      <c r="D28" s="191"/>
      <c r="E28" s="78"/>
      <c r="F28" s="98" t="s">
        <v>112</v>
      </c>
    </row>
    <row r="29" spans="1:10" ht="20.100000000000001" customHeight="1" x14ac:dyDescent="0.15">
      <c r="A29" s="188"/>
      <c r="B29" s="80" t="s">
        <v>113</v>
      </c>
      <c r="C29" s="192"/>
      <c r="D29" s="193"/>
      <c r="E29" s="193"/>
      <c r="F29" s="194"/>
    </row>
    <row r="30" spans="1:10" ht="20.100000000000001" customHeight="1" x14ac:dyDescent="0.15">
      <c r="A30" s="188"/>
      <c r="B30" s="80" t="s">
        <v>114</v>
      </c>
      <c r="C30" s="192"/>
      <c r="D30" s="193"/>
      <c r="E30" s="193"/>
      <c r="F30" s="194"/>
      <c r="G30" s="195"/>
      <c r="H30" s="195"/>
      <c r="I30" s="195"/>
      <c r="J30" s="195"/>
    </row>
    <row r="31" spans="1:10" ht="20.100000000000001" customHeight="1" x14ac:dyDescent="0.15">
      <c r="A31" s="188"/>
      <c r="B31" s="80" t="s">
        <v>115</v>
      </c>
      <c r="C31" s="192"/>
      <c r="D31" s="193"/>
      <c r="E31" s="193"/>
      <c r="F31" s="194"/>
      <c r="G31" s="89"/>
    </row>
    <row r="32" spans="1:10" ht="20.100000000000001" customHeight="1" x14ac:dyDescent="0.15">
      <c r="A32" s="90"/>
      <c r="B32" s="84"/>
      <c r="C32" s="99"/>
      <c r="D32" s="99"/>
      <c r="E32" s="86"/>
      <c r="F32" s="87"/>
      <c r="G32" s="88"/>
    </row>
    <row r="33" spans="1:10" ht="20.100000000000001" customHeight="1" x14ac:dyDescent="0.15">
      <c r="A33" s="188">
        <v>6</v>
      </c>
      <c r="B33" s="75" t="s">
        <v>109</v>
      </c>
      <c r="C33" s="76"/>
      <c r="D33" s="75" t="s">
        <v>110</v>
      </c>
      <c r="E33" s="189"/>
      <c r="F33" s="190"/>
      <c r="G33" s="100"/>
      <c r="H33" s="100"/>
      <c r="I33" s="100"/>
      <c r="J33" s="100"/>
    </row>
    <row r="34" spans="1:10" ht="20.100000000000001" customHeight="1" x14ac:dyDescent="0.15">
      <c r="A34" s="188"/>
      <c r="B34" s="77" t="s">
        <v>111</v>
      </c>
      <c r="C34" s="191"/>
      <c r="D34" s="191"/>
      <c r="E34" s="78"/>
      <c r="F34" s="98" t="s">
        <v>112</v>
      </c>
    </row>
    <row r="35" spans="1:10" ht="20.100000000000001" customHeight="1" x14ac:dyDescent="0.15">
      <c r="A35" s="188"/>
      <c r="B35" s="80" t="s">
        <v>113</v>
      </c>
      <c r="C35" s="192"/>
      <c r="D35" s="193"/>
      <c r="E35" s="193"/>
      <c r="F35" s="194"/>
    </row>
    <row r="36" spans="1:10" ht="20.100000000000001" customHeight="1" x14ac:dyDescent="0.15">
      <c r="A36" s="188"/>
      <c r="B36" s="80" t="s">
        <v>114</v>
      </c>
      <c r="C36" s="192"/>
      <c r="D36" s="193"/>
      <c r="E36" s="193"/>
      <c r="F36" s="194"/>
      <c r="G36" s="195"/>
      <c r="H36" s="195"/>
      <c r="I36" s="195"/>
      <c r="J36" s="195"/>
    </row>
    <row r="37" spans="1:10" ht="20.100000000000001" customHeight="1" x14ac:dyDescent="0.15">
      <c r="A37" s="188"/>
      <c r="B37" s="80" t="s">
        <v>115</v>
      </c>
      <c r="C37" s="192"/>
      <c r="D37" s="193"/>
      <c r="E37" s="193"/>
      <c r="F37" s="194"/>
      <c r="G37" s="195"/>
      <c r="H37" s="195"/>
      <c r="I37" s="195"/>
      <c r="J37" s="195"/>
    </row>
    <row r="38" spans="1:10" ht="20.100000000000001" customHeight="1" x14ac:dyDescent="0.15">
      <c r="A38" s="90"/>
      <c r="B38" s="84"/>
      <c r="C38" s="99"/>
      <c r="D38" s="99"/>
      <c r="E38" s="86"/>
      <c r="F38" s="87"/>
      <c r="G38" s="88"/>
    </row>
    <row r="39" spans="1:10" ht="20.100000000000001" customHeight="1" x14ac:dyDescent="0.15">
      <c r="A39" s="188">
        <v>7</v>
      </c>
      <c r="B39" s="75" t="s">
        <v>109</v>
      </c>
      <c r="C39" s="76"/>
      <c r="D39" s="75" t="s">
        <v>110</v>
      </c>
      <c r="E39" s="189"/>
      <c r="F39" s="190"/>
    </row>
    <row r="40" spans="1:10" ht="20.100000000000001" customHeight="1" x14ac:dyDescent="0.15">
      <c r="A40" s="188"/>
      <c r="B40" s="77" t="s">
        <v>111</v>
      </c>
      <c r="C40" s="191"/>
      <c r="D40" s="191"/>
      <c r="E40" s="78"/>
      <c r="F40" s="98" t="s">
        <v>112</v>
      </c>
    </row>
    <row r="41" spans="1:10" ht="20.100000000000001" customHeight="1" x14ac:dyDescent="0.15">
      <c r="A41" s="188"/>
      <c r="B41" s="80" t="s">
        <v>113</v>
      </c>
      <c r="C41" s="192"/>
      <c r="D41" s="193"/>
      <c r="E41" s="193"/>
      <c r="F41" s="194"/>
    </row>
    <row r="42" spans="1:10" ht="20.100000000000001" customHeight="1" x14ac:dyDescent="0.15">
      <c r="A42" s="188"/>
      <c r="B42" s="80" t="s">
        <v>114</v>
      </c>
      <c r="C42" s="192"/>
      <c r="D42" s="193"/>
      <c r="E42" s="193"/>
      <c r="F42" s="194"/>
      <c r="G42" s="195"/>
      <c r="H42" s="195"/>
      <c r="I42" s="195"/>
      <c r="J42" s="195"/>
    </row>
    <row r="43" spans="1:10" ht="20.100000000000001" customHeight="1" x14ac:dyDescent="0.15">
      <c r="A43" s="188"/>
      <c r="B43" s="80" t="s">
        <v>115</v>
      </c>
      <c r="C43" s="192"/>
      <c r="D43" s="193"/>
      <c r="E43" s="193"/>
      <c r="F43" s="194"/>
      <c r="G43" s="195"/>
      <c r="H43" s="195"/>
      <c r="I43" s="195"/>
      <c r="J43" s="195"/>
    </row>
    <row r="44" spans="1:10" ht="20.100000000000001" customHeight="1" x14ac:dyDescent="0.15">
      <c r="A44" s="90"/>
      <c r="B44" s="84"/>
      <c r="C44" s="99"/>
      <c r="D44" s="99"/>
      <c r="E44" s="86"/>
      <c r="F44" s="87"/>
      <c r="G44" s="88"/>
    </row>
    <row r="45" spans="1:10" ht="20.100000000000001" customHeight="1" x14ac:dyDescent="0.15">
      <c r="A45" s="188">
        <v>8</v>
      </c>
      <c r="B45" s="75" t="s">
        <v>109</v>
      </c>
      <c r="C45" s="76"/>
      <c r="D45" s="75" t="s">
        <v>110</v>
      </c>
      <c r="E45" s="189"/>
      <c r="F45" s="190"/>
      <c r="G45" s="195"/>
      <c r="H45" s="195"/>
      <c r="I45" s="195"/>
      <c r="J45" s="195"/>
    </row>
    <row r="46" spans="1:10" ht="20.100000000000001" customHeight="1" x14ac:dyDescent="0.15">
      <c r="A46" s="188"/>
      <c r="B46" s="77" t="s">
        <v>111</v>
      </c>
      <c r="C46" s="191"/>
      <c r="D46" s="191"/>
      <c r="E46" s="78"/>
      <c r="F46" s="98" t="s">
        <v>112</v>
      </c>
    </row>
    <row r="47" spans="1:10" ht="20.100000000000001" customHeight="1" x14ac:dyDescent="0.15">
      <c r="A47" s="188"/>
      <c r="B47" s="80" t="s">
        <v>113</v>
      </c>
      <c r="C47" s="192"/>
      <c r="D47" s="193"/>
      <c r="E47" s="193"/>
      <c r="F47" s="194"/>
    </row>
    <row r="48" spans="1:10" ht="20.100000000000001" customHeight="1" x14ac:dyDescent="0.15">
      <c r="A48" s="188"/>
      <c r="B48" s="80" t="s">
        <v>114</v>
      </c>
      <c r="C48" s="192"/>
      <c r="D48" s="193"/>
      <c r="E48" s="193"/>
      <c r="F48" s="194"/>
      <c r="G48" s="195"/>
      <c r="H48" s="195"/>
      <c r="I48" s="195"/>
      <c r="J48" s="195"/>
    </row>
    <row r="49" spans="1:10" ht="20.100000000000001" customHeight="1" x14ac:dyDescent="0.15">
      <c r="A49" s="188"/>
      <c r="B49" s="80" t="s">
        <v>115</v>
      </c>
      <c r="C49" s="192"/>
      <c r="D49" s="193"/>
      <c r="E49" s="193"/>
      <c r="F49" s="194"/>
      <c r="G49" s="89"/>
    </row>
    <row r="50" spans="1:10" ht="20.100000000000001" customHeight="1" x14ac:dyDescent="0.15">
      <c r="A50" s="90"/>
      <c r="B50" s="84"/>
      <c r="C50" s="99"/>
      <c r="D50" s="99"/>
      <c r="E50" s="86"/>
      <c r="F50" s="87"/>
      <c r="G50" s="88"/>
    </row>
    <row r="51" spans="1:10" ht="20.100000000000001" customHeight="1" x14ac:dyDescent="0.15">
      <c r="A51" s="188">
        <v>9</v>
      </c>
      <c r="B51" s="75" t="s">
        <v>109</v>
      </c>
      <c r="C51" s="76"/>
      <c r="D51" s="75" t="s">
        <v>110</v>
      </c>
      <c r="E51" s="189"/>
      <c r="F51" s="190"/>
    </row>
    <row r="52" spans="1:10" ht="20.100000000000001" customHeight="1" x14ac:dyDescent="0.15">
      <c r="A52" s="188"/>
      <c r="B52" s="77" t="s">
        <v>111</v>
      </c>
      <c r="C52" s="196"/>
      <c r="D52" s="196"/>
      <c r="E52" s="78"/>
      <c r="F52" s="98" t="s">
        <v>112</v>
      </c>
      <c r="G52" s="195"/>
      <c r="H52" s="195"/>
      <c r="I52" s="195"/>
      <c r="J52" s="195"/>
    </row>
    <row r="53" spans="1:10" ht="20.100000000000001" customHeight="1" x14ac:dyDescent="0.15">
      <c r="A53" s="188"/>
      <c r="B53" s="80" t="s">
        <v>113</v>
      </c>
      <c r="C53" s="192"/>
      <c r="D53" s="193"/>
      <c r="E53" s="193"/>
      <c r="F53" s="194"/>
    </row>
    <row r="54" spans="1:10" ht="20.100000000000001" customHeight="1" x14ac:dyDescent="0.15">
      <c r="A54" s="188"/>
      <c r="B54" s="80" t="s">
        <v>114</v>
      </c>
      <c r="C54" s="192"/>
      <c r="D54" s="193"/>
      <c r="E54" s="193"/>
      <c r="F54" s="194"/>
    </row>
    <row r="55" spans="1:10" ht="20.100000000000001" customHeight="1" x14ac:dyDescent="0.15">
      <c r="A55" s="188"/>
      <c r="B55" s="80" t="s">
        <v>115</v>
      </c>
      <c r="C55" s="192"/>
      <c r="D55" s="193"/>
      <c r="E55" s="193"/>
      <c r="F55" s="194"/>
    </row>
    <row r="56" spans="1:10" ht="20.100000000000001" customHeight="1" x14ac:dyDescent="0.15">
      <c r="A56" s="92"/>
      <c r="B56" s="84"/>
      <c r="C56" s="99"/>
      <c r="D56" s="99"/>
      <c r="E56" s="86"/>
      <c r="F56" s="87"/>
      <c r="G56" s="88"/>
    </row>
    <row r="57" spans="1:10" ht="20.100000000000001" customHeight="1" x14ac:dyDescent="0.15">
      <c r="A57" s="188">
        <v>10</v>
      </c>
      <c r="B57" s="75" t="s">
        <v>109</v>
      </c>
      <c r="C57" s="76"/>
      <c r="D57" s="75" t="s">
        <v>110</v>
      </c>
      <c r="E57" s="189"/>
      <c r="F57" s="190"/>
    </row>
    <row r="58" spans="1:10" ht="20.100000000000001" customHeight="1" x14ac:dyDescent="0.15">
      <c r="A58" s="188"/>
      <c r="B58" s="77" t="s">
        <v>111</v>
      </c>
      <c r="C58" s="196"/>
      <c r="D58" s="196"/>
      <c r="E58" s="78"/>
      <c r="F58" s="98" t="s">
        <v>112</v>
      </c>
      <c r="G58" s="195"/>
      <c r="H58" s="195"/>
      <c r="I58" s="195"/>
      <c r="J58" s="195"/>
    </row>
    <row r="59" spans="1:10" ht="20.100000000000001" customHeight="1" x14ac:dyDescent="0.15">
      <c r="A59" s="188"/>
      <c r="B59" s="80" t="s">
        <v>113</v>
      </c>
      <c r="C59" s="192"/>
      <c r="D59" s="193"/>
      <c r="E59" s="193"/>
      <c r="F59" s="194"/>
      <c r="G59" s="89"/>
    </row>
    <row r="60" spans="1:10" ht="20.100000000000001" customHeight="1" x14ac:dyDescent="0.15">
      <c r="A60" s="188"/>
      <c r="B60" s="80" t="s">
        <v>114</v>
      </c>
      <c r="C60" s="192"/>
      <c r="D60" s="193"/>
      <c r="E60" s="193"/>
      <c r="F60" s="194"/>
    </row>
    <row r="61" spans="1:10" ht="20.100000000000001" customHeight="1" x14ac:dyDescent="0.15">
      <c r="A61" s="188"/>
      <c r="B61" s="80" t="s">
        <v>115</v>
      </c>
      <c r="C61" s="192"/>
      <c r="D61" s="193"/>
      <c r="E61" s="193"/>
      <c r="F61" s="194"/>
    </row>
    <row r="62" spans="1:10" ht="20.100000000000001" customHeight="1" x14ac:dyDescent="0.15">
      <c r="A62" s="93"/>
      <c r="B62" s="93"/>
      <c r="C62" s="93"/>
      <c r="D62" s="93"/>
      <c r="E62" s="94"/>
      <c r="F62" s="93"/>
      <c r="G62" s="88"/>
    </row>
    <row r="63" spans="1:10" ht="20.100000000000001" customHeight="1" x14ac:dyDescent="0.15">
      <c r="A63" s="188">
        <v>11</v>
      </c>
      <c r="B63" s="75" t="s">
        <v>109</v>
      </c>
      <c r="C63" s="76"/>
      <c r="D63" s="75" t="s">
        <v>110</v>
      </c>
      <c r="E63" s="189"/>
      <c r="F63" s="190"/>
      <c r="G63" s="195"/>
      <c r="H63" s="195"/>
      <c r="I63" s="195"/>
      <c r="J63" s="195"/>
    </row>
    <row r="64" spans="1:10" ht="20.100000000000001" customHeight="1" x14ac:dyDescent="0.15">
      <c r="A64" s="188"/>
      <c r="B64" s="77" t="s">
        <v>111</v>
      </c>
      <c r="C64" s="196"/>
      <c r="D64" s="196"/>
      <c r="E64" s="78"/>
      <c r="F64" s="98" t="s">
        <v>112</v>
      </c>
      <c r="G64" s="195"/>
      <c r="H64" s="195"/>
      <c r="I64" s="195"/>
      <c r="J64" s="195"/>
    </row>
    <row r="65" spans="1:10" ht="20.100000000000001" customHeight="1" x14ac:dyDescent="0.15">
      <c r="A65" s="188"/>
      <c r="B65" s="80" t="s">
        <v>113</v>
      </c>
      <c r="C65" s="192"/>
      <c r="D65" s="193"/>
      <c r="E65" s="193"/>
      <c r="F65" s="194"/>
    </row>
    <row r="66" spans="1:10" ht="20.100000000000001" customHeight="1" x14ac:dyDescent="0.15">
      <c r="A66" s="188"/>
      <c r="B66" s="80" t="s">
        <v>114</v>
      </c>
      <c r="C66" s="192"/>
      <c r="D66" s="193"/>
      <c r="E66" s="193"/>
      <c r="F66" s="194"/>
    </row>
    <row r="67" spans="1:10" ht="20.100000000000001" customHeight="1" x14ac:dyDescent="0.15">
      <c r="A67" s="188"/>
      <c r="B67" s="80" t="s">
        <v>115</v>
      </c>
      <c r="C67" s="192"/>
      <c r="D67" s="193"/>
      <c r="E67" s="193"/>
      <c r="F67" s="194"/>
      <c r="G67" s="195"/>
      <c r="H67" s="195"/>
      <c r="I67" s="195"/>
      <c r="J67" s="195"/>
    </row>
    <row r="68" spans="1:10" ht="20.100000000000001" customHeight="1" x14ac:dyDescent="0.15">
      <c r="A68" s="92"/>
      <c r="B68" s="84"/>
      <c r="C68" s="99"/>
      <c r="D68" s="99"/>
      <c r="E68" s="86"/>
      <c r="F68" s="87"/>
      <c r="G68" s="195"/>
      <c r="H68" s="195"/>
      <c r="I68" s="195"/>
      <c r="J68" s="195"/>
    </row>
    <row r="69" spans="1:10" ht="20.100000000000001" customHeight="1" x14ac:dyDescent="0.15">
      <c r="A69" s="188">
        <v>12</v>
      </c>
      <c r="B69" s="75" t="s">
        <v>109</v>
      </c>
      <c r="C69" s="76"/>
      <c r="D69" s="75" t="s">
        <v>110</v>
      </c>
      <c r="E69" s="189"/>
      <c r="F69" s="190"/>
      <c r="G69" s="195"/>
      <c r="H69" s="195"/>
      <c r="I69" s="195"/>
      <c r="J69" s="195"/>
    </row>
    <row r="70" spans="1:10" ht="20.100000000000001" customHeight="1" x14ac:dyDescent="0.15">
      <c r="A70" s="188"/>
      <c r="B70" s="77" t="s">
        <v>111</v>
      </c>
      <c r="C70" s="196"/>
      <c r="D70" s="196"/>
      <c r="E70" s="78"/>
      <c r="F70" s="98" t="s">
        <v>112</v>
      </c>
    </row>
    <row r="71" spans="1:10" ht="20.100000000000001" customHeight="1" x14ac:dyDescent="0.15">
      <c r="A71" s="188"/>
      <c r="B71" s="80" t="s">
        <v>113</v>
      </c>
      <c r="C71" s="192"/>
      <c r="D71" s="193"/>
      <c r="E71" s="193"/>
      <c r="F71" s="194"/>
    </row>
    <row r="72" spans="1:10" ht="20.100000000000001" customHeight="1" x14ac:dyDescent="0.15">
      <c r="A72" s="188"/>
      <c r="B72" s="80" t="s">
        <v>114</v>
      </c>
      <c r="C72" s="192"/>
      <c r="D72" s="193"/>
      <c r="E72" s="193"/>
      <c r="F72" s="194"/>
    </row>
    <row r="73" spans="1:10" ht="20.100000000000001" customHeight="1" x14ac:dyDescent="0.15">
      <c r="A73" s="188"/>
      <c r="B73" s="80" t="s">
        <v>115</v>
      </c>
      <c r="C73" s="192"/>
      <c r="D73" s="193"/>
      <c r="E73" s="193"/>
      <c r="F73" s="194"/>
    </row>
    <row r="74" spans="1:10" ht="20.100000000000001" customHeight="1" x14ac:dyDescent="0.15">
      <c r="A74" s="93"/>
      <c r="B74" s="93"/>
      <c r="C74" s="93"/>
      <c r="D74" s="93"/>
      <c r="E74" s="94"/>
      <c r="F74" s="93"/>
      <c r="G74" s="88"/>
    </row>
    <row r="75" spans="1:10" ht="20.100000000000001" customHeight="1" x14ac:dyDescent="0.15">
      <c r="A75" s="188">
        <v>13</v>
      </c>
      <c r="B75" s="75" t="s">
        <v>109</v>
      </c>
      <c r="C75" s="76"/>
      <c r="D75" s="75" t="s">
        <v>110</v>
      </c>
      <c r="E75" s="189"/>
      <c r="F75" s="190"/>
    </row>
    <row r="76" spans="1:10" ht="20.100000000000001" customHeight="1" x14ac:dyDescent="0.15">
      <c r="A76" s="188"/>
      <c r="B76" s="77" t="s">
        <v>111</v>
      </c>
      <c r="C76" s="196"/>
      <c r="D76" s="196"/>
      <c r="E76" s="78"/>
      <c r="F76" s="98" t="s">
        <v>112</v>
      </c>
    </row>
    <row r="77" spans="1:10" ht="20.100000000000001" customHeight="1" x14ac:dyDescent="0.15">
      <c r="A77" s="188"/>
      <c r="B77" s="80" t="s">
        <v>113</v>
      </c>
      <c r="C77" s="192"/>
      <c r="D77" s="193"/>
      <c r="E77" s="193"/>
      <c r="F77" s="194"/>
    </row>
    <row r="78" spans="1:10" ht="20.100000000000001" customHeight="1" x14ac:dyDescent="0.15">
      <c r="A78" s="188"/>
      <c r="B78" s="80" t="s">
        <v>114</v>
      </c>
      <c r="C78" s="192"/>
      <c r="D78" s="193"/>
      <c r="E78" s="193"/>
      <c r="F78" s="194"/>
    </row>
    <row r="79" spans="1:10" ht="20.100000000000001" customHeight="1" x14ac:dyDescent="0.15">
      <c r="A79" s="188"/>
      <c r="B79" s="80" t="s">
        <v>115</v>
      </c>
      <c r="C79" s="192"/>
      <c r="D79" s="193"/>
      <c r="E79" s="193"/>
      <c r="F79" s="194"/>
    </row>
    <row r="80" spans="1:10" ht="20.100000000000001" customHeight="1" x14ac:dyDescent="0.15">
      <c r="A80" s="92"/>
      <c r="B80" s="84"/>
      <c r="C80" s="99"/>
      <c r="D80" s="99"/>
      <c r="E80" s="86"/>
      <c r="F80" s="87"/>
    </row>
    <row r="81" spans="1:6" ht="20.100000000000001" customHeight="1" x14ac:dyDescent="0.15">
      <c r="A81" s="188">
        <v>14</v>
      </c>
      <c r="B81" s="75" t="s">
        <v>109</v>
      </c>
      <c r="C81" s="76"/>
      <c r="D81" s="75" t="s">
        <v>110</v>
      </c>
      <c r="E81" s="189"/>
      <c r="F81" s="190"/>
    </row>
    <row r="82" spans="1:6" ht="20.100000000000001" customHeight="1" x14ac:dyDescent="0.15">
      <c r="A82" s="188"/>
      <c r="B82" s="77" t="s">
        <v>111</v>
      </c>
      <c r="C82" s="196"/>
      <c r="D82" s="196"/>
      <c r="E82" s="78"/>
      <c r="F82" s="98" t="s">
        <v>112</v>
      </c>
    </row>
    <row r="83" spans="1:6" ht="20.100000000000001" customHeight="1" x14ac:dyDescent="0.15">
      <c r="A83" s="188"/>
      <c r="B83" s="80" t="s">
        <v>113</v>
      </c>
      <c r="C83" s="192"/>
      <c r="D83" s="193"/>
      <c r="E83" s="193"/>
      <c r="F83" s="194"/>
    </row>
    <row r="84" spans="1:6" ht="20.100000000000001" customHeight="1" x14ac:dyDescent="0.15">
      <c r="A84" s="188"/>
      <c r="B84" s="80" t="s">
        <v>114</v>
      </c>
      <c r="C84" s="192"/>
      <c r="D84" s="193"/>
      <c r="E84" s="193"/>
      <c r="F84" s="194"/>
    </row>
    <row r="85" spans="1:6" ht="20.100000000000001" customHeight="1" x14ac:dyDescent="0.15">
      <c r="A85" s="188"/>
      <c r="B85" s="80" t="s">
        <v>115</v>
      </c>
      <c r="C85" s="192"/>
      <c r="D85" s="193"/>
      <c r="E85" s="193"/>
      <c r="F85" s="194"/>
    </row>
  </sheetData>
  <mergeCells count="104">
    <mergeCell ref="A81:A85"/>
    <mergeCell ref="E81:F81"/>
    <mergeCell ref="C82:D82"/>
    <mergeCell ref="C83:F83"/>
    <mergeCell ref="C84:F84"/>
    <mergeCell ref="C85:F85"/>
    <mergeCell ref="A75:A79"/>
    <mergeCell ref="E75:F75"/>
    <mergeCell ref="C76:D76"/>
    <mergeCell ref="C77:F77"/>
    <mergeCell ref="C78:F78"/>
    <mergeCell ref="C79:F79"/>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8"/>
  <sheetViews>
    <sheetView showZeros="0" view="pageBreakPreview" zoomScale="70" zoomScaleNormal="100" zoomScaleSheetLayoutView="70" workbookViewId="0">
      <selection activeCell="O8" sqref="O8"/>
    </sheetView>
  </sheetViews>
  <sheetFormatPr defaultColWidth="9" defaultRowHeight="13.5" x14ac:dyDescent="0.15"/>
  <cols>
    <col min="1" max="11" width="9.625" style="1" customWidth="1"/>
    <col min="12" max="16384" width="9" style="1"/>
  </cols>
  <sheetData>
    <row r="1" spans="1:25" ht="30" customHeight="1" thickBot="1" x14ac:dyDescent="0.2">
      <c r="A1" s="116" t="s">
        <v>0</v>
      </c>
      <c r="B1" s="117"/>
      <c r="C1" s="117"/>
      <c r="D1" s="117"/>
      <c r="E1" s="117"/>
      <c r="F1" s="117"/>
      <c r="G1" s="117"/>
      <c r="H1" s="117"/>
      <c r="I1" s="117"/>
      <c r="J1" s="117"/>
      <c r="K1" s="117"/>
      <c r="L1" s="1" t="s">
        <v>32</v>
      </c>
      <c r="O1" s="149" t="s">
        <v>49</v>
      </c>
      <c r="P1" s="150"/>
      <c r="Q1" s="151"/>
    </row>
    <row r="2" spans="1:25" ht="30" customHeight="1" x14ac:dyDescent="0.15">
      <c r="A2" s="118" t="s">
        <v>19</v>
      </c>
      <c r="B2" s="119"/>
      <c r="C2" s="119"/>
      <c r="D2" s="120"/>
      <c r="E2" s="121"/>
      <c r="F2" s="121"/>
      <c r="G2" s="121"/>
      <c r="H2" s="121"/>
      <c r="I2" s="121"/>
      <c r="J2" s="121"/>
      <c r="K2" s="122"/>
      <c r="L2" s="1" t="s">
        <v>48</v>
      </c>
    </row>
    <row r="3" spans="1:25" ht="30" customHeight="1" x14ac:dyDescent="0.15">
      <c r="A3" s="111" t="s">
        <v>10</v>
      </c>
      <c r="B3" s="112"/>
      <c r="C3" s="112"/>
      <c r="D3" s="113" t="e">
        <f>VLOOKUP($D$2,交通空白!$B$2:$S$7,2,FALSE)</f>
        <v>#N/A</v>
      </c>
      <c r="E3" s="114"/>
      <c r="F3" s="114"/>
      <c r="G3" s="114"/>
      <c r="H3" s="114"/>
      <c r="I3" s="114"/>
      <c r="J3" s="114"/>
      <c r="K3" s="115"/>
    </row>
    <row r="4" spans="1:25" ht="30" customHeight="1" x14ac:dyDescent="0.15">
      <c r="A4" s="111" t="s">
        <v>1</v>
      </c>
      <c r="B4" s="112"/>
      <c r="C4" s="112"/>
      <c r="D4" s="113" t="e">
        <f>VLOOKUP($D$2,交通空白!$B$2:$S$7,3,FALSE)</f>
        <v>#N/A</v>
      </c>
      <c r="E4" s="114"/>
      <c r="F4" s="114"/>
      <c r="G4" s="114"/>
      <c r="H4" s="114"/>
      <c r="I4" s="114"/>
      <c r="J4" s="114"/>
      <c r="K4" s="115"/>
    </row>
    <row r="5" spans="1:25" ht="30" customHeight="1" x14ac:dyDescent="0.15">
      <c r="A5" s="111" t="s">
        <v>30</v>
      </c>
      <c r="B5" s="112"/>
      <c r="C5" s="112"/>
      <c r="D5" s="113" t="e">
        <f>VLOOKUP($D$2,交通空白!$B$2:$S$7,4,FALSE)</f>
        <v>#N/A</v>
      </c>
      <c r="E5" s="114"/>
      <c r="F5" s="114"/>
      <c r="G5" s="114"/>
      <c r="H5" s="114"/>
      <c r="I5" s="114"/>
      <c r="J5" s="114"/>
      <c r="K5" s="115"/>
      <c r="L5" s="1" t="s">
        <v>31</v>
      </c>
    </row>
    <row r="6" spans="1:25" ht="30" customHeight="1" x14ac:dyDescent="0.15">
      <c r="A6" s="111" t="s">
        <v>20</v>
      </c>
      <c r="B6" s="112"/>
      <c r="C6" s="112"/>
      <c r="D6" s="113" t="e">
        <f>VLOOKUP($D$2,交通空白!$B$2:$S$7,5,FALSE)</f>
        <v>#N/A</v>
      </c>
      <c r="E6" s="114"/>
      <c r="F6" s="114"/>
      <c r="G6" s="114"/>
      <c r="H6" s="114"/>
      <c r="I6" s="114"/>
      <c r="J6" s="114"/>
      <c r="K6" s="115"/>
    </row>
    <row r="7" spans="1:25" ht="30" customHeight="1" x14ac:dyDescent="0.15">
      <c r="A7" s="111" t="s">
        <v>9</v>
      </c>
      <c r="B7" s="112"/>
      <c r="C7" s="112"/>
      <c r="D7" s="113" t="e">
        <f>VLOOKUP($D$2,交通空白!$B$2:$S$7,6,FALSE)</f>
        <v>#N/A</v>
      </c>
      <c r="E7" s="114"/>
      <c r="F7" s="114"/>
      <c r="G7" s="114"/>
      <c r="H7" s="114"/>
      <c r="I7" s="114"/>
      <c r="J7" s="114"/>
      <c r="K7" s="115"/>
    </row>
    <row r="8" spans="1:25" ht="30" customHeight="1" x14ac:dyDescent="0.15">
      <c r="A8" s="111" t="s">
        <v>21</v>
      </c>
      <c r="B8" s="112"/>
      <c r="C8" s="112"/>
      <c r="D8" s="113" t="e">
        <f>VLOOKUP($D$2,交通空白!$B$2:$S$7,8,FALSE)</f>
        <v>#N/A</v>
      </c>
      <c r="E8" s="114"/>
      <c r="F8" s="114"/>
      <c r="G8" s="114"/>
      <c r="H8" s="114"/>
      <c r="I8" s="114"/>
      <c r="J8" s="114"/>
      <c r="K8" s="115"/>
    </row>
    <row r="9" spans="1:25" ht="30" customHeight="1" x14ac:dyDescent="0.15">
      <c r="A9" s="136" t="s">
        <v>22</v>
      </c>
      <c r="B9" s="137"/>
      <c r="C9" s="138"/>
      <c r="D9" s="142" t="s">
        <v>14</v>
      </c>
      <c r="E9" s="143"/>
      <c r="F9" s="143"/>
      <c r="G9" s="143"/>
      <c r="H9" s="143"/>
      <c r="I9" s="143"/>
      <c r="J9" s="143"/>
      <c r="K9" s="144"/>
    </row>
    <row r="10" spans="1:25" ht="30" customHeight="1" x14ac:dyDescent="0.15">
      <c r="A10" s="139"/>
      <c r="B10" s="140"/>
      <c r="C10" s="141"/>
      <c r="D10" s="142" t="s">
        <v>45</v>
      </c>
      <c r="E10" s="143"/>
      <c r="F10" s="143"/>
      <c r="G10" s="143"/>
      <c r="H10" s="143"/>
      <c r="I10" s="143"/>
      <c r="J10" s="143"/>
      <c r="K10" s="144"/>
    </row>
    <row r="11" spans="1:25" ht="30" customHeight="1" x14ac:dyDescent="0.15">
      <c r="A11" s="123" t="s">
        <v>18</v>
      </c>
      <c r="B11" s="124"/>
      <c r="C11" s="125"/>
      <c r="D11" s="132" t="s">
        <v>11</v>
      </c>
      <c r="E11" s="132"/>
      <c r="F11" s="132" t="s">
        <v>28</v>
      </c>
      <c r="G11" s="132"/>
      <c r="H11" s="132" t="s">
        <v>11</v>
      </c>
      <c r="I11" s="132"/>
      <c r="J11" s="132" t="s">
        <v>28</v>
      </c>
      <c r="K11" s="133"/>
    </row>
    <row r="12" spans="1:25" ht="50.1" customHeight="1" x14ac:dyDescent="0.15">
      <c r="A12" s="126"/>
      <c r="B12" s="127"/>
      <c r="C12" s="128"/>
      <c r="D12" s="134" t="e">
        <f>VLOOKUP($D$2,交通空白!$B$2:$S$7,9,FALSE)</f>
        <v>#N/A</v>
      </c>
      <c r="E12" s="134"/>
      <c r="F12" s="135" t="e">
        <f>VLOOKUP($D$2,交通空白!$B$2:$S$7,10,FALSE)</f>
        <v>#N/A</v>
      </c>
      <c r="G12" s="135"/>
      <c r="H12" s="134"/>
      <c r="I12" s="134"/>
      <c r="J12" s="132"/>
      <c r="K12" s="133"/>
    </row>
    <row r="13" spans="1:25" ht="50.1" customHeight="1" x14ac:dyDescent="0.15">
      <c r="A13" s="129"/>
      <c r="B13" s="130"/>
      <c r="C13" s="131"/>
      <c r="D13" s="134" t="e">
        <f>VLOOKUP($D$2,交通空白!$B$2:$S$7,11,FALSE)</f>
        <v>#N/A</v>
      </c>
      <c r="E13" s="134"/>
      <c r="F13" s="135" t="e">
        <f>VLOOKUP($D$2,交通空白!$B$2:$S$7,12,FALSE)</f>
        <v>#N/A</v>
      </c>
      <c r="G13" s="135"/>
      <c r="H13" s="132"/>
      <c r="I13" s="132"/>
      <c r="J13" s="132"/>
      <c r="K13" s="133"/>
      <c r="O13" s="27"/>
      <c r="X13" s="27"/>
    </row>
    <row r="14" spans="1:25" ht="30" customHeight="1" x14ac:dyDescent="0.15">
      <c r="A14" s="123" t="s">
        <v>16</v>
      </c>
      <c r="B14" s="124"/>
      <c r="C14" s="124"/>
      <c r="D14" s="132" t="e">
        <f>VLOOKUP($D$2,交通空白!$B$2:$S$7,15,FALSE)</f>
        <v>#N/A</v>
      </c>
      <c r="E14" s="132"/>
      <c r="F14" s="132"/>
      <c r="G14" s="132"/>
      <c r="H14" s="132"/>
      <c r="I14" s="132"/>
      <c r="J14" s="132"/>
      <c r="K14" s="133"/>
      <c r="O14" s="27"/>
      <c r="X14" s="27"/>
      <c r="Y14"/>
    </row>
    <row r="15" spans="1:25" ht="30" customHeight="1" x14ac:dyDescent="0.15">
      <c r="A15" s="123" t="s">
        <v>17</v>
      </c>
      <c r="B15" s="124"/>
      <c r="C15" s="124"/>
      <c r="D15" s="145" t="e">
        <f>VLOOKUP($D$2,交通空白!$B$2:$S$7,16,FALSE)</f>
        <v>#N/A</v>
      </c>
      <c r="E15" s="145"/>
      <c r="F15" s="145"/>
      <c r="G15" s="145"/>
      <c r="H15" s="132"/>
      <c r="I15" s="132"/>
      <c r="J15" s="132"/>
      <c r="K15" s="133"/>
      <c r="O15" s="27"/>
      <c r="X15" s="27"/>
    </row>
    <row r="16" spans="1:25" ht="30" customHeight="1" x14ac:dyDescent="0.15">
      <c r="A16" s="184" t="s">
        <v>27</v>
      </c>
      <c r="B16" s="185"/>
      <c r="C16" s="185"/>
      <c r="D16" s="132" t="s">
        <v>15</v>
      </c>
      <c r="E16" s="132"/>
      <c r="F16" s="132" t="s">
        <v>29</v>
      </c>
      <c r="G16" s="132"/>
      <c r="H16" s="132" t="s">
        <v>15</v>
      </c>
      <c r="I16" s="132"/>
      <c r="J16" s="132" t="s">
        <v>29</v>
      </c>
      <c r="K16" s="133"/>
      <c r="O16" s="27"/>
      <c r="P16"/>
      <c r="X16" s="27"/>
    </row>
    <row r="17" spans="1:24" ht="30" customHeight="1" x14ac:dyDescent="0.15">
      <c r="A17" s="184"/>
      <c r="B17" s="185"/>
      <c r="C17" s="185"/>
      <c r="D17" s="146"/>
      <c r="E17" s="147"/>
      <c r="F17" s="146"/>
      <c r="G17" s="147"/>
      <c r="H17" s="146"/>
      <c r="I17" s="147"/>
      <c r="J17" s="146"/>
      <c r="K17" s="148"/>
      <c r="O17" s="27"/>
      <c r="X17" s="27"/>
    </row>
    <row r="18" spans="1:24" ht="50.1" customHeight="1" x14ac:dyDescent="0.15">
      <c r="A18" s="111" t="s">
        <v>23</v>
      </c>
      <c r="B18" s="112"/>
      <c r="C18" s="112"/>
      <c r="D18" s="132"/>
      <c r="E18" s="132"/>
      <c r="F18" s="132"/>
      <c r="G18" s="132"/>
      <c r="H18" s="132"/>
      <c r="I18" s="132"/>
      <c r="J18" s="132"/>
      <c r="K18" s="133"/>
      <c r="O18" s="27"/>
      <c r="X18" s="27"/>
    </row>
    <row r="19" spans="1:24" ht="14.25" x14ac:dyDescent="0.15">
      <c r="A19" s="136" t="s">
        <v>22</v>
      </c>
      <c r="B19" s="138"/>
      <c r="C19" s="158" t="s">
        <v>24</v>
      </c>
      <c r="D19" s="138"/>
      <c r="E19" s="132" t="s">
        <v>25</v>
      </c>
      <c r="F19" s="182"/>
      <c r="G19" s="182"/>
      <c r="H19" s="182"/>
      <c r="I19" s="182"/>
      <c r="J19" s="182"/>
      <c r="K19" s="183"/>
      <c r="O19" s="27"/>
      <c r="X19" s="27"/>
    </row>
    <row r="20" spans="1:24" ht="14.25" x14ac:dyDescent="0.15">
      <c r="A20" s="139"/>
      <c r="B20" s="141"/>
      <c r="C20" s="159"/>
      <c r="D20" s="141"/>
      <c r="E20" s="12" t="s">
        <v>2</v>
      </c>
      <c r="F20" s="12" t="s">
        <v>4</v>
      </c>
      <c r="G20" s="12" t="s">
        <v>5</v>
      </c>
      <c r="H20" s="11" t="s">
        <v>26</v>
      </c>
      <c r="I20" s="12" t="s">
        <v>6</v>
      </c>
      <c r="J20" s="12" t="s">
        <v>7</v>
      </c>
      <c r="K20" s="13" t="s">
        <v>8</v>
      </c>
    </row>
    <row r="21" spans="1:24" ht="14.25" customHeight="1" x14ac:dyDescent="0.15">
      <c r="A21" s="179"/>
      <c r="B21" s="180"/>
      <c r="C21" s="181"/>
      <c r="D21" s="180"/>
      <c r="E21" s="14" t="s">
        <v>3</v>
      </c>
      <c r="F21" s="14" t="s">
        <v>3</v>
      </c>
      <c r="G21" s="14" t="s">
        <v>3</v>
      </c>
      <c r="H21" s="14" t="s">
        <v>3</v>
      </c>
      <c r="I21" s="14" t="s">
        <v>3</v>
      </c>
      <c r="J21" s="14"/>
      <c r="K21" s="15" t="s">
        <v>3</v>
      </c>
    </row>
    <row r="22" spans="1:24" ht="14.25" x14ac:dyDescent="0.15">
      <c r="A22" s="162" t="s">
        <v>13</v>
      </c>
      <c r="B22" s="163"/>
      <c r="C22" s="168" t="e">
        <f>D12</f>
        <v>#N/A</v>
      </c>
      <c r="D22" s="169"/>
      <c r="E22" s="6"/>
      <c r="F22" s="6"/>
      <c r="G22" s="6"/>
      <c r="H22" s="6"/>
      <c r="I22" s="6"/>
      <c r="J22" s="6"/>
      <c r="K22" s="7"/>
    </row>
    <row r="23" spans="1:24" ht="14.25" x14ac:dyDescent="0.15">
      <c r="A23" s="164"/>
      <c r="B23" s="165"/>
      <c r="C23" s="170"/>
      <c r="D23" s="171"/>
      <c r="E23" s="4" t="e">
        <f>VLOOKUP($D$2,交通空白!$B$2:$AG$7,19,FALSE)</f>
        <v>#N/A</v>
      </c>
      <c r="F23" s="4" t="e">
        <f>VLOOKUP($D$2,交通空白!$B$2:$AG$7,21,FALSE)</f>
        <v>#N/A</v>
      </c>
      <c r="G23" s="4" t="e">
        <f>VLOOKUP($D$2,交通空白!$B$2:$AG$7,23,FALSE)</f>
        <v>#N/A</v>
      </c>
      <c r="H23" s="4" t="e">
        <f>VLOOKUP($D$2,交通空白!$B$2:$AG$7,25,FALSE)</f>
        <v>#N/A</v>
      </c>
      <c r="I23" s="4" t="e">
        <f>VLOOKUP($D$2,交通空白!$B$2:$AG$7,27,FALSE)</f>
        <v>#N/A</v>
      </c>
      <c r="J23" s="4" t="e">
        <f>VLOOKUP($D$2,交通空白!$B$2:$AG$7,29,FALSE)</f>
        <v>#N/A</v>
      </c>
      <c r="K23" s="5" t="e">
        <f>SUM(E23:J23)</f>
        <v>#N/A</v>
      </c>
    </row>
    <row r="24" spans="1:24" ht="14.25" x14ac:dyDescent="0.15">
      <c r="A24" s="164"/>
      <c r="B24" s="165"/>
      <c r="C24" s="172"/>
      <c r="D24" s="173"/>
      <c r="E24" s="4" t="e">
        <f>VLOOKUP($D$2,交通空白!$B$2:$AG$7,20,FALSE)</f>
        <v>#N/A</v>
      </c>
      <c r="F24" s="4" t="e">
        <f>VLOOKUP($D$2,交通空白!$B$2:$AG$7,22,FALSE)</f>
        <v>#N/A</v>
      </c>
      <c r="G24" s="4" t="e">
        <f>VLOOKUP($D$2,交通空白!$B$2:$AG$7,24,FALSE)</f>
        <v>#N/A</v>
      </c>
      <c r="H24" s="4" t="e">
        <f>VLOOKUP($D$2,交通空白!$B$2:$AG$7,26,FALSE)</f>
        <v>#N/A</v>
      </c>
      <c r="I24" s="4" t="e">
        <f>VLOOKUP($D$2,交通空白!$B$2:$AG$7,28,FALSE)</f>
        <v>#N/A</v>
      </c>
      <c r="J24" s="8"/>
      <c r="K24" s="17" t="e">
        <f>SUM(E24:I24)</f>
        <v>#N/A</v>
      </c>
    </row>
    <row r="25" spans="1:24" ht="14.25" x14ac:dyDescent="0.15">
      <c r="A25" s="164"/>
      <c r="B25" s="165"/>
      <c r="C25" s="168" t="e">
        <f>D13</f>
        <v>#N/A</v>
      </c>
      <c r="D25" s="169"/>
      <c r="E25" s="6"/>
      <c r="F25" s="6"/>
      <c r="G25" s="6"/>
      <c r="H25" s="6"/>
      <c r="I25" s="6"/>
      <c r="J25" s="6"/>
      <c r="K25" s="7"/>
    </row>
    <row r="26" spans="1:24" ht="14.25" x14ac:dyDescent="0.15">
      <c r="A26" s="164"/>
      <c r="B26" s="165"/>
      <c r="C26" s="170"/>
      <c r="D26" s="171"/>
      <c r="E26" s="4"/>
      <c r="F26" s="4"/>
      <c r="G26" s="4"/>
      <c r="H26" s="4"/>
      <c r="I26" s="4"/>
      <c r="J26" s="4"/>
      <c r="K26" s="5">
        <f>SUM(E26:J26)</f>
        <v>0</v>
      </c>
    </row>
    <row r="27" spans="1:24" ht="14.25" x14ac:dyDescent="0.15">
      <c r="A27" s="166"/>
      <c r="B27" s="167"/>
      <c r="C27" s="172"/>
      <c r="D27" s="173"/>
      <c r="E27" s="16"/>
      <c r="F27" s="16"/>
      <c r="G27" s="16"/>
      <c r="H27" s="16"/>
      <c r="I27" s="16"/>
      <c r="J27" s="8"/>
      <c r="K27" s="17">
        <f>SUM(E27:I27)</f>
        <v>0</v>
      </c>
    </row>
    <row r="28" spans="1:24" ht="14.25" x14ac:dyDescent="0.15">
      <c r="A28" s="174"/>
      <c r="B28" s="147"/>
      <c r="C28" s="168"/>
      <c r="D28" s="169"/>
      <c r="E28" s="6"/>
      <c r="F28" s="6"/>
      <c r="G28" s="6"/>
      <c r="H28" s="6"/>
      <c r="I28" s="6"/>
      <c r="J28" s="6"/>
      <c r="K28" s="7"/>
    </row>
    <row r="29" spans="1:24" ht="14.25" x14ac:dyDescent="0.15">
      <c r="A29" s="175"/>
      <c r="B29" s="176"/>
      <c r="C29" s="170"/>
      <c r="D29" s="171"/>
      <c r="E29" s="4"/>
      <c r="F29" s="4"/>
      <c r="G29" s="4"/>
      <c r="H29" s="4"/>
      <c r="I29" s="4"/>
      <c r="J29" s="4"/>
      <c r="K29" s="5">
        <f>SUM(E29:J29)</f>
        <v>0</v>
      </c>
    </row>
    <row r="30" spans="1:24" ht="14.25" x14ac:dyDescent="0.15">
      <c r="A30" s="175"/>
      <c r="B30" s="176"/>
      <c r="C30" s="172"/>
      <c r="D30" s="173"/>
      <c r="E30" s="16"/>
      <c r="F30" s="16"/>
      <c r="G30" s="16"/>
      <c r="H30" s="16"/>
      <c r="I30" s="16"/>
      <c r="J30" s="8"/>
      <c r="K30" s="17">
        <f>SUM(E30:I30)</f>
        <v>0</v>
      </c>
      <c r="L30" s="2"/>
      <c r="M30" s="10"/>
    </row>
    <row r="31" spans="1:24" ht="14.25" x14ac:dyDescent="0.15">
      <c r="A31" s="175"/>
      <c r="B31" s="176"/>
      <c r="C31" s="168"/>
      <c r="D31" s="169"/>
      <c r="E31" s="6"/>
      <c r="F31" s="6"/>
      <c r="G31" s="6"/>
      <c r="H31" s="6"/>
      <c r="I31" s="6"/>
      <c r="J31" s="6"/>
      <c r="K31" s="7"/>
      <c r="M31" s="10"/>
    </row>
    <row r="32" spans="1:24" ht="14.25" x14ac:dyDescent="0.15">
      <c r="A32" s="175"/>
      <c r="B32" s="176"/>
      <c r="C32" s="170"/>
      <c r="D32" s="171"/>
      <c r="E32" s="4"/>
      <c r="F32" s="4"/>
      <c r="G32" s="4"/>
      <c r="H32" s="4"/>
      <c r="I32" s="4"/>
      <c r="J32" s="4"/>
      <c r="K32" s="5">
        <f>SUM(E32:J32)</f>
        <v>0</v>
      </c>
    </row>
    <row r="33" spans="1:11" ht="14.25" x14ac:dyDescent="0.15">
      <c r="A33" s="177"/>
      <c r="B33" s="178"/>
      <c r="C33" s="172"/>
      <c r="D33" s="173"/>
      <c r="E33" s="16"/>
      <c r="F33" s="16"/>
      <c r="G33" s="16"/>
      <c r="H33" s="16"/>
      <c r="I33" s="16"/>
      <c r="J33" s="8"/>
      <c r="K33" s="17">
        <f>SUM(E33:I33)</f>
        <v>0</v>
      </c>
    </row>
    <row r="34" spans="1:11" ht="14.25" x14ac:dyDescent="0.15">
      <c r="A34" s="152"/>
      <c r="B34" s="153"/>
      <c r="C34" s="158" t="s">
        <v>12</v>
      </c>
      <c r="D34" s="138"/>
      <c r="E34" s="6"/>
      <c r="F34" s="6"/>
      <c r="G34" s="6"/>
      <c r="H34" s="6"/>
      <c r="I34" s="6"/>
      <c r="J34" s="6"/>
      <c r="K34" s="7"/>
    </row>
    <row r="35" spans="1:11" ht="14.25" x14ac:dyDescent="0.15">
      <c r="A35" s="154"/>
      <c r="B35" s="155"/>
      <c r="C35" s="159"/>
      <c r="D35" s="141"/>
      <c r="E35" s="4" t="e">
        <f t="shared" ref="E35:J35" si="0">SUM(E23+E26+E29+E32)</f>
        <v>#N/A</v>
      </c>
      <c r="F35" s="4" t="e">
        <f t="shared" si="0"/>
        <v>#N/A</v>
      </c>
      <c r="G35" s="4" t="e">
        <f t="shared" si="0"/>
        <v>#N/A</v>
      </c>
      <c r="H35" s="4" t="e">
        <f t="shared" si="0"/>
        <v>#N/A</v>
      </c>
      <c r="I35" s="4" t="e">
        <f t="shared" si="0"/>
        <v>#N/A</v>
      </c>
      <c r="J35" s="4" t="e">
        <f t="shared" si="0"/>
        <v>#N/A</v>
      </c>
      <c r="K35" s="5" t="e">
        <f>SUM(E35:J35)</f>
        <v>#N/A</v>
      </c>
    </row>
    <row r="36" spans="1:11" ht="15" thickBot="1" x14ac:dyDescent="0.2">
      <c r="A36" s="156"/>
      <c r="B36" s="157"/>
      <c r="C36" s="160"/>
      <c r="D36" s="161"/>
      <c r="E36" s="18" t="e">
        <f>SUM(E24+E27+E30+E33)</f>
        <v>#N/A</v>
      </c>
      <c r="F36" s="18" t="e">
        <f>SUM(F24+F27+F30+F33)</f>
        <v>#N/A</v>
      </c>
      <c r="G36" s="18" t="e">
        <f>SUM(G24+G27+G30+G33)</f>
        <v>#N/A</v>
      </c>
      <c r="H36" s="18" t="e">
        <f>SUM(H24+H27+H30+H33)</f>
        <v>#N/A</v>
      </c>
      <c r="I36" s="18" t="e">
        <f>SUM(I24+I27+I30+I33)</f>
        <v>#N/A</v>
      </c>
      <c r="J36" s="9"/>
      <c r="K36" s="19" t="e">
        <f>SUM(E36:I36)</f>
        <v>#N/A</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type="list" allowBlank="1" showInputMessage="1" sqref="D10" xr:uid="{00000000-0002-0000-0100-000000000000}">
      <formula1>"○"</formula1>
    </dataValidation>
    <dataValidation type="list" allowBlank="1" showInputMessage="1" sqref="A22:B33" xr:uid="{00000000-0002-0000-0100-000001000000}">
      <formula1>"交通空白地有償運送,福祉有償運送"</formula1>
    </dataValidation>
    <dataValidation allowBlank="1" showInputMessage="1" sqref="D2:K2" xr:uid="{00000000-0002-0000-0100-000002000000}"/>
  </dataValidations>
  <hyperlinks>
    <hyperlink ref="O1:Q1" location="交通空白!A1" display="目次へ" xr:uid="{00000000-0004-0000-0100-000000000000}"/>
  </hyperlinks>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59999389629810485"/>
  </sheetPr>
  <dimension ref="A1:Y38"/>
  <sheetViews>
    <sheetView showZeros="0" view="pageBreakPreview" topLeftCell="A7" zoomScale="70" zoomScaleNormal="100" zoomScaleSheetLayoutView="70" workbookViewId="0">
      <selection activeCell="F12" sqref="F12:G12"/>
    </sheetView>
  </sheetViews>
  <sheetFormatPr defaultColWidth="9" defaultRowHeight="13.5" x14ac:dyDescent="0.15"/>
  <cols>
    <col min="1" max="11" width="9.625" style="1" customWidth="1"/>
    <col min="12" max="16384" width="9" style="1"/>
  </cols>
  <sheetData>
    <row r="1" spans="1:25" ht="30" customHeight="1" thickBot="1" x14ac:dyDescent="0.2">
      <c r="A1" s="116" t="s">
        <v>0</v>
      </c>
      <c r="B1" s="117"/>
      <c r="C1" s="117"/>
      <c r="D1" s="117"/>
      <c r="E1" s="117"/>
      <c r="F1" s="117"/>
      <c r="G1" s="117"/>
      <c r="H1" s="117"/>
      <c r="I1" s="117"/>
      <c r="J1" s="117"/>
      <c r="K1" s="117"/>
      <c r="L1" s="1" t="s">
        <v>32</v>
      </c>
      <c r="O1" s="149" t="s">
        <v>49</v>
      </c>
      <c r="P1" s="150"/>
      <c r="Q1" s="151"/>
    </row>
    <row r="2" spans="1:25" ht="30" customHeight="1" x14ac:dyDescent="0.15">
      <c r="A2" s="118" t="s">
        <v>19</v>
      </c>
      <c r="B2" s="119"/>
      <c r="C2" s="119"/>
      <c r="D2" s="120" t="s">
        <v>88</v>
      </c>
      <c r="E2" s="121"/>
      <c r="F2" s="121"/>
      <c r="G2" s="121"/>
      <c r="H2" s="121"/>
      <c r="I2" s="121"/>
      <c r="J2" s="121"/>
      <c r="K2" s="122"/>
      <c r="L2" s="1" t="s">
        <v>48</v>
      </c>
    </row>
    <row r="3" spans="1:25" ht="30" customHeight="1" x14ac:dyDescent="0.15">
      <c r="A3" s="111" t="s">
        <v>10</v>
      </c>
      <c r="B3" s="112"/>
      <c r="C3" s="112"/>
      <c r="D3" s="113">
        <f>VLOOKUP($D$2,交通空白!$B$2:$S$7,2,FALSE)</f>
        <v>38991</v>
      </c>
      <c r="E3" s="114"/>
      <c r="F3" s="114"/>
      <c r="G3" s="114"/>
      <c r="H3" s="114"/>
      <c r="I3" s="114"/>
      <c r="J3" s="114"/>
      <c r="K3" s="115"/>
    </row>
    <row r="4" spans="1:25" ht="30" customHeight="1" x14ac:dyDescent="0.15">
      <c r="A4" s="111" t="s">
        <v>1</v>
      </c>
      <c r="B4" s="112"/>
      <c r="C4" s="112"/>
      <c r="D4" s="113">
        <f>VLOOKUP($D$2,交通空白!$B$2:$S$7,3,FALSE)</f>
        <v>45194</v>
      </c>
      <c r="E4" s="114"/>
      <c r="F4" s="114"/>
      <c r="G4" s="114"/>
      <c r="H4" s="114"/>
      <c r="I4" s="114"/>
      <c r="J4" s="114"/>
      <c r="K4" s="115"/>
    </row>
    <row r="5" spans="1:25" ht="30" customHeight="1" x14ac:dyDescent="0.15">
      <c r="A5" s="111" t="s">
        <v>30</v>
      </c>
      <c r="B5" s="112"/>
      <c r="C5" s="112"/>
      <c r="D5" s="113">
        <f>VLOOKUP($D$2,交通空白!$B$2:$S$7,4,FALSE)</f>
        <v>46295</v>
      </c>
      <c r="E5" s="114"/>
      <c r="F5" s="114"/>
      <c r="G5" s="114"/>
      <c r="H5" s="114"/>
      <c r="I5" s="114"/>
      <c r="J5" s="114"/>
      <c r="K5" s="115"/>
      <c r="L5" s="1" t="s">
        <v>31</v>
      </c>
    </row>
    <row r="6" spans="1:25" ht="30" customHeight="1" x14ac:dyDescent="0.15">
      <c r="A6" s="111" t="s">
        <v>20</v>
      </c>
      <c r="B6" s="112"/>
      <c r="C6" s="112"/>
      <c r="D6" s="113" t="str">
        <f>VLOOKUP($D$2,交通空白!$B$2:$S$7,5,FALSE)</f>
        <v>興部町</v>
      </c>
      <c r="E6" s="114"/>
      <c r="F6" s="114"/>
      <c r="G6" s="114"/>
      <c r="H6" s="114"/>
      <c r="I6" s="114"/>
      <c r="J6" s="114"/>
      <c r="K6" s="115"/>
    </row>
    <row r="7" spans="1:25" ht="30" customHeight="1" x14ac:dyDescent="0.15">
      <c r="A7" s="111" t="s">
        <v>9</v>
      </c>
      <c r="B7" s="112"/>
      <c r="C7" s="112"/>
      <c r="D7" s="113" t="str">
        <f>VLOOKUP($D$2,交通空白!$B$2:$S$7,6,FALSE)</f>
        <v>硲　一寿</v>
      </c>
      <c r="E7" s="114"/>
      <c r="F7" s="114"/>
      <c r="G7" s="114"/>
      <c r="H7" s="114"/>
      <c r="I7" s="114"/>
      <c r="J7" s="114"/>
      <c r="K7" s="115"/>
    </row>
    <row r="8" spans="1:25" ht="30" customHeight="1" x14ac:dyDescent="0.15">
      <c r="A8" s="111" t="s">
        <v>21</v>
      </c>
      <c r="B8" s="112"/>
      <c r="C8" s="112"/>
      <c r="D8" s="113" t="str">
        <f>VLOOKUP($D$2,交通空白!$B$2:$S$7,8,FALSE)</f>
        <v>紋別郡興部町字興部710番地</v>
      </c>
      <c r="E8" s="114"/>
      <c r="F8" s="114"/>
      <c r="G8" s="114"/>
      <c r="H8" s="114"/>
      <c r="I8" s="114"/>
      <c r="J8" s="114"/>
      <c r="K8" s="115"/>
    </row>
    <row r="9" spans="1:25" ht="30" customHeight="1" x14ac:dyDescent="0.15">
      <c r="A9" s="136" t="s">
        <v>22</v>
      </c>
      <c r="B9" s="137"/>
      <c r="C9" s="138"/>
      <c r="D9" s="142" t="s">
        <v>14</v>
      </c>
      <c r="E9" s="143"/>
      <c r="F9" s="143"/>
      <c r="G9" s="143"/>
      <c r="H9" s="143"/>
      <c r="I9" s="143"/>
      <c r="J9" s="143"/>
      <c r="K9" s="144"/>
    </row>
    <row r="10" spans="1:25" ht="30" customHeight="1" x14ac:dyDescent="0.15">
      <c r="A10" s="139"/>
      <c r="B10" s="140"/>
      <c r="C10" s="141"/>
      <c r="D10" s="142" t="s">
        <v>45</v>
      </c>
      <c r="E10" s="143"/>
      <c r="F10" s="143"/>
      <c r="G10" s="143"/>
      <c r="H10" s="143"/>
      <c r="I10" s="143"/>
      <c r="J10" s="143"/>
      <c r="K10" s="144"/>
    </row>
    <row r="11" spans="1:25" ht="30" customHeight="1" x14ac:dyDescent="0.15">
      <c r="A11" s="123" t="s">
        <v>18</v>
      </c>
      <c r="B11" s="124"/>
      <c r="C11" s="125"/>
      <c r="D11" s="132" t="s">
        <v>11</v>
      </c>
      <c r="E11" s="132"/>
      <c r="F11" s="132" t="s">
        <v>28</v>
      </c>
      <c r="G11" s="132"/>
      <c r="H11" s="132" t="s">
        <v>11</v>
      </c>
      <c r="I11" s="132"/>
      <c r="J11" s="132" t="s">
        <v>28</v>
      </c>
      <c r="K11" s="133"/>
    </row>
    <row r="12" spans="1:25" ht="50.1" customHeight="1" x14ac:dyDescent="0.15">
      <c r="A12" s="126"/>
      <c r="B12" s="127"/>
      <c r="C12" s="128"/>
      <c r="D12" s="134" t="str">
        <f>VLOOKUP($D$2,交通空白!$B$2:$S$7,9,FALSE)</f>
        <v>興部町役場</v>
      </c>
      <c r="E12" s="134"/>
      <c r="F12" s="135" t="str">
        <f>VLOOKUP($D$2,交通空白!$B$2:$S$7,10,FALSE)</f>
        <v>紋別郡興部町字興部710番地</v>
      </c>
      <c r="G12" s="135"/>
      <c r="H12" s="134"/>
      <c r="I12" s="134"/>
      <c r="J12" s="132"/>
      <c r="K12" s="133"/>
    </row>
    <row r="13" spans="1:25" ht="50.1" customHeight="1" x14ac:dyDescent="0.15">
      <c r="A13" s="129"/>
      <c r="B13" s="130"/>
      <c r="C13" s="131"/>
      <c r="D13" s="134">
        <f>VLOOKUP($D$2,交通空白!$B$2:$S$7,11,FALSE)</f>
        <v>0</v>
      </c>
      <c r="E13" s="134"/>
      <c r="F13" s="135">
        <f>VLOOKUP($D$2,交通空白!$B$2:$S$7,12,FALSE)</f>
        <v>0</v>
      </c>
      <c r="G13" s="135"/>
      <c r="H13" s="132"/>
      <c r="I13" s="132"/>
      <c r="J13" s="132"/>
      <c r="K13" s="133"/>
      <c r="O13" s="27"/>
      <c r="X13" s="27"/>
    </row>
    <row r="14" spans="1:25" ht="30" customHeight="1" x14ac:dyDescent="0.15">
      <c r="A14" s="123" t="s">
        <v>16</v>
      </c>
      <c r="B14" s="124"/>
      <c r="C14" s="124"/>
      <c r="D14" s="132" t="str">
        <f>VLOOKUP($D$2,交通空白!$B$2:$S$7,15,FALSE)</f>
        <v>路線</v>
      </c>
      <c r="E14" s="132"/>
      <c r="F14" s="132"/>
      <c r="G14" s="132"/>
      <c r="H14" s="132"/>
      <c r="I14" s="132"/>
      <c r="J14" s="132"/>
      <c r="K14" s="133"/>
      <c r="O14" s="27"/>
      <c r="X14" s="27"/>
      <c r="Y14"/>
    </row>
    <row r="15" spans="1:25" ht="30" customHeight="1" x14ac:dyDescent="0.15">
      <c r="A15" s="123" t="s">
        <v>17</v>
      </c>
      <c r="B15" s="124"/>
      <c r="C15" s="124"/>
      <c r="D15" s="145" t="str">
        <f>VLOOKUP($D$2,交通空白!$B$2:$S$7,16,FALSE)</f>
        <v>秋里、豊野地区の住民及び秋里、豊野地区へ向かう住民等</v>
      </c>
      <c r="E15" s="145"/>
      <c r="F15" s="145"/>
      <c r="G15" s="145"/>
      <c r="H15" s="132"/>
      <c r="I15" s="132"/>
      <c r="J15" s="132"/>
      <c r="K15" s="133"/>
      <c r="O15" s="27"/>
      <c r="X15" s="27"/>
    </row>
    <row r="16" spans="1:25" ht="30" customHeight="1" x14ac:dyDescent="0.15">
      <c r="A16" s="184" t="s">
        <v>27</v>
      </c>
      <c r="B16" s="185"/>
      <c r="C16" s="185"/>
      <c r="D16" s="132" t="s">
        <v>15</v>
      </c>
      <c r="E16" s="132"/>
      <c r="F16" s="132" t="s">
        <v>29</v>
      </c>
      <c r="G16" s="132"/>
      <c r="H16" s="132" t="s">
        <v>15</v>
      </c>
      <c r="I16" s="132"/>
      <c r="J16" s="132" t="s">
        <v>29</v>
      </c>
      <c r="K16" s="133"/>
      <c r="O16" s="27"/>
      <c r="P16"/>
      <c r="X16" s="27"/>
    </row>
    <row r="17" spans="1:24" ht="30" customHeight="1" x14ac:dyDescent="0.15">
      <c r="A17" s="184"/>
      <c r="B17" s="185"/>
      <c r="C17" s="185"/>
      <c r="D17" s="146"/>
      <c r="E17" s="147"/>
      <c r="F17" s="146"/>
      <c r="G17" s="147"/>
      <c r="H17" s="146"/>
      <c r="I17" s="147"/>
      <c r="J17" s="146"/>
      <c r="K17" s="148"/>
      <c r="O17" s="27"/>
      <c r="X17" s="27"/>
    </row>
    <row r="18" spans="1:24" ht="50.1" customHeight="1" x14ac:dyDescent="0.15">
      <c r="A18" s="111" t="s">
        <v>23</v>
      </c>
      <c r="B18" s="112"/>
      <c r="C18" s="112"/>
      <c r="D18" s="132"/>
      <c r="E18" s="132"/>
      <c r="F18" s="132"/>
      <c r="G18" s="132"/>
      <c r="H18" s="132"/>
      <c r="I18" s="132"/>
      <c r="J18" s="132"/>
      <c r="K18" s="133"/>
      <c r="O18" s="27"/>
      <c r="X18" s="27"/>
    </row>
    <row r="19" spans="1:24" ht="14.25" x14ac:dyDescent="0.15">
      <c r="A19" s="136" t="s">
        <v>22</v>
      </c>
      <c r="B19" s="138"/>
      <c r="C19" s="158" t="s">
        <v>24</v>
      </c>
      <c r="D19" s="138"/>
      <c r="E19" s="132" t="s">
        <v>25</v>
      </c>
      <c r="F19" s="182"/>
      <c r="G19" s="182"/>
      <c r="H19" s="182"/>
      <c r="I19" s="182"/>
      <c r="J19" s="182"/>
      <c r="K19" s="183"/>
      <c r="O19" s="27"/>
      <c r="X19" s="27"/>
    </row>
    <row r="20" spans="1:24" ht="14.25" x14ac:dyDescent="0.15">
      <c r="A20" s="139"/>
      <c r="B20" s="141"/>
      <c r="C20" s="159"/>
      <c r="D20" s="141"/>
      <c r="E20" s="12" t="s">
        <v>2</v>
      </c>
      <c r="F20" s="12" t="s">
        <v>4</v>
      </c>
      <c r="G20" s="12" t="s">
        <v>5</v>
      </c>
      <c r="H20" s="11" t="s">
        <v>26</v>
      </c>
      <c r="I20" s="12" t="s">
        <v>6</v>
      </c>
      <c r="J20" s="12" t="s">
        <v>7</v>
      </c>
      <c r="K20" s="13" t="s">
        <v>8</v>
      </c>
    </row>
    <row r="21" spans="1:24" ht="14.25" customHeight="1" x14ac:dyDescent="0.15">
      <c r="A21" s="179"/>
      <c r="B21" s="180"/>
      <c r="C21" s="181"/>
      <c r="D21" s="180"/>
      <c r="E21" s="14" t="s">
        <v>3</v>
      </c>
      <c r="F21" s="14" t="s">
        <v>3</v>
      </c>
      <c r="G21" s="14" t="s">
        <v>3</v>
      </c>
      <c r="H21" s="14" t="s">
        <v>3</v>
      </c>
      <c r="I21" s="14" t="s">
        <v>3</v>
      </c>
      <c r="J21" s="14"/>
      <c r="K21" s="15" t="s">
        <v>3</v>
      </c>
    </row>
    <row r="22" spans="1:24" ht="14.25" x14ac:dyDescent="0.15">
      <c r="A22" s="162" t="s">
        <v>13</v>
      </c>
      <c r="B22" s="163"/>
      <c r="C22" s="168" t="str">
        <f>D12</f>
        <v>興部町役場</v>
      </c>
      <c r="D22" s="169"/>
      <c r="E22" s="6"/>
      <c r="F22" s="6"/>
      <c r="G22" s="6"/>
      <c r="H22" s="6"/>
      <c r="I22" s="6"/>
      <c r="J22" s="6"/>
      <c r="K22" s="7"/>
    </row>
    <row r="23" spans="1:24" ht="14.25" x14ac:dyDescent="0.15">
      <c r="A23" s="164"/>
      <c r="B23" s="165"/>
      <c r="C23" s="170"/>
      <c r="D23" s="171"/>
      <c r="E23" s="4"/>
      <c r="F23" s="4"/>
      <c r="G23" s="4"/>
      <c r="H23" s="4"/>
      <c r="I23" s="4">
        <v>1</v>
      </c>
      <c r="J23" s="4">
        <v>1</v>
      </c>
      <c r="K23" s="5">
        <f>SUM(E23:J23)</f>
        <v>2</v>
      </c>
    </row>
    <row r="24" spans="1:24" ht="14.25" x14ac:dyDescent="0.15">
      <c r="A24" s="164"/>
      <c r="B24" s="165"/>
      <c r="C24" s="172"/>
      <c r="D24" s="173"/>
      <c r="E24" s="20"/>
      <c r="F24" s="16"/>
      <c r="G24" s="16"/>
      <c r="H24" s="16"/>
      <c r="I24" s="16"/>
      <c r="J24" s="8"/>
      <c r="K24" s="17">
        <f>SUM(E24:I24)</f>
        <v>0</v>
      </c>
    </row>
    <row r="25" spans="1:24" ht="14.25" x14ac:dyDescent="0.15">
      <c r="A25" s="164"/>
      <c r="B25" s="165"/>
      <c r="C25" s="168">
        <f>D13</f>
        <v>0</v>
      </c>
      <c r="D25" s="169"/>
      <c r="E25" s="6"/>
      <c r="F25" s="6"/>
      <c r="G25" s="6"/>
      <c r="H25" s="6"/>
      <c r="I25" s="6"/>
      <c r="J25" s="6"/>
      <c r="K25" s="7"/>
    </row>
    <row r="26" spans="1:24" ht="14.25" x14ac:dyDescent="0.15">
      <c r="A26" s="164"/>
      <c r="B26" s="165"/>
      <c r="C26" s="170"/>
      <c r="D26" s="171"/>
      <c r="E26" s="4"/>
      <c r="F26" s="4"/>
      <c r="G26" s="4"/>
      <c r="H26" s="4"/>
      <c r="I26" s="4"/>
      <c r="J26" s="4"/>
      <c r="K26" s="5">
        <f>SUM(E26:J26)</f>
        <v>0</v>
      </c>
    </row>
    <row r="27" spans="1:24" ht="14.25" x14ac:dyDescent="0.15">
      <c r="A27" s="166"/>
      <c r="B27" s="167"/>
      <c r="C27" s="172"/>
      <c r="D27" s="173"/>
      <c r="E27" s="16"/>
      <c r="F27" s="16"/>
      <c r="G27" s="16"/>
      <c r="H27" s="16"/>
      <c r="I27" s="16"/>
      <c r="J27" s="8"/>
      <c r="K27" s="17">
        <f>SUM(E27:I27)</f>
        <v>0</v>
      </c>
    </row>
    <row r="28" spans="1:24" ht="14.25" x14ac:dyDescent="0.15">
      <c r="A28" s="174"/>
      <c r="B28" s="147"/>
      <c r="C28" s="168"/>
      <c r="D28" s="169"/>
      <c r="E28" s="6"/>
      <c r="F28" s="6"/>
      <c r="G28" s="6"/>
      <c r="H28" s="6"/>
      <c r="I28" s="6"/>
      <c r="J28" s="6"/>
      <c r="K28" s="7"/>
    </row>
    <row r="29" spans="1:24" ht="14.25" x14ac:dyDescent="0.15">
      <c r="A29" s="175"/>
      <c r="B29" s="176"/>
      <c r="C29" s="170"/>
      <c r="D29" s="171"/>
      <c r="E29" s="4"/>
      <c r="F29" s="4"/>
      <c r="G29" s="4"/>
      <c r="H29" s="4"/>
      <c r="I29" s="4"/>
      <c r="J29" s="4"/>
      <c r="K29" s="5">
        <f>SUM(E29:J29)</f>
        <v>0</v>
      </c>
    </row>
    <row r="30" spans="1:24" ht="14.25" x14ac:dyDescent="0.15">
      <c r="A30" s="175"/>
      <c r="B30" s="176"/>
      <c r="C30" s="172"/>
      <c r="D30" s="173"/>
      <c r="E30" s="16"/>
      <c r="F30" s="16"/>
      <c r="G30" s="16"/>
      <c r="H30" s="16"/>
      <c r="I30" s="16"/>
      <c r="J30" s="8"/>
      <c r="K30" s="17">
        <f>SUM(E30:I30)</f>
        <v>0</v>
      </c>
      <c r="L30" s="2"/>
      <c r="M30" s="10"/>
    </row>
    <row r="31" spans="1:24" ht="14.25" x14ac:dyDescent="0.15">
      <c r="A31" s="175"/>
      <c r="B31" s="176"/>
      <c r="C31" s="168"/>
      <c r="D31" s="169"/>
      <c r="E31" s="6"/>
      <c r="F31" s="6"/>
      <c r="G31" s="6"/>
      <c r="H31" s="6"/>
      <c r="I31" s="6"/>
      <c r="J31" s="6"/>
      <c r="K31" s="7"/>
      <c r="M31" s="10"/>
    </row>
    <row r="32" spans="1:24" ht="14.25" x14ac:dyDescent="0.15">
      <c r="A32" s="175"/>
      <c r="B32" s="176"/>
      <c r="C32" s="170"/>
      <c r="D32" s="171"/>
      <c r="E32" s="4"/>
      <c r="F32" s="4"/>
      <c r="G32" s="4"/>
      <c r="H32" s="4"/>
      <c r="I32" s="4"/>
      <c r="J32" s="4"/>
      <c r="K32" s="5">
        <f>SUM(E32:J32)</f>
        <v>0</v>
      </c>
    </row>
    <row r="33" spans="1:11" ht="14.25" x14ac:dyDescent="0.15">
      <c r="A33" s="177"/>
      <c r="B33" s="178"/>
      <c r="C33" s="172"/>
      <c r="D33" s="173"/>
      <c r="E33" s="16"/>
      <c r="F33" s="16"/>
      <c r="G33" s="16"/>
      <c r="H33" s="16"/>
      <c r="I33" s="16"/>
      <c r="J33" s="8"/>
      <c r="K33" s="17">
        <f>SUM(E33:I33)</f>
        <v>0</v>
      </c>
    </row>
    <row r="34" spans="1:11" ht="14.25" x14ac:dyDescent="0.15">
      <c r="A34" s="152"/>
      <c r="B34" s="153"/>
      <c r="C34" s="158" t="s">
        <v>12</v>
      </c>
      <c r="D34" s="138"/>
      <c r="E34" s="6"/>
      <c r="F34" s="6"/>
      <c r="G34" s="6"/>
      <c r="H34" s="6"/>
      <c r="I34" s="6"/>
      <c r="J34" s="6"/>
      <c r="K34" s="7"/>
    </row>
    <row r="35" spans="1:11" ht="14.25" x14ac:dyDescent="0.15">
      <c r="A35" s="154"/>
      <c r="B35" s="155"/>
      <c r="C35" s="159"/>
      <c r="D35" s="141"/>
      <c r="E35" s="4">
        <f t="shared" ref="E35:J35" si="0">SUM(E23+E26+E29+E32)</f>
        <v>0</v>
      </c>
      <c r="F35" s="4">
        <f t="shared" si="0"/>
        <v>0</v>
      </c>
      <c r="G35" s="4">
        <f t="shared" si="0"/>
        <v>0</v>
      </c>
      <c r="H35" s="4">
        <f t="shared" si="0"/>
        <v>0</v>
      </c>
      <c r="I35" s="4">
        <f t="shared" si="0"/>
        <v>1</v>
      </c>
      <c r="J35" s="4">
        <f t="shared" si="0"/>
        <v>1</v>
      </c>
      <c r="K35" s="5">
        <f>SUM(E35:J35)</f>
        <v>2</v>
      </c>
    </row>
    <row r="36" spans="1:11" ht="15" thickBot="1" x14ac:dyDescent="0.2">
      <c r="A36" s="156"/>
      <c r="B36" s="157"/>
      <c r="C36" s="160"/>
      <c r="D36" s="161"/>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O1:Q1"/>
    <mergeCell ref="A4:C4"/>
    <mergeCell ref="D4:K4"/>
    <mergeCell ref="A1:K1"/>
    <mergeCell ref="A2:C2"/>
    <mergeCell ref="D2:K2"/>
    <mergeCell ref="A3:C3"/>
    <mergeCell ref="D3:K3"/>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allowBlank="1" showInputMessage="1" sqref="D2:K2" xr:uid="{00000000-0002-0000-0200-000000000000}"/>
    <dataValidation type="list" allowBlank="1" showInputMessage="1" sqref="A22:B33" xr:uid="{00000000-0002-0000-0200-000001000000}">
      <formula1>"交通空白地有償運送,福祉有償運送"</formula1>
    </dataValidation>
    <dataValidation type="list" allowBlank="1" showInputMessage="1" sqref="D10" xr:uid="{00000000-0002-0000-0200-000002000000}">
      <formula1>"○"</formula1>
    </dataValidation>
  </dataValidations>
  <hyperlinks>
    <hyperlink ref="O1:Q1" location="交通空白!A1" display="目次へ" xr:uid="{00000000-0004-0000-0200-000000000000}"/>
  </hyperlinks>
  <pageMargins left="0.25" right="0.25" top="0.75" bottom="0.75" header="0.3" footer="0.3"/>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5"/>
  <sheetViews>
    <sheetView view="pageBreakPreview" zoomScale="85" zoomScaleNormal="100" zoomScaleSheetLayoutView="85" workbookViewId="0">
      <selection activeCell="C13" sqref="C13:F13"/>
    </sheetView>
  </sheetViews>
  <sheetFormatPr defaultColWidth="2.125" defaultRowHeight="14.25" x14ac:dyDescent="0.15"/>
  <cols>
    <col min="1" max="1" width="3.625" style="74" customWidth="1"/>
    <col min="2" max="2" width="20.625" style="3" customWidth="1"/>
    <col min="3" max="3" width="23.625" style="3" customWidth="1"/>
    <col min="4" max="4" width="20.625" style="3" customWidth="1"/>
    <col min="5" max="5" width="20.625" style="95" customWidth="1"/>
    <col min="6" max="6" width="3.625" style="96" customWidth="1"/>
    <col min="7" max="16384" width="2.125" style="3"/>
  </cols>
  <sheetData>
    <row r="1" spans="1:10" ht="15" customHeight="1" x14ac:dyDescent="0.15">
      <c r="E1" s="186" t="s">
        <v>107</v>
      </c>
      <c r="F1" s="186"/>
    </row>
    <row r="2" spans="1:10" ht="24.95" customHeight="1" x14ac:dyDescent="0.15">
      <c r="A2" s="187" t="s">
        <v>108</v>
      </c>
      <c r="B2" s="187"/>
      <c r="C2" s="187"/>
      <c r="D2" s="187"/>
      <c r="E2" s="187"/>
      <c r="F2" s="187"/>
    </row>
    <row r="3" spans="1:10" ht="20.100000000000001" customHeight="1" x14ac:dyDescent="0.15">
      <c r="A3" s="188">
        <v>1</v>
      </c>
      <c r="B3" s="75" t="s">
        <v>109</v>
      </c>
      <c r="C3" s="76">
        <v>38991</v>
      </c>
      <c r="D3" s="75" t="s">
        <v>110</v>
      </c>
      <c r="E3" s="189"/>
      <c r="F3" s="190"/>
    </row>
    <row r="4" spans="1:10" ht="20.100000000000001" customHeight="1" x14ac:dyDescent="0.15">
      <c r="A4" s="188"/>
      <c r="B4" s="77" t="s">
        <v>111</v>
      </c>
      <c r="C4" s="191" t="s">
        <v>127</v>
      </c>
      <c r="D4" s="191"/>
      <c r="E4" s="78">
        <v>14.2</v>
      </c>
      <c r="F4" s="79" t="s">
        <v>112</v>
      </c>
    </row>
    <row r="5" spans="1:10" ht="20.100000000000001" customHeight="1" x14ac:dyDescent="0.15">
      <c r="A5" s="188"/>
      <c r="B5" s="80" t="s">
        <v>113</v>
      </c>
      <c r="C5" s="192" t="s">
        <v>131</v>
      </c>
      <c r="D5" s="193"/>
      <c r="E5" s="193"/>
      <c r="F5" s="194"/>
    </row>
    <row r="6" spans="1:10" ht="20.100000000000001" customHeight="1" x14ac:dyDescent="0.15">
      <c r="A6" s="188"/>
      <c r="B6" s="80" t="s">
        <v>114</v>
      </c>
      <c r="C6" s="192" t="s">
        <v>132</v>
      </c>
      <c r="D6" s="193"/>
      <c r="E6" s="193"/>
      <c r="F6" s="194"/>
      <c r="G6" s="186"/>
      <c r="H6" s="186"/>
      <c r="I6" s="186"/>
      <c r="J6" s="186"/>
    </row>
    <row r="7" spans="1:10" ht="20.100000000000001" customHeight="1" x14ac:dyDescent="0.15">
      <c r="A7" s="188"/>
      <c r="B7" s="80" t="s">
        <v>115</v>
      </c>
      <c r="C7" s="192" t="s">
        <v>129</v>
      </c>
      <c r="D7" s="193"/>
      <c r="E7" s="193"/>
      <c r="F7" s="194"/>
    </row>
    <row r="8" spans="1:10" ht="20.100000000000001" customHeight="1" x14ac:dyDescent="0.15">
      <c r="A8" s="83"/>
      <c r="B8" s="84"/>
      <c r="C8" s="85"/>
      <c r="D8" s="85"/>
      <c r="E8" s="86"/>
      <c r="F8" s="87"/>
      <c r="G8" s="88"/>
    </row>
    <row r="9" spans="1:10" ht="20.100000000000001" customHeight="1" x14ac:dyDescent="0.15">
      <c r="A9" s="188">
        <v>2</v>
      </c>
      <c r="B9" s="75" t="s">
        <v>109</v>
      </c>
      <c r="C9" s="76">
        <f>$C$3</f>
        <v>38991</v>
      </c>
      <c r="D9" s="75" t="s">
        <v>110</v>
      </c>
      <c r="E9" s="189"/>
      <c r="F9" s="190"/>
    </row>
    <row r="10" spans="1:10" ht="20.100000000000001" customHeight="1" x14ac:dyDescent="0.15">
      <c r="A10" s="188"/>
      <c r="B10" s="77" t="s">
        <v>111</v>
      </c>
      <c r="C10" s="191" t="s">
        <v>128</v>
      </c>
      <c r="D10" s="191"/>
      <c r="E10" s="78">
        <v>14.5</v>
      </c>
      <c r="F10" s="79" t="s">
        <v>112</v>
      </c>
    </row>
    <row r="11" spans="1:10" ht="20.100000000000001" customHeight="1" x14ac:dyDescent="0.15">
      <c r="A11" s="188"/>
      <c r="B11" s="80" t="s">
        <v>113</v>
      </c>
      <c r="C11" s="192" t="s">
        <v>133</v>
      </c>
      <c r="D11" s="193"/>
      <c r="E11" s="193"/>
      <c r="F11" s="194"/>
      <c r="G11" s="195"/>
      <c r="H11" s="195"/>
      <c r="I11" s="195"/>
      <c r="J11" s="195"/>
    </row>
    <row r="12" spans="1:10" ht="20.100000000000001" customHeight="1" x14ac:dyDescent="0.15">
      <c r="A12" s="188"/>
      <c r="B12" s="80" t="s">
        <v>114</v>
      </c>
      <c r="C12" s="192" t="s">
        <v>134</v>
      </c>
      <c r="D12" s="193"/>
      <c r="E12" s="193"/>
      <c r="F12" s="194"/>
      <c r="G12" s="89"/>
    </row>
    <row r="13" spans="1:10" ht="20.100000000000001" customHeight="1" x14ac:dyDescent="0.15">
      <c r="A13" s="188"/>
      <c r="B13" s="80" t="s">
        <v>115</v>
      </c>
      <c r="C13" s="192" t="s">
        <v>130</v>
      </c>
      <c r="D13" s="193"/>
      <c r="E13" s="193"/>
      <c r="F13" s="194"/>
    </row>
    <row r="14" spans="1:10" ht="20.100000000000001" customHeight="1" x14ac:dyDescent="0.15">
      <c r="A14" s="90"/>
      <c r="B14" s="84"/>
      <c r="C14" s="85"/>
      <c r="D14" s="85"/>
      <c r="E14" s="86"/>
      <c r="F14" s="87"/>
      <c r="G14" s="88"/>
    </row>
    <row r="15" spans="1:10" ht="20.100000000000001" customHeight="1" x14ac:dyDescent="0.15">
      <c r="A15" s="188">
        <v>3</v>
      </c>
      <c r="B15" s="75" t="s">
        <v>109</v>
      </c>
      <c r="C15" s="76"/>
      <c r="D15" s="75" t="s">
        <v>110</v>
      </c>
      <c r="E15" s="189"/>
      <c r="F15" s="190"/>
    </row>
    <row r="16" spans="1:10" ht="20.100000000000001" customHeight="1" x14ac:dyDescent="0.15">
      <c r="A16" s="188"/>
      <c r="B16" s="77" t="s">
        <v>111</v>
      </c>
      <c r="C16" s="191"/>
      <c r="D16" s="191"/>
      <c r="E16" s="78"/>
      <c r="F16" s="79" t="s">
        <v>112</v>
      </c>
    </row>
    <row r="17" spans="1:10" ht="20.100000000000001" customHeight="1" x14ac:dyDescent="0.15">
      <c r="A17" s="188"/>
      <c r="B17" s="80" t="s">
        <v>113</v>
      </c>
      <c r="C17" s="192"/>
      <c r="D17" s="193"/>
      <c r="E17" s="193"/>
      <c r="F17" s="194"/>
      <c r="G17" s="195"/>
      <c r="H17" s="195"/>
      <c r="I17" s="195"/>
      <c r="J17" s="195"/>
    </row>
    <row r="18" spans="1:10" ht="20.100000000000001" customHeight="1" x14ac:dyDescent="0.15">
      <c r="A18" s="188"/>
      <c r="B18" s="80" t="s">
        <v>114</v>
      </c>
      <c r="C18" s="192"/>
      <c r="D18" s="193"/>
      <c r="E18" s="193"/>
      <c r="F18" s="194"/>
      <c r="G18" s="89"/>
    </row>
    <row r="19" spans="1:10" ht="20.100000000000001" customHeight="1" x14ac:dyDescent="0.15">
      <c r="A19" s="188"/>
      <c r="B19" s="80" t="s">
        <v>115</v>
      </c>
      <c r="C19" s="192"/>
      <c r="D19" s="193"/>
      <c r="E19" s="193"/>
      <c r="F19" s="194"/>
    </row>
    <row r="20" spans="1:10" ht="20.100000000000001" customHeight="1" x14ac:dyDescent="0.15">
      <c r="A20" s="90"/>
      <c r="B20" s="84"/>
      <c r="C20" s="85"/>
      <c r="D20" s="85"/>
      <c r="E20" s="86"/>
      <c r="F20" s="87"/>
      <c r="G20" s="88"/>
    </row>
    <row r="21" spans="1:10" ht="20.100000000000001" customHeight="1" x14ac:dyDescent="0.15">
      <c r="A21" s="188">
        <v>4</v>
      </c>
      <c r="B21" s="75" t="s">
        <v>109</v>
      </c>
      <c r="C21" s="76"/>
      <c r="D21" s="75" t="s">
        <v>110</v>
      </c>
      <c r="E21" s="189"/>
      <c r="F21" s="190"/>
    </row>
    <row r="22" spans="1:10" ht="20.100000000000001" customHeight="1" x14ac:dyDescent="0.15">
      <c r="A22" s="188"/>
      <c r="B22" s="77" t="s">
        <v>111</v>
      </c>
      <c r="C22" s="191"/>
      <c r="D22" s="191"/>
      <c r="E22" s="78"/>
      <c r="F22" s="79" t="s">
        <v>112</v>
      </c>
    </row>
    <row r="23" spans="1:10" ht="20.100000000000001" customHeight="1" x14ac:dyDescent="0.15">
      <c r="A23" s="188"/>
      <c r="B23" s="80" t="s">
        <v>113</v>
      </c>
      <c r="C23" s="192"/>
      <c r="D23" s="193"/>
      <c r="E23" s="193"/>
      <c r="F23" s="194"/>
      <c r="G23" s="195"/>
      <c r="H23" s="195"/>
      <c r="I23" s="195"/>
      <c r="J23" s="195"/>
    </row>
    <row r="24" spans="1:10" ht="20.100000000000001" customHeight="1" x14ac:dyDescent="0.15">
      <c r="A24" s="188"/>
      <c r="B24" s="80" t="s">
        <v>114</v>
      </c>
      <c r="C24" s="192"/>
      <c r="D24" s="193"/>
      <c r="E24" s="193"/>
      <c r="F24" s="194"/>
      <c r="G24" s="89"/>
    </row>
    <row r="25" spans="1:10" ht="20.100000000000001" customHeight="1" x14ac:dyDescent="0.15">
      <c r="A25" s="188"/>
      <c r="B25" s="80" t="s">
        <v>115</v>
      </c>
      <c r="C25" s="192"/>
      <c r="D25" s="193"/>
      <c r="E25" s="193"/>
      <c r="F25" s="194"/>
    </row>
    <row r="26" spans="1:10" ht="20.100000000000001" customHeight="1" x14ac:dyDescent="0.15">
      <c r="A26" s="90"/>
      <c r="B26" s="84"/>
      <c r="C26" s="85"/>
      <c r="D26" s="85"/>
      <c r="E26" s="86"/>
      <c r="F26" s="87"/>
      <c r="G26" s="88"/>
    </row>
    <row r="27" spans="1:10" ht="20.100000000000001" customHeight="1" x14ac:dyDescent="0.15">
      <c r="A27" s="188">
        <v>5</v>
      </c>
      <c r="B27" s="75" t="s">
        <v>109</v>
      </c>
      <c r="C27" s="76"/>
      <c r="D27" s="75" t="s">
        <v>110</v>
      </c>
      <c r="E27" s="189"/>
      <c r="F27" s="190"/>
    </row>
    <row r="28" spans="1:10" ht="20.100000000000001" customHeight="1" x14ac:dyDescent="0.15">
      <c r="A28" s="188"/>
      <c r="B28" s="77" t="s">
        <v>111</v>
      </c>
      <c r="C28" s="191"/>
      <c r="D28" s="191"/>
      <c r="E28" s="78"/>
      <c r="F28" s="79" t="s">
        <v>112</v>
      </c>
    </row>
    <row r="29" spans="1:10" ht="20.100000000000001" customHeight="1" x14ac:dyDescent="0.15">
      <c r="A29" s="188"/>
      <c r="B29" s="80" t="s">
        <v>113</v>
      </c>
      <c r="C29" s="192"/>
      <c r="D29" s="193"/>
      <c r="E29" s="193"/>
      <c r="F29" s="194"/>
    </row>
    <row r="30" spans="1:10" ht="20.100000000000001" customHeight="1" x14ac:dyDescent="0.15">
      <c r="A30" s="188"/>
      <c r="B30" s="80" t="s">
        <v>114</v>
      </c>
      <c r="C30" s="192"/>
      <c r="D30" s="193"/>
      <c r="E30" s="193"/>
      <c r="F30" s="194"/>
      <c r="G30" s="195"/>
      <c r="H30" s="195"/>
      <c r="I30" s="195"/>
      <c r="J30" s="195"/>
    </row>
    <row r="31" spans="1:10" ht="20.100000000000001" customHeight="1" x14ac:dyDescent="0.15">
      <c r="A31" s="188"/>
      <c r="B31" s="80" t="s">
        <v>115</v>
      </c>
      <c r="C31" s="192"/>
      <c r="D31" s="193"/>
      <c r="E31" s="193"/>
      <c r="F31" s="194"/>
      <c r="G31" s="89"/>
    </row>
    <row r="32" spans="1:10" ht="20.100000000000001" customHeight="1" x14ac:dyDescent="0.15">
      <c r="A32" s="90"/>
      <c r="B32" s="84"/>
      <c r="C32" s="85"/>
      <c r="D32" s="85"/>
      <c r="E32" s="86"/>
      <c r="F32" s="87"/>
      <c r="G32" s="88"/>
    </row>
    <row r="33" spans="1:10" ht="20.100000000000001" customHeight="1" x14ac:dyDescent="0.15">
      <c r="A33" s="188">
        <v>6</v>
      </c>
      <c r="B33" s="75" t="s">
        <v>109</v>
      </c>
      <c r="C33" s="76"/>
      <c r="D33" s="75" t="s">
        <v>110</v>
      </c>
      <c r="E33" s="189"/>
      <c r="F33" s="190"/>
      <c r="G33" s="91"/>
      <c r="H33" s="91"/>
      <c r="I33" s="91"/>
      <c r="J33" s="91"/>
    </row>
    <row r="34" spans="1:10" ht="20.100000000000001" customHeight="1" x14ac:dyDescent="0.15">
      <c r="A34" s="188"/>
      <c r="B34" s="77" t="s">
        <v>111</v>
      </c>
      <c r="C34" s="191"/>
      <c r="D34" s="191"/>
      <c r="E34" s="78"/>
      <c r="F34" s="79" t="s">
        <v>112</v>
      </c>
    </row>
    <row r="35" spans="1:10" ht="20.100000000000001" customHeight="1" x14ac:dyDescent="0.15">
      <c r="A35" s="188"/>
      <c r="B35" s="80" t="s">
        <v>113</v>
      </c>
      <c r="C35" s="192"/>
      <c r="D35" s="193"/>
      <c r="E35" s="193"/>
      <c r="F35" s="194"/>
    </row>
    <row r="36" spans="1:10" ht="20.100000000000001" customHeight="1" x14ac:dyDescent="0.15">
      <c r="A36" s="188"/>
      <c r="B36" s="80" t="s">
        <v>114</v>
      </c>
      <c r="C36" s="192"/>
      <c r="D36" s="193"/>
      <c r="E36" s="193"/>
      <c r="F36" s="194"/>
      <c r="G36" s="195"/>
      <c r="H36" s="195"/>
      <c r="I36" s="195"/>
      <c r="J36" s="195"/>
    </row>
    <row r="37" spans="1:10" ht="20.100000000000001" customHeight="1" x14ac:dyDescent="0.15">
      <c r="A37" s="188"/>
      <c r="B37" s="80" t="s">
        <v>115</v>
      </c>
      <c r="C37" s="192"/>
      <c r="D37" s="193"/>
      <c r="E37" s="193"/>
      <c r="F37" s="194"/>
      <c r="G37" s="195"/>
      <c r="H37" s="195"/>
      <c r="I37" s="195"/>
      <c r="J37" s="195"/>
    </row>
    <row r="38" spans="1:10" ht="20.100000000000001" customHeight="1" x14ac:dyDescent="0.15">
      <c r="A38" s="90"/>
      <c r="B38" s="84"/>
      <c r="C38" s="85"/>
      <c r="D38" s="85"/>
      <c r="E38" s="86"/>
      <c r="F38" s="87"/>
      <c r="G38" s="88"/>
    </row>
    <row r="39" spans="1:10" ht="20.100000000000001" customHeight="1" x14ac:dyDescent="0.15">
      <c r="A39" s="188">
        <v>7</v>
      </c>
      <c r="B39" s="75" t="s">
        <v>109</v>
      </c>
      <c r="C39" s="76"/>
      <c r="D39" s="75" t="s">
        <v>110</v>
      </c>
      <c r="E39" s="189"/>
      <c r="F39" s="190"/>
    </row>
    <row r="40" spans="1:10" ht="20.100000000000001" customHeight="1" x14ac:dyDescent="0.15">
      <c r="A40" s="188"/>
      <c r="B40" s="77" t="s">
        <v>111</v>
      </c>
      <c r="C40" s="191"/>
      <c r="D40" s="191"/>
      <c r="E40" s="78"/>
      <c r="F40" s="79" t="s">
        <v>112</v>
      </c>
    </row>
    <row r="41" spans="1:10" ht="20.100000000000001" customHeight="1" x14ac:dyDescent="0.15">
      <c r="A41" s="188"/>
      <c r="B41" s="80" t="s">
        <v>113</v>
      </c>
      <c r="C41" s="192"/>
      <c r="D41" s="193"/>
      <c r="E41" s="193"/>
      <c r="F41" s="194"/>
    </row>
    <row r="42" spans="1:10" ht="20.100000000000001" customHeight="1" x14ac:dyDescent="0.15">
      <c r="A42" s="188"/>
      <c r="B42" s="80" t="s">
        <v>114</v>
      </c>
      <c r="C42" s="192"/>
      <c r="D42" s="193"/>
      <c r="E42" s="193"/>
      <c r="F42" s="194"/>
      <c r="G42" s="195"/>
      <c r="H42" s="195"/>
      <c r="I42" s="195"/>
      <c r="J42" s="195"/>
    </row>
    <row r="43" spans="1:10" ht="20.100000000000001" customHeight="1" x14ac:dyDescent="0.15">
      <c r="A43" s="188"/>
      <c r="B43" s="80" t="s">
        <v>115</v>
      </c>
      <c r="C43" s="192"/>
      <c r="D43" s="193"/>
      <c r="E43" s="193"/>
      <c r="F43" s="194"/>
      <c r="G43" s="195"/>
      <c r="H43" s="195"/>
      <c r="I43" s="195"/>
      <c r="J43" s="195"/>
    </row>
    <row r="44" spans="1:10" ht="20.100000000000001" customHeight="1" x14ac:dyDescent="0.15">
      <c r="A44" s="90"/>
      <c r="B44" s="84"/>
      <c r="C44" s="85"/>
      <c r="D44" s="85"/>
      <c r="E44" s="86"/>
      <c r="F44" s="87"/>
      <c r="G44" s="88"/>
    </row>
    <row r="45" spans="1:10" ht="20.100000000000001" customHeight="1" x14ac:dyDescent="0.15">
      <c r="A45" s="188">
        <v>8</v>
      </c>
      <c r="B45" s="75" t="s">
        <v>109</v>
      </c>
      <c r="C45" s="76"/>
      <c r="D45" s="75" t="s">
        <v>110</v>
      </c>
      <c r="E45" s="189"/>
      <c r="F45" s="190"/>
      <c r="G45" s="195"/>
      <c r="H45" s="195"/>
      <c r="I45" s="195"/>
      <c r="J45" s="195"/>
    </row>
    <row r="46" spans="1:10" ht="20.100000000000001" customHeight="1" x14ac:dyDescent="0.15">
      <c r="A46" s="188"/>
      <c r="B46" s="77" t="s">
        <v>111</v>
      </c>
      <c r="C46" s="191"/>
      <c r="D46" s="191"/>
      <c r="E46" s="78"/>
      <c r="F46" s="79" t="s">
        <v>112</v>
      </c>
    </row>
    <row r="47" spans="1:10" ht="20.100000000000001" customHeight="1" x14ac:dyDescent="0.15">
      <c r="A47" s="188"/>
      <c r="B47" s="80" t="s">
        <v>113</v>
      </c>
      <c r="C47" s="192"/>
      <c r="D47" s="193"/>
      <c r="E47" s="193"/>
      <c r="F47" s="194"/>
    </row>
    <row r="48" spans="1:10" ht="20.100000000000001" customHeight="1" x14ac:dyDescent="0.15">
      <c r="A48" s="188"/>
      <c r="B48" s="80" t="s">
        <v>114</v>
      </c>
      <c r="C48" s="192"/>
      <c r="D48" s="193"/>
      <c r="E48" s="193"/>
      <c r="F48" s="194"/>
      <c r="G48" s="195"/>
      <c r="H48" s="195"/>
      <c r="I48" s="195"/>
      <c r="J48" s="195"/>
    </row>
    <row r="49" spans="1:10" ht="20.100000000000001" customHeight="1" x14ac:dyDescent="0.15">
      <c r="A49" s="188"/>
      <c r="B49" s="80" t="s">
        <v>115</v>
      </c>
      <c r="C49" s="192"/>
      <c r="D49" s="193"/>
      <c r="E49" s="193"/>
      <c r="F49" s="194"/>
      <c r="G49" s="89"/>
    </row>
    <row r="50" spans="1:10" ht="20.100000000000001" customHeight="1" x14ac:dyDescent="0.15">
      <c r="A50" s="90"/>
      <c r="B50" s="84"/>
      <c r="C50" s="85"/>
      <c r="D50" s="85"/>
      <c r="E50" s="86"/>
      <c r="F50" s="87"/>
      <c r="G50" s="88"/>
    </row>
    <row r="51" spans="1:10" ht="20.100000000000001" customHeight="1" x14ac:dyDescent="0.15">
      <c r="A51" s="188">
        <v>9</v>
      </c>
      <c r="B51" s="75" t="s">
        <v>109</v>
      </c>
      <c r="C51" s="76"/>
      <c r="D51" s="75" t="s">
        <v>110</v>
      </c>
      <c r="E51" s="189"/>
      <c r="F51" s="190"/>
    </row>
    <row r="52" spans="1:10" ht="20.100000000000001" customHeight="1" x14ac:dyDescent="0.15">
      <c r="A52" s="188"/>
      <c r="B52" s="77" t="s">
        <v>111</v>
      </c>
      <c r="C52" s="196"/>
      <c r="D52" s="196"/>
      <c r="E52" s="78"/>
      <c r="F52" s="79" t="s">
        <v>112</v>
      </c>
      <c r="G52" s="195"/>
      <c r="H52" s="195"/>
      <c r="I52" s="195"/>
      <c r="J52" s="195"/>
    </row>
    <row r="53" spans="1:10" ht="20.100000000000001" customHeight="1" x14ac:dyDescent="0.15">
      <c r="A53" s="188"/>
      <c r="B53" s="80" t="s">
        <v>113</v>
      </c>
      <c r="C53" s="192"/>
      <c r="D53" s="193"/>
      <c r="E53" s="193"/>
      <c r="F53" s="194"/>
    </row>
    <row r="54" spans="1:10" ht="20.100000000000001" customHeight="1" x14ac:dyDescent="0.15">
      <c r="A54" s="188"/>
      <c r="B54" s="80" t="s">
        <v>114</v>
      </c>
      <c r="C54" s="192"/>
      <c r="D54" s="193"/>
      <c r="E54" s="193"/>
      <c r="F54" s="194"/>
    </row>
    <row r="55" spans="1:10" ht="20.100000000000001" customHeight="1" x14ac:dyDescent="0.15">
      <c r="A55" s="188"/>
      <c r="B55" s="80" t="s">
        <v>115</v>
      </c>
      <c r="C55" s="192"/>
      <c r="D55" s="193"/>
      <c r="E55" s="193"/>
      <c r="F55" s="194"/>
    </row>
    <row r="56" spans="1:10" ht="20.100000000000001" customHeight="1" x14ac:dyDescent="0.15">
      <c r="A56" s="92"/>
      <c r="B56" s="84"/>
      <c r="C56" s="85"/>
      <c r="D56" s="85"/>
      <c r="E56" s="86"/>
      <c r="F56" s="87"/>
      <c r="G56" s="88"/>
    </row>
    <row r="57" spans="1:10" ht="20.100000000000001" customHeight="1" x14ac:dyDescent="0.15">
      <c r="A57" s="188">
        <v>10</v>
      </c>
      <c r="B57" s="75" t="s">
        <v>109</v>
      </c>
      <c r="C57" s="76"/>
      <c r="D57" s="75" t="s">
        <v>110</v>
      </c>
      <c r="E57" s="189"/>
      <c r="F57" s="190"/>
    </row>
    <row r="58" spans="1:10" ht="20.100000000000001" customHeight="1" x14ac:dyDescent="0.15">
      <c r="A58" s="188"/>
      <c r="B58" s="77" t="s">
        <v>111</v>
      </c>
      <c r="C58" s="196"/>
      <c r="D58" s="196"/>
      <c r="E58" s="78"/>
      <c r="F58" s="79" t="s">
        <v>112</v>
      </c>
      <c r="G58" s="195"/>
      <c r="H58" s="195"/>
      <c r="I58" s="195"/>
      <c r="J58" s="195"/>
    </row>
    <row r="59" spans="1:10" ht="20.100000000000001" customHeight="1" x14ac:dyDescent="0.15">
      <c r="A59" s="188"/>
      <c r="B59" s="80" t="s">
        <v>113</v>
      </c>
      <c r="C59" s="192"/>
      <c r="D59" s="193"/>
      <c r="E59" s="193"/>
      <c r="F59" s="194"/>
      <c r="G59" s="89"/>
    </row>
    <row r="60" spans="1:10" ht="20.100000000000001" customHeight="1" x14ac:dyDescent="0.15">
      <c r="A60" s="188"/>
      <c r="B60" s="80" t="s">
        <v>114</v>
      </c>
      <c r="C60" s="192"/>
      <c r="D60" s="193"/>
      <c r="E60" s="193"/>
      <c r="F60" s="194"/>
    </row>
    <row r="61" spans="1:10" ht="20.100000000000001" customHeight="1" x14ac:dyDescent="0.15">
      <c r="A61" s="188"/>
      <c r="B61" s="80" t="s">
        <v>115</v>
      </c>
      <c r="C61" s="192"/>
      <c r="D61" s="193"/>
      <c r="E61" s="193"/>
      <c r="F61" s="194"/>
    </row>
    <row r="62" spans="1:10" ht="20.100000000000001" customHeight="1" x14ac:dyDescent="0.15">
      <c r="A62" s="93"/>
      <c r="B62" s="93"/>
      <c r="C62" s="93"/>
      <c r="D62" s="93"/>
      <c r="E62" s="94"/>
      <c r="F62" s="93"/>
      <c r="G62" s="88"/>
    </row>
    <row r="63" spans="1:10" ht="20.100000000000001" customHeight="1" x14ac:dyDescent="0.15">
      <c r="A63" s="188">
        <v>11</v>
      </c>
      <c r="B63" s="75" t="s">
        <v>109</v>
      </c>
      <c r="C63" s="76"/>
      <c r="D63" s="75" t="s">
        <v>110</v>
      </c>
      <c r="E63" s="189"/>
      <c r="F63" s="190"/>
      <c r="G63" s="195"/>
      <c r="H63" s="195"/>
      <c r="I63" s="195"/>
      <c r="J63" s="195"/>
    </row>
    <row r="64" spans="1:10" ht="20.100000000000001" customHeight="1" x14ac:dyDescent="0.15">
      <c r="A64" s="188"/>
      <c r="B64" s="77" t="s">
        <v>111</v>
      </c>
      <c r="C64" s="196"/>
      <c r="D64" s="196"/>
      <c r="E64" s="78"/>
      <c r="F64" s="79" t="s">
        <v>116</v>
      </c>
      <c r="G64" s="195"/>
      <c r="H64" s="195"/>
      <c r="I64" s="195"/>
      <c r="J64" s="195"/>
    </row>
    <row r="65" spans="1:10" ht="20.100000000000001" customHeight="1" x14ac:dyDescent="0.15">
      <c r="A65" s="188"/>
      <c r="B65" s="80" t="s">
        <v>113</v>
      </c>
      <c r="C65" s="192"/>
      <c r="D65" s="193"/>
      <c r="E65" s="193"/>
      <c r="F65" s="194"/>
    </row>
    <row r="66" spans="1:10" ht="20.100000000000001" customHeight="1" x14ac:dyDescent="0.15">
      <c r="A66" s="188"/>
      <c r="B66" s="80" t="s">
        <v>114</v>
      </c>
      <c r="C66" s="192"/>
      <c r="D66" s="193"/>
      <c r="E66" s="193"/>
      <c r="F66" s="194"/>
    </row>
    <row r="67" spans="1:10" ht="20.100000000000001" customHeight="1" x14ac:dyDescent="0.15">
      <c r="A67" s="188"/>
      <c r="B67" s="80" t="s">
        <v>115</v>
      </c>
      <c r="C67" s="192"/>
      <c r="D67" s="193"/>
      <c r="E67" s="193"/>
      <c r="F67" s="194"/>
      <c r="G67" s="195"/>
      <c r="H67" s="195"/>
      <c r="I67" s="195"/>
      <c r="J67" s="195"/>
    </row>
    <row r="68" spans="1:10" ht="20.100000000000001" customHeight="1" x14ac:dyDescent="0.15">
      <c r="A68" s="92"/>
      <c r="B68" s="84"/>
      <c r="C68" s="85"/>
      <c r="D68" s="85"/>
      <c r="E68" s="86"/>
      <c r="F68" s="87"/>
      <c r="G68" s="195"/>
      <c r="H68" s="195"/>
      <c r="I68" s="195"/>
      <c r="J68" s="195"/>
    </row>
    <row r="69" spans="1:10" ht="20.100000000000001" customHeight="1" x14ac:dyDescent="0.15">
      <c r="A69" s="188">
        <v>12</v>
      </c>
      <c r="B69" s="75" t="s">
        <v>109</v>
      </c>
      <c r="C69" s="76"/>
      <c r="D69" s="75" t="s">
        <v>110</v>
      </c>
      <c r="E69" s="189"/>
      <c r="F69" s="190"/>
      <c r="G69" s="195"/>
      <c r="H69" s="195"/>
      <c r="I69" s="195"/>
      <c r="J69" s="195"/>
    </row>
    <row r="70" spans="1:10" ht="20.100000000000001" customHeight="1" x14ac:dyDescent="0.15">
      <c r="A70" s="188"/>
      <c r="B70" s="77" t="s">
        <v>111</v>
      </c>
      <c r="C70" s="196"/>
      <c r="D70" s="196"/>
      <c r="E70" s="78"/>
      <c r="F70" s="79" t="s">
        <v>112</v>
      </c>
    </row>
    <row r="71" spans="1:10" ht="20.100000000000001" customHeight="1" x14ac:dyDescent="0.15">
      <c r="A71" s="188"/>
      <c r="B71" s="80" t="s">
        <v>113</v>
      </c>
      <c r="C71" s="192"/>
      <c r="D71" s="193"/>
      <c r="E71" s="193"/>
      <c r="F71" s="194"/>
    </row>
    <row r="72" spans="1:10" ht="20.100000000000001" customHeight="1" x14ac:dyDescent="0.15">
      <c r="A72" s="188"/>
      <c r="B72" s="80" t="s">
        <v>114</v>
      </c>
      <c r="C72" s="192"/>
      <c r="D72" s="193"/>
      <c r="E72" s="193"/>
      <c r="F72" s="194"/>
    </row>
    <row r="73" spans="1:10" ht="20.100000000000001" customHeight="1" x14ac:dyDescent="0.15">
      <c r="A73" s="188"/>
      <c r="B73" s="80" t="s">
        <v>115</v>
      </c>
      <c r="C73" s="192"/>
      <c r="D73" s="193"/>
      <c r="E73" s="193"/>
      <c r="F73" s="194"/>
    </row>
    <row r="74" spans="1:10" ht="20.100000000000001" customHeight="1" x14ac:dyDescent="0.15">
      <c r="A74" s="93"/>
      <c r="B74" s="93"/>
      <c r="C74" s="93"/>
      <c r="D74" s="93"/>
      <c r="E74" s="94"/>
      <c r="F74" s="93"/>
      <c r="G74" s="88"/>
    </row>
    <row r="75" spans="1:10" ht="20.100000000000001" customHeight="1" x14ac:dyDescent="0.15">
      <c r="A75" s="188">
        <v>13</v>
      </c>
      <c r="B75" s="75" t="s">
        <v>109</v>
      </c>
      <c r="C75" s="76"/>
      <c r="D75" s="75" t="s">
        <v>110</v>
      </c>
      <c r="E75" s="189"/>
      <c r="F75" s="190"/>
    </row>
    <row r="76" spans="1:10" ht="20.100000000000001" customHeight="1" x14ac:dyDescent="0.15">
      <c r="A76" s="188"/>
      <c r="B76" s="77" t="s">
        <v>111</v>
      </c>
      <c r="C76" s="196"/>
      <c r="D76" s="196"/>
      <c r="E76" s="78"/>
      <c r="F76" s="79" t="s">
        <v>112</v>
      </c>
    </row>
    <row r="77" spans="1:10" ht="20.100000000000001" customHeight="1" x14ac:dyDescent="0.15">
      <c r="A77" s="188"/>
      <c r="B77" s="80" t="s">
        <v>113</v>
      </c>
      <c r="C77" s="192"/>
      <c r="D77" s="193"/>
      <c r="E77" s="193"/>
      <c r="F77" s="194"/>
    </row>
    <row r="78" spans="1:10" ht="20.100000000000001" customHeight="1" x14ac:dyDescent="0.15">
      <c r="A78" s="188"/>
      <c r="B78" s="80" t="s">
        <v>114</v>
      </c>
      <c r="C78" s="192"/>
      <c r="D78" s="193"/>
      <c r="E78" s="193"/>
      <c r="F78" s="194"/>
    </row>
    <row r="79" spans="1:10" ht="20.100000000000001" customHeight="1" x14ac:dyDescent="0.15">
      <c r="A79" s="188"/>
      <c r="B79" s="80" t="s">
        <v>115</v>
      </c>
      <c r="C79" s="192"/>
      <c r="D79" s="193"/>
      <c r="E79" s="193"/>
      <c r="F79" s="194"/>
    </row>
    <row r="80" spans="1:10" ht="20.100000000000001" customHeight="1" x14ac:dyDescent="0.15">
      <c r="A80" s="92"/>
      <c r="B80" s="84"/>
      <c r="C80" s="85"/>
      <c r="D80" s="85"/>
      <c r="E80" s="86"/>
      <c r="F80" s="87"/>
    </row>
    <row r="81" spans="1:6" ht="20.100000000000001" customHeight="1" x14ac:dyDescent="0.15">
      <c r="A81" s="188">
        <v>14</v>
      </c>
      <c r="B81" s="75" t="s">
        <v>109</v>
      </c>
      <c r="C81" s="76"/>
      <c r="D81" s="75" t="s">
        <v>110</v>
      </c>
      <c r="E81" s="189"/>
      <c r="F81" s="190"/>
    </row>
    <row r="82" spans="1:6" ht="20.100000000000001" customHeight="1" x14ac:dyDescent="0.15">
      <c r="A82" s="188"/>
      <c r="B82" s="77" t="s">
        <v>111</v>
      </c>
      <c r="C82" s="196"/>
      <c r="D82" s="196"/>
      <c r="E82" s="78"/>
      <c r="F82" s="79" t="s">
        <v>117</v>
      </c>
    </row>
    <row r="83" spans="1:6" ht="20.100000000000001" customHeight="1" x14ac:dyDescent="0.15">
      <c r="A83" s="188"/>
      <c r="B83" s="80" t="s">
        <v>113</v>
      </c>
      <c r="C83" s="192"/>
      <c r="D83" s="193"/>
      <c r="E83" s="193"/>
      <c r="F83" s="194"/>
    </row>
    <row r="84" spans="1:6" ht="20.100000000000001" customHeight="1" x14ac:dyDescent="0.15">
      <c r="A84" s="188"/>
      <c r="B84" s="80" t="s">
        <v>114</v>
      </c>
      <c r="C84" s="192"/>
      <c r="D84" s="193"/>
      <c r="E84" s="193"/>
      <c r="F84" s="194"/>
    </row>
    <row r="85" spans="1:6" ht="20.100000000000001" customHeight="1" x14ac:dyDescent="0.15">
      <c r="A85" s="188"/>
      <c r="B85" s="80" t="s">
        <v>115</v>
      </c>
      <c r="C85" s="192"/>
      <c r="D85" s="193"/>
      <c r="E85" s="193"/>
      <c r="F85" s="194"/>
    </row>
  </sheetData>
  <mergeCells count="104">
    <mergeCell ref="A81:A85"/>
    <mergeCell ref="E81:F81"/>
    <mergeCell ref="C82:D82"/>
    <mergeCell ref="C83:F83"/>
    <mergeCell ref="C84:F84"/>
    <mergeCell ref="C85:F85"/>
    <mergeCell ref="A75:A79"/>
    <mergeCell ref="E75:F75"/>
    <mergeCell ref="C76:D76"/>
    <mergeCell ref="C77:F77"/>
    <mergeCell ref="C78:F78"/>
    <mergeCell ref="C79:F79"/>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E3:F3"/>
    <mergeCell ref="C4:D4"/>
    <mergeCell ref="C5:F5"/>
    <mergeCell ref="C6:F6"/>
    <mergeCell ref="G6:J6"/>
    <mergeCell ref="C7:F7"/>
  </mergeCells>
  <phoneticPr fontId="5"/>
  <pageMargins left="1.0236220472440944" right="0.23622047244094491"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Y38"/>
  <sheetViews>
    <sheetView showZeros="0" view="pageBreakPreview" zoomScale="70" zoomScaleNormal="100" zoomScaleSheetLayoutView="70" workbookViewId="0">
      <selection activeCell="D9" sqref="D9:K9"/>
    </sheetView>
  </sheetViews>
  <sheetFormatPr defaultColWidth="9" defaultRowHeight="13.5" x14ac:dyDescent="0.15"/>
  <cols>
    <col min="1" max="11" width="9.625" style="1" customWidth="1"/>
    <col min="12" max="16384" width="9" style="1"/>
  </cols>
  <sheetData>
    <row r="1" spans="1:25" ht="30" customHeight="1" thickBot="1" x14ac:dyDescent="0.2">
      <c r="A1" s="116" t="s">
        <v>0</v>
      </c>
      <c r="B1" s="117"/>
      <c r="C1" s="117"/>
      <c r="D1" s="117"/>
      <c r="E1" s="117"/>
      <c r="F1" s="117"/>
      <c r="G1" s="117"/>
      <c r="H1" s="117"/>
      <c r="I1" s="117"/>
      <c r="J1" s="117"/>
      <c r="K1" s="117"/>
      <c r="L1" s="1" t="s">
        <v>32</v>
      </c>
      <c r="O1" s="149" t="s">
        <v>49</v>
      </c>
      <c r="P1" s="150"/>
      <c r="Q1" s="151"/>
    </row>
    <row r="2" spans="1:25" ht="30" customHeight="1" x14ac:dyDescent="0.15">
      <c r="A2" s="118" t="s">
        <v>19</v>
      </c>
      <c r="B2" s="119"/>
      <c r="C2" s="119"/>
      <c r="D2" s="120" t="s">
        <v>95</v>
      </c>
      <c r="E2" s="121"/>
      <c r="F2" s="121"/>
      <c r="G2" s="121"/>
      <c r="H2" s="121"/>
      <c r="I2" s="121"/>
      <c r="J2" s="121"/>
      <c r="K2" s="122"/>
      <c r="L2" s="1" t="s">
        <v>48</v>
      </c>
    </row>
    <row r="3" spans="1:25" ht="30" customHeight="1" x14ac:dyDescent="0.15">
      <c r="A3" s="111" t="s">
        <v>10</v>
      </c>
      <c r="B3" s="112"/>
      <c r="C3" s="112"/>
      <c r="D3" s="113">
        <f>VLOOKUP($D$2,交通空白!$B$2:$S$7,2,FALSE)</f>
        <v>38991</v>
      </c>
      <c r="E3" s="114"/>
      <c r="F3" s="114"/>
      <c r="G3" s="114"/>
      <c r="H3" s="114"/>
      <c r="I3" s="114"/>
      <c r="J3" s="114"/>
      <c r="K3" s="115"/>
    </row>
    <row r="4" spans="1:25" ht="30" customHeight="1" x14ac:dyDescent="0.15">
      <c r="A4" s="111" t="s">
        <v>1</v>
      </c>
      <c r="B4" s="112"/>
      <c r="C4" s="112"/>
      <c r="D4" s="113">
        <f>VLOOKUP($D$2,交通空白!$B$2:$S$7,3,FALSE)</f>
        <v>45189</v>
      </c>
      <c r="E4" s="114"/>
      <c r="F4" s="114"/>
      <c r="G4" s="114"/>
      <c r="H4" s="114"/>
      <c r="I4" s="114"/>
      <c r="J4" s="114"/>
      <c r="K4" s="115"/>
    </row>
    <row r="5" spans="1:25" ht="30" customHeight="1" x14ac:dyDescent="0.15">
      <c r="A5" s="111" t="s">
        <v>30</v>
      </c>
      <c r="B5" s="112"/>
      <c r="C5" s="112"/>
      <c r="D5" s="113">
        <f>VLOOKUP($D$2,交通空白!$B$2:$S$7,4,FALSE)</f>
        <v>46295</v>
      </c>
      <c r="E5" s="114"/>
      <c r="F5" s="114"/>
      <c r="G5" s="114"/>
      <c r="H5" s="114"/>
      <c r="I5" s="114"/>
      <c r="J5" s="114"/>
      <c r="K5" s="115"/>
      <c r="L5" s="1" t="s">
        <v>31</v>
      </c>
    </row>
    <row r="6" spans="1:25" ht="30" customHeight="1" x14ac:dyDescent="0.15">
      <c r="A6" s="111" t="s">
        <v>20</v>
      </c>
      <c r="B6" s="112"/>
      <c r="C6" s="112"/>
      <c r="D6" s="113" t="str">
        <f>VLOOKUP($D$2,交通空白!$B$2:$S$7,5,FALSE)</f>
        <v>湧別町</v>
      </c>
      <c r="E6" s="114"/>
      <c r="F6" s="114"/>
      <c r="G6" s="114"/>
      <c r="H6" s="114"/>
      <c r="I6" s="114"/>
      <c r="J6" s="114"/>
      <c r="K6" s="115"/>
    </row>
    <row r="7" spans="1:25" ht="30" customHeight="1" x14ac:dyDescent="0.15">
      <c r="A7" s="111" t="s">
        <v>9</v>
      </c>
      <c r="B7" s="112"/>
      <c r="C7" s="112"/>
      <c r="D7" s="113" t="str">
        <f>VLOOKUP($D$2,交通空白!$B$2:$S$7,6,FALSE)</f>
        <v>刈田　智之</v>
      </c>
      <c r="E7" s="114"/>
      <c r="F7" s="114"/>
      <c r="G7" s="114"/>
      <c r="H7" s="114"/>
      <c r="I7" s="114"/>
      <c r="J7" s="114"/>
      <c r="K7" s="115"/>
    </row>
    <row r="8" spans="1:25" ht="30" customHeight="1" x14ac:dyDescent="0.15">
      <c r="A8" s="111" t="s">
        <v>21</v>
      </c>
      <c r="B8" s="112"/>
      <c r="C8" s="112"/>
      <c r="D8" s="113" t="str">
        <f>VLOOKUP($D$2,交通空白!$B$2:$S$7,8,FALSE)</f>
        <v>紋別郡湧別町上湧別屯田市街地３１８番地</v>
      </c>
      <c r="E8" s="114"/>
      <c r="F8" s="114"/>
      <c r="G8" s="114"/>
      <c r="H8" s="114"/>
      <c r="I8" s="114"/>
      <c r="J8" s="114"/>
      <c r="K8" s="115"/>
    </row>
    <row r="9" spans="1:25" ht="30" customHeight="1" x14ac:dyDescent="0.15">
      <c r="A9" s="136" t="s">
        <v>22</v>
      </c>
      <c r="B9" s="137"/>
      <c r="C9" s="138"/>
      <c r="D9" s="142" t="s">
        <v>14</v>
      </c>
      <c r="E9" s="143"/>
      <c r="F9" s="143"/>
      <c r="G9" s="143"/>
      <c r="H9" s="143"/>
      <c r="I9" s="143"/>
      <c r="J9" s="143"/>
      <c r="K9" s="144"/>
    </row>
    <row r="10" spans="1:25" ht="30" customHeight="1" x14ac:dyDescent="0.15">
      <c r="A10" s="139"/>
      <c r="B10" s="140"/>
      <c r="C10" s="141"/>
      <c r="D10" s="142" t="s">
        <v>45</v>
      </c>
      <c r="E10" s="143"/>
      <c r="F10" s="143"/>
      <c r="G10" s="143"/>
      <c r="H10" s="143"/>
      <c r="I10" s="143"/>
      <c r="J10" s="143"/>
      <c r="K10" s="144"/>
    </row>
    <row r="11" spans="1:25" ht="30" customHeight="1" x14ac:dyDescent="0.15">
      <c r="A11" s="123" t="s">
        <v>18</v>
      </c>
      <c r="B11" s="124"/>
      <c r="C11" s="125"/>
      <c r="D11" s="132" t="s">
        <v>11</v>
      </c>
      <c r="E11" s="132"/>
      <c r="F11" s="132" t="s">
        <v>28</v>
      </c>
      <c r="G11" s="132"/>
      <c r="H11" s="132" t="s">
        <v>11</v>
      </c>
      <c r="I11" s="132"/>
      <c r="J11" s="132" t="s">
        <v>28</v>
      </c>
      <c r="K11" s="133"/>
    </row>
    <row r="12" spans="1:25" ht="50.1" customHeight="1" x14ac:dyDescent="0.15">
      <c r="A12" s="126"/>
      <c r="B12" s="127"/>
      <c r="C12" s="128"/>
      <c r="D12" s="134" t="str">
        <f>VLOOKUP($D$2,交通空白!$B$2:$S$7,9,FALSE)</f>
        <v>湧別町</v>
      </c>
      <c r="E12" s="134"/>
      <c r="F12" s="135" t="str">
        <f>VLOOKUP($D$2,交通空白!$B$2:$S$7,10,FALSE)</f>
        <v>紋別郡湧別町上湧別屯田市街地３１８番地</v>
      </c>
      <c r="G12" s="135"/>
      <c r="H12" s="134"/>
      <c r="I12" s="134"/>
      <c r="J12" s="132"/>
      <c r="K12" s="133"/>
    </row>
    <row r="13" spans="1:25" ht="50.1" customHeight="1" x14ac:dyDescent="0.15">
      <c r="A13" s="129"/>
      <c r="B13" s="130"/>
      <c r="C13" s="131"/>
      <c r="D13" s="134"/>
      <c r="E13" s="134"/>
      <c r="F13" s="135"/>
      <c r="G13" s="135"/>
      <c r="H13" s="132"/>
      <c r="I13" s="132"/>
      <c r="J13" s="132"/>
      <c r="K13" s="133"/>
      <c r="O13" s="27"/>
      <c r="X13" s="27"/>
    </row>
    <row r="14" spans="1:25" ht="30" customHeight="1" x14ac:dyDescent="0.15">
      <c r="A14" s="123" t="s">
        <v>16</v>
      </c>
      <c r="B14" s="124"/>
      <c r="C14" s="124"/>
      <c r="D14" s="132" t="str">
        <f>VLOOKUP($D$2,交通空白!$B$2:$S$7,15,FALSE)</f>
        <v>路線</v>
      </c>
      <c r="E14" s="132"/>
      <c r="F14" s="132"/>
      <c r="G14" s="132"/>
      <c r="H14" s="132"/>
      <c r="I14" s="132"/>
      <c r="J14" s="132"/>
      <c r="K14" s="133"/>
      <c r="O14" s="27"/>
      <c r="X14" s="27"/>
      <c r="Y14"/>
    </row>
    <row r="15" spans="1:25" ht="30" customHeight="1" x14ac:dyDescent="0.15">
      <c r="A15" s="123" t="s">
        <v>17</v>
      </c>
      <c r="B15" s="124"/>
      <c r="C15" s="124"/>
      <c r="D15" s="145" t="str">
        <f>VLOOKUP($D$2,交通空白!$B$2:$S$7,16,FALSE)</f>
        <v>町が運送を行う町の区域内の住民</v>
      </c>
      <c r="E15" s="145"/>
      <c r="F15" s="145"/>
      <c r="G15" s="145"/>
      <c r="H15" s="132"/>
      <c r="I15" s="132"/>
      <c r="J15" s="132"/>
      <c r="K15" s="133"/>
      <c r="O15" s="27"/>
      <c r="X15" s="27"/>
    </row>
    <row r="16" spans="1:25" ht="30" customHeight="1" x14ac:dyDescent="0.15">
      <c r="A16" s="184" t="s">
        <v>27</v>
      </c>
      <c r="B16" s="185"/>
      <c r="C16" s="185"/>
      <c r="D16" s="132" t="s">
        <v>15</v>
      </c>
      <c r="E16" s="132"/>
      <c r="F16" s="132" t="s">
        <v>29</v>
      </c>
      <c r="G16" s="132"/>
      <c r="H16" s="132" t="s">
        <v>15</v>
      </c>
      <c r="I16" s="132"/>
      <c r="J16" s="132" t="s">
        <v>29</v>
      </c>
      <c r="K16" s="133"/>
      <c r="O16" s="27"/>
      <c r="P16"/>
      <c r="X16" s="27"/>
    </row>
    <row r="17" spans="1:24" ht="30" customHeight="1" x14ac:dyDescent="0.15">
      <c r="A17" s="184"/>
      <c r="B17" s="185"/>
      <c r="C17" s="185"/>
      <c r="D17" s="146"/>
      <c r="E17" s="147"/>
      <c r="F17" s="146"/>
      <c r="G17" s="147"/>
      <c r="H17" s="146"/>
      <c r="I17" s="147"/>
      <c r="J17" s="146"/>
      <c r="K17" s="148"/>
      <c r="O17" s="27"/>
      <c r="X17" s="27"/>
    </row>
    <row r="18" spans="1:24" ht="50.1" customHeight="1" x14ac:dyDescent="0.15">
      <c r="A18" s="111" t="s">
        <v>23</v>
      </c>
      <c r="B18" s="112"/>
      <c r="C18" s="112"/>
      <c r="D18" s="132"/>
      <c r="E18" s="132"/>
      <c r="F18" s="132"/>
      <c r="G18" s="132"/>
      <c r="H18" s="132"/>
      <c r="I18" s="132"/>
      <c r="J18" s="132"/>
      <c r="K18" s="133"/>
      <c r="O18" s="27"/>
      <c r="X18" s="27"/>
    </row>
    <row r="19" spans="1:24" ht="14.25" x14ac:dyDescent="0.15">
      <c r="A19" s="136" t="s">
        <v>22</v>
      </c>
      <c r="B19" s="138"/>
      <c r="C19" s="158" t="s">
        <v>24</v>
      </c>
      <c r="D19" s="138"/>
      <c r="E19" s="132" t="s">
        <v>25</v>
      </c>
      <c r="F19" s="182"/>
      <c r="G19" s="182"/>
      <c r="H19" s="182"/>
      <c r="I19" s="182"/>
      <c r="J19" s="182"/>
      <c r="K19" s="183"/>
      <c r="O19" s="27"/>
      <c r="X19" s="27"/>
    </row>
    <row r="20" spans="1:24" ht="14.25" x14ac:dyDescent="0.15">
      <c r="A20" s="139"/>
      <c r="B20" s="141"/>
      <c r="C20" s="159"/>
      <c r="D20" s="141"/>
      <c r="E20" s="12" t="s">
        <v>2</v>
      </c>
      <c r="F20" s="12" t="s">
        <v>4</v>
      </c>
      <c r="G20" s="12" t="s">
        <v>5</v>
      </c>
      <c r="H20" s="11" t="s">
        <v>26</v>
      </c>
      <c r="I20" s="12" t="s">
        <v>6</v>
      </c>
      <c r="J20" s="12" t="s">
        <v>7</v>
      </c>
      <c r="K20" s="13" t="s">
        <v>8</v>
      </c>
    </row>
    <row r="21" spans="1:24" ht="14.25" customHeight="1" x14ac:dyDescent="0.15">
      <c r="A21" s="179"/>
      <c r="B21" s="180"/>
      <c r="C21" s="181"/>
      <c r="D21" s="180"/>
      <c r="E21" s="14" t="s">
        <v>3</v>
      </c>
      <c r="F21" s="14" t="s">
        <v>3</v>
      </c>
      <c r="G21" s="14" t="s">
        <v>3</v>
      </c>
      <c r="H21" s="14" t="s">
        <v>3</v>
      </c>
      <c r="I21" s="14" t="s">
        <v>3</v>
      </c>
      <c r="J21" s="14"/>
      <c r="K21" s="15" t="s">
        <v>3</v>
      </c>
    </row>
    <row r="22" spans="1:24" ht="14.25" x14ac:dyDescent="0.15">
      <c r="A22" s="162" t="s">
        <v>13</v>
      </c>
      <c r="B22" s="163"/>
      <c r="C22" s="168" t="str">
        <f>D12</f>
        <v>湧別町</v>
      </c>
      <c r="D22" s="169"/>
      <c r="E22" s="6"/>
      <c r="F22" s="6"/>
      <c r="G22" s="6"/>
      <c r="H22" s="6"/>
      <c r="I22" s="6"/>
      <c r="J22" s="6"/>
      <c r="K22" s="7"/>
    </row>
    <row r="23" spans="1:24" ht="14.25" x14ac:dyDescent="0.15">
      <c r="A23" s="164"/>
      <c r="B23" s="165"/>
      <c r="C23" s="170"/>
      <c r="D23" s="171"/>
      <c r="E23" s="4"/>
      <c r="F23" s="4"/>
      <c r="G23" s="4"/>
      <c r="H23" s="4"/>
      <c r="I23" s="4"/>
      <c r="J23" s="4">
        <v>10</v>
      </c>
      <c r="K23" s="5">
        <f>SUM(E23:J23)</f>
        <v>10</v>
      </c>
    </row>
    <row r="24" spans="1:24" ht="14.25" x14ac:dyDescent="0.15">
      <c r="A24" s="164"/>
      <c r="B24" s="165"/>
      <c r="C24" s="172"/>
      <c r="D24" s="173"/>
      <c r="E24" s="20"/>
      <c r="F24" s="16"/>
      <c r="G24" s="16"/>
      <c r="H24" s="16"/>
      <c r="I24" s="16"/>
      <c r="J24" s="8"/>
      <c r="K24" s="17">
        <f>SUM(E24:I24)</f>
        <v>0</v>
      </c>
    </row>
    <row r="25" spans="1:24" ht="14.25" x14ac:dyDescent="0.15">
      <c r="A25" s="164"/>
      <c r="B25" s="165"/>
      <c r="C25" s="168"/>
      <c r="D25" s="169"/>
      <c r="E25" s="6"/>
      <c r="F25" s="6"/>
      <c r="G25" s="6"/>
      <c r="H25" s="6"/>
      <c r="I25" s="6"/>
      <c r="J25" s="6"/>
      <c r="K25" s="7"/>
    </row>
    <row r="26" spans="1:24" ht="14.25" x14ac:dyDescent="0.15">
      <c r="A26" s="164"/>
      <c r="B26" s="165"/>
      <c r="C26" s="170"/>
      <c r="D26" s="171"/>
      <c r="E26" s="4"/>
      <c r="F26" s="4"/>
      <c r="G26" s="4"/>
      <c r="H26" s="4"/>
      <c r="I26" s="4"/>
      <c r="J26" s="4"/>
      <c r="K26" s="5">
        <f>SUM(E26:J26)</f>
        <v>0</v>
      </c>
    </row>
    <row r="27" spans="1:24" ht="14.25" x14ac:dyDescent="0.15">
      <c r="A27" s="166"/>
      <c r="B27" s="167"/>
      <c r="C27" s="172"/>
      <c r="D27" s="173"/>
      <c r="E27" s="16"/>
      <c r="F27" s="16"/>
      <c r="G27" s="16"/>
      <c r="H27" s="16"/>
      <c r="I27" s="16"/>
      <c r="J27" s="8"/>
      <c r="K27" s="17">
        <f>SUM(E27:I27)</f>
        <v>0</v>
      </c>
    </row>
    <row r="28" spans="1:24" ht="14.25" x14ac:dyDescent="0.15">
      <c r="A28" s="174"/>
      <c r="B28" s="147"/>
      <c r="C28" s="168"/>
      <c r="D28" s="169"/>
      <c r="E28" s="6"/>
      <c r="F28" s="6"/>
      <c r="G28" s="6"/>
      <c r="H28" s="6"/>
      <c r="I28" s="6"/>
      <c r="J28" s="6"/>
      <c r="K28" s="7"/>
    </row>
    <row r="29" spans="1:24" ht="14.25" x14ac:dyDescent="0.15">
      <c r="A29" s="175"/>
      <c r="B29" s="176"/>
      <c r="C29" s="170"/>
      <c r="D29" s="171"/>
      <c r="E29" s="4"/>
      <c r="F29" s="4"/>
      <c r="G29" s="4"/>
      <c r="H29" s="4"/>
      <c r="I29" s="4"/>
      <c r="J29" s="4"/>
      <c r="K29" s="5">
        <f>SUM(E29:J29)</f>
        <v>0</v>
      </c>
    </row>
    <row r="30" spans="1:24" ht="14.25" x14ac:dyDescent="0.15">
      <c r="A30" s="175"/>
      <c r="B30" s="176"/>
      <c r="C30" s="172"/>
      <c r="D30" s="173"/>
      <c r="E30" s="16"/>
      <c r="F30" s="16"/>
      <c r="G30" s="16"/>
      <c r="H30" s="16"/>
      <c r="I30" s="16"/>
      <c r="J30" s="8"/>
      <c r="K30" s="17">
        <f>SUM(E30:I30)</f>
        <v>0</v>
      </c>
      <c r="L30" s="2"/>
      <c r="M30" s="10"/>
    </row>
    <row r="31" spans="1:24" ht="14.25" x14ac:dyDescent="0.15">
      <c r="A31" s="175"/>
      <c r="B31" s="176"/>
      <c r="C31" s="168"/>
      <c r="D31" s="169"/>
      <c r="E31" s="6"/>
      <c r="F31" s="6"/>
      <c r="G31" s="6"/>
      <c r="H31" s="6"/>
      <c r="I31" s="6"/>
      <c r="J31" s="6"/>
      <c r="K31" s="7"/>
      <c r="M31" s="10"/>
    </row>
    <row r="32" spans="1:24" ht="14.25" x14ac:dyDescent="0.15">
      <c r="A32" s="175"/>
      <c r="B32" s="176"/>
      <c r="C32" s="170"/>
      <c r="D32" s="171"/>
      <c r="E32" s="4"/>
      <c r="F32" s="4"/>
      <c r="G32" s="4"/>
      <c r="H32" s="4"/>
      <c r="I32" s="4"/>
      <c r="J32" s="4"/>
      <c r="K32" s="5">
        <f>SUM(E32:J32)</f>
        <v>0</v>
      </c>
    </row>
    <row r="33" spans="1:11" ht="14.25" x14ac:dyDescent="0.15">
      <c r="A33" s="177"/>
      <c r="B33" s="178"/>
      <c r="C33" s="172"/>
      <c r="D33" s="173"/>
      <c r="E33" s="16"/>
      <c r="F33" s="16"/>
      <c r="G33" s="16"/>
      <c r="H33" s="16"/>
      <c r="I33" s="16"/>
      <c r="J33" s="8"/>
      <c r="K33" s="17">
        <f>SUM(E33:I33)</f>
        <v>0</v>
      </c>
    </row>
    <row r="34" spans="1:11" ht="14.25" x14ac:dyDescent="0.15">
      <c r="A34" s="152"/>
      <c r="B34" s="153"/>
      <c r="C34" s="158" t="s">
        <v>12</v>
      </c>
      <c r="D34" s="138"/>
      <c r="E34" s="6"/>
      <c r="F34" s="6"/>
      <c r="G34" s="6"/>
      <c r="H34" s="6"/>
      <c r="I34" s="6"/>
      <c r="J34" s="6"/>
      <c r="K34" s="7"/>
    </row>
    <row r="35" spans="1:11" ht="14.25" x14ac:dyDescent="0.15">
      <c r="A35" s="154"/>
      <c r="B35" s="155"/>
      <c r="C35" s="159"/>
      <c r="D35" s="141"/>
      <c r="E35" s="4">
        <f t="shared" ref="E35:J35" si="0">SUM(E23+E26+E29+E32)</f>
        <v>0</v>
      </c>
      <c r="F35" s="4">
        <f t="shared" si="0"/>
        <v>0</v>
      </c>
      <c r="G35" s="4">
        <f t="shared" si="0"/>
        <v>0</v>
      </c>
      <c r="H35" s="4">
        <f t="shared" si="0"/>
        <v>0</v>
      </c>
      <c r="I35" s="4">
        <f t="shared" si="0"/>
        <v>0</v>
      </c>
      <c r="J35" s="4">
        <f t="shared" si="0"/>
        <v>10</v>
      </c>
      <c r="K35" s="5">
        <f>SUM(E35:J35)</f>
        <v>10</v>
      </c>
    </row>
    <row r="36" spans="1:11" ht="15" thickBot="1" x14ac:dyDescent="0.2">
      <c r="A36" s="156"/>
      <c r="B36" s="157"/>
      <c r="C36" s="160"/>
      <c r="D36" s="161"/>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O1:Q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A16:C17"/>
    <mergeCell ref="D16:E16"/>
    <mergeCell ref="F16:G16"/>
    <mergeCell ref="H16:I16"/>
    <mergeCell ref="J16:K16"/>
    <mergeCell ref="D17:E17"/>
    <mergeCell ref="F17:G17"/>
    <mergeCell ref="H17:I17"/>
    <mergeCell ref="J17:K17"/>
    <mergeCell ref="A18:C18"/>
    <mergeCell ref="D18:G18"/>
    <mergeCell ref="H18:K18"/>
    <mergeCell ref="A19:B21"/>
    <mergeCell ref="C19:D21"/>
    <mergeCell ref="E19:K19"/>
    <mergeCell ref="A34:B36"/>
    <mergeCell ref="C34:D36"/>
    <mergeCell ref="A22:B27"/>
    <mergeCell ref="C22:D24"/>
    <mergeCell ref="C25:D27"/>
    <mergeCell ref="A28:B33"/>
    <mergeCell ref="C28:D30"/>
    <mergeCell ref="C31:D33"/>
  </mergeCells>
  <phoneticPr fontId="5"/>
  <dataValidations count="3">
    <dataValidation type="list" allowBlank="1" showInputMessage="1" sqref="D10" xr:uid="{00000000-0002-0000-0400-000000000000}">
      <formula1>"○"</formula1>
    </dataValidation>
    <dataValidation type="list" allowBlank="1" showInputMessage="1" sqref="A22:B33" xr:uid="{00000000-0002-0000-0400-000001000000}">
      <formula1>"交通空白地有償運送,福祉有償運送"</formula1>
    </dataValidation>
    <dataValidation allowBlank="1" showInputMessage="1" sqref="D2:K2" xr:uid="{00000000-0002-0000-0400-000002000000}"/>
  </dataValidations>
  <hyperlinks>
    <hyperlink ref="O1:Q1" location="交通空白!A1" display="目次へ" xr:uid="{00000000-0004-0000-0400-000000000000}"/>
  </hyperlinks>
  <pageMargins left="0.25" right="0.25" top="0.75" bottom="0.75" header="0.3" footer="0.3"/>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5"/>
  <sheetViews>
    <sheetView view="pageBreakPreview" zoomScale="85" zoomScaleNormal="100" zoomScaleSheetLayoutView="85" workbookViewId="0">
      <selection activeCell="D20" sqref="D20"/>
    </sheetView>
  </sheetViews>
  <sheetFormatPr defaultColWidth="2.125" defaultRowHeight="14.25" x14ac:dyDescent="0.15"/>
  <cols>
    <col min="1" max="1" width="3.625" style="74" customWidth="1"/>
    <col min="2" max="2" width="20.625" style="3" customWidth="1"/>
    <col min="3" max="3" width="23.625" style="3" customWidth="1"/>
    <col min="4" max="4" width="20.625" style="3" customWidth="1"/>
    <col min="5" max="5" width="20.625" style="95" customWidth="1"/>
    <col min="6" max="6" width="3.625" style="96" customWidth="1"/>
    <col min="7" max="16384" width="2.125" style="3"/>
  </cols>
  <sheetData>
    <row r="1" spans="1:10" ht="15" customHeight="1" x14ac:dyDescent="0.15">
      <c r="E1" s="186" t="s">
        <v>107</v>
      </c>
      <c r="F1" s="186"/>
    </row>
    <row r="2" spans="1:10" ht="24.95" customHeight="1" x14ac:dyDescent="0.15">
      <c r="A2" s="187" t="s">
        <v>108</v>
      </c>
      <c r="B2" s="187"/>
      <c r="C2" s="187"/>
      <c r="D2" s="187"/>
      <c r="E2" s="187"/>
      <c r="F2" s="187"/>
    </row>
    <row r="3" spans="1:10" ht="20.100000000000001" customHeight="1" x14ac:dyDescent="0.15">
      <c r="A3" s="188">
        <v>1</v>
      </c>
      <c r="B3" s="75" t="s">
        <v>109</v>
      </c>
      <c r="C3" s="76">
        <v>38991</v>
      </c>
      <c r="D3" s="75" t="s">
        <v>110</v>
      </c>
      <c r="E3" s="189"/>
      <c r="F3" s="190"/>
    </row>
    <row r="4" spans="1:10" ht="20.100000000000001" customHeight="1" x14ac:dyDescent="0.15">
      <c r="A4" s="188"/>
      <c r="B4" s="77" t="s">
        <v>111</v>
      </c>
      <c r="C4" s="191" t="s">
        <v>154</v>
      </c>
      <c r="D4" s="191"/>
      <c r="E4" s="78">
        <v>13.9</v>
      </c>
      <c r="F4" s="79" t="s">
        <v>112</v>
      </c>
    </row>
    <row r="5" spans="1:10" ht="20.100000000000001" customHeight="1" x14ac:dyDescent="0.15">
      <c r="A5" s="188"/>
      <c r="B5" s="80" t="s">
        <v>113</v>
      </c>
      <c r="C5" s="192" t="s">
        <v>158</v>
      </c>
      <c r="D5" s="193"/>
      <c r="E5" s="193"/>
      <c r="F5" s="194"/>
    </row>
    <row r="6" spans="1:10" ht="20.100000000000001" customHeight="1" x14ac:dyDescent="0.15">
      <c r="A6" s="188"/>
      <c r="B6" s="80" t="s">
        <v>114</v>
      </c>
      <c r="C6" s="81" t="s">
        <v>159</v>
      </c>
      <c r="D6" s="85"/>
      <c r="E6" s="85"/>
      <c r="F6" s="82"/>
      <c r="G6" s="186"/>
      <c r="H6" s="186"/>
      <c r="I6" s="186"/>
      <c r="J6" s="186"/>
    </row>
    <row r="7" spans="1:10" ht="20.100000000000001" customHeight="1" x14ac:dyDescent="0.15">
      <c r="A7" s="188"/>
      <c r="B7" s="80" t="s">
        <v>115</v>
      </c>
      <c r="C7" s="192"/>
      <c r="D7" s="193"/>
      <c r="E7" s="193"/>
      <c r="F7" s="194"/>
    </row>
    <row r="8" spans="1:10" ht="20.100000000000001" customHeight="1" x14ac:dyDescent="0.15">
      <c r="A8" s="83"/>
      <c r="B8" s="84"/>
      <c r="C8" s="85"/>
      <c r="D8" s="85"/>
      <c r="E8" s="86"/>
      <c r="F8" s="87"/>
      <c r="G8" s="88"/>
    </row>
    <row r="9" spans="1:10" ht="20.100000000000001" customHeight="1" x14ac:dyDescent="0.15">
      <c r="A9" s="188">
        <v>2</v>
      </c>
      <c r="B9" s="75" t="s">
        <v>109</v>
      </c>
      <c r="C9" s="76">
        <f>$C$3</f>
        <v>38991</v>
      </c>
      <c r="D9" s="75" t="s">
        <v>110</v>
      </c>
      <c r="E9" s="189"/>
      <c r="F9" s="190"/>
    </row>
    <row r="10" spans="1:10" ht="20.100000000000001" customHeight="1" x14ac:dyDescent="0.15">
      <c r="A10" s="188"/>
      <c r="B10" s="77" t="s">
        <v>111</v>
      </c>
      <c r="C10" s="191" t="s">
        <v>155</v>
      </c>
      <c r="D10" s="191"/>
      <c r="E10" s="78">
        <v>9.3000000000000007</v>
      </c>
      <c r="F10" s="79" t="s">
        <v>112</v>
      </c>
    </row>
    <row r="11" spans="1:10" ht="20.100000000000001" customHeight="1" x14ac:dyDescent="0.15">
      <c r="A11" s="188"/>
      <c r="B11" s="80" t="s">
        <v>113</v>
      </c>
      <c r="C11" s="192" t="s">
        <v>160</v>
      </c>
      <c r="D11" s="193"/>
      <c r="E11" s="193"/>
      <c r="F11" s="194"/>
      <c r="G11" s="195"/>
      <c r="H11" s="195"/>
      <c r="I11" s="195"/>
      <c r="J11" s="195"/>
    </row>
    <row r="12" spans="1:10" ht="20.100000000000001" customHeight="1" x14ac:dyDescent="0.15">
      <c r="A12" s="188"/>
      <c r="B12" s="80" t="s">
        <v>114</v>
      </c>
      <c r="C12" s="192" t="s">
        <v>161</v>
      </c>
      <c r="D12" s="193"/>
      <c r="E12" s="193"/>
      <c r="F12" s="194"/>
      <c r="G12" s="89"/>
    </row>
    <row r="13" spans="1:10" ht="20.100000000000001" customHeight="1" x14ac:dyDescent="0.15">
      <c r="A13" s="188"/>
      <c r="B13" s="80" t="s">
        <v>115</v>
      </c>
      <c r="C13" s="192"/>
      <c r="D13" s="193"/>
      <c r="E13" s="193"/>
      <c r="F13" s="194"/>
    </row>
    <row r="14" spans="1:10" ht="20.100000000000001" customHeight="1" x14ac:dyDescent="0.15">
      <c r="A14" s="90"/>
      <c r="B14" s="84"/>
      <c r="C14" s="85"/>
      <c r="D14" s="85"/>
      <c r="E14" s="86"/>
      <c r="F14" s="87"/>
      <c r="G14" s="88"/>
    </row>
    <row r="15" spans="1:10" ht="20.100000000000001" customHeight="1" x14ac:dyDescent="0.15">
      <c r="A15" s="188">
        <v>3</v>
      </c>
      <c r="B15" s="75" t="s">
        <v>109</v>
      </c>
      <c r="C15" s="76">
        <f>$C$3</f>
        <v>38991</v>
      </c>
      <c r="D15" s="75" t="s">
        <v>110</v>
      </c>
      <c r="E15" s="189"/>
      <c r="F15" s="190"/>
    </row>
    <row r="16" spans="1:10" ht="20.100000000000001" customHeight="1" x14ac:dyDescent="0.15">
      <c r="A16" s="188"/>
      <c r="B16" s="77" t="s">
        <v>111</v>
      </c>
      <c r="C16" s="191" t="s">
        <v>156</v>
      </c>
      <c r="D16" s="191"/>
      <c r="E16" s="78">
        <v>15.7</v>
      </c>
      <c r="F16" s="79" t="s">
        <v>112</v>
      </c>
    </row>
    <row r="17" spans="1:10" ht="20.100000000000001" customHeight="1" x14ac:dyDescent="0.15">
      <c r="A17" s="188"/>
      <c r="B17" s="80" t="s">
        <v>113</v>
      </c>
      <c r="C17" s="192" t="s">
        <v>162</v>
      </c>
      <c r="D17" s="193"/>
      <c r="E17" s="193"/>
      <c r="F17" s="194"/>
      <c r="G17" s="195"/>
      <c r="H17" s="195"/>
      <c r="I17" s="195"/>
      <c r="J17" s="195"/>
    </row>
    <row r="18" spans="1:10" ht="20.100000000000001" customHeight="1" x14ac:dyDescent="0.15">
      <c r="A18" s="188"/>
      <c r="B18" s="80" t="s">
        <v>114</v>
      </c>
      <c r="C18" s="192" t="s">
        <v>163</v>
      </c>
      <c r="D18" s="193"/>
      <c r="E18" s="193"/>
      <c r="F18" s="194"/>
      <c r="G18" s="89"/>
    </row>
    <row r="19" spans="1:10" ht="20.100000000000001" customHeight="1" x14ac:dyDescent="0.15">
      <c r="A19" s="188"/>
      <c r="B19" s="80" t="s">
        <v>115</v>
      </c>
      <c r="C19" s="192"/>
      <c r="D19" s="193"/>
      <c r="E19" s="193"/>
      <c r="F19" s="194"/>
    </row>
    <row r="20" spans="1:10" ht="20.100000000000001" customHeight="1" x14ac:dyDescent="0.15">
      <c r="A20" s="90"/>
      <c r="B20" s="84"/>
      <c r="C20" s="85"/>
      <c r="D20" s="85"/>
      <c r="E20" s="86"/>
      <c r="F20" s="87"/>
      <c r="G20" s="88"/>
    </row>
    <row r="21" spans="1:10" ht="20.100000000000001" customHeight="1" x14ac:dyDescent="0.15">
      <c r="A21" s="188">
        <v>4</v>
      </c>
      <c r="B21" s="75" t="s">
        <v>109</v>
      </c>
      <c r="C21" s="76">
        <f>$C$3</f>
        <v>38991</v>
      </c>
      <c r="D21" s="75" t="s">
        <v>110</v>
      </c>
      <c r="E21" s="197">
        <v>44977</v>
      </c>
      <c r="F21" s="198"/>
    </row>
    <row r="22" spans="1:10" ht="20.100000000000001" customHeight="1" x14ac:dyDescent="0.15">
      <c r="A22" s="188"/>
      <c r="B22" s="77" t="s">
        <v>111</v>
      </c>
      <c r="C22" s="191" t="s">
        <v>157</v>
      </c>
      <c r="D22" s="191"/>
      <c r="E22" s="78">
        <v>30.9</v>
      </c>
      <c r="F22" s="79" t="s">
        <v>112</v>
      </c>
    </row>
    <row r="23" spans="1:10" ht="20.100000000000001" customHeight="1" x14ac:dyDescent="0.15">
      <c r="A23" s="188"/>
      <c r="B23" s="80" t="s">
        <v>113</v>
      </c>
      <c r="C23" s="192" t="s">
        <v>175</v>
      </c>
      <c r="D23" s="193"/>
      <c r="E23" s="193"/>
      <c r="F23" s="194"/>
      <c r="G23" s="195"/>
      <c r="H23" s="195"/>
      <c r="I23" s="195"/>
      <c r="J23" s="195"/>
    </row>
    <row r="24" spans="1:10" ht="20.100000000000001" customHeight="1" x14ac:dyDescent="0.15">
      <c r="A24" s="188"/>
      <c r="B24" s="80" t="s">
        <v>114</v>
      </c>
      <c r="C24" s="192" t="s">
        <v>164</v>
      </c>
      <c r="D24" s="193"/>
      <c r="E24" s="193"/>
      <c r="F24" s="194"/>
      <c r="G24" s="89"/>
    </row>
    <row r="25" spans="1:10" ht="20.100000000000001" customHeight="1" x14ac:dyDescent="0.15">
      <c r="A25" s="188"/>
      <c r="B25" s="80" t="s">
        <v>115</v>
      </c>
      <c r="C25" s="192"/>
      <c r="D25" s="193"/>
      <c r="E25" s="193"/>
      <c r="F25" s="194"/>
    </row>
    <row r="26" spans="1:10" ht="20.100000000000001" customHeight="1" x14ac:dyDescent="0.15">
      <c r="A26" s="90"/>
      <c r="B26" s="84"/>
      <c r="C26" s="85"/>
      <c r="D26" s="85"/>
      <c r="E26" s="86"/>
      <c r="F26" s="87"/>
      <c r="G26" s="88"/>
    </row>
    <row r="27" spans="1:10" ht="20.100000000000001" customHeight="1" x14ac:dyDescent="0.15">
      <c r="A27" s="188">
        <v>5</v>
      </c>
      <c r="B27" s="75" t="s">
        <v>109</v>
      </c>
      <c r="C27" s="76"/>
      <c r="D27" s="75" t="s">
        <v>110</v>
      </c>
      <c r="E27" s="189"/>
      <c r="F27" s="190"/>
    </row>
    <row r="28" spans="1:10" ht="20.100000000000001" customHeight="1" x14ac:dyDescent="0.15">
      <c r="A28" s="188"/>
      <c r="B28" s="77" t="s">
        <v>111</v>
      </c>
      <c r="C28" s="191"/>
      <c r="D28" s="191"/>
      <c r="E28" s="78"/>
      <c r="F28" s="79" t="s">
        <v>112</v>
      </c>
    </row>
    <row r="29" spans="1:10" ht="20.100000000000001" customHeight="1" x14ac:dyDescent="0.15">
      <c r="A29" s="188"/>
      <c r="B29" s="80" t="s">
        <v>113</v>
      </c>
      <c r="C29" s="192"/>
      <c r="D29" s="193"/>
      <c r="E29" s="193"/>
      <c r="F29" s="194"/>
    </row>
    <row r="30" spans="1:10" ht="20.100000000000001" customHeight="1" x14ac:dyDescent="0.15">
      <c r="A30" s="188"/>
      <c r="B30" s="80" t="s">
        <v>114</v>
      </c>
      <c r="C30" s="192"/>
      <c r="D30" s="193"/>
      <c r="E30" s="193"/>
      <c r="F30" s="194"/>
      <c r="G30" s="195"/>
      <c r="H30" s="195"/>
      <c r="I30" s="195"/>
      <c r="J30" s="195"/>
    </row>
    <row r="31" spans="1:10" ht="20.100000000000001" customHeight="1" x14ac:dyDescent="0.15">
      <c r="A31" s="188"/>
      <c r="B31" s="80" t="s">
        <v>115</v>
      </c>
      <c r="C31" s="192"/>
      <c r="D31" s="193"/>
      <c r="E31" s="193"/>
      <c r="F31" s="194"/>
      <c r="G31" s="89"/>
    </row>
    <row r="32" spans="1:10" ht="20.100000000000001" customHeight="1" x14ac:dyDescent="0.15">
      <c r="A32" s="90"/>
      <c r="B32" s="84"/>
      <c r="C32" s="85"/>
      <c r="D32" s="85"/>
      <c r="E32" s="86"/>
      <c r="F32" s="87"/>
      <c r="G32" s="88"/>
    </row>
    <row r="33" spans="1:10" ht="20.100000000000001" customHeight="1" x14ac:dyDescent="0.15">
      <c r="A33" s="188">
        <v>6</v>
      </c>
      <c r="B33" s="75" t="s">
        <v>109</v>
      </c>
      <c r="C33" s="76"/>
      <c r="D33" s="75" t="s">
        <v>110</v>
      </c>
      <c r="E33" s="189"/>
      <c r="F33" s="190"/>
      <c r="G33" s="91"/>
      <c r="H33" s="91"/>
      <c r="I33" s="91"/>
      <c r="J33" s="91"/>
    </row>
    <row r="34" spans="1:10" ht="20.100000000000001" customHeight="1" x14ac:dyDescent="0.15">
      <c r="A34" s="188"/>
      <c r="B34" s="77" t="s">
        <v>111</v>
      </c>
      <c r="C34" s="191"/>
      <c r="D34" s="191"/>
      <c r="E34" s="78"/>
      <c r="F34" s="79" t="s">
        <v>112</v>
      </c>
    </row>
    <row r="35" spans="1:10" ht="20.100000000000001" customHeight="1" x14ac:dyDescent="0.15">
      <c r="A35" s="188"/>
      <c r="B35" s="80" t="s">
        <v>113</v>
      </c>
      <c r="C35" s="192"/>
      <c r="D35" s="193"/>
      <c r="E35" s="193"/>
      <c r="F35" s="194"/>
    </row>
    <row r="36" spans="1:10" ht="20.100000000000001" customHeight="1" x14ac:dyDescent="0.15">
      <c r="A36" s="188"/>
      <c r="B36" s="80" t="s">
        <v>114</v>
      </c>
      <c r="C36" s="192"/>
      <c r="D36" s="193"/>
      <c r="E36" s="193"/>
      <c r="F36" s="194"/>
      <c r="G36" s="195"/>
      <c r="H36" s="195"/>
      <c r="I36" s="195"/>
      <c r="J36" s="195"/>
    </row>
    <row r="37" spans="1:10" ht="20.100000000000001" customHeight="1" x14ac:dyDescent="0.15">
      <c r="A37" s="188"/>
      <c r="B37" s="80" t="s">
        <v>115</v>
      </c>
      <c r="C37" s="192"/>
      <c r="D37" s="193"/>
      <c r="E37" s="193"/>
      <c r="F37" s="194"/>
      <c r="G37" s="195"/>
      <c r="H37" s="195"/>
      <c r="I37" s="195"/>
      <c r="J37" s="195"/>
    </row>
    <row r="38" spans="1:10" ht="20.100000000000001" customHeight="1" x14ac:dyDescent="0.15">
      <c r="A38" s="90"/>
      <c r="B38" s="84"/>
      <c r="C38" s="85"/>
      <c r="D38" s="85"/>
      <c r="E38" s="86"/>
      <c r="F38" s="87"/>
      <c r="G38" s="88"/>
    </row>
    <row r="39" spans="1:10" ht="20.100000000000001" customHeight="1" x14ac:dyDescent="0.15">
      <c r="A39" s="188">
        <v>7</v>
      </c>
      <c r="B39" s="75" t="s">
        <v>109</v>
      </c>
      <c r="C39" s="76"/>
      <c r="D39" s="75" t="s">
        <v>110</v>
      </c>
      <c r="E39" s="189"/>
      <c r="F39" s="190"/>
    </row>
    <row r="40" spans="1:10" ht="20.100000000000001" customHeight="1" x14ac:dyDescent="0.15">
      <c r="A40" s="188"/>
      <c r="B40" s="77" t="s">
        <v>111</v>
      </c>
      <c r="C40" s="191"/>
      <c r="D40" s="191"/>
      <c r="E40" s="78"/>
      <c r="F40" s="79" t="s">
        <v>112</v>
      </c>
    </row>
    <row r="41" spans="1:10" ht="20.100000000000001" customHeight="1" x14ac:dyDescent="0.15">
      <c r="A41" s="188"/>
      <c r="B41" s="80" t="s">
        <v>113</v>
      </c>
      <c r="C41" s="192"/>
      <c r="D41" s="193"/>
      <c r="E41" s="193"/>
      <c r="F41" s="194"/>
    </row>
    <row r="42" spans="1:10" ht="20.100000000000001" customHeight="1" x14ac:dyDescent="0.15">
      <c r="A42" s="188"/>
      <c r="B42" s="80" t="s">
        <v>114</v>
      </c>
      <c r="C42" s="192"/>
      <c r="D42" s="193"/>
      <c r="E42" s="193"/>
      <c r="F42" s="194"/>
      <c r="G42" s="195"/>
      <c r="H42" s="195"/>
      <c r="I42" s="195"/>
      <c r="J42" s="195"/>
    </row>
    <row r="43" spans="1:10" ht="20.100000000000001" customHeight="1" x14ac:dyDescent="0.15">
      <c r="A43" s="188"/>
      <c r="B43" s="80" t="s">
        <v>115</v>
      </c>
      <c r="C43" s="192"/>
      <c r="D43" s="193"/>
      <c r="E43" s="193"/>
      <c r="F43" s="194"/>
      <c r="G43" s="195"/>
      <c r="H43" s="195"/>
      <c r="I43" s="195"/>
      <c r="J43" s="195"/>
    </row>
    <row r="44" spans="1:10" ht="20.100000000000001" customHeight="1" x14ac:dyDescent="0.15">
      <c r="A44" s="90"/>
      <c r="B44" s="84"/>
      <c r="C44" s="85"/>
      <c r="D44" s="85"/>
      <c r="E44" s="86"/>
      <c r="F44" s="87"/>
      <c r="G44" s="88"/>
    </row>
    <row r="45" spans="1:10" ht="20.100000000000001" customHeight="1" x14ac:dyDescent="0.15">
      <c r="A45" s="188">
        <v>8</v>
      </c>
      <c r="B45" s="75" t="s">
        <v>109</v>
      </c>
      <c r="C45" s="76"/>
      <c r="D45" s="75" t="s">
        <v>110</v>
      </c>
      <c r="E45" s="189"/>
      <c r="F45" s="190"/>
      <c r="G45" s="195"/>
      <c r="H45" s="195"/>
      <c r="I45" s="195"/>
      <c r="J45" s="195"/>
    </row>
    <row r="46" spans="1:10" ht="20.100000000000001" customHeight="1" x14ac:dyDescent="0.15">
      <c r="A46" s="188"/>
      <c r="B46" s="77" t="s">
        <v>111</v>
      </c>
      <c r="C46" s="191"/>
      <c r="D46" s="191"/>
      <c r="E46" s="78"/>
      <c r="F46" s="79" t="s">
        <v>112</v>
      </c>
    </row>
    <row r="47" spans="1:10" ht="20.100000000000001" customHeight="1" x14ac:dyDescent="0.15">
      <c r="A47" s="188"/>
      <c r="B47" s="80" t="s">
        <v>113</v>
      </c>
      <c r="C47" s="192"/>
      <c r="D47" s="193"/>
      <c r="E47" s="193"/>
      <c r="F47" s="194"/>
    </row>
    <row r="48" spans="1:10" ht="20.100000000000001" customHeight="1" x14ac:dyDescent="0.15">
      <c r="A48" s="188"/>
      <c r="B48" s="80" t="s">
        <v>114</v>
      </c>
      <c r="C48" s="192"/>
      <c r="D48" s="193"/>
      <c r="E48" s="193"/>
      <c r="F48" s="194"/>
      <c r="G48" s="195"/>
      <c r="H48" s="195"/>
      <c r="I48" s="195"/>
      <c r="J48" s="195"/>
    </row>
    <row r="49" spans="1:10" ht="20.100000000000001" customHeight="1" x14ac:dyDescent="0.15">
      <c r="A49" s="188"/>
      <c r="B49" s="80" t="s">
        <v>115</v>
      </c>
      <c r="C49" s="192"/>
      <c r="D49" s="193"/>
      <c r="E49" s="193"/>
      <c r="F49" s="194"/>
      <c r="G49" s="89"/>
    </row>
    <row r="50" spans="1:10" ht="20.100000000000001" customHeight="1" x14ac:dyDescent="0.15">
      <c r="A50" s="90"/>
      <c r="B50" s="84"/>
      <c r="C50" s="85"/>
      <c r="D50" s="85"/>
      <c r="E50" s="86"/>
      <c r="F50" s="87"/>
      <c r="G50" s="88"/>
    </row>
    <row r="51" spans="1:10" ht="20.100000000000001" customHeight="1" x14ac:dyDescent="0.15">
      <c r="A51" s="188">
        <v>9</v>
      </c>
      <c r="B51" s="75" t="s">
        <v>109</v>
      </c>
      <c r="C51" s="76"/>
      <c r="D51" s="75" t="s">
        <v>110</v>
      </c>
      <c r="E51" s="189"/>
      <c r="F51" s="190"/>
    </row>
    <row r="52" spans="1:10" ht="20.100000000000001" customHeight="1" x14ac:dyDescent="0.15">
      <c r="A52" s="188"/>
      <c r="B52" s="77" t="s">
        <v>111</v>
      </c>
      <c r="C52" s="196"/>
      <c r="D52" s="196"/>
      <c r="E52" s="78"/>
      <c r="F52" s="79" t="s">
        <v>112</v>
      </c>
      <c r="G52" s="195"/>
      <c r="H52" s="195"/>
      <c r="I52" s="195"/>
      <c r="J52" s="195"/>
    </row>
    <row r="53" spans="1:10" ht="20.100000000000001" customHeight="1" x14ac:dyDescent="0.15">
      <c r="A53" s="188"/>
      <c r="B53" s="80" t="s">
        <v>113</v>
      </c>
      <c r="C53" s="192"/>
      <c r="D53" s="193"/>
      <c r="E53" s="193"/>
      <c r="F53" s="194"/>
    </row>
    <row r="54" spans="1:10" ht="20.100000000000001" customHeight="1" x14ac:dyDescent="0.15">
      <c r="A54" s="188"/>
      <c r="B54" s="80" t="s">
        <v>114</v>
      </c>
      <c r="C54" s="192"/>
      <c r="D54" s="193"/>
      <c r="E54" s="193"/>
      <c r="F54" s="194"/>
    </row>
    <row r="55" spans="1:10" ht="20.100000000000001" customHeight="1" x14ac:dyDescent="0.15">
      <c r="A55" s="188"/>
      <c r="B55" s="80" t="s">
        <v>115</v>
      </c>
      <c r="C55" s="192"/>
      <c r="D55" s="193"/>
      <c r="E55" s="193"/>
      <c r="F55" s="194"/>
    </row>
    <row r="56" spans="1:10" ht="20.100000000000001" customHeight="1" x14ac:dyDescent="0.15">
      <c r="A56" s="92"/>
      <c r="B56" s="84"/>
      <c r="C56" s="85"/>
      <c r="D56" s="85"/>
      <c r="E56" s="86"/>
      <c r="F56" s="87"/>
      <c r="G56" s="88"/>
    </row>
    <row r="57" spans="1:10" ht="20.100000000000001" customHeight="1" x14ac:dyDescent="0.15">
      <c r="A57" s="188">
        <v>10</v>
      </c>
      <c r="B57" s="75" t="s">
        <v>109</v>
      </c>
      <c r="C57" s="76"/>
      <c r="D57" s="75" t="s">
        <v>110</v>
      </c>
      <c r="E57" s="189"/>
      <c r="F57" s="190"/>
    </row>
    <row r="58" spans="1:10" ht="20.100000000000001" customHeight="1" x14ac:dyDescent="0.15">
      <c r="A58" s="188"/>
      <c r="B58" s="77" t="s">
        <v>111</v>
      </c>
      <c r="C58" s="196"/>
      <c r="D58" s="196"/>
      <c r="E58" s="78"/>
      <c r="F58" s="79" t="s">
        <v>112</v>
      </c>
      <c r="G58" s="195"/>
      <c r="H58" s="195"/>
      <c r="I58" s="195"/>
      <c r="J58" s="195"/>
    </row>
    <row r="59" spans="1:10" ht="20.100000000000001" customHeight="1" x14ac:dyDescent="0.15">
      <c r="A59" s="188"/>
      <c r="B59" s="80" t="s">
        <v>113</v>
      </c>
      <c r="C59" s="192"/>
      <c r="D59" s="193"/>
      <c r="E59" s="193"/>
      <c r="F59" s="194"/>
      <c r="G59" s="89"/>
    </row>
    <row r="60" spans="1:10" ht="20.100000000000001" customHeight="1" x14ac:dyDescent="0.15">
      <c r="A60" s="188"/>
      <c r="B60" s="80" t="s">
        <v>114</v>
      </c>
      <c r="C60" s="192"/>
      <c r="D60" s="193"/>
      <c r="E60" s="193"/>
      <c r="F60" s="194"/>
    </row>
    <row r="61" spans="1:10" ht="20.100000000000001" customHeight="1" x14ac:dyDescent="0.15">
      <c r="A61" s="188"/>
      <c r="B61" s="80" t="s">
        <v>115</v>
      </c>
      <c r="C61" s="192"/>
      <c r="D61" s="193"/>
      <c r="E61" s="193"/>
      <c r="F61" s="194"/>
    </row>
    <row r="62" spans="1:10" ht="20.100000000000001" customHeight="1" x14ac:dyDescent="0.15">
      <c r="A62" s="93"/>
      <c r="B62" s="93"/>
      <c r="C62" s="93"/>
      <c r="D62" s="93"/>
      <c r="E62" s="94"/>
      <c r="F62" s="93"/>
      <c r="G62" s="88"/>
    </row>
    <row r="63" spans="1:10" ht="20.100000000000001" customHeight="1" x14ac:dyDescent="0.15">
      <c r="A63" s="188">
        <v>11</v>
      </c>
      <c r="B63" s="75" t="s">
        <v>109</v>
      </c>
      <c r="C63" s="76"/>
      <c r="D63" s="75" t="s">
        <v>110</v>
      </c>
      <c r="E63" s="189"/>
      <c r="F63" s="190"/>
      <c r="G63" s="195"/>
      <c r="H63" s="195"/>
      <c r="I63" s="195"/>
      <c r="J63" s="195"/>
    </row>
    <row r="64" spans="1:10" ht="20.100000000000001" customHeight="1" x14ac:dyDescent="0.15">
      <c r="A64" s="188"/>
      <c r="B64" s="77" t="s">
        <v>111</v>
      </c>
      <c r="C64" s="196"/>
      <c r="D64" s="196"/>
      <c r="E64" s="78"/>
      <c r="F64" s="79" t="s">
        <v>112</v>
      </c>
      <c r="G64" s="195"/>
      <c r="H64" s="195"/>
      <c r="I64" s="195"/>
      <c r="J64" s="195"/>
    </row>
    <row r="65" spans="1:10" ht="20.100000000000001" customHeight="1" x14ac:dyDescent="0.15">
      <c r="A65" s="188"/>
      <c r="B65" s="80" t="s">
        <v>113</v>
      </c>
      <c r="C65" s="192"/>
      <c r="D65" s="193"/>
      <c r="E65" s="193"/>
      <c r="F65" s="194"/>
    </row>
    <row r="66" spans="1:10" ht="20.100000000000001" customHeight="1" x14ac:dyDescent="0.15">
      <c r="A66" s="188"/>
      <c r="B66" s="80" t="s">
        <v>114</v>
      </c>
      <c r="C66" s="192"/>
      <c r="D66" s="193"/>
      <c r="E66" s="193"/>
      <c r="F66" s="194"/>
    </row>
    <row r="67" spans="1:10" ht="20.100000000000001" customHeight="1" x14ac:dyDescent="0.15">
      <c r="A67" s="188"/>
      <c r="B67" s="80" t="s">
        <v>115</v>
      </c>
      <c r="C67" s="192"/>
      <c r="D67" s="193"/>
      <c r="E67" s="193"/>
      <c r="F67" s="194"/>
      <c r="G67" s="195"/>
      <c r="H67" s="195"/>
      <c r="I67" s="195"/>
      <c r="J67" s="195"/>
    </row>
    <row r="68" spans="1:10" ht="20.100000000000001" customHeight="1" x14ac:dyDescent="0.15">
      <c r="A68" s="92"/>
      <c r="B68" s="84"/>
      <c r="C68" s="85"/>
      <c r="D68" s="85"/>
      <c r="E68" s="86"/>
      <c r="F68" s="87"/>
      <c r="G68" s="195"/>
      <c r="H68" s="195"/>
      <c r="I68" s="195"/>
      <c r="J68" s="195"/>
    </row>
    <row r="69" spans="1:10" ht="20.100000000000001" customHeight="1" x14ac:dyDescent="0.15">
      <c r="A69" s="188">
        <v>12</v>
      </c>
      <c r="B69" s="75" t="s">
        <v>109</v>
      </c>
      <c r="C69" s="76"/>
      <c r="D69" s="75" t="s">
        <v>110</v>
      </c>
      <c r="E69" s="189"/>
      <c r="F69" s="190"/>
      <c r="G69" s="195"/>
      <c r="H69" s="195"/>
      <c r="I69" s="195"/>
      <c r="J69" s="195"/>
    </row>
    <row r="70" spans="1:10" ht="20.100000000000001" customHeight="1" x14ac:dyDescent="0.15">
      <c r="A70" s="188"/>
      <c r="B70" s="77" t="s">
        <v>111</v>
      </c>
      <c r="C70" s="196"/>
      <c r="D70" s="196"/>
      <c r="E70" s="78"/>
      <c r="F70" s="79" t="s">
        <v>112</v>
      </c>
    </row>
    <row r="71" spans="1:10" ht="20.100000000000001" customHeight="1" x14ac:dyDescent="0.15">
      <c r="A71" s="188"/>
      <c r="B71" s="80" t="s">
        <v>113</v>
      </c>
      <c r="C71" s="192"/>
      <c r="D71" s="193"/>
      <c r="E71" s="193"/>
      <c r="F71" s="194"/>
    </row>
    <row r="72" spans="1:10" ht="20.100000000000001" customHeight="1" x14ac:dyDescent="0.15">
      <c r="A72" s="188"/>
      <c r="B72" s="80" t="s">
        <v>114</v>
      </c>
      <c r="C72" s="192"/>
      <c r="D72" s="193"/>
      <c r="E72" s="193"/>
      <c r="F72" s="194"/>
    </row>
    <row r="73" spans="1:10" ht="20.100000000000001" customHeight="1" x14ac:dyDescent="0.15">
      <c r="A73" s="188"/>
      <c r="B73" s="80" t="s">
        <v>115</v>
      </c>
      <c r="C73" s="192"/>
      <c r="D73" s="193"/>
      <c r="E73" s="193"/>
      <c r="F73" s="194"/>
    </row>
    <row r="74" spans="1:10" ht="20.100000000000001" customHeight="1" x14ac:dyDescent="0.15">
      <c r="A74" s="93"/>
      <c r="B74" s="93"/>
      <c r="C74" s="93"/>
      <c r="D74" s="93"/>
      <c r="E74" s="94"/>
      <c r="F74" s="93"/>
      <c r="G74" s="88"/>
    </row>
    <row r="75" spans="1:10" ht="20.100000000000001" customHeight="1" x14ac:dyDescent="0.15">
      <c r="A75" s="188">
        <v>13</v>
      </c>
      <c r="B75" s="75" t="s">
        <v>109</v>
      </c>
      <c r="C75" s="76"/>
      <c r="D75" s="75" t="s">
        <v>110</v>
      </c>
      <c r="E75" s="189"/>
      <c r="F75" s="190"/>
    </row>
    <row r="76" spans="1:10" ht="20.100000000000001" customHeight="1" x14ac:dyDescent="0.15">
      <c r="A76" s="188"/>
      <c r="B76" s="77" t="s">
        <v>111</v>
      </c>
      <c r="C76" s="196"/>
      <c r="D76" s="196"/>
      <c r="E76" s="78"/>
      <c r="F76" s="79" t="s">
        <v>112</v>
      </c>
    </row>
    <row r="77" spans="1:10" ht="20.100000000000001" customHeight="1" x14ac:dyDescent="0.15">
      <c r="A77" s="188"/>
      <c r="B77" s="80" t="s">
        <v>113</v>
      </c>
      <c r="C77" s="192"/>
      <c r="D77" s="193"/>
      <c r="E77" s="193"/>
      <c r="F77" s="194"/>
    </row>
    <row r="78" spans="1:10" ht="20.100000000000001" customHeight="1" x14ac:dyDescent="0.15">
      <c r="A78" s="188"/>
      <c r="B78" s="80" t="s">
        <v>114</v>
      </c>
      <c r="C78" s="192"/>
      <c r="D78" s="193"/>
      <c r="E78" s="193"/>
      <c r="F78" s="194"/>
    </row>
    <row r="79" spans="1:10" ht="20.100000000000001" customHeight="1" x14ac:dyDescent="0.15">
      <c r="A79" s="188"/>
      <c r="B79" s="80" t="s">
        <v>115</v>
      </c>
      <c r="C79" s="192"/>
      <c r="D79" s="193"/>
      <c r="E79" s="193"/>
      <c r="F79" s="194"/>
    </row>
    <row r="80" spans="1:10" ht="20.100000000000001" customHeight="1" x14ac:dyDescent="0.15">
      <c r="A80" s="92"/>
      <c r="B80" s="84"/>
      <c r="C80" s="85"/>
      <c r="D80" s="85"/>
      <c r="E80" s="86"/>
      <c r="F80" s="87"/>
    </row>
    <row r="81" spans="1:6" ht="20.100000000000001" customHeight="1" x14ac:dyDescent="0.15">
      <c r="A81" s="188">
        <v>14</v>
      </c>
      <c r="B81" s="75" t="s">
        <v>109</v>
      </c>
      <c r="C81" s="76"/>
      <c r="D81" s="75" t="s">
        <v>110</v>
      </c>
      <c r="E81" s="189"/>
      <c r="F81" s="190"/>
    </row>
    <row r="82" spans="1:6" ht="20.100000000000001" customHeight="1" x14ac:dyDescent="0.15">
      <c r="A82" s="188"/>
      <c r="B82" s="77" t="s">
        <v>111</v>
      </c>
      <c r="C82" s="196"/>
      <c r="D82" s="196"/>
      <c r="E82" s="78"/>
      <c r="F82" s="79" t="s">
        <v>112</v>
      </c>
    </row>
    <row r="83" spans="1:6" ht="20.100000000000001" customHeight="1" x14ac:dyDescent="0.15">
      <c r="A83" s="188"/>
      <c r="B83" s="80" t="s">
        <v>113</v>
      </c>
      <c r="C83" s="192"/>
      <c r="D83" s="193"/>
      <c r="E83" s="193"/>
      <c r="F83" s="194"/>
    </row>
    <row r="84" spans="1:6" ht="20.100000000000001" customHeight="1" x14ac:dyDescent="0.15">
      <c r="A84" s="188"/>
      <c r="B84" s="80" t="s">
        <v>114</v>
      </c>
      <c r="C84" s="192"/>
      <c r="D84" s="193"/>
      <c r="E84" s="193"/>
      <c r="F84" s="194"/>
    </row>
    <row r="85" spans="1:6" ht="20.100000000000001" customHeight="1" x14ac:dyDescent="0.15">
      <c r="A85" s="188"/>
      <c r="B85" s="80" t="s">
        <v>115</v>
      </c>
      <c r="C85" s="192"/>
      <c r="D85" s="193"/>
      <c r="E85" s="193"/>
      <c r="F85" s="194"/>
    </row>
  </sheetData>
  <mergeCells count="103">
    <mergeCell ref="E1:F1"/>
    <mergeCell ref="A2:F2"/>
    <mergeCell ref="A3:A7"/>
    <mergeCell ref="E3:F3"/>
    <mergeCell ref="C4:D4"/>
    <mergeCell ref="C5:F5"/>
    <mergeCell ref="G6:J6"/>
    <mergeCell ref="C7:F7"/>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81:A85"/>
    <mergeCell ref="E81:F81"/>
    <mergeCell ref="C82:D82"/>
    <mergeCell ref="C83:F83"/>
    <mergeCell ref="C84:F84"/>
    <mergeCell ref="C85:F85"/>
    <mergeCell ref="A75:A79"/>
    <mergeCell ref="E75:F75"/>
    <mergeCell ref="C76:D76"/>
    <mergeCell ref="C77:F77"/>
    <mergeCell ref="C78:F78"/>
    <mergeCell ref="C79:F79"/>
  </mergeCells>
  <phoneticPr fontId="5"/>
  <pageMargins left="0.25" right="0.25" top="0.75" bottom="0.75" header="0.3" footer="0.3"/>
  <pageSetup paperSize="9" scale="94" orientation="portrait" blackAndWhite="1" r:id="rId1"/>
  <headerFooter alignWithMargins="0"/>
  <rowBreaks count="1" manualBreakCount="1">
    <brk id="4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59999389629810485"/>
  </sheetPr>
  <dimension ref="A1:Y38"/>
  <sheetViews>
    <sheetView showZeros="0" view="pageBreakPreview" topLeftCell="A4" zoomScale="70" zoomScaleNormal="100" zoomScaleSheetLayoutView="70" workbookViewId="0">
      <selection activeCell="J26" sqref="J26"/>
    </sheetView>
  </sheetViews>
  <sheetFormatPr defaultColWidth="9" defaultRowHeight="13.5" x14ac:dyDescent="0.15"/>
  <cols>
    <col min="1" max="11" width="9.625" style="1" customWidth="1"/>
    <col min="12" max="16384" width="9" style="1"/>
  </cols>
  <sheetData>
    <row r="1" spans="1:25" ht="30" customHeight="1" thickBot="1" x14ac:dyDescent="0.2">
      <c r="A1" s="116" t="s">
        <v>0</v>
      </c>
      <c r="B1" s="117"/>
      <c r="C1" s="117"/>
      <c r="D1" s="117"/>
      <c r="E1" s="117"/>
      <c r="F1" s="117"/>
      <c r="G1" s="117"/>
      <c r="H1" s="117"/>
      <c r="I1" s="117"/>
      <c r="J1" s="117"/>
      <c r="K1" s="117"/>
      <c r="L1" s="1" t="s">
        <v>32</v>
      </c>
      <c r="O1" s="149" t="s">
        <v>49</v>
      </c>
      <c r="P1" s="150"/>
      <c r="Q1" s="151"/>
    </row>
    <row r="2" spans="1:25" ht="30" customHeight="1" x14ac:dyDescent="0.15">
      <c r="A2" s="118" t="s">
        <v>19</v>
      </c>
      <c r="B2" s="119"/>
      <c r="C2" s="119"/>
      <c r="D2" s="120" t="s">
        <v>96</v>
      </c>
      <c r="E2" s="121"/>
      <c r="F2" s="121"/>
      <c r="G2" s="121"/>
      <c r="H2" s="121"/>
      <c r="I2" s="121"/>
      <c r="J2" s="121"/>
      <c r="K2" s="122"/>
      <c r="L2" s="1" t="s">
        <v>48</v>
      </c>
    </row>
    <row r="3" spans="1:25" ht="30" customHeight="1" x14ac:dyDescent="0.15">
      <c r="A3" s="111" t="s">
        <v>10</v>
      </c>
      <c r="B3" s="112"/>
      <c r="C3" s="112"/>
      <c r="D3" s="113">
        <f>VLOOKUP($D$2,交通空白!$B$2:$S$7,2,FALSE)</f>
        <v>38991</v>
      </c>
      <c r="E3" s="114"/>
      <c r="F3" s="114"/>
      <c r="G3" s="114"/>
      <c r="H3" s="114"/>
      <c r="I3" s="114"/>
      <c r="J3" s="114"/>
      <c r="K3" s="115"/>
    </row>
    <row r="4" spans="1:25" ht="30" customHeight="1" x14ac:dyDescent="0.15">
      <c r="A4" s="111" t="s">
        <v>1</v>
      </c>
      <c r="B4" s="112"/>
      <c r="C4" s="112"/>
      <c r="D4" s="113">
        <f>VLOOKUP($D$2,交通空白!$B$2:$S$7,3,FALSE)</f>
        <v>45195</v>
      </c>
      <c r="E4" s="114"/>
      <c r="F4" s="114"/>
      <c r="G4" s="114"/>
      <c r="H4" s="114"/>
      <c r="I4" s="114"/>
      <c r="J4" s="114"/>
      <c r="K4" s="115"/>
    </row>
    <row r="5" spans="1:25" ht="30" customHeight="1" x14ac:dyDescent="0.15">
      <c r="A5" s="111" t="s">
        <v>30</v>
      </c>
      <c r="B5" s="112"/>
      <c r="C5" s="112"/>
      <c r="D5" s="113">
        <f>VLOOKUP($D$2,交通空白!$B$2:$S$7,4,FALSE)</f>
        <v>45930</v>
      </c>
      <c r="E5" s="114"/>
      <c r="F5" s="114"/>
      <c r="G5" s="114"/>
      <c r="H5" s="114"/>
      <c r="I5" s="114"/>
      <c r="J5" s="114"/>
      <c r="K5" s="115"/>
      <c r="L5" s="1" t="s">
        <v>31</v>
      </c>
    </row>
    <row r="6" spans="1:25" ht="30" customHeight="1" x14ac:dyDescent="0.15">
      <c r="A6" s="111" t="s">
        <v>20</v>
      </c>
      <c r="B6" s="112"/>
      <c r="C6" s="112"/>
      <c r="D6" s="113" t="str">
        <f>VLOOKUP($D$2,交通空白!$B$2:$S$7,5,FALSE)</f>
        <v>遠軽町</v>
      </c>
      <c r="E6" s="114"/>
      <c r="F6" s="114"/>
      <c r="G6" s="114"/>
      <c r="H6" s="114"/>
      <c r="I6" s="114"/>
      <c r="J6" s="114"/>
      <c r="K6" s="115"/>
    </row>
    <row r="7" spans="1:25" ht="30" customHeight="1" x14ac:dyDescent="0.15">
      <c r="A7" s="111" t="s">
        <v>9</v>
      </c>
      <c r="B7" s="112"/>
      <c r="C7" s="112"/>
      <c r="D7" s="113" t="str">
        <f>VLOOKUP($D$2,交通空白!$B$2:$S$7,6,FALSE)</f>
        <v>佐々木　修一</v>
      </c>
      <c r="E7" s="114"/>
      <c r="F7" s="114"/>
      <c r="G7" s="114"/>
      <c r="H7" s="114"/>
      <c r="I7" s="114"/>
      <c r="J7" s="114"/>
      <c r="K7" s="115"/>
    </row>
    <row r="8" spans="1:25" ht="30" customHeight="1" x14ac:dyDescent="0.15">
      <c r="A8" s="111" t="s">
        <v>21</v>
      </c>
      <c r="B8" s="112"/>
      <c r="C8" s="112"/>
      <c r="D8" s="113" t="str">
        <f>VLOOKUP($D$2,交通空白!$B$2:$S$7,8,FALSE)</f>
        <v>紋別郡遠軽町１条通北３丁目１番地１</v>
      </c>
      <c r="E8" s="114"/>
      <c r="F8" s="114"/>
      <c r="G8" s="114"/>
      <c r="H8" s="114"/>
      <c r="I8" s="114"/>
      <c r="J8" s="114"/>
      <c r="K8" s="115"/>
    </row>
    <row r="9" spans="1:25" ht="30" customHeight="1" x14ac:dyDescent="0.15">
      <c r="A9" s="136" t="s">
        <v>22</v>
      </c>
      <c r="B9" s="137"/>
      <c r="C9" s="138"/>
      <c r="D9" s="142" t="s">
        <v>14</v>
      </c>
      <c r="E9" s="143"/>
      <c r="F9" s="143"/>
      <c r="G9" s="143"/>
      <c r="H9" s="143"/>
      <c r="I9" s="143"/>
      <c r="J9" s="143"/>
      <c r="K9" s="144"/>
    </row>
    <row r="10" spans="1:25" ht="30" customHeight="1" x14ac:dyDescent="0.15">
      <c r="A10" s="139"/>
      <c r="B10" s="140"/>
      <c r="C10" s="141"/>
      <c r="D10" s="142" t="s">
        <v>45</v>
      </c>
      <c r="E10" s="143"/>
      <c r="F10" s="143"/>
      <c r="G10" s="143"/>
      <c r="H10" s="143"/>
      <c r="I10" s="143"/>
      <c r="J10" s="143"/>
      <c r="K10" s="144"/>
    </row>
    <row r="11" spans="1:25" ht="30" customHeight="1" x14ac:dyDescent="0.15">
      <c r="A11" s="123" t="s">
        <v>18</v>
      </c>
      <c r="B11" s="124"/>
      <c r="C11" s="125"/>
      <c r="D11" s="132" t="s">
        <v>11</v>
      </c>
      <c r="E11" s="132"/>
      <c r="F11" s="132" t="s">
        <v>28</v>
      </c>
      <c r="G11" s="132"/>
      <c r="H11" s="132" t="s">
        <v>11</v>
      </c>
      <c r="I11" s="132"/>
      <c r="J11" s="132" t="s">
        <v>28</v>
      </c>
      <c r="K11" s="133"/>
    </row>
    <row r="12" spans="1:25" ht="50.1" customHeight="1" x14ac:dyDescent="0.15">
      <c r="A12" s="126"/>
      <c r="B12" s="127"/>
      <c r="C12" s="128"/>
      <c r="D12" s="134" t="str">
        <f>VLOOKUP($D$2,交通空白!$B$2:$S$7,9,FALSE)</f>
        <v>遠軽町役場</v>
      </c>
      <c r="E12" s="134"/>
      <c r="F12" s="135" t="str">
        <f>VLOOKUP($D$2,交通空白!$B$2:$S$7,10,FALSE)</f>
        <v>紋別郡遠軽町１条通北３丁目１番地１</v>
      </c>
      <c r="G12" s="135"/>
      <c r="H12" s="134"/>
      <c r="I12" s="134"/>
      <c r="J12" s="132"/>
      <c r="K12" s="133"/>
    </row>
    <row r="13" spans="1:25" ht="50.1" customHeight="1" x14ac:dyDescent="0.15">
      <c r="A13" s="129"/>
      <c r="B13" s="130"/>
      <c r="C13" s="131"/>
      <c r="D13" s="134" t="str">
        <f>VLOOKUP($D$2,交通空白!$B$2:$S$7,11,FALSE)</f>
        <v>遠軽町役場丸瀬布総合支所</v>
      </c>
      <c r="E13" s="134"/>
      <c r="F13" s="135" t="str">
        <f>VLOOKUP($D$2,交通空白!$B$2:$S$7,12,FALSE)</f>
        <v>紋別郡遠軽町丸瀬布中町１１５番地２</v>
      </c>
      <c r="G13" s="135"/>
      <c r="H13" s="132"/>
      <c r="I13" s="132"/>
      <c r="J13" s="132"/>
      <c r="K13" s="133"/>
      <c r="O13" s="27"/>
      <c r="X13" s="27"/>
    </row>
    <row r="14" spans="1:25" ht="30" customHeight="1" x14ac:dyDescent="0.15">
      <c r="A14" s="123" t="s">
        <v>16</v>
      </c>
      <c r="B14" s="124"/>
      <c r="C14" s="124"/>
      <c r="D14" s="132" t="str">
        <f>VLOOKUP($D$2,交通空白!$B$2:$S$7,15,FALSE)</f>
        <v>路線</v>
      </c>
      <c r="E14" s="132"/>
      <c r="F14" s="132"/>
      <c r="G14" s="132"/>
      <c r="H14" s="132"/>
      <c r="I14" s="132"/>
      <c r="J14" s="132"/>
      <c r="K14" s="133"/>
      <c r="O14" s="27"/>
      <c r="X14" s="27"/>
      <c r="Y14"/>
    </row>
    <row r="15" spans="1:25" ht="30" customHeight="1" x14ac:dyDescent="0.15">
      <c r="A15" s="123" t="s">
        <v>17</v>
      </c>
      <c r="B15" s="124"/>
      <c r="C15" s="124"/>
      <c r="D15" s="145" t="str">
        <f>VLOOKUP($D$2,交通空白!$B$2:$S$7,16,FALSE)</f>
        <v>遠軽町の区域内の住民</v>
      </c>
      <c r="E15" s="145"/>
      <c r="F15" s="145"/>
      <c r="G15" s="145"/>
      <c r="H15" s="132"/>
      <c r="I15" s="132"/>
      <c r="J15" s="132"/>
      <c r="K15" s="133"/>
      <c r="O15" s="27"/>
      <c r="X15" s="27"/>
    </row>
    <row r="16" spans="1:25" ht="30" customHeight="1" x14ac:dyDescent="0.15">
      <c r="A16" s="184" t="s">
        <v>27</v>
      </c>
      <c r="B16" s="185"/>
      <c r="C16" s="185"/>
      <c r="D16" s="132" t="s">
        <v>15</v>
      </c>
      <c r="E16" s="132"/>
      <c r="F16" s="132" t="s">
        <v>29</v>
      </c>
      <c r="G16" s="132"/>
      <c r="H16" s="132" t="s">
        <v>15</v>
      </c>
      <c r="I16" s="132"/>
      <c r="J16" s="132" t="s">
        <v>29</v>
      </c>
      <c r="K16" s="133"/>
      <c r="O16" s="27"/>
      <c r="P16"/>
      <c r="X16" s="27"/>
    </row>
    <row r="17" spans="1:24" ht="30" customHeight="1" x14ac:dyDescent="0.15">
      <c r="A17" s="184"/>
      <c r="B17" s="185"/>
      <c r="C17" s="185"/>
      <c r="D17" s="146"/>
      <c r="E17" s="147"/>
      <c r="F17" s="146"/>
      <c r="G17" s="147"/>
      <c r="H17" s="146"/>
      <c r="I17" s="147"/>
      <c r="J17" s="146"/>
      <c r="K17" s="148"/>
      <c r="O17" s="27"/>
      <c r="X17" s="27"/>
    </row>
    <row r="18" spans="1:24" ht="50.1" customHeight="1" x14ac:dyDescent="0.15">
      <c r="A18" s="111" t="s">
        <v>23</v>
      </c>
      <c r="B18" s="112"/>
      <c r="C18" s="112"/>
      <c r="D18" s="132"/>
      <c r="E18" s="132"/>
      <c r="F18" s="132"/>
      <c r="G18" s="132"/>
      <c r="H18" s="132"/>
      <c r="I18" s="132"/>
      <c r="J18" s="132"/>
      <c r="K18" s="133"/>
      <c r="O18" s="27"/>
      <c r="X18" s="27"/>
    </row>
    <row r="19" spans="1:24" ht="14.25" x14ac:dyDescent="0.15">
      <c r="A19" s="136" t="s">
        <v>22</v>
      </c>
      <c r="B19" s="138"/>
      <c r="C19" s="158" t="s">
        <v>24</v>
      </c>
      <c r="D19" s="138"/>
      <c r="E19" s="132" t="s">
        <v>25</v>
      </c>
      <c r="F19" s="182"/>
      <c r="G19" s="182"/>
      <c r="H19" s="182"/>
      <c r="I19" s="182"/>
      <c r="J19" s="182"/>
      <c r="K19" s="183"/>
      <c r="O19" s="27"/>
      <c r="X19" s="27"/>
    </row>
    <row r="20" spans="1:24" ht="14.25" x14ac:dyDescent="0.15">
      <c r="A20" s="139"/>
      <c r="B20" s="141"/>
      <c r="C20" s="159"/>
      <c r="D20" s="141"/>
      <c r="E20" s="12" t="s">
        <v>2</v>
      </c>
      <c r="F20" s="12" t="s">
        <v>4</v>
      </c>
      <c r="G20" s="12" t="s">
        <v>5</v>
      </c>
      <c r="H20" s="11" t="s">
        <v>26</v>
      </c>
      <c r="I20" s="12" t="s">
        <v>6</v>
      </c>
      <c r="J20" s="12" t="s">
        <v>7</v>
      </c>
      <c r="K20" s="13" t="s">
        <v>8</v>
      </c>
    </row>
    <row r="21" spans="1:24" ht="14.25" customHeight="1" x14ac:dyDescent="0.15">
      <c r="A21" s="179"/>
      <c r="B21" s="180"/>
      <c r="C21" s="181"/>
      <c r="D21" s="180"/>
      <c r="E21" s="14" t="s">
        <v>3</v>
      </c>
      <c r="F21" s="14" t="s">
        <v>3</v>
      </c>
      <c r="G21" s="14" t="s">
        <v>3</v>
      </c>
      <c r="H21" s="14" t="s">
        <v>3</v>
      </c>
      <c r="I21" s="14" t="s">
        <v>3</v>
      </c>
      <c r="J21" s="14"/>
      <c r="K21" s="15" t="s">
        <v>3</v>
      </c>
    </row>
    <row r="22" spans="1:24" ht="14.25" x14ac:dyDescent="0.15">
      <c r="A22" s="162" t="s">
        <v>13</v>
      </c>
      <c r="B22" s="163"/>
      <c r="C22" s="168" t="str">
        <f>D12</f>
        <v>遠軽町役場</v>
      </c>
      <c r="D22" s="169"/>
      <c r="E22" s="6"/>
      <c r="F22" s="6"/>
      <c r="G22" s="6"/>
      <c r="H22" s="6"/>
      <c r="I22" s="6"/>
      <c r="J22" s="6"/>
      <c r="K22" s="7"/>
    </row>
    <row r="23" spans="1:24" ht="14.25" x14ac:dyDescent="0.15">
      <c r="A23" s="164"/>
      <c r="B23" s="165"/>
      <c r="C23" s="170"/>
      <c r="D23" s="171"/>
      <c r="E23" s="4"/>
      <c r="F23" s="4"/>
      <c r="G23" s="4"/>
      <c r="H23" s="4"/>
      <c r="I23" s="4"/>
      <c r="J23" s="4">
        <v>4</v>
      </c>
      <c r="K23" s="5">
        <f>SUM(E23:J23)</f>
        <v>4</v>
      </c>
    </row>
    <row r="24" spans="1:24" ht="14.25" x14ac:dyDescent="0.15">
      <c r="A24" s="164"/>
      <c r="B24" s="165"/>
      <c r="C24" s="172"/>
      <c r="D24" s="173"/>
      <c r="E24" s="20"/>
      <c r="F24" s="16"/>
      <c r="G24" s="16"/>
      <c r="H24" s="16"/>
      <c r="I24" s="16"/>
      <c r="J24" s="8"/>
      <c r="K24" s="17">
        <f>SUM(E24:I24)</f>
        <v>0</v>
      </c>
    </row>
    <row r="25" spans="1:24" ht="14.25" x14ac:dyDescent="0.15">
      <c r="A25" s="164"/>
      <c r="B25" s="165"/>
      <c r="C25" s="168" t="str">
        <f>D13</f>
        <v>遠軽町役場丸瀬布総合支所</v>
      </c>
      <c r="D25" s="169"/>
      <c r="E25" s="6"/>
      <c r="F25" s="6"/>
      <c r="G25" s="6"/>
      <c r="H25" s="6"/>
      <c r="I25" s="6"/>
      <c r="J25" s="6"/>
      <c r="K25" s="7"/>
    </row>
    <row r="26" spans="1:24" ht="14.25" x14ac:dyDescent="0.15">
      <c r="A26" s="164"/>
      <c r="B26" s="165"/>
      <c r="C26" s="170"/>
      <c r="D26" s="171"/>
      <c r="E26" s="4"/>
      <c r="F26" s="4"/>
      <c r="G26" s="4"/>
      <c r="H26" s="4"/>
      <c r="I26" s="4"/>
      <c r="J26" s="4">
        <v>2</v>
      </c>
      <c r="K26" s="5">
        <f>SUM(E26:J26)</f>
        <v>2</v>
      </c>
    </row>
    <row r="27" spans="1:24" ht="14.25" x14ac:dyDescent="0.15">
      <c r="A27" s="166"/>
      <c r="B27" s="167"/>
      <c r="C27" s="172"/>
      <c r="D27" s="173"/>
      <c r="E27" s="16"/>
      <c r="F27" s="16"/>
      <c r="G27" s="16"/>
      <c r="H27" s="16"/>
      <c r="I27" s="16"/>
      <c r="J27" s="8"/>
      <c r="K27" s="17">
        <f>SUM(E27:I27)</f>
        <v>0</v>
      </c>
    </row>
    <row r="28" spans="1:24" ht="14.25" x14ac:dyDescent="0.15">
      <c r="A28" s="174"/>
      <c r="B28" s="147"/>
      <c r="C28" s="168"/>
      <c r="D28" s="169"/>
      <c r="E28" s="6"/>
      <c r="F28" s="6"/>
      <c r="G28" s="6"/>
      <c r="H28" s="6"/>
      <c r="I28" s="6"/>
      <c r="J28" s="6"/>
      <c r="K28" s="7"/>
    </row>
    <row r="29" spans="1:24" ht="14.25" x14ac:dyDescent="0.15">
      <c r="A29" s="175"/>
      <c r="B29" s="176"/>
      <c r="C29" s="170"/>
      <c r="D29" s="171"/>
      <c r="E29" s="4"/>
      <c r="F29" s="4"/>
      <c r="G29" s="4"/>
      <c r="H29" s="4"/>
      <c r="I29" s="4"/>
      <c r="J29" s="4"/>
      <c r="K29" s="5">
        <f>SUM(E29:J29)</f>
        <v>0</v>
      </c>
    </row>
    <row r="30" spans="1:24" ht="14.25" x14ac:dyDescent="0.15">
      <c r="A30" s="175"/>
      <c r="B30" s="176"/>
      <c r="C30" s="172"/>
      <c r="D30" s="173"/>
      <c r="E30" s="16"/>
      <c r="F30" s="16"/>
      <c r="G30" s="16"/>
      <c r="H30" s="16"/>
      <c r="I30" s="16"/>
      <c r="J30" s="8"/>
      <c r="K30" s="17">
        <f>SUM(E30:I30)</f>
        <v>0</v>
      </c>
      <c r="L30" s="2"/>
      <c r="M30" s="10"/>
    </row>
    <row r="31" spans="1:24" ht="14.25" x14ac:dyDescent="0.15">
      <c r="A31" s="175"/>
      <c r="B31" s="176"/>
      <c r="C31" s="168"/>
      <c r="D31" s="169"/>
      <c r="E31" s="6"/>
      <c r="F31" s="6"/>
      <c r="G31" s="6"/>
      <c r="H31" s="6"/>
      <c r="I31" s="6"/>
      <c r="J31" s="6"/>
      <c r="K31" s="7"/>
      <c r="M31" s="10"/>
    </row>
    <row r="32" spans="1:24" ht="14.25" x14ac:dyDescent="0.15">
      <c r="A32" s="175"/>
      <c r="B32" s="176"/>
      <c r="C32" s="170"/>
      <c r="D32" s="171"/>
      <c r="E32" s="4"/>
      <c r="F32" s="4"/>
      <c r="G32" s="4"/>
      <c r="H32" s="4"/>
      <c r="I32" s="4"/>
      <c r="J32" s="4"/>
      <c r="K32" s="5">
        <f>SUM(E32:J32)</f>
        <v>0</v>
      </c>
    </row>
    <row r="33" spans="1:11" ht="14.25" x14ac:dyDescent="0.15">
      <c r="A33" s="177"/>
      <c r="B33" s="178"/>
      <c r="C33" s="172"/>
      <c r="D33" s="173"/>
      <c r="E33" s="16"/>
      <c r="F33" s="16"/>
      <c r="G33" s="16"/>
      <c r="H33" s="16"/>
      <c r="I33" s="16"/>
      <c r="J33" s="8"/>
      <c r="K33" s="17">
        <f>SUM(E33:I33)</f>
        <v>0</v>
      </c>
    </row>
    <row r="34" spans="1:11" ht="14.25" x14ac:dyDescent="0.15">
      <c r="A34" s="152"/>
      <c r="B34" s="153"/>
      <c r="C34" s="158" t="s">
        <v>12</v>
      </c>
      <c r="D34" s="138"/>
      <c r="E34" s="6"/>
      <c r="F34" s="6"/>
      <c r="G34" s="6"/>
      <c r="H34" s="6"/>
      <c r="I34" s="6"/>
      <c r="J34" s="6"/>
      <c r="K34" s="7"/>
    </row>
    <row r="35" spans="1:11" ht="14.25" x14ac:dyDescent="0.15">
      <c r="A35" s="154"/>
      <c r="B35" s="155"/>
      <c r="C35" s="159"/>
      <c r="D35" s="141"/>
      <c r="E35" s="4">
        <f t="shared" ref="E35:J35" si="0">SUM(E23+E26+E29+E32)</f>
        <v>0</v>
      </c>
      <c r="F35" s="4">
        <f t="shared" si="0"/>
        <v>0</v>
      </c>
      <c r="G35" s="4">
        <f t="shared" si="0"/>
        <v>0</v>
      </c>
      <c r="H35" s="4">
        <f t="shared" si="0"/>
        <v>0</v>
      </c>
      <c r="I35" s="4">
        <f t="shared" si="0"/>
        <v>0</v>
      </c>
      <c r="J35" s="4">
        <f t="shared" si="0"/>
        <v>6</v>
      </c>
      <c r="K35" s="5">
        <f>SUM(E35:J35)</f>
        <v>6</v>
      </c>
    </row>
    <row r="36" spans="1:11" ht="15" thickBot="1" x14ac:dyDescent="0.2">
      <c r="A36" s="156"/>
      <c r="B36" s="157"/>
      <c r="C36" s="160"/>
      <c r="D36" s="161"/>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allowBlank="1" showInputMessage="1" sqref="D2:K2" xr:uid="{00000000-0002-0000-0600-000000000000}"/>
    <dataValidation type="list" allowBlank="1" showInputMessage="1" sqref="A22:B33" xr:uid="{00000000-0002-0000-0600-000001000000}">
      <formula1>"交通空白地有償運送,福祉有償運送"</formula1>
    </dataValidation>
    <dataValidation type="list" allowBlank="1" showInputMessage="1" sqref="D10" xr:uid="{00000000-0002-0000-0600-000002000000}">
      <formula1>"○"</formula1>
    </dataValidation>
  </dataValidations>
  <hyperlinks>
    <hyperlink ref="O1:Q1" location="交通空白!A1" display="目次へ" xr:uid="{00000000-0004-0000-0600-000000000000}"/>
  </hyperlinks>
  <pageMargins left="0.25" right="0.25" top="0.75" bottom="0.75" header="0.3" footer="0.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5"/>
  <sheetViews>
    <sheetView view="pageBreakPreview" zoomScale="85" zoomScaleNormal="100" zoomScaleSheetLayoutView="85" workbookViewId="0">
      <selection activeCell="C23" sqref="C23:F23"/>
    </sheetView>
  </sheetViews>
  <sheetFormatPr defaultColWidth="2.125" defaultRowHeight="14.25" x14ac:dyDescent="0.15"/>
  <cols>
    <col min="1" max="1" width="3.625" style="74" customWidth="1"/>
    <col min="2" max="2" width="20.625" style="3" customWidth="1"/>
    <col min="3" max="3" width="23.625" style="3" customWidth="1"/>
    <col min="4" max="4" width="20.625" style="3" customWidth="1"/>
    <col min="5" max="5" width="20.625" style="95" customWidth="1"/>
    <col min="6" max="6" width="3.625" style="96" customWidth="1"/>
    <col min="7" max="16384" width="2.125" style="3"/>
  </cols>
  <sheetData>
    <row r="1" spans="1:10" ht="15" customHeight="1" x14ac:dyDescent="0.15">
      <c r="E1" s="186" t="s">
        <v>107</v>
      </c>
      <c r="F1" s="186"/>
    </row>
    <row r="2" spans="1:10" ht="24.95" customHeight="1" x14ac:dyDescent="0.15">
      <c r="A2" s="187" t="s">
        <v>108</v>
      </c>
      <c r="B2" s="187"/>
      <c r="C2" s="187"/>
      <c r="D2" s="187"/>
      <c r="E2" s="187"/>
      <c r="F2" s="187"/>
    </row>
    <row r="3" spans="1:10" ht="20.100000000000001" customHeight="1" x14ac:dyDescent="0.15">
      <c r="A3" s="188">
        <v>1</v>
      </c>
      <c r="B3" s="75" t="s">
        <v>109</v>
      </c>
      <c r="C3" s="76">
        <v>38991</v>
      </c>
      <c r="D3" s="75" t="s">
        <v>110</v>
      </c>
      <c r="E3" s="189"/>
      <c r="F3" s="190"/>
    </row>
    <row r="4" spans="1:10" ht="20.100000000000001" customHeight="1" x14ac:dyDescent="0.15">
      <c r="A4" s="188"/>
      <c r="B4" s="77" t="s">
        <v>111</v>
      </c>
      <c r="C4" s="191" t="s">
        <v>118</v>
      </c>
      <c r="D4" s="191"/>
      <c r="E4" s="78">
        <v>13.4</v>
      </c>
      <c r="F4" s="79" t="s">
        <v>112</v>
      </c>
    </row>
    <row r="5" spans="1:10" ht="20.100000000000001" customHeight="1" x14ac:dyDescent="0.15">
      <c r="A5" s="188"/>
      <c r="B5" s="80" t="s">
        <v>113</v>
      </c>
      <c r="C5" s="192" t="s">
        <v>176</v>
      </c>
      <c r="D5" s="193"/>
      <c r="E5" s="193"/>
      <c r="F5" s="194"/>
    </row>
    <row r="6" spans="1:10" ht="20.100000000000001" customHeight="1" x14ac:dyDescent="0.15">
      <c r="A6" s="188"/>
      <c r="B6" s="80" t="s">
        <v>114</v>
      </c>
      <c r="C6" s="192" t="s">
        <v>179</v>
      </c>
      <c r="D6" s="193"/>
      <c r="E6" s="193"/>
      <c r="F6" s="194"/>
      <c r="G6" s="186"/>
      <c r="H6" s="186"/>
      <c r="I6" s="186"/>
      <c r="J6" s="186"/>
    </row>
    <row r="7" spans="1:10" ht="20.100000000000001" customHeight="1" x14ac:dyDescent="0.15">
      <c r="A7" s="188"/>
      <c r="B7" s="80" t="s">
        <v>115</v>
      </c>
      <c r="C7" s="192" t="s">
        <v>123</v>
      </c>
      <c r="D7" s="193"/>
      <c r="E7" s="193"/>
      <c r="F7" s="194"/>
    </row>
    <row r="8" spans="1:10" ht="20.100000000000001" customHeight="1" x14ac:dyDescent="0.15">
      <c r="A8" s="83"/>
      <c r="B8" s="84"/>
      <c r="C8" s="85"/>
      <c r="D8" s="85"/>
      <c r="E8" s="86"/>
      <c r="F8" s="87"/>
      <c r="G8" s="88"/>
    </row>
    <row r="9" spans="1:10" ht="20.100000000000001" customHeight="1" x14ac:dyDescent="0.15">
      <c r="A9" s="188">
        <v>2</v>
      </c>
      <c r="B9" s="75" t="s">
        <v>109</v>
      </c>
      <c r="C9" s="76">
        <f>$C$3</f>
        <v>38991</v>
      </c>
      <c r="D9" s="75" t="s">
        <v>110</v>
      </c>
      <c r="E9" s="189"/>
      <c r="F9" s="190"/>
    </row>
    <row r="10" spans="1:10" ht="20.100000000000001" customHeight="1" x14ac:dyDescent="0.15">
      <c r="A10" s="188"/>
      <c r="B10" s="77" t="s">
        <v>111</v>
      </c>
      <c r="C10" s="191" t="s">
        <v>119</v>
      </c>
      <c r="D10" s="191"/>
      <c r="E10" s="78">
        <v>20.399999999999999</v>
      </c>
      <c r="F10" s="79" t="s">
        <v>112</v>
      </c>
    </row>
    <row r="11" spans="1:10" ht="20.100000000000001" customHeight="1" x14ac:dyDescent="0.15">
      <c r="A11" s="188"/>
      <c r="B11" s="80" t="s">
        <v>113</v>
      </c>
      <c r="C11" s="192" t="s">
        <v>177</v>
      </c>
      <c r="D11" s="193"/>
      <c r="E11" s="193"/>
      <c r="F11" s="194"/>
      <c r="G11" s="195"/>
      <c r="H11" s="195"/>
      <c r="I11" s="195"/>
      <c r="J11" s="195"/>
    </row>
    <row r="12" spans="1:10" ht="20.100000000000001" customHeight="1" x14ac:dyDescent="0.15">
      <c r="A12" s="188"/>
      <c r="B12" s="80" t="s">
        <v>114</v>
      </c>
      <c r="C12" s="192" t="s">
        <v>124</v>
      </c>
      <c r="D12" s="193"/>
      <c r="E12" s="193"/>
      <c r="F12" s="194"/>
      <c r="G12" s="89"/>
    </row>
    <row r="13" spans="1:10" ht="20.100000000000001" customHeight="1" x14ac:dyDescent="0.15">
      <c r="A13" s="188"/>
      <c r="B13" s="80" t="s">
        <v>115</v>
      </c>
      <c r="C13" s="192" t="s">
        <v>125</v>
      </c>
      <c r="D13" s="193"/>
      <c r="E13" s="193"/>
      <c r="F13" s="194"/>
    </row>
    <row r="14" spans="1:10" ht="20.100000000000001" customHeight="1" x14ac:dyDescent="0.15">
      <c r="A14" s="90"/>
      <c r="B14" s="84"/>
      <c r="C14" s="85"/>
      <c r="D14" s="85"/>
      <c r="E14" s="86"/>
      <c r="F14" s="87"/>
      <c r="G14" s="88"/>
    </row>
    <row r="15" spans="1:10" ht="20.100000000000001" customHeight="1" x14ac:dyDescent="0.15">
      <c r="A15" s="188">
        <v>3</v>
      </c>
      <c r="B15" s="75" t="s">
        <v>109</v>
      </c>
      <c r="C15" s="76">
        <f>$C$3</f>
        <v>38991</v>
      </c>
      <c r="D15" s="75" t="s">
        <v>110</v>
      </c>
      <c r="E15" s="189"/>
      <c r="F15" s="190"/>
    </row>
    <row r="16" spans="1:10" ht="20.100000000000001" customHeight="1" x14ac:dyDescent="0.15">
      <c r="A16" s="188"/>
      <c r="B16" s="77" t="s">
        <v>111</v>
      </c>
      <c r="C16" s="191" t="s">
        <v>120</v>
      </c>
      <c r="D16" s="191"/>
      <c r="E16" s="78">
        <v>12.2</v>
      </c>
      <c r="F16" s="79" t="s">
        <v>112</v>
      </c>
    </row>
    <row r="17" spans="1:10" ht="20.100000000000001" customHeight="1" x14ac:dyDescent="0.15">
      <c r="A17" s="188"/>
      <c r="B17" s="80" t="s">
        <v>113</v>
      </c>
      <c r="C17" s="192" t="s">
        <v>178</v>
      </c>
      <c r="D17" s="193"/>
      <c r="E17" s="193"/>
      <c r="F17" s="194"/>
      <c r="G17" s="195"/>
      <c r="H17" s="195"/>
      <c r="I17" s="195"/>
      <c r="J17" s="195"/>
    </row>
    <row r="18" spans="1:10" ht="20.100000000000001" customHeight="1" x14ac:dyDescent="0.15">
      <c r="A18" s="188"/>
      <c r="B18" s="80" t="s">
        <v>114</v>
      </c>
      <c r="C18" s="192" t="s">
        <v>180</v>
      </c>
      <c r="D18" s="193"/>
      <c r="E18" s="193"/>
      <c r="F18" s="194"/>
      <c r="G18" s="89"/>
    </row>
    <row r="19" spans="1:10" ht="20.100000000000001" customHeight="1" x14ac:dyDescent="0.15">
      <c r="A19" s="188"/>
      <c r="B19" s="80" t="s">
        <v>115</v>
      </c>
      <c r="C19" s="192" t="s">
        <v>126</v>
      </c>
      <c r="D19" s="193"/>
      <c r="E19" s="193"/>
      <c r="F19" s="194"/>
    </row>
    <row r="20" spans="1:10" ht="20.100000000000001" customHeight="1" x14ac:dyDescent="0.15">
      <c r="A20" s="90"/>
      <c r="B20" s="84"/>
      <c r="C20" s="85"/>
      <c r="D20" s="85"/>
      <c r="E20" s="86"/>
      <c r="F20" s="87"/>
      <c r="G20" s="88"/>
    </row>
    <row r="21" spans="1:10" ht="20.100000000000001" customHeight="1" x14ac:dyDescent="0.15">
      <c r="A21" s="188">
        <v>4</v>
      </c>
      <c r="B21" s="75" t="s">
        <v>109</v>
      </c>
      <c r="C21" s="76">
        <f>$C$3</f>
        <v>38991</v>
      </c>
      <c r="D21" s="75" t="s">
        <v>110</v>
      </c>
      <c r="E21" s="189"/>
      <c r="F21" s="190"/>
    </row>
    <row r="22" spans="1:10" ht="20.100000000000001" customHeight="1" x14ac:dyDescent="0.15">
      <c r="A22" s="188"/>
      <c r="B22" s="77" t="s">
        <v>111</v>
      </c>
      <c r="C22" s="191" t="s">
        <v>121</v>
      </c>
      <c r="D22" s="191"/>
      <c r="E22" s="97" t="s">
        <v>122</v>
      </c>
      <c r="F22" s="79" t="s">
        <v>112</v>
      </c>
    </row>
    <row r="23" spans="1:10" ht="20.100000000000001" customHeight="1" x14ac:dyDescent="0.15">
      <c r="A23" s="188"/>
      <c r="B23" s="80" t="s">
        <v>113</v>
      </c>
      <c r="C23" s="192" t="s">
        <v>177</v>
      </c>
      <c r="D23" s="193"/>
      <c r="E23" s="193"/>
      <c r="F23" s="194"/>
      <c r="G23" s="195"/>
      <c r="H23" s="195"/>
      <c r="I23" s="195"/>
      <c r="J23" s="195"/>
    </row>
    <row r="24" spans="1:10" ht="20.100000000000001" customHeight="1" x14ac:dyDescent="0.15">
      <c r="A24" s="188"/>
      <c r="B24" s="80" t="s">
        <v>114</v>
      </c>
      <c r="C24" s="192" t="s">
        <v>181</v>
      </c>
      <c r="D24" s="193"/>
      <c r="E24" s="193"/>
      <c r="F24" s="194"/>
      <c r="G24" s="89"/>
    </row>
    <row r="25" spans="1:10" ht="20.100000000000001" customHeight="1" x14ac:dyDescent="0.15">
      <c r="A25" s="188"/>
      <c r="B25" s="80" t="s">
        <v>115</v>
      </c>
      <c r="C25" s="192" t="s">
        <v>125</v>
      </c>
      <c r="D25" s="193"/>
      <c r="E25" s="193"/>
      <c r="F25" s="194"/>
    </row>
    <row r="26" spans="1:10" ht="20.100000000000001" customHeight="1" x14ac:dyDescent="0.15">
      <c r="A26" s="90"/>
      <c r="B26" s="84"/>
      <c r="C26" s="85"/>
      <c r="D26" s="85"/>
      <c r="E26" s="86"/>
      <c r="F26" s="87"/>
      <c r="G26" s="88"/>
    </row>
    <row r="27" spans="1:10" ht="20.100000000000001" customHeight="1" x14ac:dyDescent="0.15">
      <c r="A27" s="188">
        <v>5</v>
      </c>
      <c r="B27" s="75" t="s">
        <v>109</v>
      </c>
      <c r="C27" s="76"/>
      <c r="D27" s="75" t="s">
        <v>110</v>
      </c>
      <c r="E27" s="189"/>
      <c r="F27" s="190"/>
    </row>
    <row r="28" spans="1:10" ht="20.100000000000001" customHeight="1" x14ac:dyDescent="0.15">
      <c r="A28" s="188"/>
      <c r="B28" s="77" t="s">
        <v>111</v>
      </c>
      <c r="C28" s="191"/>
      <c r="D28" s="191"/>
      <c r="E28" s="78"/>
      <c r="F28" s="79" t="s">
        <v>112</v>
      </c>
    </row>
    <row r="29" spans="1:10" ht="20.100000000000001" customHeight="1" x14ac:dyDescent="0.15">
      <c r="A29" s="188"/>
      <c r="B29" s="80" t="s">
        <v>113</v>
      </c>
      <c r="C29" s="192"/>
      <c r="D29" s="193"/>
      <c r="E29" s="193"/>
      <c r="F29" s="194"/>
    </row>
    <row r="30" spans="1:10" ht="20.100000000000001" customHeight="1" x14ac:dyDescent="0.15">
      <c r="A30" s="188"/>
      <c r="B30" s="80" t="s">
        <v>114</v>
      </c>
      <c r="C30" s="192"/>
      <c r="D30" s="193"/>
      <c r="E30" s="193"/>
      <c r="F30" s="194"/>
      <c r="G30" s="195"/>
      <c r="H30" s="195"/>
      <c r="I30" s="195"/>
      <c r="J30" s="195"/>
    </row>
    <row r="31" spans="1:10" ht="20.100000000000001" customHeight="1" x14ac:dyDescent="0.15">
      <c r="A31" s="188"/>
      <c r="B31" s="80" t="s">
        <v>115</v>
      </c>
      <c r="C31" s="192"/>
      <c r="D31" s="193"/>
      <c r="E31" s="193"/>
      <c r="F31" s="194"/>
      <c r="G31" s="89"/>
    </row>
    <row r="32" spans="1:10" ht="20.100000000000001" customHeight="1" x14ac:dyDescent="0.15">
      <c r="A32" s="90"/>
      <c r="B32" s="84"/>
      <c r="C32" s="85"/>
      <c r="D32" s="85"/>
      <c r="E32" s="86"/>
      <c r="F32" s="87"/>
      <c r="G32" s="88"/>
    </row>
    <row r="33" spans="1:10" ht="20.100000000000001" customHeight="1" x14ac:dyDescent="0.15">
      <c r="A33" s="188">
        <v>6</v>
      </c>
      <c r="B33" s="75" t="s">
        <v>109</v>
      </c>
      <c r="C33" s="76"/>
      <c r="D33" s="75" t="s">
        <v>110</v>
      </c>
      <c r="E33" s="189"/>
      <c r="F33" s="190"/>
      <c r="G33" s="91"/>
      <c r="H33" s="91"/>
      <c r="I33" s="91"/>
      <c r="J33" s="91"/>
    </row>
    <row r="34" spans="1:10" ht="20.100000000000001" customHeight="1" x14ac:dyDescent="0.15">
      <c r="A34" s="188"/>
      <c r="B34" s="77" t="s">
        <v>111</v>
      </c>
      <c r="C34" s="191"/>
      <c r="D34" s="191"/>
      <c r="E34" s="78"/>
      <c r="F34" s="79" t="s">
        <v>112</v>
      </c>
    </row>
    <row r="35" spans="1:10" ht="20.100000000000001" customHeight="1" x14ac:dyDescent="0.15">
      <c r="A35" s="188"/>
      <c r="B35" s="80" t="s">
        <v>113</v>
      </c>
      <c r="C35" s="192"/>
      <c r="D35" s="193"/>
      <c r="E35" s="193"/>
      <c r="F35" s="194"/>
    </row>
    <row r="36" spans="1:10" ht="20.100000000000001" customHeight="1" x14ac:dyDescent="0.15">
      <c r="A36" s="188"/>
      <c r="B36" s="80" t="s">
        <v>114</v>
      </c>
      <c r="C36" s="192"/>
      <c r="D36" s="193"/>
      <c r="E36" s="193"/>
      <c r="F36" s="194"/>
      <c r="G36" s="195"/>
      <c r="H36" s="195"/>
      <c r="I36" s="195"/>
      <c r="J36" s="195"/>
    </row>
    <row r="37" spans="1:10" ht="20.100000000000001" customHeight="1" x14ac:dyDescent="0.15">
      <c r="A37" s="188"/>
      <c r="B37" s="80" t="s">
        <v>115</v>
      </c>
      <c r="C37" s="192"/>
      <c r="D37" s="193"/>
      <c r="E37" s="193"/>
      <c r="F37" s="194"/>
      <c r="G37" s="195"/>
      <c r="H37" s="195"/>
      <c r="I37" s="195"/>
      <c r="J37" s="195"/>
    </row>
    <row r="38" spans="1:10" ht="20.100000000000001" customHeight="1" x14ac:dyDescent="0.15">
      <c r="A38" s="90"/>
      <c r="B38" s="84"/>
      <c r="C38" s="85"/>
      <c r="D38" s="85"/>
      <c r="E38" s="86"/>
      <c r="F38" s="87"/>
      <c r="G38" s="88"/>
    </row>
    <row r="39" spans="1:10" ht="20.100000000000001" customHeight="1" x14ac:dyDescent="0.15">
      <c r="A39" s="188">
        <v>7</v>
      </c>
      <c r="B39" s="75" t="s">
        <v>109</v>
      </c>
      <c r="C39" s="76"/>
      <c r="D39" s="75" t="s">
        <v>110</v>
      </c>
      <c r="E39" s="189"/>
      <c r="F39" s="190"/>
    </row>
    <row r="40" spans="1:10" ht="20.100000000000001" customHeight="1" x14ac:dyDescent="0.15">
      <c r="A40" s="188"/>
      <c r="B40" s="77" t="s">
        <v>111</v>
      </c>
      <c r="C40" s="191"/>
      <c r="D40" s="191"/>
      <c r="E40" s="78"/>
      <c r="F40" s="79" t="s">
        <v>112</v>
      </c>
    </row>
    <row r="41" spans="1:10" ht="20.100000000000001" customHeight="1" x14ac:dyDescent="0.15">
      <c r="A41" s="188"/>
      <c r="B41" s="80" t="s">
        <v>113</v>
      </c>
      <c r="C41" s="192"/>
      <c r="D41" s="193"/>
      <c r="E41" s="193"/>
      <c r="F41" s="194"/>
    </row>
    <row r="42" spans="1:10" ht="20.100000000000001" customHeight="1" x14ac:dyDescent="0.15">
      <c r="A42" s="188"/>
      <c r="B42" s="80" t="s">
        <v>114</v>
      </c>
      <c r="C42" s="192"/>
      <c r="D42" s="193"/>
      <c r="E42" s="193"/>
      <c r="F42" s="194"/>
      <c r="G42" s="195"/>
      <c r="H42" s="195"/>
      <c r="I42" s="195"/>
      <c r="J42" s="195"/>
    </row>
    <row r="43" spans="1:10" ht="20.100000000000001" customHeight="1" x14ac:dyDescent="0.15">
      <c r="A43" s="188"/>
      <c r="B43" s="80" t="s">
        <v>115</v>
      </c>
      <c r="C43" s="192"/>
      <c r="D43" s="193"/>
      <c r="E43" s="193"/>
      <c r="F43" s="194"/>
      <c r="G43" s="195"/>
      <c r="H43" s="195"/>
      <c r="I43" s="195"/>
      <c r="J43" s="195"/>
    </row>
    <row r="44" spans="1:10" ht="20.100000000000001" customHeight="1" x14ac:dyDescent="0.15">
      <c r="A44" s="90"/>
      <c r="B44" s="84"/>
      <c r="C44" s="85"/>
      <c r="D44" s="85"/>
      <c r="E44" s="86"/>
      <c r="F44" s="87"/>
      <c r="G44" s="88"/>
    </row>
    <row r="45" spans="1:10" ht="20.100000000000001" customHeight="1" x14ac:dyDescent="0.15">
      <c r="A45" s="188">
        <v>8</v>
      </c>
      <c r="B45" s="75" t="s">
        <v>109</v>
      </c>
      <c r="C45" s="76"/>
      <c r="D45" s="75" t="s">
        <v>110</v>
      </c>
      <c r="E45" s="189"/>
      <c r="F45" s="190"/>
      <c r="G45" s="195"/>
      <c r="H45" s="195"/>
      <c r="I45" s="195"/>
      <c r="J45" s="195"/>
    </row>
    <row r="46" spans="1:10" ht="20.100000000000001" customHeight="1" x14ac:dyDescent="0.15">
      <c r="A46" s="188"/>
      <c r="B46" s="77" t="s">
        <v>111</v>
      </c>
      <c r="C46" s="191"/>
      <c r="D46" s="191"/>
      <c r="E46" s="78"/>
      <c r="F46" s="79" t="s">
        <v>112</v>
      </c>
    </row>
    <row r="47" spans="1:10" ht="20.100000000000001" customHeight="1" x14ac:dyDescent="0.15">
      <c r="A47" s="188"/>
      <c r="B47" s="80" t="s">
        <v>113</v>
      </c>
      <c r="C47" s="192"/>
      <c r="D47" s="193"/>
      <c r="E47" s="193"/>
      <c r="F47" s="194"/>
    </row>
    <row r="48" spans="1:10" ht="20.100000000000001" customHeight="1" x14ac:dyDescent="0.15">
      <c r="A48" s="188"/>
      <c r="B48" s="80" t="s">
        <v>114</v>
      </c>
      <c r="C48" s="192"/>
      <c r="D48" s="193"/>
      <c r="E48" s="193"/>
      <c r="F48" s="194"/>
      <c r="G48" s="195"/>
      <c r="H48" s="195"/>
      <c r="I48" s="195"/>
      <c r="J48" s="195"/>
    </row>
    <row r="49" spans="1:10" ht="20.100000000000001" customHeight="1" x14ac:dyDescent="0.15">
      <c r="A49" s="188"/>
      <c r="B49" s="80" t="s">
        <v>115</v>
      </c>
      <c r="C49" s="192"/>
      <c r="D49" s="193"/>
      <c r="E49" s="193"/>
      <c r="F49" s="194"/>
      <c r="G49" s="89"/>
    </row>
    <row r="50" spans="1:10" ht="20.100000000000001" customHeight="1" x14ac:dyDescent="0.15">
      <c r="A50" s="90"/>
      <c r="B50" s="84"/>
      <c r="C50" s="85"/>
      <c r="D50" s="85"/>
      <c r="E50" s="86"/>
      <c r="F50" s="87"/>
      <c r="G50" s="88"/>
    </row>
    <row r="51" spans="1:10" ht="20.100000000000001" customHeight="1" x14ac:dyDescent="0.15">
      <c r="A51" s="188">
        <v>9</v>
      </c>
      <c r="B51" s="75" t="s">
        <v>109</v>
      </c>
      <c r="C51" s="76"/>
      <c r="D51" s="75" t="s">
        <v>110</v>
      </c>
      <c r="E51" s="189"/>
      <c r="F51" s="190"/>
    </row>
    <row r="52" spans="1:10" ht="20.100000000000001" customHeight="1" x14ac:dyDescent="0.15">
      <c r="A52" s="188"/>
      <c r="B52" s="77" t="s">
        <v>111</v>
      </c>
      <c r="C52" s="196"/>
      <c r="D52" s="196"/>
      <c r="E52" s="78"/>
      <c r="F52" s="79" t="s">
        <v>112</v>
      </c>
      <c r="G52" s="195"/>
      <c r="H52" s="195"/>
      <c r="I52" s="195"/>
      <c r="J52" s="195"/>
    </row>
    <row r="53" spans="1:10" ht="20.100000000000001" customHeight="1" x14ac:dyDescent="0.15">
      <c r="A53" s="188"/>
      <c r="B53" s="80" t="s">
        <v>113</v>
      </c>
      <c r="C53" s="192"/>
      <c r="D53" s="193"/>
      <c r="E53" s="193"/>
      <c r="F53" s="194"/>
    </row>
    <row r="54" spans="1:10" ht="20.100000000000001" customHeight="1" x14ac:dyDescent="0.15">
      <c r="A54" s="188"/>
      <c r="B54" s="80" t="s">
        <v>114</v>
      </c>
      <c r="C54" s="192"/>
      <c r="D54" s="193"/>
      <c r="E54" s="193"/>
      <c r="F54" s="194"/>
    </row>
    <row r="55" spans="1:10" ht="20.100000000000001" customHeight="1" x14ac:dyDescent="0.15">
      <c r="A55" s="188"/>
      <c r="B55" s="80" t="s">
        <v>115</v>
      </c>
      <c r="C55" s="192"/>
      <c r="D55" s="193"/>
      <c r="E55" s="193"/>
      <c r="F55" s="194"/>
    </row>
    <row r="56" spans="1:10" ht="20.100000000000001" customHeight="1" x14ac:dyDescent="0.15">
      <c r="A56" s="92"/>
      <c r="B56" s="84"/>
      <c r="C56" s="85"/>
      <c r="D56" s="85"/>
      <c r="E56" s="86"/>
      <c r="F56" s="87"/>
      <c r="G56" s="88"/>
    </row>
    <row r="57" spans="1:10" ht="20.100000000000001" customHeight="1" x14ac:dyDescent="0.15">
      <c r="A57" s="188">
        <v>10</v>
      </c>
      <c r="B57" s="75" t="s">
        <v>109</v>
      </c>
      <c r="C57" s="76"/>
      <c r="D57" s="75" t="s">
        <v>110</v>
      </c>
      <c r="E57" s="189"/>
      <c r="F57" s="190"/>
    </row>
    <row r="58" spans="1:10" ht="20.100000000000001" customHeight="1" x14ac:dyDescent="0.15">
      <c r="A58" s="188"/>
      <c r="B58" s="77" t="s">
        <v>111</v>
      </c>
      <c r="C58" s="196"/>
      <c r="D58" s="196"/>
      <c r="E58" s="78"/>
      <c r="F58" s="79" t="s">
        <v>112</v>
      </c>
      <c r="G58" s="195"/>
      <c r="H58" s="195"/>
      <c r="I58" s="195"/>
      <c r="J58" s="195"/>
    </row>
    <row r="59" spans="1:10" ht="20.100000000000001" customHeight="1" x14ac:dyDescent="0.15">
      <c r="A59" s="188"/>
      <c r="B59" s="80" t="s">
        <v>113</v>
      </c>
      <c r="C59" s="192"/>
      <c r="D59" s="193"/>
      <c r="E59" s="193"/>
      <c r="F59" s="194"/>
      <c r="G59" s="89"/>
    </row>
    <row r="60" spans="1:10" ht="20.100000000000001" customHeight="1" x14ac:dyDescent="0.15">
      <c r="A60" s="188"/>
      <c r="B60" s="80" t="s">
        <v>114</v>
      </c>
      <c r="C60" s="192"/>
      <c r="D60" s="193"/>
      <c r="E60" s="193"/>
      <c r="F60" s="194"/>
    </row>
    <row r="61" spans="1:10" ht="20.100000000000001" customHeight="1" x14ac:dyDescent="0.15">
      <c r="A61" s="188"/>
      <c r="B61" s="80" t="s">
        <v>115</v>
      </c>
      <c r="C61" s="192"/>
      <c r="D61" s="193"/>
      <c r="E61" s="193"/>
      <c r="F61" s="194"/>
    </row>
    <row r="62" spans="1:10" ht="20.100000000000001" customHeight="1" x14ac:dyDescent="0.15">
      <c r="A62" s="93"/>
      <c r="B62" s="93"/>
      <c r="C62" s="93"/>
      <c r="D62" s="93"/>
      <c r="E62" s="94"/>
      <c r="F62" s="93"/>
      <c r="G62" s="88"/>
    </row>
    <row r="63" spans="1:10" ht="20.100000000000001" customHeight="1" x14ac:dyDescent="0.15">
      <c r="A63" s="188">
        <v>11</v>
      </c>
      <c r="B63" s="75" t="s">
        <v>109</v>
      </c>
      <c r="C63" s="76"/>
      <c r="D63" s="75" t="s">
        <v>110</v>
      </c>
      <c r="E63" s="189"/>
      <c r="F63" s="190"/>
      <c r="G63" s="195"/>
      <c r="H63" s="195"/>
      <c r="I63" s="195"/>
      <c r="J63" s="195"/>
    </row>
    <row r="64" spans="1:10" ht="20.100000000000001" customHeight="1" x14ac:dyDescent="0.15">
      <c r="A64" s="188"/>
      <c r="B64" s="77" t="s">
        <v>111</v>
      </c>
      <c r="C64" s="196"/>
      <c r="D64" s="196"/>
      <c r="E64" s="78"/>
      <c r="F64" s="79" t="s">
        <v>112</v>
      </c>
      <c r="G64" s="195"/>
      <c r="H64" s="195"/>
      <c r="I64" s="195"/>
      <c r="J64" s="195"/>
    </row>
    <row r="65" spans="1:10" ht="20.100000000000001" customHeight="1" x14ac:dyDescent="0.15">
      <c r="A65" s="188"/>
      <c r="B65" s="80" t="s">
        <v>113</v>
      </c>
      <c r="C65" s="192"/>
      <c r="D65" s="193"/>
      <c r="E65" s="193"/>
      <c r="F65" s="194"/>
    </row>
    <row r="66" spans="1:10" ht="20.100000000000001" customHeight="1" x14ac:dyDescent="0.15">
      <c r="A66" s="188"/>
      <c r="B66" s="80" t="s">
        <v>114</v>
      </c>
      <c r="C66" s="192"/>
      <c r="D66" s="193"/>
      <c r="E66" s="193"/>
      <c r="F66" s="194"/>
    </row>
    <row r="67" spans="1:10" ht="20.100000000000001" customHeight="1" x14ac:dyDescent="0.15">
      <c r="A67" s="188"/>
      <c r="B67" s="80" t="s">
        <v>115</v>
      </c>
      <c r="C67" s="192"/>
      <c r="D67" s="193"/>
      <c r="E67" s="193"/>
      <c r="F67" s="194"/>
      <c r="G67" s="195"/>
      <c r="H67" s="195"/>
      <c r="I67" s="195"/>
      <c r="J67" s="195"/>
    </row>
    <row r="68" spans="1:10" ht="20.100000000000001" customHeight="1" x14ac:dyDescent="0.15">
      <c r="A68" s="92"/>
      <c r="B68" s="84"/>
      <c r="C68" s="85"/>
      <c r="D68" s="85"/>
      <c r="E68" s="86"/>
      <c r="F68" s="87"/>
      <c r="G68" s="195"/>
      <c r="H68" s="195"/>
      <c r="I68" s="195"/>
      <c r="J68" s="195"/>
    </row>
    <row r="69" spans="1:10" ht="20.100000000000001" customHeight="1" x14ac:dyDescent="0.15">
      <c r="A69" s="188">
        <v>12</v>
      </c>
      <c r="B69" s="75" t="s">
        <v>109</v>
      </c>
      <c r="C69" s="76"/>
      <c r="D69" s="75" t="s">
        <v>110</v>
      </c>
      <c r="E69" s="189"/>
      <c r="F69" s="190"/>
      <c r="G69" s="195"/>
      <c r="H69" s="195"/>
      <c r="I69" s="195"/>
      <c r="J69" s="195"/>
    </row>
    <row r="70" spans="1:10" ht="20.100000000000001" customHeight="1" x14ac:dyDescent="0.15">
      <c r="A70" s="188"/>
      <c r="B70" s="77" t="s">
        <v>111</v>
      </c>
      <c r="C70" s="196"/>
      <c r="D70" s="196"/>
      <c r="E70" s="78"/>
      <c r="F70" s="79" t="s">
        <v>112</v>
      </c>
    </row>
    <row r="71" spans="1:10" ht="20.100000000000001" customHeight="1" x14ac:dyDescent="0.15">
      <c r="A71" s="188"/>
      <c r="B71" s="80" t="s">
        <v>113</v>
      </c>
      <c r="C71" s="192"/>
      <c r="D71" s="193"/>
      <c r="E71" s="193"/>
      <c r="F71" s="194"/>
    </row>
    <row r="72" spans="1:10" ht="20.100000000000001" customHeight="1" x14ac:dyDescent="0.15">
      <c r="A72" s="188"/>
      <c r="B72" s="80" t="s">
        <v>114</v>
      </c>
      <c r="C72" s="192"/>
      <c r="D72" s="193"/>
      <c r="E72" s="193"/>
      <c r="F72" s="194"/>
    </row>
    <row r="73" spans="1:10" ht="20.100000000000001" customHeight="1" x14ac:dyDescent="0.15">
      <c r="A73" s="188"/>
      <c r="B73" s="80" t="s">
        <v>115</v>
      </c>
      <c r="C73" s="192"/>
      <c r="D73" s="193"/>
      <c r="E73" s="193"/>
      <c r="F73" s="194"/>
    </row>
    <row r="74" spans="1:10" ht="20.100000000000001" customHeight="1" x14ac:dyDescent="0.15">
      <c r="A74" s="93"/>
      <c r="B74" s="93"/>
      <c r="C74" s="93"/>
      <c r="D74" s="93"/>
      <c r="E74" s="94"/>
      <c r="F74" s="93"/>
      <c r="G74" s="88"/>
    </row>
    <row r="75" spans="1:10" ht="20.100000000000001" customHeight="1" x14ac:dyDescent="0.15">
      <c r="A75" s="188">
        <v>13</v>
      </c>
      <c r="B75" s="75" t="s">
        <v>109</v>
      </c>
      <c r="C75" s="76"/>
      <c r="D75" s="75" t="s">
        <v>110</v>
      </c>
      <c r="E75" s="189"/>
      <c r="F75" s="190"/>
    </row>
    <row r="76" spans="1:10" ht="20.100000000000001" customHeight="1" x14ac:dyDescent="0.15">
      <c r="A76" s="188"/>
      <c r="B76" s="77" t="s">
        <v>111</v>
      </c>
      <c r="C76" s="196"/>
      <c r="D76" s="196"/>
      <c r="E76" s="78"/>
      <c r="F76" s="79" t="s">
        <v>112</v>
      </c>
    </row>
    <row r="77" spans="1:10" ht="20.100000000000001" customHeight="1" x14ac:dyDescent="0.15">
      <c r="A77" s="188"/>
      <c r="B77" s="80" t="s">
        <v>113</v>
      </c>
      <c r="C77" s="192"/>
      <c r="D77" s="193"/>
      <c r="E77" s="193"/>
      <c r="F77" s="194"/>
    </row>
    <row r="78" spans="1:10" ht="20.100000000000001" customHeight="1" x14ac:dyDescent="0.15">
      <c r="A78" s="188"/>
      <c r="B78" s="80" t="s">
        <v>114</v>
      </c>
      <c r="C78" s="192"/>
      <c r="D78" s="193"/>
      <c r="E78" s="193"/>
      <c r="F78" s="194"/>
    </row>
    <row r="79" spans="1:10" ht="20.100000000000001" customHeight="1" x14ac:dyDescent="0.15">
      <c r="A79" s="188"/>
      <c r="B79" s="80" t="s">
        <v>115</v>
      </c>
      <c r="C79" s="192"/>
      <c r="D79" s="193"/>
      <c r="E79" s="193"/>
      <c r="F79" s="194"/>
    </row>
    <row r="80" spans="1:10" ht="20.100000000000001" customHeight="1" x14ac:dyDescent="0.15">
      <c r="A80" s="92"/>
      <c r="B80" s="84"/>
      <c r="C80" s="85"/>
      <c r="D80" s="85"/>
      <c r="E80" s="86"/>
      <c r="F80" s="87"/>
    </row>
    <row r="81" spans="1:6" ht="20.100000000000001" customHeight="1" x14ac:dyDescent="0.15">
      <c r="A81" s="188">
        <v>14</v>
      </c>
      <c r="B81" s="75" t="s">
        <v>109</v>
      </c>
      <c r="C81" s="76"/>
      <c r="D81" s="75" t="s">
        <v>110</v>
      </c>
      <c r="E81" s="189"/>
      <c r="F81" s="190"/>
    </row>
    <row r="82" spans="1:6" ht="20.100000000000001" customHeight="1" x14ac:dyDescent="0.15">
      <c r="A82" s="188"/>
      <c r="B82" s="77" t="s">
        <v>111</v>
      </c>
      <c r="C82" s="196"/>
      <c r="D82" s="196"/>
      <c r="E82" s="78"/>
      <c r="F82" s="79" t="s">
        <v>112</v>
      </c>
    </row>
    <row r="83" spans="1:6" ht="20.100000000000001" customHeight="1" x14ac:dyDescent="0.15">
      <c r="A83" s="188"/>
      <c r="B83" s="80" t="s">
        <v>113</v>
      </c>
      <c r="C83" s="192"/>
      <c r="D83" s="193"/>
      <c r="E83" s="193"/>
      <c r="F83" s="194"/>
    </row>
    <row r="84" spans="1:6" ht="20.100000000000001" customHeight="1" x14ac:dyDescent="0.15">
      <c r="A84" s="188"/>
      <c r="B84" s="80" t="s">
        <v>114</v>
      </c>
      <c r="C84" s="192"/>
      <c r="D84" s="193"/>
      <c r="E84" s="193"/>
      <c r="F84" s="194"/>
    </row>
    <row r="85" spans="1:6" ht="20.100000000000001" customHeight="1" x14ac:dyDescent="0.15">
      <c r="A85" s="188"/>
      <c r="B85" s="80" t="s">
        <v>115</v>
      </c>
      <c r="C85" s="192"/>
      <c r="D85" s="193"/>
      <c r="E85" s="193"/>
      <c r="F85" s="194"/>
    </row>
  </sheetData>
  <mergeCells count="104">
    <mergeCell ref="E1:F1"/>
    <mergeCell ref="A2:F2"/>
    <mergeCell ref="A3:A7"/>
    <mergeCell ref="E3:F3"/>
    <mergeCell ref="C4:D4"/>
    <mergeCell ref="C5:F5"/>
    <mergeCell ref="C6:F6"/>
    <mergeCell ref="G6:J6"/>
    <mergeCell ref="C7:F7"/>
    <mergeCell ref="A9:A13"/>
    <mergeCell ref="E9:F9"/>
    <mergeCell ref="C10:D10"/>
    <mergeCell ref="C11:F11"/>
    <mergeCell ref="G11:J11"/>
    <mergeCell ref="C12:F12"/>
    <mergeCell ref="C13:F13"/>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81:A85"/>
    <mergeCell ref="E81:F81"/>
    <mergeCell ref="C82:D82"/>
    <mergeCell ref="C83:F83"/>
    <mergeCell ref="C84:F84"/>
    <mergeCell ref="C85:F85"/>
    <mergeCell ref="A75:A79"/>
    <mergeCell ref="E75:F75"/>
    <mergeCell ref="C76:D76"/>
    <mergeCell ref="C77:F77"/>
    <mergeCell ref="C78:F78"/>
    <mergeCell ref="C79:F79"/>
  </mergeCells>
  <phoneticPr fontId="5"/>
  <pageMargins left="1.0236220472440944" right="0"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59999389629810485"/>
  </sheetPr>
  <dimension ref="A1:Y38"/>
  <sheetViews>
    <sheetView showZeros="0" view="pageBreakPreview" topLeftCell="A4" zoomScale="70" zoomScaleNormal="100" zoomScaleSheetLayoutView="70" workbookViewId="0">
      <selection activeCell="J24" sqref="J24"/>
    </sheetView>
  </sheetViews>
  <sheetFormatPr defaultColWidth="9" defaultRowHeight="13.5" x14ac:dyDescent="0.15"/>
  <cols>
    <col min="1" max="11" width="9.625" style="1" customWidth="1"/>
    <col min="12" max="16384" width="9" style="1"/>
  </cols>
  <sheetData>
    <row r="1" spans="1:25" ht="30" customHeight="1" thickBot="1" x14ac:dyDescent="0.2">
      <c r="A1" s="116" t="s">
        <v>0</v>
      </c>
      <c r="B1" s="117"/>
      <c r="C1" s="117"/>
      <c r="D1" s="117"/>
      <c r="E1" s="117"/>
      <c r="F1" s="117"/>
      <c r="G1" s="117"/>
      <c r="H1" s="117"/>
      <c r="I1" s="117"/>
      <c r="J1" s="117"/>
      <c r="K1" s="117"/>
      <c r="L1" s="1" t="s">
        <v>32</v>
      </c>
      <c r="O1" s="149" t="s">
        <v>49</v>
      </c>
      <c r="P1" s="150"/>
      <c r="Q1" s="151"/>
    </row>
    <row r="2" spans="1:25" ht="30" customHeight="1" x14ac:dyDescent="0.15">
      <c r="A2" s="118" t="s">
        <v>19</v>
      </c>
      <c r="B2" s="119"/>
      <c r="C2" s="119"/>
      <c r="D2" s="120" t="s">
        <v>97</v>
      </c>
      <c r="E2" s="121"/>
      <c r="F2" s="121"/>
      <c r="G2" s="121"/>
      <c r="H2" s="121"/>
      <c r="I2" s="121"/>
      <c r="J2" s="121"/>
      <c r="K2" s="122"/>
      <c r="L2" s="1" t="s">
        <v>48</v>
      </c>
    </row>
    <row r="3" spans="1:25" ht="30" customHeight="1" x14ac:dyDescent="0.15">
      <c r="A3" s="111" t="s">
        <v>10</v>
      </c>
      <c r="B3" s="112"/>
      <c r="C3" s="112"/>
      <c r="D3" s="113">
        <f>VLOOKUP($D$2,交通空白!$B$2:$S$7,2,FALSE)</f>
        <v>38991</v>
      </c>
      <c r="E3" s="114"/>
      <c r="F3" s="114"/>
      <c r="G3" s="114"/>
      <c r="H3" s="114"/>
      <c r="I3" s="114"/>
      <c r="J3" s="114"/>
      <c r="K3" s="115"/>
    </row>
    <row r="4" spans="1:25" ht="30" customHeight="1" x14ac:dyDescent="0.15">
      <c r="A4" s="111" t="s">
        <v>1</v>
      </c>
      <c r="B4" s="112"/>
      <c r="C4" s="112"/>
      <c r="D4" s="113">
        <f>VLOOKUP($D$2,交通空白!$B$2:$S$7,3,FALSE)</f>
        <v>45197</v>
      </c>
      <c r="E4" s="114"/>
      <c r="F4" s="114"/>
      <c r="G4" s="114"/>
      <c r="H4" s="114"/>
      <c r="I4" s="114"/>
      <c r="J4" s="114"/>
      <c r="K4" s="115"/>
    </row>
    <row r="5" spans="1:25" ht="30" customHeight="1" x14ac:dyDescent="0.15">
      <c r="A5" s="111" t="s">
        <v>30</v>
      </c>
      <c r="B5" s="112"/>
      <c r="C5" s="112"/>
      <c r="D5" s="113">
        <f>VLOOKUP($D$2,交通空白!$B$2:$S$7,4,FALSE)</f>
        <v>46295</v>
      </c>
      <c r="E5" s="114"/>
      <c r="F5" s="114"/>
      <c r="G5" s="114"/>
      <c r="H5" s="114"/>
      <c r="I5" s="114"/>
      <c r="J5" s="114"/>
      <c r="K5" s="115"/>
      <c r="L5" s="1" t="s">
        <v>31</v>
      </c>
    </row>
    <row r="6" spans="1:25" ht="30" customHeight="1" x14ac:dyDescent="0.15">
      <c r="A6" s="111" t="s">
        <v>20</v>
      </c>
      <c r="B6" s="112"/>
      <c r="C6" s="112"/>
      <c r="D6" s="113" t="str">
        <f>VLOOKUP($D$2,交通空白!$B$2:$S$7,5,FALSE)</f>
        <v>佐呂間町</v>
      </c>
      <c r="E6" s="114"/>
      <c r="F6" s="114"/>
      <c r="G6" s="114"/>
      <c r="H6" s="114"/>
      <c r="I6" s="114"/>
      <c r="J6" s="114"/>
      <c r="K6" s="115"/>
    </row>
    <row r="7" spans="1:25" ht="30" customHeight="1" x14ac:dyDescent="0.15">
      <c r="A7" s="111" t="s">
        <v>9</v>
      </c>
      <c r="B7" s="112"/>
      <c r="C7" s="112"/>
      <c r="D7" s="113" t="str">
        <f>VLOOKUP($D$2,交通空白!$B$2:$S$7,6,FALSE)</f>
        <v>武田　温友</v>
      </c>
      <c r="E7" s="114"/>
      <c r="F7" s="114"/>
      <c r="G7" s="114"/>
      <c r="H7" s="114"/>
      <c r="I7" s="114"/>
      <c r="J7" s="114"/>
      <c r="K7" s="115"/>
    </row>
    <row r="8" spans="1:25" ht="30" customHeight="1" x14ac:dyDescent="0.15">
      <c r="A8" s="111" t="s">
        <v>21</v>
      </c>
      <c r="B8" s="112"/>
      <c r="C8" s="112"/>
      <c r="D8" s="113" t="str">
        <f>VLOOKUP($D$2,交通空白!$B$2:$S$7,8,FALSE)</f>
        <v>常呂郡佐呂間町字永代町３番地の１</v>
      </c>
      <c r="E8" s="114"/>
      <c r="F8" s="114"/>
      <c r="G8" s="114"/>
      <c r="H8" s="114"/>
      <c r="I8" s="114"/>
      <c r="J8" s="114"/>
      <c r="K8" s="115"/>
    </row>
    <row r="9" spans="1:25" ht="30" customHeight="1" x14ac:dyDescent="0.15">
      <c r="A9" s="136" t="s">
        <v>22</v>
      </c>
      <c r="B9" s="137"/>
      <c r="C9" s="138"/>
      <c r="D9" s="142" t="s">
        <v>14</v>
      </c>
      <c r="E9" s="143"/>
      <c r="F9" s="143"/>
      <c r="G9" s="143"/>
      <c r="H9" s="143"/>
      <c r="I9" s="143"/>
      <c r="J9" s="143"/>
      <c r="K9" s="144"/>
    </row>
    <row r="10" spans="1:25" ht="30" customHeight="1" x14ac:dyDescent="0.15">
      <c r="A10" s="139"/>
      <c r="B10" s="140"/>
      <c r="C10" s="141"/>
      <c r="D10" s="142" t="s">
        <v>45</v>
      </c>
      <c r="E10" s="143"/>
      <c r="F10" s="143"/>
      <c r="G10" s="143"/>
      <c r="H10" s="143"/>
      <c r="I10" s="143"/>
      <c r="J10" s="143"/>
      <c r="K10" s="144"/>
    </row>
    <row r="11" spans="1:25" ht="30" customHeight="1" x14ac:dyDescent="0.15">
      <c r="A11" s="123" t="s">
        <v>18</v>
      </c>
      <c r="B11" s="124"/>
      <c r="C11" s="125"/>
      <c r="D11" s="132" t="s">
        <v>11</v>
      </c>
      <c r="E11" s="132"/>
      <c r="F11" s="132" t="s">
        <v>28</v>
      </c>
      <c r="G11" s="132"/>
      <c r="H11" s="132" t="s">
        <v>11</v>
      </c>
      <c r="I11" s="132"/>
      <c r="J11" s="132" t="s">
        <v>28</v>
      </c>
      <c r="K11" s="133"/>
    </row>
    <row r="12" spans="1:25" ht="50.1" customHeight="1" x14ac:dyDescent="0.15">
      <c r="A12" s="126"/>
      <c r="B12" s="127"/>
      <c r="C12" s="128"/>
      <c r="D12" s="134" t="str">
        <f>VLOOKUP($D$2,交通空白!$B$2:$S$7,9,FALSE)</f>
        <v>佐呂間町役場</v>
      </c>
      <c r="E12" s="134"/>
      <c r="F12" s="135" t="str">
        <f>VLOOKUP($D$2,交通空白!$B$2:$S$7,10,FALSE)</f>
        <v>常呂郡佐呂間町字永代町３番地の１</v>
      </c>
      <c r="G12" s="135"/>
      <c r="H12" s="134"/>
      <c r="I12" s="134"/>
      <c r="J12" s="132"/>
      <c r="K12" s="133"/>
    </row>
    <row r="13" spans="1:25" ht="50.1" customHeight="1" x14ac:dyDescent="0.15">
      <c r="A13" s="129"/>
      <c r="B13" s="130"/>
      <c r="C13" s="131"/>
      <c r="D13" s="134"/>
      <c r="E13" s="134"/>
      <c r="F13" s="135"/>
      <c r="G13" s="135"/>
      <c r="H13" s="132"/>
      <c r="I13" s="132"/>
      <c r="J13" s="132"/>
      <c r="K13" s="133"/>
      <c r="O13" s="27"/>
      <c r="X13" s="27"/>
    </row>
    <row r="14" spans="1:25" ht="30" customHeight="1" x14ac:dyDescent="0.15">
      <c r="A14" s="123" t="s">
        <v>16</v>
      </c>
      <c r="B14" s="124"/>
      <c r="C14" s="124"/>
      <c r="D14" s="132" t="str">
        <f>VLOOKUP($D$2,交通空白!$B$2:$S$7,15,FALSE)</f>
        <v>路線</v>
      </c>
      <c r="E14" s="132"/>
      <c r="F14" s="132"/>
      <c r="G14" s="132"/>
      <c r="H14" s="132"/>
      <c r="I14" s="132"/>
      <c r="J14" s="132"/>
      <c r="K14" s="133"/>
      <c r="O14" s="27"/>
      <c r="X14" s="27"/>
      <c r="Y14"/>
    </row>
    <row r="15" spans="1:25" ht="30" customHeight="1" x14ac:dyDescent="0.15">
      <c r="A15" s="123" t="s">
        <v>17</v>
      </c>
      <c r="B15" s="124"/>
      <c r="C15" s="124"/>
      <c r="D15" s="145" t="str">
        <f>VLOOKUP($D$2,交通空白!$B$2:$S$7,16,FALSE)</f>
        <v>町が運送を行う町の区域内の住民</v>
      </c>
      <c r="E15" s="145"/>
      <c r="F15" s="145"/>
      <c r="G15" s="145"/>
      <c r="H15" s="132"/>
      <c r="I15" s="132"/>
      <c r="J15" s="132"/>
      <c r="K15" s="133"/>
      <c r="O15" s="27"/>
      <c r="X15" s="27"/>
    </row>
    <row r="16" spans="1:25" ht="30" customHeight="1" x14ac:dyDescent="0.15">
      <c r="A16" s="184" t="s">
        <v>27</v>
      </c>
      <c r="B16" s="185"/>
      <c r="C16" s="185"/>
      <c r="D16" s="132" t="s">
        <v>15</v>
      </c>
      <c r="E16" s="132"/>
      <c r="F16" s="132" t="s">
        <v>29</v>
      </c>
      <c r="G16" s="132"/>
      <c r="H16" s="132" t="s">
        <v>15</v>
      </c>
      <c r="I16" s="132"/>
      <c r="J16" s="132" t="s">
        <v>29</v>
      </c>
      <c r="K16" s="133"/>
      <c r="O16" s="27"/>
      <c r="P16"/>
      <c r="X16" s="27"/>
    </row>
    <row r="17" spans="1:24" ht="30" customHeight="1" x14ac:dyDescent="0.15">
      <c r="A17" s="184"/>
      <c r="B17" s="185"/>
      <c r="C17" s="185"/>
      <c r="D17" s="146"/>
      <c r="E17" s="147"/>
      <c r="F17" s="146"/>
      <c r="G17" s="147"/>
      <c r="H17" s="146"/>
      <c r="I17" s="147"/>
      <c r="J17" s="146"/>
      <c r="K17" s="148"/>
      <c r="O17" s="27"/>
      <c r="X17" s="27"/>
    </row>
    <row r="18" spans="1:24" ht="50.1" customHeight="1" x14ac:dyDescent="0.15">
      <c r="A18" s="111" t="s">
        <v>23</v>
      </c>
      <c r="B18" s="112"/>
      <c r="C18" s="112"/>
      <c r="D18" s="132"/>
      <c r="E18" s="132"/>
      <c r="F18" s="132"/>
      <c r="G18" s="132"/>
      <c r="H18" s="132"/>
      <c r="I18" s="132"/>
      <c r="J18" s="132"/>
      <c r="K18" s="133"/>
      <c r="O18" s="27"/>
      <c r="X18" s="27"/>
    </row>
    <row r="19" spans="1:24" ht="14.25" x14ac:dyDescent="0.15">
      <c r="A19" s="136" t="s">
        <v>22</v>
      </c>
      <c r="B19" s="138"/>
      <c r="C19" s="158" t="s">
        <v>24</v>
      </c>
      <c r="D19" s="138"/>
      <c r="E19" s="132" t="s">
        <v>25</v>
      </c>
      <c r="F19" s="182"/>
      <c r="G19" s="182"/>
      <c r="H19" s="182"/>
      <c r="I19" s="182"/>
      <c r="J19" s="182"/>
      <c r="K19" s="183"/>
      <c r="O19" s="27"/>
      <c r="X19" s="27"/>
    </row>
    <row r="20" spans="1:24" ht="14.25" x14ac:dyDescent="0.15">
      <c r="A20" s="139"/>
      <c r="B20" s="141"/>
      <c r="C20" s="159"/>
      <c r="D20" s="141"/>
      <c r="E20" s="12" t="s">
        <v>2</v>
      </c>
      <c r="F20" s="12" t="s">
        <v>4</v>
      </c>
      <c r="G20" s="12" t="s">
        <v>5</v>
      </c>
      <c r="H20" s="11" t="s">
        <v>26</v>
      </c>
      <c r="I20" s="12" t="s">
        <v>6</v>
      </c>
      <c r="J20" s="12" t="s">
        <v>7</v>
      </c>
      <c r="K20" s="13" t="s">
        <v>8</v>
      </c>
    </row>
    <row r="21" spans="1:24" ht="14.25" customHeight="1" x14ac:dyDescent="0.15">
      <c r="A21" s="179"/>
      <c r="B21" s="180"/>
      <c r="C21" s="181"/>
      <c r="D21" s="180"/>
      <c r="E21" s="14" t="s">
        <v>3</v>
      </c>
      <c r="F21" s="14" t="s">
        <v>3</v>
      </c>
      <c r="G21" s="14" t="s">
        <v>3</v>
      </c>
      <c r="H21" s="14" t="s">
        <v>3</v>
      </c>
      <c r="I21" s="14" t="s">
        <v>3</v>
      </c>
      <c r="J21" s="14"/>
      <c r="K21" s="15" t="s">
        <v>3</v>
      </c>
    </row>
    <row r="22" spans="1:24" ht="14.25" x14ac:dyDescent="0.15">
      <c r="A22" s="162" t="s">
        <v>13</v>
      </c>
      <c r="B22" s="163"/>
      <c r="C22" s="168" t="str">
        <f>D12</f>
        <v>佐呂間町役場</v>
      </c>
      <c r="D22" s="169"/>
      <c r="E22" s="6"/>
      <c r="F22" s="6"/>
      <c r="G22" s="6"/>
      <c r="H22" s="6"/>
      <c r="I22" s="6"/>
      <c r="J22" s="6"/>
      <c r="K22" s="7"/>
    </row>
    <row r="23" spans="1:24" ht="14.25" x14ac:dyDescent="0.15">
      <c r="A23" s="164"/>
      <c r="B23" s="165"/>
      <c r="C23" s="170"/>
      <c r="D23" s="171"/>
      <c r="E23" s="4"/>
      <c r="F23" s="4"/>
      <c r="G23" s="4"/>
      <c r="H23" s="4"/>
      <c r="I23" s="4"/>
      <c r="J23" s="4">
        <v>3</v>
      </c>
      <c r="K23" s="5">
        <f>SUM(E23:J23)</f>
        <v>3</v>
      </c>
    </row>
    <row r="24" spans="1:24" ht="14.25" x14ac:dyDescent="0.15">
      <c r="A24" s="164"/>
      <c r="B24" s="165"/>
      <c r="C24" s="172"/>
      <c r="D24" s="173"/>
      <c r="E24" s="20"/>
      <c r="F24" s="16"/>
      <c r="G24" s="16"/>
      <c r="H24" s="16"/>
      <c r="I24" s="16"/>
      <c r="J24" s="8"/>
      <c r="K24" s="17">
        <f>SUM(E24:I24)</f>
        <v>0</v>
      </c>
    </row>
    <row r="25" spans="1:24" ht="14.25" x14ac:dyDescent="0.15">
      <c r="A25" s="164"/>
      <c r="B25" s="165"/>
      <c r="C25" s="168"/>
      <c r="D25" s="169"/>
      <c r="E25" s="6"/>
      <c r="F25" s="6"/>
      <c r="G25" s="6"/>
      <c r="H25" s="6"/>
      <c r="I25" s="6"/>
      <c r="J25" s="6"/>
      <c r="K25" s="7"/>
    </row>
    <row r="26" spans="1:24" ht="14.25" x14ac:dyDescent="0.15">
      <c r="A26" s="164"/>
      <c r="B26" s="165"/>
      <c r="C26" s="170"/>
      <c r="D26" s="171"/>
      <c r="E26" s="4"/>
      <c r="F26" s="4"/>
      <c r="G26" s="4"/>
      <c r="H26" s="4"/>
      <c r="I26" s="4"/>
      <c r="J26" s="4"/>
      <c r="K26" s="5">
        <f>SUM(E26:J26)</f>
        <v>0</v>
      </c>
    </row>
    <row r="27" spans="1:24" ht="14.25" x14ac:dyDescent="0.15">
      <c r="A27" s="166"/>
      <c r="B27" s="167"/>
      <c r="C27" s="172"/>
      <c r="D27" s="173"/>
      <c r="E27" s="16"/>
      <c r="F27" s="16"/>
      <c r="G27" s="16"/>
      <c r="H27" s="16"/>
      <c r="I27" s="16"/>
      <c r="J27" s="8"/>
      <c r="K27" s="17">
        <f>SUM(E27:I27)</f>
        <v>0</v>
      </c>
    </row>
    <row r="28" spans="1:24" ht="14.25" x14ac:dyDescent="0.15">
      <c r="A28" s="174"/>
      <c r="B28" s="147"/>
      <c r="C28" s="168"/>
      <c r="D28" s="169"/>
      <c r="E28" s="6"/>
      <c r="F28" s="6"/>
      <c r="G28" s="6"/>
      <c r="H28" s="6"/>
      <c r="I28" s="6"/>
      <c r="J28" s="6"/>
      <c r="K28" s="7"/>
    </row>
    <row r="29" spans="1:24" ht="14.25" x14ac:dyDescent="0.15">
      <c r="A29" s="175"/>
      <c r="B29" s="176"/>
      <c r="C29" s="170"/>
      <c r="D29" s="171"/>
      <c r="E29" s="4"/>
      <c r="F29" s="4"/>
      <c r="G29" s="4"/>
      <c r="H29" s="4"/>
      <c r="I29" s="4"/>
      <c r="J29" s="4"/>
      <c r="K29" s="5">
        <f>SUM(E29:J29)</f>
        <v>0</v>
      </c>
    </row>
    <row r="30" spans="1:24" ht="14.25" x14ac:dyDescent="0.15">
      <c r="A30" s="175"/>
      <c r="B30" s="176"/>
      <c r="C30" s="172"/>
      <c r="D30" s="173"/>
      <c r="E30" s="16"/>
      <c r="F30" s="16"/>
      <c r="G30" s="16"/>
      <c r="H30" s="16"/>
      <c r="I30" s="16"/>
      <c r="J30" s="8"/>
      <c r="K30" s="17">
        <f>SUM(E30:I30)</f>
        <v>0</v>
      </c>
      <c r="L30" s="2"/>
      <c r="M30" s="10"/>
    </row>
    <row r="31" spans="1:24" ht="14.25" x14ac:dyDescent="0.15">
      <c r="A31" s="175"/>
      <c r="B31" s="176"/>
      <c r="C31" s="168"/>
      <c r="D31" s="169"/>
      <c r="E31" s="6"/>
      <c r="F31" s="6"/>
      <c r="G31" s="6"/>
      <c r="H31" s="6"/>
      <c r="I31" s="6"/>
      <c r="J31" s="6"/>
      <c r="K31" s="7"/>
      <c r="M31" s="10"/>
    </row>
    <row r="32" spans="1:24" ht="14.25" x14ac:dyDescent="0.15">
      <c r="A32" s="175"/>
      <c r="B32" s="176"/>
      <c r="C32" s="170"/>
      <c r="D32" s="171"/>
      <c r="E32" s="4"/>
      <c r="F32" s="4"/>
      <c r="G32" s="4"/>
      <c r="H32" s="4"/>
      <c r="I32" s="4"/>
      <c r="J32" s="4"/>
      <c r="K32" s="5">
        <f>SUM(E32:J32)</f>
        <v>0</v>
      </c>
    </row>
    <row r="33" spans="1:11" ht="14.25" x14ac:dyDescent="0.15">
      <c r="A33" s="177"/>
      <c r="B33" s="178"/>
      <c r="C33" s="172"/>
      <c r="D33" s="173"/>
      <c r="E33" s="16"/>
      <c r="F33" s="16"/>
      <c r="G33" s="16"/>
      <c r="H33" s="16"/>
      <c r="I33" s="16"/>
      <c r="J33" s="8"/>
      <c r="K33" s="17">
        <f>SUM(E33:I33)</f>
        <v>0</v>
      </c>
    </row>
    <row r="34" spans="1:11" ht="14.25" x14ac:dyDescent="0.15">
      <c r="A34" s="152"/>
      <c r="B34" s="153"/>
      <c r="C34" s="158" t="s">
        <v>12</v>
      </c>
      <c r="D34" s="138"/>
      <c r="E34" s="6"/>
      <c r="F34" s="6"/>
      <c r="G34" s="6"/>
      <c r="H34" s="6"/>
      <c r="I34" s="6"/>
      <c r="J34" s="6"/>
      <c r="K34" s="7"/>
    </row>
    <row r="35" spans="1:11" ht="14.25" x14ac:dyDescent="0.15">
      <c r="A35" s="154"/>
      <c r="B35" s="155"/>
      <c r="C35" s="159"/>
      <c r="D35" s="141"/>
      <c r="E35" s="4">
        <f t="shared" ref="E35:J35" si="0">SUM(E23+E26+E29+E32)</f>
        <v>0</v>
      </c>
      <c r="F35" s="4">
        <f t="shared" si="0"/>
        <v>0</v>
      </c>
      <c r="G35" s="4">
        <f t="shared" si="0"/>
        <v>0</v>
      </c>
      <c r="H35" s="4">
        <f t="shared" si="0"/>
        <v>0</v>
      </c>
      <c r="I35" s="4">
        <f t="shared" si="0"/>
        <v>0</v>
      </c>
      <c r="J35" s="4">
        <f t="shared" si="0"/>
        <v>3</v>
      </c>
      <c r="K35" s="5">
        <f>SUM(E35:J35)</f>
        <v>3</v>
      </c>
    </row>
    <row r="36" spans="1:11" ht="15" thickBot="1" x14ac:dyDescent="0.2">
      <c r="A36" s="156"/>
      <c r="B36" s="157"/>
      <c r="C36" s="160"/>
      <c r="D36" s="161"/>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A14:C14"/>
    <mergeCell ref="D14:G14"/>
    <mergeCell ref="H14:K14"/>
    <mergeCell ref="A15:C15"/>
    <mergeCell ref="D15:G15"/>
    <mergeCell ref="H15:K15"/>
    <mergeCell ref="A8:C8"/>
    <mergeCell ref="D8:K8"/>
    <mergeCell ref="A9:C10"/>
    <mergeCell ref="D9:K9"/>
    <mergeCell ref="D10:K10"/>
    <mergeCell ref="A11:C13"/>
    <mergeCell ref="D11:E11"/>
    <mergeCell ref="F11:G11"/>
    <mergeCell ref="H11:I11"/>
    <mergeCell ref="J11:K11"/>
    <mergeCell ref="D12:E12"/>
    <mergeCell ref="F12:G12"/>
    <mergeCell ref="H12:I12"/>
    <mergeCell ref="J12:K12"/>
    <mergeCell ref="D13:E13"/>
    <mergeCell ref="F13:G13"/>
    <mergeCell ref="H13:I13"/>
    <mergeCell ref="J13:K13"/>
    <mergeCell ref="A5:C5"/>
    <mergeCell ref="D5:K5"/>
    <mergeCell ref="A6:C6"/>
    <mergeCell ref="D6:K6"/>
    <mergeCell ref="A7:C7"/>
    <mergeCell ref="D7:K7"/>
    <mergeCell ref="A4:C4"/>
    <mergeCell ref="D4:K4"/>
    <mergeCell ref="A1:K1"/>
    <mergeCell ref="A2:C2"/>
    <mergeCell ref="D2:K2"/>
    <mergeCell ref="A3:C3"/>
    <mergeCell ref="D3:K3"/>
  </mergeCells>
  <phoneticPr fontId="5"/>
  <dataValidations count="3">
    <dataValidation type="list" allowBlank="1" showInputMessage="1" sqref="D10" xr:uid="{00000000-0002-0000-0800-000000000000}">
      <formula1>"○"</formula1>
    </dataValidation>
    <dataValidation type="list" allowBlank="1" showInputMessage="1" sqref="A22:B33" xr:uid="{00000000-0002-0000-0800-000001000000}">
      <formula1>"交通空白地有償運送,福祉有償運送"</formula1>
    </dataValidation>
    <dataValidation allowBlank="1" showInputMessage="1" sqref="D2:K2" xr:uid="{00000000-0002-0000-0800-000002000000}"/>
  </dataValidations>
  <hyperlinks>
    <hyperlink ref="O1:Q1" location="交通空白!A1" display="目次へ" xr:uid="{00000000-0004-0000-0800-000000000000}"/>
  </hyperlinks>
  <pageMargins left="0.25" right="0.25"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交通空白</vt:lpstr>
      <vt:lpstr>様式</vt:lpstr>
      <vt:lpstr>市交2</vt:lpstr>
      <vt:lpstr>市交２(別紙)</vt:lpstr>
      <vt:lpstr>市交4</vt:lpstr>
      <vt:lpstr>市交４(別紙)</vt:lpstr>
      <vt:lpstr>市交5</vt:lpstr>
      <vt:lpstr>市交５(別紙 )</vt:lpstr>
      <vt:lpstr>市交8</vt:lpstr>
      <vt:lpstr>市交８(別紙 )</vt:lpstr>
      <vt:lpstr>市交9</vt:lpstr>
      <vt:lpstr>市交９(別紙 )</vt:lpstr>
      <vt:lpstr>市交10</vt:lpstr>
      <vt:lpstr>北北交１</vt:lpstr>
      <vt:lpstr>北北交１（別紙）</vt:lpstr>
      <vt:lpstr>交通空白!Print_Area</vt:lpstr>
      <vt:lpstr>市交10!Print_Area</vt:lpstr>
      <vt:lpstr>市交2!Print_Area</vt:lpstr>
      <vt:lpstr>'市交２(別紙)'!Print_Area</vt:lpstr>
      <vt:lpstr>市交4!Print_Area</vt:lpstr>
      <vt:lpstr>'市交４(別紙)'!Print_Area</vt:lpstr>
      <vt:lpstr>市交5!Print_Area</vt:lpstr>
      <vt:lpstr>'市交５(別紙 )'!Print_Area</vt:lpstr>
      <vt:lpstr>市交8!Print_Area</vt:lpstr>
      <vt:lpstr>'市交８(別紙 )'!Print_Area</vt:lpstr>
      <vt:lpstr>市交9!Print_Area</vt:lpstr>
      <vt:lpstr>'市交９(別紙 )'!Print_Area</vt:lpstr>
      <vt:lpstr>北北交１!Print_Area</vt:lpstr>
      <vt:lpstr>'北北交１（別紙）'!Print_Area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2021-02-25T07:52:49Z</dcterms:created>
  <dcterms:modified xsi:type="dcterms:W3CDTF">2023-11-13T09:08:05Z</dcterms:modified>
</cp:coreProperties>
</file>