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hhira-y52bp\Desktop\補助金HP\"/>
    </mc:Choice>
  </mc:AlternateContent>
  <xr:revisionPtr revIDLastSave="0" documentId="13_ncr:1_{C0F3ECDE-EBC9-4B09-B26F-ED5CC080C9B0}"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<sst xmlns="http://schemas.openxmlformats.org/spreadsheetml/2006/main" count="987" uniqueCount="440">
  <si>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</si>
  <si>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</si>
  <si>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</si>
  <si>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</si>
  <si>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</si>
  <si>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</si>
  <si>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</si>
  <si>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</si>
  <si>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</si>
  <si>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</si>
  <si>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</si>
  <si>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</si>
  <si>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</si>
  <si>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</si>
  <si>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</si>
  <si>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</si>
  <si>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</si>
  <si>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</si>
  <si>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</si>
  <si>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</si>
  <si>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</si>
  <si>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</si>
  <si>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</si>
  <si>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</si>
  <si>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</si>
  <si>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</si>
  <si>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</si>
  <si>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</si>
  <si>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</si>
  <si>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</si>
  <si>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</si>
  <si>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</si>
  <si>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</si>
  <si>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</si>
  <si>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</si>
  <si>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</si>
  <si>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</si>
  <si>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</si>
  <si>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</si>
  <si>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</si>
  <si>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</si>
  <si>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</si>
  <si>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</si>
  <si>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</si>
  <si>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</si>
  <si>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</si>
  <si>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</si>
  <si>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</si>
  <si>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</si>
  <si>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</si>
  <si>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</si>
  <si>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</si>
  <si>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</si>
  <si>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</si>
  <si>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</si>
  <si>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</si>
  <si>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</si>
  <si>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</si>
  <si>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</si>
  <si>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</si>
  <si>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</si>
  <si>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</si>
  <si>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</si>
  <si>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</si>
  <si>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</si>
  <si>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</si>
  <si>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</si>
  <si>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</si>
  <si>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</si>
  <si>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</si>
  <si>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</si>
  <si>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</si>
  <si>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</si>
  <si>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</si>
  <si>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</si>
  <si>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</si>
  <si>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</si>
  <si>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</si>
  <si>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</si>
  <si>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</si>
  <si>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</si>
  <si>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</si>
  <si>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</si>
  <si>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</si>
  <si>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</si>
  <si>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</si>
  <si>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</si>
  <si>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</si>
  <si>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</si>
  <si>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</si>
  <si>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</si>
  <si>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</si>
  <si>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</si>
  <si>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</si>
  <si>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</si>
  <si>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</si>
  <si>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</si>
  <si>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</si>
  <si>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</si>
  <si>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</si>
  <si>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</si>
  <si>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</si>
  <si>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</si>
  <si>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</si>
  <si>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</si>
  <si>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</si>
  <si>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</si>
  <si>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</si>
  <si>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</si>
  <si>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</si>
  <si>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</si>
  <si>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</si>
  <si>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</si>
  <si>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</si>
  <si>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</si>
  <si>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</si>
  <si>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</si>
  <si>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</si>
  <si>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</si>
  <si>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</si>
  <si>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</si>
  <si>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</si>
  <si>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</si>
  <si>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</si>
  <si>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</si>
  <si>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</si>
  <si>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</si>
  <si>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</si>
  <si>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</si>
  <si>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</si>
  <si>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</si>
  <si>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</si>
  <si>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</si>
  <si>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</si>
  <si>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</si>
  <si>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</si>
  <si>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</si>
  <si>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</si>
  <si>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</si>
  <si>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</si>
  <si>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</si>
  <si>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</si>
  <si>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</si>
  <si>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</si>
  <si>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</si>
  <si>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</si>
  <si>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</si>
  <si>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</si>
  <si>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</si>
  <si>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</si>
  <si>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</si>
  <si>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</si>
  <si>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</si>
  <si>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</si>
  <si>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</si>
  <si>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</si>
  <si>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</si>
  <si>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</si>
  <si>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</si>
  <si>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</si>
  <si>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</si>
  <si>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</si>
  <si>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</si>
  <si>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</si>
  <si>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</si>
  <si>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</si>
  <si>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</si>
  <si>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</si>
  <si>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</si>
  <si>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</si>
  <si>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</si>
  <si>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</si>
  <si>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</si>
  <si>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</si>
  <si>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</si>
  <si>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</si>
  <si>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</si>
  <si>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</si>
  <si>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</si>
  <si>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</si>
  <si>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</si>
  <si>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</si>
  <si>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</si>
  <si>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</si>
  <si>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</si>
  <si>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</si>
  <si>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</si>
  <si>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</si>
  <si>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</si>
  <si>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</si>
  <si>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</si>
  <si>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</si>
  <si>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</si>
  <si>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</si>
  <si>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</si>
  <si>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</si>
  <si>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</si>
  <si>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</si>
  <si>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</si>
  <si>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</si>
  <si>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</si>
  <si>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</si>
  <si>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</si>
  <si>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</si>
  <si>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</si>
  <si>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</si>
  <si>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</si>
  <si>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</si>
  <si>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</si>
  <si>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</si>
  <si>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</si>
  <si>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</si>
  <si>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</si>
  <si>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</si>
  <si>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</si>
  <si>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</si>
  <si>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</si>
  <si>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</si>
  <si>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</si>
  <si>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</si>
  <si>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</si>
  <si>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</si>
  <si>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</si>
  <si>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</si>
  <si>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</si>
  <si>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</si>
  <si>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</si>
  <si>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</si>
  <si>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</si>
  <si>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</si>
  <si>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</si>
  <si>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</si>
  <si>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</si>
  <si>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</si>
  <si>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</si>
  <si>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</si>
  <si>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</si>
  <si>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</si>
  <si>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</si>
  <si>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</si>
  <si>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</si>
  <si>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</si>
  <si>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</si>
  <si>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</si>
  <si>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</si>
  <si>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</si>
  <si>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</si>
  <si>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</si>
  <si>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</si>
  <si>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</si>
  <si>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</si>
  <si>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</si>
  <si>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</si>
  <si>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</si>
  <si>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</si>
  <si>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</si>
  <si>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</si>
  <si>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</si>
  <si>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</si>
  <si>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</si>
  <si>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</si>
  <si>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</si>
  <si>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</si>
  <si>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</si>
  <si>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</si>
  <si>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</si>
  <si>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</si>
  <si>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</si>
  <si>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</si>
  <si>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</si>
  <si>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</si>
  <si>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</si>
  <si>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</si>
  <si>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</si>
  <si>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</si>
  <si>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</si>
  <si>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</si>
  <si>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</si>
  <si>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</si>
  <si>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</si>
  <si>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</si>
  <si>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</si>
  <si>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</si>
  <si>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</si>
  <si>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</si>
  <si>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</si>
  <si>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</si>
  <si>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</si>
  <si>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</si>
  <si>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</si>
  <si>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</si>
  <si>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</si>
  <si>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</si>
  <si>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</si>
  <si>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</si>
  <si>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</si>
  <si>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</si>
  <si>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</si>
  <si>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</si>
  <si>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</si>
  <si>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</si>
  <si>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</si>
  <si>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</si>
  <si>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</si>
  <si>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</si>
  <si>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</si>
  <si>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</si>
  <si>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</si>
  <si>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</si>
  <si>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</si>
  <si>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</si>
  <si>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</si>
  <si>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</si>
  <si>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</si>
  <si>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</si>
  <si>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</si>
  <si>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</si>
  <si>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</si>
  <si>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</si>
  <si>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</si>
  <si>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</si>
  <si>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</si>
  <si>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</si>
  <si>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</si>
  <si>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</si>
  <si>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</si>
  <si>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</si>
  <si>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</si>
  <si>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</si>
  <si>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</si>
  <si>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</si>
  <si>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</si>
  <si>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</si>
  <si>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</si>
  <si>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</si>
  <si>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</si>
  <si>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</si>
  <si>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</si>
  <si>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</si>
  <si>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</si>
  <si>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</si>
  <si>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</si>
  <si>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</si>
  <si>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</si>
  <si>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</si>
  <si>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</si>
  <si>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</si>
  <si>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</si>
  <si>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</si>
  <si>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（４）要望調査時点で認定を受けていないが、事業完了実績報告（令和７年３月）までに認定を受ける予定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</si>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</sst>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63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49" fontId="21" fillId="0" borderId="0" xfId="0" applyNumberFormat="1" applyFont="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44" fillId="11" borderId="0" xfId="0" applyFont="1" applyFill="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49" fontId="7" fillId="0" borderId="13" xfId="0" applyNumberFormat="1" applyFont="1" applyBorder="1" applyAlignment="1">
      <alignment horizontal="left"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4" fillId="8" borderId="0" xfId="0" applyFont="1" applyFill="1" applyAlignment="1">
      <alignment horizontal="left" vertical="center"/>
    </xf>
    <xf numFmtId="0" fontId="34" fillId="11" borderId="0" xfId="0" applyFont="1" applyFill="1" applyAlignment="1">
      <alignment horizontal="left"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49" fontId="7" fillId="0" borderId="21" xfId="0" applyNumberFormat="1" applyFont="1" applyBorder="1" applyAlignment="1">
      <alignment horizontal="center" vertical="center" wrapText="1"/>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49" fontId="46" fillId="5" borderId="25"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49" fontId="46" fillId="5" borderId="21" xfId="0" applyNumberFormat="1" applyFont="1" applyFill="1" applyBorder="1" applyAlignment="1">
      <alignment horizontal="center" vertical="center" wrapTex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21" fillId="5" borderId="0" xfId="0" applyNumberFormat="1" applyFont="1" applyFill="1" applyAlignment="1">
      <alignment horizontal="left" vertical="center" wrapText="1"/>
    </xf>
    <xf numFmtId="49" fontId="47" fillId="5" borderId="14" xfId="0" applyNumberFormat="1" applyFont="1" applyFill="1" applyBorder="1" applyAlignment="1">
      <alignment horizontal="left" vertical="center" wrapText="1"/>
    </xf>
    <xf numFmtId="0" fontId="47" fillId="0" borderId="14" xfId="0" applyFont="1" applyBorder="1" applyAlignment="1">
      <alignment horizontal="left" vertical="center" wrapText="1"/>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41" fillId="11" borderId="0" xfId="0" applyFont="1" applyFill="1" applyAlignment="1">
      <alignment horizontal="left" vertical="center" wrapText="1"/>
    </xf>
    <xf numFmtId="49" fontId="7" fillId="0" borderId="11"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33"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49" fontId="32" fillId="6" borderId="11"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178" fontId="4" fillId="5" borderId="15" xfId="0" applyNumberFormat="1"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46" fillId="0" borderId="0" xfId="0" applyFont="1" applyAlignment="1">
      <alignment horizontal="left" vertical="center" shrinkToFit="1"/>
    </xf>
    <xf numFmtId="0" fontId="46" fillId="0" borderId="0" xfId="0" applyFont="1" applyAlignment="1">
      <alignment horizontal="left" vertical="center" wrapText="1" shrinkToFit="1"/>
    </xf>
    <xf numFmtId="0" fontId="46" fillId="0" borderId="0" xfId="0" applyFont="1" applyAlignment="1">
      <alignment horizontal="left" vertical="center" wrapText="1"/>
    </xf>
    <xf numFmtId="0" fontId="46" fillId="0" borderId="0" xfId="0" applyFont="1" applyAlignment="1">
      <alignment vertical="center" shrinkToFi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7" fillId="5" borderId="0" xfId="0" applyFont="1" applyFill="1" applyAlignment="1">
      <alignment horizontal="left" vertical="center" shrinkToFit="1"/>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1"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0" fontId="47" fillId="0" borderId="0" xfId="0" applyFont="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49" fontId="7" fillId="6" borderId="13" xfId="0" applyNumberFormat="1" applyFont="1" applyFill="1" applyBorder="1" applyAlignment="1" applyProtection="1">
      <alignment horizontal="left" vertical="center" wrapText="1" shrinkToFit="1"/>
      <protection locked="0"/>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7" fillId="0" borderId="0" xfId="0" applyFont="1" applyAlignment="1">
      <alignmen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0" fontId="7" fillId="0" borderId="0" xfId="0" applyFont="1" applyAlignment="1">
      <alignment horizontal="left" vertical="center" shrinkToFit="1"/>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0" fontId="0" fillId="5" borderId="0" xfId="0" applyFill="1" applyAlignment="1">
      <alignment horizontal="left" vertical="center" wrapTex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9" fontId="57" fillId="0" borderId="0" xfId="0" applyNumberFormat="1" applyFont="1" applyAlignment="1">
      <alignment horizontal="left" vertical="center" wrapText="1"/>
    </xf>
    <xf numFmtId="177" fontId="27" fillId="3" borderId="1" xfId="3" applyNumberFormat="1"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1" xfId="2" applyFont="1" applyBorder="1" applyAlignment="1">
      <alignment horizontal="center" vertical="center" wrapText="1"/>
    </xf>
    <xf numFmtId="177" fontId="27" fillId="3" borderId="5" xfId="3" applyNumberFormat="1" applyFont="1" applyFill="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209550</xdr:rowOff>
    </xdr:from>
    <xdr:to>
      <xdr:col>25</xdr:col>
      <xdr:colOff>2438</xdr:colOff>
      <xdr:row>3</xdr:row>
      <xdr:rowOff>63500</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619125"/>
          <a:ext cx="7222388" cy="54927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〇本調査票については、主たる事務所の所在地を管轄する運輸支局に提出してください。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56" t="s">
        <v>62</v>
      </c>
      <c r="E3" s="257"/>
      <c r="F3" s="257"/>
      <c r="G3" s="257"/>
      <c r="H3" s="257"/>
      <c r="I3" s="257"/>
      <c r="J3" s="257"/>
      <c r="K3" s="257"/>
      <c r="L3" s="257"/>
      <c r="M3" s="257"/>
      <c r="N3" s="257"/>
    </row>
    <row r="4" spans="4:14" s="4" customFormat="1" ht="22.5" customHeight="1" x14ac:dyDescent="0.15">
      <c r="D4" s="17"/>
      <c r="E4" s="7"/>
      <c r="F4" s="7"/>
      <c r="G4" s="7"/>
      <c r="H4" s="7"/>
      <c r="I4" s="7"/>
      <c r="J4" s="7"/>
      <c r="K4" s="7"/>
      <c r="L4" s="7"/>
      <c r="M4" s="7"/>
      <c r="N4" s="7"/>
    </row>
    <row r="5" spans="4:14" s="4" customFormat="1" ht="22.5" customHeight="1" x14ac:dyDescent="0.15">
      <c r="D5" s="258" t="s">
        <v>19</v>
      </c>
      <c r="E5" s="259"/>
      <c r="F5" s="259"/>
      <c r="G5" s="259"/>
      <c r="H5" s="259"/>
      <c r="I5" s="259"/>
      <c r="J5" s="259"/>
      <c r="K5" s="259"/>
      <c r="L5" s="259"/>
      <c r="M5" s="259"/>
      <c r="N5" s="259"/>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66" t="s">
        <v>60</v>
      </c>
      <c r="F12" s="266"/>
      <c r="G12" s="266"/>
      <c r="H12" s="266"/>
      <c r="I12" s="266"/>
      <c r="J12" s="266"/>
      <c r="K12" s="266"/>
      <c r="L12" s="266"/>
      <c r="M12" s="266"/>
      <c r="N12" s="266"/>
    </row>
    <row r="13" spans="4:14" s="4" customFormat="1" ht="33.75" customHeight="1" x14ac:dyDescent="0.15">
      <c r="D13" s="36"/>
      <c r="E13" s="267" t="s">
        <v>71</v>
      </c>
      <c r="F13" s="267"/>
      <c r="G13" s="267"/>
      <c r="H13" s="267"/>
      <c r="I13" s="267"/>
      <c r="J13" s="267"/>
      <c r="K13" s="267"/>
      <c r="L13" s="267"/>
      <c r="M13" s="267"/>
      <c r="N13" s="267"/>
    </row>
    <row r="14" spans="4:14" s="4" customFormat="1" ht="20.100000000000001" customHeight="1" x14ac:dyDescent="0.15">
      <c r="D14" s="36"/>
      <c r="E14" s="40" t="s">
        <v>66</v>
      </c>
      <c r="F14" s="41" t="s">
        <v>63</v>
      </c>
      <c r="G14" s="39"/>
      <c r="H14" s="41" t="s">
        <v>64</v>
      </c>
      <c r="I14" s="268"/>
      <c r="J14" s="268"/>
      <c r="K14" s="41" t="s">
        <v>65</v>
      </c>
      <c r="L14" s="268"/>
      <c r="M14" s="268"/>
      <c r="N14" s="268"/>
    </row>
    <row r="15" spans="4:14" s="4" customFormat="1" ht="20.100000000000001" customHeight="1" x14ac:dyDescent="0.15">
      <c r="D15" s="36"/>
      <c r="E15" s="40" t="s">
        <v>67</v>
      </c>
      <c r="F15" s="41" t="s">
        <v>63</v>
      </c>
      <c r="G15" s="39"/>
      <c r="H15" s="41" t="s">
        <v>64</v>
      </c>
      <c r="I15" s="268"/>
      <c r="J15" s="268"/>
      <c r="K15" s="41" t="s">
        <v>65</v>
      </c>
      <c r="L15" s="268"/>
      <c r="M15" s="268"/>
      <c r="N15" s="268"/>
    </row>
    <row r="16" spans="4:14" s="4" customFormat="1" ht="20.100000000000001" customHeight="1" x14ac:dyDescent="0.15">
      <c r="D16" s="36"/>
      <c r="E16" s="40" t="s">
        <v>68</v>
      </c>
      <c r="F16" s="41" t="s">
        <v>63</v>
      </c>
      <c r="G16" s="39"/>
      <c r="H16" s="41" t="s">
        <v>64</v>
      </c>
      <c r="I16" s="268"/>
      <c r="J16" s="268"/>
      <c r="K16" s="41" t="s">
        <v>65</v>
      </c>
      <c r="L16" s="268"/>
      <c r="M16" s="268"/>
      <c r="N16" s="268"/>
    </row>
    <row r="17" spans="4:14" s="4" customFormat="1" ht="20.100000000000001" customHeight="1" x14ac:dyDescent="0.15">
      <c r="D17" s="36"/>
      <c r="E17" s="40" t="s">
        <v>69</v>
      </c>
      <c r="F17" s="41" t="s">
        <v>63</v>
      </c>
      <c r="G17" s="39"/>
      <c r="H17" s="41" t="s">
        <v>64</v>
      </c>
      <c r="I17" s="268"/>
      <c r="J17" s="268"/>
      <c r="K17" s="41" t="s">
        <v>65</v>
      </c>
      <c r="L17" s="268"/>
      <c r="M17" s="268"/>
      <c r="N17" s="268"/>
    </row>
    <row r="18" spans="4:14" s="4" customFormat="1" ht="20.100000000000001" customHeight="1" x14ac:dyDescent="0.15">
      <c r="D18" s="36"/>
      <c r="E18" s="40" t="s">
        <v>70</v>
      </c>
      <c r="F18" s="41" t="s">
        <v>63</v>
      </c>
      <c r="G18" s="39"/>
      <c r="H18" s="41" t="s">
        <v>64</v>
      </c>
      <c r="I18" s="268"/>
      <c r="J18" s="268"/>
      <c r="K18" s="41" t="s">
        <v>65</v>
      </c>
      <c r="L18" s="268"/>
      <c r="M18" s="268"/>
      <c r="N18" s="268"/>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69" t="s">
        <v>72</v>
      </c>
      <c r="F20" s="267"/>
      <c r="G20" s="267"/>
      <c r="H20" s="267"/>
      <c r="I20" s="267"/>
      <c r="J20" s="267"/>
      <c r="K20" s="267"/>
      <c r="L20" s="267"/>
      <c r="M20" s="267"/>
      <c r="N20" s="267"/>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53" t="s">
        <v>39</v>
      </c>
      <c r="F22" s="253"/>
      <c r="G22" s="253"/>
      <c r="H22" s="253"/>
      <c r="I22" s="253"/>
      <c r="J22" s="253"/>
      <c r="K22" s="253"/>
      <c r="L22" s="253"/>
      <c r="M22" s="253"/>
      <c r="N22" s="253"/>
    </row>
    <row r="23" spans="4:14" s="9" customFormat="1" ht="30" customHeight="1" x14ac:dyDescent="0.15">
      <c r="D23" s="8" t="s">
        <v>1</v>
      </c>
      <c r="E23" s="260" t="s">
        <v>32</v>
      </c>
      <c r="F23" s="261"/>
      <c r="G23" s="261"/>
      <c r="H23" s="263" t="s">
        <v>33</v>
      </c>
      <c r="I23" s="264"/>
      <c r="J23" s="264"/>
      <c r="K23" s="264"/>
      <c r="L23" s="264"/>
      <c r="M23" s="264"/>
      <c r="N23" s="265"/>
    </row>
    <row r="24" spans="4:14" s="16" customFormat="1" ht="30" customHeight="1" x14ac:dyDescent="0.15">
      <c r="D24" s="19" t="s">
        <v>0</v>
      </c>
      <c r="E24" s="254" t="s">
        <v>45</v>
      </c>
      <c r="F24" s="255"/>
      <c r="G24" s="255"/>
      <c r="H24" s="260" t="s">
        <v>36</v>
      </c>
      <c r="I24" s="262"/>
      <c r="J24" s="263" t="s">
        <v>37</v>
      </c>
      <c r="K24" s="264"/>
      <c r="L24" s="264"/>
      <c r="M24" s="264"/>
      <c r="N24" s="265"/>
    </row>
    <row r="25" spans="4:14" s="16" customFormat="1" ht="30" customHeight="1" x14ac:dyDescent="0.15">
      <c r="D25" s="18" t="s">
        <v>7</v>
      </c>
      <c r="E25" s="254" t="s">
        <v>41</v>
      </c>
      <c r="F25" s="255"/>
      <c r="G25" s="255"/>
      <c r="H25" s="242" t="s">
        <v>36</v>
      </c>
      <c r="I25" s="242"/>
      <c r="J25" s="243" t="s">
        <v>37</v>
      </c>
      <c r="K25" s="243"/>
      <c r="L25" s="243"/>
      <c r="M25" s="243"/>
      <c r="N25" s="243"/>
    </row>
    <row r="26" spans="4:14" s="16" customFormat="1" ht="30" customHeight="1" x14ac:dyDescent="0.15">
      <c r="D26" s="25" t="s">
        <v>34</v>
      </c>
      <c r="E26" s="254" t="s">
        <v>46</v>
      </c>
      <c r="F26" s="255"/>
      <c r="G26" s="255"/>
      <c r="H26" s="242" t="s">
        <v>36</v>
      </c>
      <c r="I26" s="242"/>
      <c r="J26" s="243" t="s">
        <v>37</v>
      </c>
      <c r="K26" s="243"/>
      <c r="L26" s="243"/>
      <c r="M26" s="243"/>
      <c r="N26" s="243"/>
    </row>
    <row r="27" spans="4:14" s="16" customFormat="1" ht="30" customHeight="1" x14ac:dyDescent="0.15">
      <c r="D27" s="25" t="s">
        <v>47</v>
      </c>
      <c r="E27" s="254" t="s">
        <v>48</v>
      </c>
      <c r="F27" s="255"/>
      <c r="G27" s="255"/>
      <c r="H27" s="242" t="s">
        <v>36</v>
      </c>
      <c r="I27" s="242"/>
      <c r="J27" s="243" t="s">
        <v>37</v>
      </c>
      <c r="K27" s="243"/>
      <c r="L27" s="243"/>
      <c r="M27" s="243"/>
      <c r="N27" s="243"/>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51" t="s">
        <v>30</v>
      </c>
      <c r="F29" s="251"/>
      <c r="G29" s="251"/>
      <c r="H29" s="251"/>
      <c r="I29" s="251"/>
      <c r="J29" s="251"/>
      <c r="K29" s="251"/>
      <c r="L29" s="251"/>
      <c r="M29" s="251"/>
      <c r="N29" s="251"/>
    </row>
    <row r="30" spans="4:14" s="9" customFormat="1" ht="30" customHeight="1" x14ac:dyDescent="0.15">
      <c r="D30" s="8" t="s">
        <v>1</v>
      </c>
      <c r="E30" s="28" t="s">
        <v>2</v>
      </c>
      <c r="F30" s="29"/>
      <c r="G30" s="29"/>
      <c r="H30" s="29"/>
      <c r="I30" s="29"/>
      <c r="J30" s="29"/>
      <c r="K30" s="29"/>
      <c r="L30" s="30"/>
      <c r="M30" s="243" t="s">
        <v>3</v>
      </c>
      <c r="N30" s="243"/>
    </row>
    <row r="31" spans="4:14" s="16" customFormat="1" ht="45" customHeight="1" x14ac:dyDescent="0.15">
      <c r="D31" s="31" t="s">
        <v>49</v>
      </c>
      <c r="E31" s="247" t="s">
        <v>20</v>
      </c>
      <c r="F31" s="248"/>
      <c r="G31" s="248"/>
      <c r="H31" s="248"/>
      <c r="I31" s="248"/>
      <c r="J31" s="248"/>
      <c r="K31" s="248"/>
      <c r="L31" s="248"/>
      <c r="M31" s="21" t="s">
        <v>4</v>
      </c>
      <c r="N31" s="20" t="s">
        <v>5</v>
      </c>
    </row>
    <row r="32" spans="4:14" s="16" customFormat="1" ht="45" customHeight="1" x14ac:dyDescent="0.15">
      <c r="D32" s="25" t="s">
        <v>50</v>
      </c>
      <c r="E32" s="244" t="s">
        <v>21</v>
      </c>
      <c r="F32" s="245"/>
      <c r="G32" s="245"/>
      <c r="H32" s="245"/>
      <c r="I32" s="245"/>
      <c r="J32" s="245"/>
      <c r="K32" s="245"/>
      <c r="L32" s="246"/>
      <c r="M32" s="21" t="s">
        <v>4</v>
      </c>
      <c r="N32" s="22" t="s">
        <v>5</v>
      </c>
    </row>
    <row r="33" spans="4:14" s="16" customFormat="1" ht="45" customHeight="1" x14ac:dyDescent="0.15">
      <c r="D33" s="25" t="s">
        <v>51</v>
      </c>
      <c r="E33" s="247" t="s">
        <v>22</v>
      </c>
      <c r="F33" s="248"/>
      <c r="G33" s="248"/>
      <c r="H33" s="248"/>
      <c r="I33" s="248"/>
      <c r="J33" s="248"/>
      <c r="K33" s="248"/>
      <c r="L33" s="249"/>
      <c r="M33" s="21" t="s">
        <v>4</v>
      </c>
      <c r="N33" s="22" t="s">
        <v>5</v>
      </c>
    </row>
    <row r="34" spans="4:14" s="16" customFormat="1" ht="45" customHeight="1" x14ac:dyDescent="0.15">
      <c r="D34" s="25" t="s">
        <v>52</v>
      </c>
      <c r="E34" s="247" t="s">
        <v>23</v>
      </c>
      <c r="F34" s="248"/>
      <c r="G34" s="248"/>
      <c r="H34" s="248"/>
      <c r="I34" s="248"/>
      <c r="J34" s="248"/>
      <c r="K34" s="248"/>
      <c r="L34" s="249"/>
      <c r="M34" s="21" t="s">
        <v>4</v>
      </c>
      <c r="N34" s="22" t="s">
        <v>5</v>
      </c>
    </row>
    <row r="35" spans="4:14" s="16" customFormat="1" ht="45" customHeight="1" x14ac:dyDescent="0.15">
      <c r="D35" s="25" t="s">
        <v>53</v>
      </c>
      <c r="E35" s="247" t="s">
        <v>24</v>
      </c>
      <c r="F35" s="248"/>
      <c r="G35" s="248"/>
      <c r="H35" s="248"/>
      <c r="I35" s="248"/>
      <c r="J35" s="248"/>
      <c r="K35" s="248"/>
      <c r="L35" s="249"/>
      <c r="M35" s="21" t="s">
        <v>4</v>
      </c>
      <c r="N35" s="22" t="s">
        <v>5</v>
      </c>
    </row>
    <row r="36" spans="4:14" s="16" customFormat="1" ht="45" customHeight="1" x14ac:dyDescent="0.15">
      <c r="D36" s="25" t="s">
        <v>54</v>
      </c>
      <c r="E36" s="247" t="s">
        <v>25</v>
      </c>
      <c r="F36" s="248"/>
      <c r="G36" s="248"/>
      <c r="H36" s="248"/>
      <c r="I36" s="248"/>
      <c r="J36" s="248"/>
      <c r="K36" s="248"/>
      <c r="L36" s="249"/>
      <c r="M36" s="21" t="s">
        <v>4</v>
      </c>
      <c r="N36" s="22" t="s">
        <v>5</v>
      </c>
    </row>
    <row r="37" spans="4:14" s="16" customFormat="1" ht="45" customHeight="1" x14ac:dyDescent="0.15">
      <c r="D37" s="25" t="s">
        <v>55</v>
      </c>
      <c r="E37" s="247" t="s">
        <v>26</v>
      </c>
      <c r="F37" s="248"/>
      <c r="G37" s="248"/>
      <c r="H37" s="248"/>
      <c r="I37" s="248"/>
      <c r="J37" s="248"/>
      <c r="K37" s="248"/>
      <c r="L37" s="249"/>
      <c r="M37" s="21" t="s">
        <v>4</v>
      </c>
      <c r="N37" s="22" t="s">
        <v>5</v>
      </c>
    </row>
    <row r="38" spans="4:14" s="16" customFormat="1" ht="45" customHeight="1" x14ac:dyDescent="0.15">
      <c r="D38" s="25" t="s">
        <v>16</v>
      </c>
      <c r="E38" s="247" t="s">
        <v>27</v>
      </c>
      <c r="F38" s="248"/>
      <c r="G38" s="248"/>
      <c r="H38" s="248"/>
      <c r="I38" s="248"/>
      <c r="J38" s="248"/>
      <c r="K38" s="248"/>
      <c r="L38" s="249"/>
      <c r="M38" s="21" t="s">
        <v>4</v>
      </c>
      <c r="N38" s="22" t="s">
        <v>5</v>
      </c>
    </row>
    <row r="39" spans="4:14" s="16" customFormat="1" ht="45" customHeight="1" x14ac:dyDescent="0.15">
      <c r="D39" s="25" t="s">
        <v>17</v>
      </c>
      <c r="E39" s="247" t="s">
        <v>28</v>
      </c>
      <c r="F39" s="248"/>
      <c r="G39" s="248"/>
      <c r="H39" s="248"/>
      <c r="I39" s="248"/>
      <c r="J39" s="248"/>
      <c r="K39" s="248"/>
      <c r="L39" s="249"/>
      <c r="M39" s="21" t="s">
        <v>4</v>
      </c>
      <c r="N39" s="22" t="s">
        <v>5</v>
      </c>
    </row>
    <row r="40" spans="4:14" s="16" customFormat="1" ht="45" customHeight="1" x14ac:dyDescent="0.15">
      <c r="D40" s="25" t="s">
        <v>56</v>
      </c>
      <c r="E40" s="247" t="s">
        <v>29</v>
      </c>
      <c r="F40" s="248"/>
      <c r="G40" s="248"/>
      <c r="H40" s="248"/>
      <c r="I40" s="248"/>
      <c r="J40" s="248"/>
      <c r="K40" s="248"/>
      <c r="L40" s="249"/>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51" t="s">
        <v>31</v>
      </c>
      <c r="F42" s="251"/>
      <c r="G42" s="251"/>
      <c r="H42" s="251"/>
      <c r="I42" s="251"/>
      <c r="J42" s="251"/>
      <c r="K42" s="251"/>
      <c r="L42" s="251"/>
      <c r="M42" s="252"/>
      <c r="N42" s="252"/>
    </row>
    <row r="43" spans="4:14" s="9" customFormat="1" ht="30" customHeight="1" x14ac:dyDescent="0.15">
      <c r="D43" s="8" t="s">
        <v>1</v>
      </c>
      <c r="E43" s="260" t="s">
        <v>2</v>
      </c>
      <c r="F43" s="261"/>
      <c r="G43" s="261"/>
      <c r="H43" s="261"/>
      <c r="I43" s="261"/>
      <c r="J43" s="261"/>
      <c r="K43" s="261"/>
      <c r="L43" s="262"/>
      <c r="M43" s="243" t="s">
        <v>3</v>
      </c>
      <c r="N43" s="243"/>
    </row>
    <row r="44" spans="4:14" s="16" customFormat="1" ht="45" customHeight="1" x14ac:dyDescent="0.15">
      <c r="D44" s="19" t="s">
        <v>0</v>
      </c>
      <c r="E44" s="247" t="s">
        <v>6</v>
      </c>
      <c r="F44" s="248"/>
      <c r="G44" s="248"/>
      <c r="H44" s="248"/>
      <c r="I44" s="248"/>
      <c r="J44" s="248"/>
      <c r="K44" s="248"/>
      <c r="L44" s="249"/>
      <c r="M44" s="21" t="s">
        <v>4</v>
      </c>
      <c r="N44" s="20" t="s">
        <v>5</v>
      </c>
    </row>
    <row r="45" spans="4:14" s="16" customFormat="1" ht="45" customHeight="1" x14ac:dyDescent="0.15">
      <c r="D45" s="25" t="s">
        <v>50</v>
      </c>
      <c r="E45" s="247" t="s">
        <v>9</v>
      </c>
      <c r="F45" s="248"/>
      <c r="G45" s="248"/>
      <c r="H45" s="248"/>
      <c r="I45" s="248"/>
      <c r="J45" s="248"/>
      <c r="K45" s="248"/>
      <c r="L45" s="249"/>
      <c r="M45" s="21" t="s">
        <v>4</v>
      </c>
      <c r="N45" s="22" t="s">
        <v>5</v>
      </c>
    </row>
    <row r="46" spans="4:14" s="16" customFormat="1" ht="45" customHeight="1" x14ac:dyDescent="0.15">
      <c r="D46" s="25" t="s">
        <v>57</v>
      </c>
      <c r="E46" s="247" t="s">
        <v>14</v>
      </c>
      <c r="F46" s="248"/>
      <c r="G46" s="248"/>
      <c r="H46" s="248"/>
      <c r="I46" s="248"/>
      <c r="J46" s="248"/>
      <c r="K46" s="248"/>
      <c r="L46" s="249"/>
      <c r="M46" s="21" t="s">
        <v>4</v>
      </c>
      <c r="N46" s="22" t="s">
        <v>5</v>
      </c>
    </row>
    <row r="47" spans="4:14" s="16" customFormat="1" ht="45" customHeight="1" x14ac:dyDescent="0.15">
      <c r="D47" s="25" t="s">
        <v>52</v>
      </c>
      <c r="E47" s="247" t="s">
        <v>8</v>
      </c>
      <c r="F47" s="248"/>
      <c r="G47" s="248"/>
      <c r="H47" s="248"/>
      <c r="I47" s="248"/>
      <c r="J47" s="248"/>
      <c r="K47" s="248"/>
      <c r="L47" s="249"/>
      <c r="M47" s="21" t="s">
        <v>4</v>
      </c>
      <c r="N47" s="22" t="s">
        <v>5</v>
      </c>
    </row>
    <row r="48" spans="4:14" s="16" customFormat="1" ht="45" customHeight="1" x14ac:dyDescent="0.15">
      <c r="D48" s="25" t="s">
        <v>58</v>
      </c>
      <c r="E48" s="247" t="s">
        <v>10</v>
      </c>
      <c r="F48" s="248"/>
      <c r="G48" s="248"/>
      <c r="H48" s="248"/>
      <c r="I48" s="248"/>
      <c r="J48" s="248"/>
      <c r="K48" s="248"/>
      <c r="L48" s="249"/>
      <c r="M48" s="21" t="s">
        <v>4</v>
      </c>
      <c r="N48" s="22" t="s">
        <v>5</v>
      </c>
    </row>
    <row r="49" spans="4:14" s="16" customFormat="1" ht="45" customHeight="1" x14ac:dyDescent="0.15">
      <c r="D49" s="18" t="s">
        <v>13</v>
      </c>
      <c r="E49" s="247" t="s">
        <v>11</v>
      </c>
      <c r="F49" s="248"/>
      <c r="G49" s="248"/>
      <c r="H49" s="248"/>
      <c r="I49" s="248"/>
      <c r="J49" s="248"/>
      <c r="K49" s="248"/>
      <c r="L49" s="249"/>
      <c r="M49" s="21" t="s">
        <v>4</v>
      </c>
      <c r="N49" s="22" t="s">
        <v>5</v>
      </c>
    </row>
    <row r="50" spans="4:14" s="16" customFormat="1" ht="45" customHeight="1" x14ac:dyDescent="0.15">
      <c r="D50" s="25" t="s">
        <v>55</v>
      </c>
      <c r="E50" s="244" t="s">
        <v>42</v>
      </c>
      <c r="F50" s="245"/>
      <c r="G50" s="245"/>
      <c r="H50" s="245"/>
      <c r="I50" s="245"/>
      <c r="J50" s="245"/>
      <c r="K50" s="245"/>
      <c r="L50" s="246"/>
      <c r="M50" s="21" t="s">
        <v>4</v>
      </c>
      <c r="N50" s="22" t="s">
        <v>5</v>
      </c>
    </row>
    <row r="51" spans="4:14" s="16" customFormat="1" ht="45" customHeight="1" x14ac:dyDescent="0.15">
      <c r="D51" s="25" t="s">
        <v>16</v>
      </c>
      <c r="E51" s="244" t="s">
        <v>43</v>
      </c>
      <c r="F51" s="245"/>
      <c r="G51" s="245"/>
      <c r="H51" s="245"/>
      <c r="I51" s="245"/>
      <c r="J51" s="245"/>
      <c r="K51" s="245"/>
      <c r="L51" s="246"/>
      <c r="M51" s="21" t="s">
        <v>4</v>
      </c>
      <c r="N51" s="22" t="s">
        <v>5</v>
      </c>
    </row>
    <row r="52" spans="4:14" s="16" customFormat="1" ht="45" customHeight="1" x14ac:dyDescent="0.15">
      <c r="D52" s="25" t="s">
        <v>17</v>
      </c>
      <c r="E52" s="244" t="s">
        <v>12</v>
      </c>
      <c r="F52" s="245"/>
      <c r="G52" s="245"/>
      <c r="H52" s="245"/>
      <c r="I52" s="245"/>
      <c r="J52" s="245"/>
      <c r="K52" s="245"/>
      <c r="L52" s="246"/>
      <c r="M52" s="21" t="s">
        <v>4</v>
      </c>
      <c r="N52" s="22" t="s">
        <v>5</v>
      </c>
    </row>
    <row r="53" spans="4:14" s="16" customFormat="1" ht="45" customHeight="1" x14ac:dyDescent="0.15">
      <c r="D53" s="25" t="s">
        <v>18</v>
      </c>
      <c r="E53" s="244" t="s">
        <v>59</v>
      </c>
      <c r="F53" s="245"/>
      <c r="G53" s="245"/>
      <c r="H53" s="245"/>
      <c r="I53" s="245"/>
      <c r="J53" s="245"/>
      <c r="K53" s="245"/>
      <c r="L53" s="246"/>
      <c r="M53" s="21" t="s">
        <v>4</v>
      </c>
      <c r="N53" s="22" t="s">
        <v>5</v>
      </c>
    </row>
    <row r="54" spans="4:14" s="10" customFormat="1" ht="326.25" customHeight="1" x14ac:dyDescent="0.15">
      <c r="D54" s="23" t="s">
        <v>15</v>
      </c>
      <c r="E54" s="250" t="s">
        <v>44</v>
      </c>
      <c r="F54" s="250"/>
      <c r="G54" s="250"/>
      <c r="H54" s="250"/>
      <c r="I54" s="250"/>
      <c r="J54" s="250"/>
      <c r="K54" s="250"/>
      <c r="L54" s="250"/>
      <c r="M54" s="250"/>
      <c r="N54" s="250"/>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tabSelected="1" view="pageBreakPreview" topLeftCell="B1" zoomScaleNormal="140" zoomScaleSheetLayoutView="100" workbookViewId="0">
      <selection activeCell="B1" sqref="B1:Z1"/>
    </sheetView>
  </sheetViews>
  <sheetFormatPr defaultColWidth="3.625" defaultRowHeight="20.100000000000001" customHeight="1" x14ac:dyDescent="0.15"/>
  <cols>
    <col min="1" max="1" width="12.875" style="10" hidden="1" customWidth="1"/>
    <col min="2" max="2" width="3.625" style="10"/>
    <col min="3" max="3" width="3.625" style="10" customWidth="1"/>
    <col min="4" max="4" width="3.625" style="10"/>
    <col min="5" max="7" width="7.5" style="10" customWidth="1"/>
    <col min="8" max="8" width="9.375" style="10" customWidth="1"/>
    <col min="9" max="9" width="3.625" style="10" customWidth="1"/>
    <col min="10" max="14" width="3.625" style="10"/>
    <col min="15" max="15" width="4.5" style="10" customWidth="1"/>
    <col min="16" max="20" width="3.625" style="10"/>
    <col min="21" max="21" width="4.5" style="10" customWidth="1"/>
    <col min="22" max="23" width="3.625" style="10"/>
    <col min="24" max="24" width="1.875" style="10" customWidth="1"/>
    <col min="25" max="25" width="3.625" style="10"/>
    <col min="26" max="26" width="1.625" style="10" customWidth="1"/>
    <col min="27" max="27" width="0" style="10" hidden="1" customWidth="1"/>
    <col min="28" max="28" width="0" hidden="1" customWidth="1"/>
    <col min="29" max="32" width="0" style="10" hidden="1" customWidth="1"/>
    <col min="33" max="16384" width="3.625" style="10"/>
  </cols>
  <sheetData>
    <row r="1" spans="2:30" ht="32.25" customHeight="1" x14ac:dyDescent="0.15">
      <c r="B1" s="456" t="s">
        <v>268</v>
      </c>
      <c r="C1" s="456"/>
      <c r="D1" s="456"/>
      <c r="E1" s="456"/>
      <c r="F1" s="456"/>
      <c r="G1" s="456"/>
      <c r="H1" s="456"/>
      <c r="I1" s="456"/>
      <c r="J1" s="456"/>
      <c r="K1" s="456"/>
      <c r="L1" s="456"/>
      <c r="M1" s="456"/>
      <c r="N1" s="456"/>
      <c r="O1" s="456"/>
      <c r="P1" s="456"/>
      <c r="Q1" s="456"/>
      <c r="R1" s="456"/>
      <c r="S1" s="456"/>
      <c r="T1" s="456"/>
      <c r="U1" s="456"/>
      <c r="V1" s="456"/>
      <c r="W1" s="456"/>
      <c r="X1" s="456"/>
      <c r="Y1" s="456"/>
      <c r="Z1" s="456"/>
      <c r="AA1" s="69" t="s">
        <v>223</v>
      </c>
      <c r="AB1" s="95" t="s">
        <v>265</v>
      </c>
      <c r="AC1" s="95" t="s">
        <v>223</v>
      </c>
      <c r="AD1" s="95" t="s">
        <v>223</v>
      </c>
    </row>
    <row r="2" spans="2:30" ht="269.25" customHeight="1" x14ac:dyDescent="0.15">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6" customHeight="1" x14ac:dyDescent="0.15">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15">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15">
      <c r="B5" s="75"/>
      <c r="C5" s="457" t="s">
        <v>244</v>
      </c>
      <c r="D5" s="457"/>
      <c r="E5" s="458"/>
      <c r="F5" s="459"/>
      <c r="G5" s="460"/>
      <c r="H5" s="460"/>
      <c r="I5" s="460"/>
      <c r="J5" s="460"/>
      <c r="K5" s="460"/>
      <c r="L5" s="461"/>
      <c r="M5" s="76"/>
      <c r="N5" s="457" t="s">
        <v>238</v>
      </c>
      <c r="O5" s="457"/>
      <c r="P5" s="458"/>
      <c r="Q5" s="459"/>
      <c r="R5" s="460"/>
      <c r="S5" s="460"/>
      <c r="T5" s="460"/>
      <c r="U5" s="460"/>
      <c r="V5" s="460"/>
      <c r="W5" s="460"/>
      <c r="X5" s="460"/>
      <c r="Y5" s="461"/>
      <c r="Z5" s="75"/>
      <c r="AB5"/>
      <c r="AD5">
        <f>IF(F5="",1,0)</f>
        <v>1</v>
      </c>
    </row>
    <row r="6" spans="2:30" ht="15" customHeight="1" x14ac:dyDescent="0.15">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00000000000001" customHeight="1" x14ac:dyDescent="0.15">
      <c r="B7" s="75"/>
      <c r="C7" s="457" t="s">
        <v>239</v>
      </c>
      <c r="D7" s="457"/>
      <c r="E7" s="457"/>
      <c r="F7" s="470" t="s">
        <v>232</v>
      </c>
      <c r="G7" s="471"/>
      <c r="H7" s="472"/>
      <c r="I7" s="473"/>
      <c r="J7" s="473"/>
      <c r="K7" s="473"/>
      <c r="L7" s="474"/>
      <c r="M7" s="75"/>
      <c r="N7" s="462" t="s">
        <v>212</v>
      </c>
      <c r="O7" s="462"/>
      <c r="P7" s="463"/>
      <c r="Q7" s="464"/>
      <c r="R7" s="465"/>
      <c r="S7" s="465"/>
      <c r="T7" s="465"/>
      <c r="U7" s="465"/>
      <c r="V7" s="465"/>
      <c r="W7" s="465"/>
      <c r="X7" s="465"/>
      <c r="Y7" s="466"/>
      <c r="Z7" s="75"/>
      <c r="AB7" s="119"/>
      <c r="AD7">
        <f>IF(H7="",1,0)</f>
        <v>1</v>
      </c>
    </row>
    <row r="8" spans="2:30" s="77" customFormat="1" ht="20.100000000000001" customHeight="1" x14ac:dyDescent="0.15">
      <c r="B8" s="75"/>
      <c r="C8" s="457"/>
      <c r="D8" s="457"/>
      <c r="E8" s="457"/>
      <c r="F8" s="470"/>
      <c r="G8" s="471"/>
      <c r="H8" s="475"/>
      <c r="I8" s="476"/>
      <c r="J8" s="476"/>
      <c r="K8" s="476"/>
      <c r="L8" s="477"/>
      <c r="M8" s="76"/>
      <c r="N8" s="462"/>
      <c r="O8" s="462"/>
      <c r="P8" s="463"/>
      <c r="Q8" s="467"/>
      <c r="R8" s="468"/>
      <c r="S8" s="468"/>
      <c r="T8" s="468"/>
      <c r="U8" s="468"/>
      <c r="V8" s="468"/>
      <c r="W8" s="468"/>
      <c r="X8" s="468"/>
      <c r="Y8" s="469"/>
      <c r="Z8" s="75"/>
      <c r="AB8" s="119"/>
      <c r="AD8">
        <f>IF(Q7="",1,0)</f>
        <v>1</v>
      </c>
    </row>
    <row r="9" spans="2:30" s="176" customFormat="1" ht="12.95" customHeight="1" x14ac:dyDescent="0.15">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7.100000000000001" customHeight="1" x14ac:dyDescent="0.15">
      <c r="B10" s="183"/>
      <c r="C10" s="184"/>
      <c r="D10" s="553" t="s">
        <v>385</v>
      </c>
      <c r="E10" s="553"/>
      <c r="F10" s="553"/>
      <c r="G10" s="186"/>
      <c r="H10" s="186"/>
      <c r="I10" s="16" t="s">
        <v>386</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7.100000000000001" customHeight="1" x14ac:dyDescent="0.15">
      <c r="B11" s="183"/>
      <c r="C11" s="184"/>
      <c r="D11" s="45" t="s">
        <v>427</v>
      </c>
      <c r="E11" s="10"/>
      <c r="F11" s="10"/>
      <c r="G11" s="10"/>
      <c r="H11" s="10"/>
      <c r="I11" s="16" t="s">
        <v>382</v>
      </c>
      <c r="J11" s="2"/>
      <c r="K11" s="2"/>
      <c r="L11" s="2"/>
      <c r="M11" s="2"/>
      <c r="N11" s="2"/>
      <c r="O11" s="2"/>
      <c r="P11" s="2"/>
      <c r="Q11" s="2"/>
      <c r="R11" s="2"/>
      <c r="S11" s="2"/>
      <c r="T11" s="2"/>
      <c r="U11" s="2"/>
      <c r="V11" s="2"/>
      <c r="W11" s="2"/>
      <c r="X11" s="226" t="s">
        <v>264</v>
      </c>
      <c r="Y11" s="2"/>
      <c r="Z11" s="2"/>
      <c r="AC11">
        <v>3</v>
      </c>
    </row>
    <row r="12" spans="2:30" customFormat="1" ht="17.100000000000001" customHeight="1" x14ac:dyDescent="0.15">
      <c r="B12" s="183"/>
      <c r="C12" s="184"/>
      <c r="D12" s="185"/>
      <c r="E12" s="184"/>
      <c r="F12" s="184"/>
      <c r="G12" s="184"/>
      <c r="H12" s="184"/>
      <c r="I12" s="188" t="s">
        <v>383</v>
      </c>
      <c r="J12" s="132"/>
      <c r="K12" s="132"/>
      <c r="L12" s="81"/>
      <c r="M12" s="81"/>
      <c r="N12" s="81"/>
      <c r="O12" s="81"/>
      <c r="P12" s="81"/>
      <c r="Q12" s="81"/>
      <c r="R12" s="81"/>
      <c r="S12" s="81"/>
      <c r="T12" s="81"/>
      <c r="U12" s="81"/>
      <c r="V12" s="81"/>
      <c r="W12" s="81"/>
      <c r="X12" s="226" t="s">
        <v>264</v>
      </c>
      <c r="Y12" s="81"/>
      <c r="Z12" s="81"/>
      <c r="AC12">
        <v>2</v>
      </c>
    </row>
    <row r="13" spans="2:30" customFormat="1" ht="17.100000000000001" customHeight="1" x14ac:dyDescent="0.15">
      <c r="B13" s="183"/>
      <c r="C13" s="184"/>
      <c r="D13" s="185"/>
      <c r="E13" s="184"/>
      <c r="F13" s="184"/>
      <c r="G13" s="184"/>
      <c r="H13" s="184"/>
      <c r="I13" s="188" t="s">
        <v>384</v>
      </c>
      <c r="J13" s="132"/>
      <c r="K13" s="132"/>
      <c r="L13" s="81"/>
      <c r="M13" s="81"/>
      <c r="N13" s="81"/>
      <c r="O13" s="81"/>
      <c r="P13" s="81"/>
      <c r="Q13" s="81"/>
      <c r="R13" s="81"/>
      <c r="S13" s="81"/>
      <c r="T13" s="81"/>
      <c r="U13" s="81"/>
      <c r="V13" s="81"/>
      <c r="W13" s="81"/>
      <c r="X13" s="226" t="s">
        <v>264</v>
      </c>
      <c r="Y13" s="81"/>
      <c r="Z13" s="81"/>
      <c r="AC13">
        <v>1</v>
      </c>
    </row>
    <row r="14" spans="2:30" ht="15.6" customHeigh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 customHeight="1" x14ac:dyDescent="0.15">
      <c r="B15" s="156"/>
      <c r="C15" s="157" t="s">
        <v>360</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00000000000001" customHeight="1" x14ac:dyDescent="0.15">
      <c r="C16" s="226" t="s">
        <v>264</v>
      </c>
      <c r="D16" s="155" t="s">
        <v>437</v>
      </c>
      <c r="AD16">
        <f>IF(C16=AD$1,0,1)</f>
        <v>1</v>
      </c>
    </row>
    <row r="17" spans="1:30" customFormat="1" ht="20.100000000000001" customHeight="1" x14ac:dyDescent="0.15">
      <c r="C17" s="226" t="s">
        <v>264</v>
      </c>
      <c r="D17" s="155" t="s">
        <v>352</v>
      </c>
      <c r="AD17">
        <f>IF(C17=AD$1,0,1)</f>
        <v>1</v>
      </c>
    </row>
    <row r="18" spans="1:30" customFormat="1" ht="15.6" customHeight="1" x14ac:dyDescent="0.15">
      <c r="A18" s="175"/>
      <c r="C18" s="155"/>
      <c r="D18" s="155"/>
    </row>
    <row r="19" spans="1:30" customFormat="1" ht="13.5" x14ac:dyDescent="0.15">
      <c r="A19" s="175"/>
      <c r="C19" s="532" t="str">
        <f>IF(SUM(AD5:AD52)=0,"【OK】「表紙」及び「各種認証・認定の取得状況」記入済み","【入力エラー！】")</f>
        <v>【入力エラー！】</v>
      </c>
      <c r="D19" s="532"/>
      <c r="E19" s="532"/>
      <c r="F19" s="532"/>
      <c r="G19" s="532"/>
      <c r="H19" s="532"/>
      <c r="I19" s="532"/>
      <c r="J19" s="532"/>
      <c r="K19" s="532"/>
      <c r="L19" s="532"/>
      <c r="M19" s="532"/>
      <c r="N19" s="532"/>
      <c r="O19" s="532"/>
      <c r="P19" s="532"/>
      <c r="Q19" s="532"/>
      <c r="R19" s="532"/>
      <c r="S19" s="532"/>
      <c r="T19" s="532"/>
      <c r="U19" s="532"/>
      <c r="V19" s="532"/>
      <c r="W19" s="532"/>
      <c r="X19" s="532"/>
      <c r="Y19" s="532"/>
    </row>
    <row r="20" spans="1:30" customFormat="1" ht="13.5" x14ac:dyDescent="0.15">
      <c r="A20" s="175"/>
      <c r="C20" s="533" t="str">
        <f>IF(SUM(AD5:AD52)=0,"","「表紙」または「各種認証・認定の取得状況」に記載漏れ、二重チェック等があるので、御確認ください！")</f>
        <v>「表紙」または「各種認証・認定の取得状況」に記載漏れ、二重チェック等があるので、御確認ください！</v>
      </c>
      <c r="D20" s="533"/>
      <c r="E20" s="533"/>
      <c r="F20" s="533"/>
      <c r="G20" s="533"/>
      <c r="H20" s="533"/>
      <c r="I20" s="533"/>
      <c r="J20" s="533"/>
      <c r="K20" s="533"/>
      <c r="L20" s="533"/>
      <c r="M20" s="533"/>
      <c r="N20" s="533"/>
      <c r="O20" s="533"/>
      <c r="P20" s="533"/>
      <c r="Q20" s="533"/>
      <c r="R20" s="533"/>
      <c r="S20" s="533"/>
      <c r="T20" s="533"/>
      <c r="U20" s="533"/>
      <c r="V20" s="533"/>
      <c r="W20" s="533"/>
      <c r="X20" s="533"/>
      <c r="Y20" s="533"/>
    </row>
    <row r="21" spans="1:30" customFormat="1" ht="14.25" thickBot="1" x14ac:dyDescent="0.2">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0" customFormat="1" ht="30" customHeight="1" thickBot="1" x14ac:dyDescent="0.2">
      <c r="A22" s="175"/>
      <c r="C22" s="534" t="s">
        <v>387</v>
      </c>
      <c r="D22" s="535"/>
      <c r="E22" s="535"/>
      <c r="F22" s="535"/>
      <c r="G22" s="535"/>
      <c r="H22" s="535"/>
      <c r="I22" s="535"/>
      <c r="J22" s="535"/>
      <c r="K22" s="535"/>
      <c r="L22" s="535"/>
      <c r="M22" s="535"/>
      <c r="N22" s="535"/>
      <c r="O22" s="535"/>
      <c r="P22" s="535"/>
      <c r="Q22" s="535"/>
      <c r="R22" s="535"/>
      <c r="S22" s="535"/>
      <c r="T22" s="535"/>
      <c r="U22" s="535"/>
      <c r="V22" s="535"/>
      <c r="W22" s="535"/>
      <c r="X22" s="535"/>
      <c r="Y22" s="536"/>
    </row>
    <row r="23" spans="1:30" s="72" customFormat="1" ht="5.0999999999999996" customHeight="1" x14ac:dyDescent="0.15">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0" ht="23.1" customHeight="1" x14ac:dyDescent="0.15">
      <c r="B24" s="340" t="s">
        <v>336</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B24" s="10"/>
    </row>
    <row r="25" spans="1:30" customFormat="1" ht="29.1" customHeight="1" x14ac:dyDescent="0.15">
      <c r="C25" s="545" t="s">
        <v>337</v>
      </c>
      <c r="D25" s="545"/>
      <c r="E25" s="545"/>
      <c r="F25" s="545"/>
      <c r="G25" s="545"/>
      <c r="H25" s="545"/>
      <c r="I25" s="545"/>
      <c r="J25" s="545"/>
      <c r="K25" s="545"/>
      <c r="L25" s="545"/>
      <c r="M25" s="545"/>
      <c r="N25" s="545"/>
      <c r="O25" s="545"/>
      <c r="P25" s="545"/>
      <c r="Q25" s="545"/>
      <c r="R25" s="545"/>
      <c r="S25" s="545"/>
      <c r="T25" s="545"/>
      <c r="U25" s="545"/>
      <c r="V25" s="545"/>
      <c r="W25" s="545"/>
      <c r="X25" s="545"/>
      <c r="Y25" s="545"/>
    </row>
    <row r="26" spans="1:30" customFormat="1" ht="31.5" customHeight="1" x14ac:dyDescent="0.15">
      <c r="C26" s="545" t="s">
        <v>361</v>
      </c>
      <c r="D26" s="545"/>
      <c r="E26" s="545"/>
      <c r="F26" s="545"/>
      <c r="G26" s="545"/>
      <c r="H26" s="545"/>
      <c r="I26" s="545"/>
      <c r="J26" s="545"/>
      <c r="K26" s="545"/>
      <c r="L26" s="545"/>
      <c r="M26" s="545"/>
      <c r="N26" s="545"/>
      <c r="O26" s="545"/>
      <c r="P26" s="545"/>
      <c r="Q26" s="545"/>
      <c r="R26" s="545"/>
      <c r="S26" s="545"/>
      <c r="T26" s="545"/>
      <c r="U26" s="545"/>
      <c r="V26" s="545"/>
      <c r="W26" s="545"/>
      <c r="X26" s="545"/>
      <c r="Y26" s="545"/>
    </row>
    <row r="27" spans="1:30" customFormat="1" ht="18" customHeight="1" x14ac:dyDescent="0.15">
      <c r="B27" s="136" t="s">
        <v>279</v>
      </c>
      <c r="C27" s="282" t="s">
        <v>301</v>
      </c>
      <c r="D27" s="282"/>
      <c r="E27" s="282"/>
      <c r="F27" s="282"/>
      <c r="G27" s="282"/>
      <c r="H27" s="282"/>
      <c r="I27" s="282"/>
      <c r="J27" s="282"/>
      <c r="K27" s="282"/>
      <c r="L27" s="282"/>
      <c r="M27" s="282"/>
      <c r="N27" s="282"/>
      <c r="O27" s="282"/>
      <c r="P27" s="282"/>
      <c r="Q27" s="282"/>
      <c r="R27" s="282"/>
      <c r="S27" s="282"/>
      <c r="T27" s="282"/>
      <c r="U27" s="282"/>
      <c r="V27" s="282"/>
      <c r="W27" s="282"/>
      <c r="X27" s="282"/>
      <c r="Y27" s="282"/>
    </row>
    <row r="28" spans="1:30" customFormat="1" ht="34.5" customHeight="1" x14ac:dyDescent="0.15">
      <c r="C28" s="546" t="s">
        <v>302</v>
      </c>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30" customFormat="1" ht="26.1" customHeight="1" x14ac:dyDescent="0.15">
      <c r="C29" s="547" t="s">
        <v>303</v>
      </c>
      <c r="D29" s="547"/>
      <c r="E29" s="547"/>
      <c r="F29" s="547"/>
      <c r="G29" s="547"/>
      <c r="H29" s="547"/>
      <c r="I29" s="547"/>
      <c r="J29" s="547"/>
      <c r="K29" s="547"/>
      <c r="L29" s="547"/>
      <c r="M29" s="547"/>
      <c r="N29" s="547"/>
      <c r="O29" s="547"/>
      <c r="P29" s="547"/>
      <c r="Q29" s="547"/>
      <c r="R29" s="547"/>
      <c r="S29" s="547"/>
      <c r="T29" s="547"/>
      <c r="U29" s="547"/>
      <c r="V29" s="547"/>
      <c r="W29" s="547"/>
      <c r="X29" s="547"/>
      <c r="Y29" s="547"/>
    </row>
    <row r="30" spans="1:30" customFormat="1" ht="20.100000000000001" customHeight="1" x14ac:dyDescent="0.15"/>
    <row r="31" spans="1:30" customFormat="1" ht="20.100000000000001" customHeight="1" x14ac:dyDescent="0.15">
      <c r="C31" s="480" t="s">
        <v>424</v>
      </c>
      <c r="D31" s="480"/>
      <c r="E31" s="480"/>
      <c r="F31" s="480"/>
      <c r="G31" s="480"/>
      <c r="H31" s="480"/>
      <c r="I31" s="480"/>
      <c r="J31" s="480"/>
      <c r="K31" s="480"/>
      <c r="L31" s="480"/>
      <c r="M31" s="480"/>
      <c r="N31" s="480"/>
      <c r="O31" s="480"/>
      <c r="P31" s="480"/>
      <c r="Q31" s="480"/>
      <c r="R31" s="480"/>
      <c r="S31" s="480"/>
      <c r="T31" s="480"/>
      <c r="U31" s="480"/>
      <c r="V31" s="480"/>
      <c r="W31" s="480"/>
      <c r="X31" s="480"/>
      <c r="Y31" s="145"/>
      <c r="Z31" s="145"/>
      <c r="AA31" s="145"/>
    </row>
    <row r="32" spans="1:30" customFormat="1" ht="20.100000000000001" customHeight="1" x14ac:dyDescent="0.1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00000000000001" customHeight="1" x14ac:dyDescent="0.15">
      <c r="C33" s="548" t="s">
        <v>304</v>
      </c>
      <c r="D33" s="548"/>
      <c r="E33" s="548"/>
      <c r="F33" s="548"/>
      <c r="G33" s="548"/>
      <c r="H33" s="548"/>
      <c r="I33" s="548"/>
      <c r="J33" s="548"/>
      <c r="K33" s="548"/>
      <c r="L33" s="548"/>
      <c r="M33" s="548"/>
      <c r="N33" s="548"/>
      <c r="O33" s="548"/>
      <c r="P33" s="548"/>
      <c r="Q33" s="548"/>
      <c r="R33" s="548"/>
      <c r="S33" s="548"/>
      <c r="T33" s="548"/>
      <c r="U33" s="548"/>
      <c r="V33" s="548"/>
      <c r="W33" s="146"/>
      <c r="X33" s="226" t="s">
        <v>264</v>
      </c>
      <c r="Y33" s="139"/>
      <c r="AC33">
        <v>5</v>
      </c>
      <c r="AD33">
        <f>IF(COUNTIF(X33:X37,AD$1)=1,0,1)</f>
        <v>1</v>
      </c>
    </row>
    <row r="34" spans="2:30" customFormat="1" ht="20.100000000000001" customHeight="1" x14ac:dyDescent="0.15">
      <c r="C34" s="549" t="s">
        <v>305</v>
      </c>
      <c r="D34" s="549"/>
      <c r="E34" s="549"/>
      <c r="F34" s="549"/>
      <c r="G34" s="549"/>
      <c r="H34" s="549"/>
      <c r="I34" s="549"/>
      <c r="J34" s="549"/>
      <c r="K34" s="549"/>
      <c r="L34" s="549"/>
      <c r="M34" s="549"/>
      <c r="N34" s="549"/>
      <c r="O34" s="549"/>
      <c r="P34" s="549"/>
      <c r="Q34" s="549"/>
      <c r="R34" s="549"/>
      <c r="S34" s="549"/>
      <c r="T34" s="549"/>
      <c r="U34" s="549"/>
      <c r="V34" s="549"/>
      <c r="W34" s="146"/>
      <c r="X34" s="226" t="s">
        <v>264</v>
      </c>
      <c r="Y34" s="139"/>
      <c r="AC34">
        <v>4</v>
      </c>
    </row>
    <row r="35" spans="2:30" customFormat="1" ht="20.100000000000001" customHeight="1" x14ac:dyDescent="0.15">
      <c r="C35" s="549" t="s">
        <v>306</v>
      </c>
      <c r="D35" s="549"/>
      <c r="E35" s="549"/>
      <c r="F35" s="549"/>
      <c r="G35" s="549"/>
      <c r="H35" s="549"/>
      <c r="I35" s="549"/>
      <c r="J35" s="549"/>
      <c r="K35" s="549"/>
      <c r="L35" s="549"/>
      <c r="M35" s="549"/>
      <c r="N35" s="549"/>
      <c r="O35" s="549"/>
      <c r="P35" s="549"/>
      <c r="Q35" s="549"/>
      <c r="R35" s="549"/>
      <c r="S35" s="549"/>
      <c r="T35" s="549"/>
      <c r="U35" s="549"/>
      <c r="V35" s="549"/>
      <c r="W35" s="146"/>
      <c r="X35" s="226" t="s">
        <v>264</v>
      </c>
      <c r="Y35" s="139"/>
      <c r="AC35">
        <v>3</v>
      </c>
    </row>
    <row r="36" spans="2:30" customFormat="1" ht="20.100000000000001" customHeight="1" x14ac:dyDescent="0.15">
      <c r="C36" s="479" t="s">
        <v>392</v>
      </c>
      <c r="D36" s="479"/>
      <c r="E36" s="479"/>
      <c r="F36" s="479"/>
      <c r="G36" s="479"/>
      <c r="H36" s="479"/>
      <c r="I36" s="479"/>
      <c r="J36" s="479"/>
      <c r="K36" s="479"/>
      <c r="L36" s="479"/>
      <c r="M36" s="479"/>
      <c r="N36" s="479"/>
      <c r="O36" s="479"/>
      <c r="P36" s="479"/>
      <c r="Q36" s="479"/>
      <c r="R36" s="479"/>
      <c r="S36" s="479"/>
      <c r="T36" s="479"/>
      <c r="U36" s="479"/>
      <c r="V36" s="479"/>
      <c r="W36" s="154"/>
      <c r="X36" s="227" t="s">
        <v>264</v>
      </c>
      <c r="Y36" s="203"/>
      <c r="AC36">
        <v>2</v>
      </c>
    </row>
    <row r="37" spans="2:30" customFormat="1" ht="20.100000000000001" customHeight="1" x14ac:dyDescent="0.15">
      <c r="C37" s="479" t="s">
        <v>338</v>
      </c>
      <c r="D37" s="479"/>
      <c r="E37" s="479"/>
      <c r="F37" s="479"/>
      <c r="G37" s="479"/>
      <c r="H37" s="479"/>
      <c r="I37" s="479"/>
      <c r="J37" s="479"/>
      <c r="K37" s="479"/>
      <c r="L37" s="479"/>
      <c r="M37" s="479"/>
      <c r="N37" s="479"/>
      <c r="O37" s="479"/>
      <c r="P37" s="479"/>
      <c r="Q37" s="479"/>
      <c r="R37" s="479"/>
      <c r="S37" s="479"/>
      <c r="T37" s="479"/>
      <c r="U37" s="479"/>
      <c r="V37" s="479"/>
      <c r="W37" s="154"/>
      <c r="X37" s="227" t="s">
        <v>264</v>
      </c>
      <c r="Y37" s="203"/>
      <c r="AC37">
        <v>1</v>
      </c>
    </row>
    <row r="38" spans="2:30" customFormat="1" ht="20.100000000000001" customHeight="1" x14ac:dyDescent="0.15">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15">
      <c r="B39" s="136" t="s">
        <v>279</v>
      </c>
      <c r="C39" s="558" t="s">
        <v>339</v>
      </c>
      <c r="D39" s="558"/>
      <c r="E39" s="558"/>
      <c r="F39" s="558"/>
      <c r="G39" s="558"/>
      <c r="H39" s="558"/>
      <c r="I39" s="558"/>
      <c r="J39" s="558"/>
      <c r="K39" s="558"/>
      <c r="L39" s="558"/>
      <c r="M39" s="558"/>
      <c r="N39" s="558"/>
      <c r="O39" s="558"/>
      <c r="P39" s="558"/>
      <c r="Q39" s="558"/>
      <c r="R39" s="558"/>
      <c r="S39" s="558"/>
      <c r="T39" s="558"/>
      <c r="U39" s="558"/>
      <c r="V39" s="558"/>
      <c r="W39" s="558"/>
      <c r="X39" s="558"/>
      <c r="Y39" s="558"/>
    </row>
    <row r="40" spans="2:30" customFormat="1" ht="20.100000000000001" customHeight="1" x14ac:dyDescent="0.15">
      <c r="C40" s="480" t="s">
        <v>425</v>
      </c>
      <c r="D40" s="480"/>
      <c r="E40" s="480"/>
      <c r="F40" s="480"/>
      <c r="G40" s="480"/>
      <c r="H40" s="480"/>
      <c r="I40" s="480"/>
      <c r="J40" s="480"/>
      <c r="K40" s="480"/>
      <c r="L40" s="480"/>
      <c r="M40" s="480"/>
      <c r="N40" s="480"/>
      <c r="O40" s="480"/>
      <c r="P40" s="480"/>
      <c r="Q40" s="480"/>
      <c r="R40" s="480"/>
      <c r="S40" s="480"/>
      <c r="T40" s="480"/>
      <c r="U40" s="480"/>
      <c r="V40" s="480"/>
      <c r="W40" s="480"/>
      <c r="X40" s="480"/>
      <c r="Y40" s="152"/>
      <c r="Z40" s="145"/>
      <c r="AA40" s="145"/>
    </row>
    <row r="41" spans="2:30" customFormat="1" ht="20.100000000000001" customHeight="1" x14ac:dyDescent="0.15">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00000000000001" customHeight="1" x14ac:dyDescent="0.15">
      <c r="C42" s="481" t="s">
        <v>340</v>
      </c>
      <c r="D42" s="481"/>
      <c r="E42" s="481"/>
      <c r="F42" s="481"/>
      <c r="G42" s="481"/>
      <c r="H42" s="481"/>
      <c r="I42" s="481"/>
      <c r="J42" s="481"/>
      <c r="K42" s="481"/>
      <c r="L42" s="481"/>
      <c r="M42" s="481"/>
      <c r="N42" s="481"/>
      <c r="O42" s="481"/>
      <c r="P42" s="481"/>
      <c r="Q42" s="481"/>
      <c r="R42" s="481"/>
      <c r="S42" s="481"/>
      <c r="T42" s="481"/>
      <c r="U42" s="481"/>
      <c r="V42" s="481"/>
      <c r="W42" s="173"/>
      <c r="X42" s="227" t="s">
        <v>264</v>
      </c>
      <c r="Y42" s="203"/>
      <c r="AC42">
        <v>6</v>
      </c>
      <c r="AD42">
        <f>IF(COUNTIF(X42:X47,AD$1)=1,0,1)</f>
        <v>1</v>
      </c>
    </row>
    <row r="43" spans="2:30" customFormat="1" ht="20.100000000000001" customHeight="1" x14ac:dyDescent="0.15">
      <c r="C43" s="478" t="s">
        <v>341</v>
      </c>
      <c r="D43" s="478"/>
      <c r="E43" s="478"/>
      <c r="F43" s="478"/>
      <c r="G43" s="478"/>
      <c r="H43" s="478"/>
      <c r="I43" s="478"/>
      <c r="J43" s="478"/>
      <c r="K43" s="478"/>
      <c r="L43" s="478"/>
      <c r="M43" s="478"/>
      <c r="N43" s="478"/>
      <c r="O43" s="478"/>
      <c r="P43" s="478"/>
      <c r="Q43" s="478"/>
      <c r="R43" s="478"/>
      <c r="S43" s="478"/>
      <c r="T43" s="478"/>
      <c r="U43" s="478"/>
      <c r="V43" s="478"/>
      <c r="W43" s="173"/>
      <c r="X43" s="227" t="s">
        <v>264</v>
      </c>
      <c r="Y43" s="203"/>
      <c r="AC43">
        <v>5</v>
      </c>
    </row>
    <row r="44" spans="2:30" customFormat="1" ht="20.100000000000001" customHeight="1" x14ac:dyDescent="0.15">
      <c r="C44" s="478" t="s">
        <v>342</v>
      </c>
      <c r="D44" s="478"/>
      <c r="E44" s="478"/>
      <c r="F44" s="478"/>
      <c r="G44" s="478"/>
      <c r="H44" s="478"/>
      <c r="I44" s="478"/>
      <c r="J44" s="478"/>
      <c r="K44" s="478"/>
      <c r="L44" s="478"/>
      <c r="M44" s="478"/>
      <c r="N44" s="478"/>
      <c r="O44" s="478"/>
      <c r="P44" s="478"/>
      <c r="Q44" s="478"/>
      <c r="R44" s="478"/>
      <c r="S44" s="478"/>
      <c r="T44" s="478"/>
      <c r="U44" s="478"/>
      <c r="V44" s="478"/>
      <c r="W44" s="173"/>
      <c r="X44" s="227" t="s">
        <v>264</v>
      </c>
      <c r="Y44" s="203"/>
      <c r="AC44">
        <v>4</v>
      </c>
    </row>
    <row r="45" spans="2:30" customFormat="1" ht="20.100000000000001" customHeight="1" x14ac:dyDescent="0.15">
      <c r="C45" s="478" t="s">
        <v>343</v>
      </c>
      <c r="D45" s="478"/>
      <c r="E45" s="478"/>
      <c r="F45" s="478"/>
      <c r="G45" s="478"/>
      <c r="H45" s="478"/>
      <c r="I45" s="478"/>
      <c r="J45" s="478"/>
      <c r="K45" s="478"/>
      <c r="L45" s="478"/>
      <c r="M45" s="478"/>
      <c r="N45" s="478"/>
      <c r="O45" s="478"/>
      <c r="P45" s="478"/>
      <c r="Q45" s="478"/>
      <c r="R45" s="478"/>
      <c r="S45" s="478"/>
      <c r="T45" s="478"/>
      <c r="U45" s="478"/>
      <c r="V45" s="478"/>
      <c r="W45" s="173"/>
      <c r="X45" s="227" t="s">
        <v>264</v>
      </c>
      <c r="Y45" s="203"/>
      <c r="AC45">
        <v>3</v>
      </c>
    </row>
    <row r="46" spans="2:30" customFormat="1" ht="20.100000000000001" customHeight="1" x14ac:dyDescent="0.15">
      <c r="C46" s="479" t="s">
        <v>393</v>
      </c>
      <c r="D46" s="479"/>
      <c r="E46" s="479"/>
      <c r="F46" s="479"/>
      <c r="G46" s="479"/>
      <c r="H46" s="479"/>
      <c r="I46" s="479"/>
      <c r="J46" s="479"/>
      <c r="K46" s="479"/>
      <c r="L46" s="479"/>
      <c r="M46" s="479"/>
      <c r="N46" s="479"/>
      <c r="O46" s="479"/>
      <c r="P46" s="479"/>
      <c r="Q46" s="479"/>
      <c r="R46" s="479"/>
      <c r="S46" s="479"/>
      <c r="T46" s="479"/>
      <c r="U46" s="479"/>
      <c r="V46" s="479"/>
      <c r="W46" s="154"/>
      <c r="X46" s="227" t="s">
        <v>264</v>
      </c>
      <c r="Y46" s="203"/>
      <c r="AC46">
        <v>2</v>
      </c>
    </row>
    <row r="47" spans="2:30" customFormat="1" ht="20.100000000000001" customHeight="1" x14ac:dyDescent="0.15">
      <c r="C47" s="479" t="s">
        <v>344</v>
      </c>
      <c r="D47" s="479"/>
      <c r="E47" s="479"/>
      <c r="F47" s="479"/>
      <c r="G47" s="479"/>
      <c r="H47" s="479"/>
      <c r="I47" s="479"/>
      <c r="J47" s="479"/>
      <c r="K47" s="479"/>
      <c r="L47" s="479"/>
      <c r="M47" s="479"/>
      <c r="N47" s="479"/>
      <c r="O47" s="479"/>
      <c r="P47" s="479"/>
      <c r="Q47" s="479"/>
      <c r="R47" s="479"/>
      <c r="S47" s="479"/>
      <c r="T47" s="479"/>
      <c r="U47" s="479"/>
      <c r="V47" s="479"/>
      <c r="W47" s="154"/>
      <c r="X47" s="227" t="s">
        <v>264</v>
      </c>
      <c r="Y47" s="203"/>
      <c r="AC47">
        <v>1</v>
      </c>
    </row>
    <row r="48" spans="2:30" customFormat="1" ht="20.100000000000001" customHeight="1" x14ac:dyDescent="0.15">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15">
      <c r="B49" s="136" t="s">
        <v>279</v>
      </c>
      <c r="C49" s="282" t="s">
        <v>345</v>
      </c>
      <c r="D49" s="282"/>
      <c r="E49" s="282"/>
      <c r="F49" s="282"/>
      <c r="G49" s="282"/>
      <c r="H49" s="282"/>
      <c r="I49" s="282"/>
      <c r="J49" s="282"/>
      <c r="K49" s="282"/>
      <c r="L49" s="282"/>
      <c r="M49" s="282"/>
      <c r="N49" s="282"/>
      <c r="O49" s="282"/>
      <c r="P49" s="282"/>
      <c r="Q49" s="282"/>
      <c r="R49" s="282"/>
      <c r="S49" s="282"/>
      <c r="T49" s="282"/>
      <c r="U49" s="282"/>
      <c r="V49" s="282"/>
      <c r="W49" s="282"/>
      <c r="X49" s="282"/>
      <c r="Y49" s="282"/>
    </row>
    <row r="50" spans="2:34" customFormat="1" ht="20.100000000000001" customHeight="1" x14ac:dyDescent="0.15">
      <c r="C50" s="480" t="s">
        <v>426</v>
      </c>
      <c r="D50" s="480"/>
      <c r="E50" s="480"/>
      <c r="F50" s="480"/>
      <c r="G50" s="480"/>
      <c r="H50" s="480"/>
      <c r="I50" s="480"/>
      <c r="J50" s="480"/>
      <c r="K50" s="480"/>
      <c r="L50" s="480"/>
      <c r="M50" s="480"/>
      <c r="N50" s="480"/>
      <c r="O50" s="480"/>
      <c r="P50" s="480"/>
      <c r="Q50" s="480"/>
      <c r="R50" s="480"/>
      <c r="S50" s="480"/>
      <c r="T50" s="480"/>
      <c r="U50" s="480"/>
      <c r="V50" s="480"/>
      <c r="W50" s="480"/>
      <c r="X50" s="480"/>
      <c r="Y50" s="145"/>
      <c r="Z50" s="145"/>
      <c r="AA50" s="145"/>
    </row>
    <row r="51" spans="2:34" customFormat="1" ht="20.100000000000001" customHeight="1" x14ac:dyDescent="0.15">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00000000000001" customHeight="1" x14ac:dyDescent="0.15">
      <c r="C52" s="481" t="s">
        <v>346</v>
      </c>
      <c r="D52" s="481"/>
      <c r="E52" s="481"/>
      <c r="F52" s="481"/>
      <c r="G52" s="481"/>
      <c r="H52" s="481"/>
      <c r="I52" s="481"/>
      <c r="J52" s="481"/>
      <c r="K52" s="481"/>
      <c r="L52" s="481"/>
      <c r="M52" s="481"/>
      <c r="N52" s="481"/>
      <c r="O52" s="481"/>
      <c r="P52" s="481"/>
      <c r="Q52" s="481"/>
      <c r="R52" s="481"/>
      <c r="S52" s="481"/>
      <c r="T52" s="481"/>
      <c r="U52" s="481"/>
      <c r="V52" s="481"/>
      <c r="W52" s="153"/>
      <c r="X52" s="227" t="s">
        <v>264</v>
      </c>
      <c r="Y52" s="139"/>
      <c r="AC52">
        <v>5</v>
      </c>
      <c r="AD52">
        <f>IF(COUNTIF(X52:X56,AD$1)=1,0,1)</f>
        <v>1</v>
      </c>
    </row>
    <row r="53" spans="2:34" customFormat="1" ht="20.100000000000001" customHeight="1" x14ac:dyDescent="0.15">
      <c r="C53" s="478" t="s">
        <v>347</v>
      </c>
      <c r="D53" s="478"/>
      <c r="E53" s="478"/>
      <c r="F53" s="478"/>
      <c r="G53" s="478"/>
      <c r="H53" s="478"/>
      <c r="I53" s="478"/>
      <c r="J53" s="478"/>
      <c r="K53" s="478"/>
      <c r="L53" s="478"/>
      <c r="M53" s="478"/>
      <c r="N53" s="478"/>
      <c r="O53" s="478"/>
      <c r="P53" s="478"/>
      <c r="Q53" s="478"/>
      <c r="R53" s="478"/>
      <c r="S53" s="478"/>
      <c r="T53" s="478"/>
      <c r="U53" s="478"/>
      <c r="V53" s="478"/>
      <c r="W53" s="153"/>
      <c r="X53" s="227" t="s">
        <v>264</v>
      </c>
      <c r="Y53" s="139"/>
      <c r="AC53">
        <v>4</v>
      </c>
    </row>
    <row r="54" spans="2:34" customFormat="1" ht="20.100000000000001" customHeight="1" x14ac:dyDescent="0.15">
      <c r="C54" s="478" t="s">
        <v>348</v>
      </c>
      <c r="D54" s="478"/>
      <c r="E54" s="478"/>
      <c r="F54" s="478"/>
      <c r="G54" s="478"/>
      <c r="H54" s="478"/>
      <c r="I54" s="478"/>
      <c r="J54" s="478"/>
      <c r="K54" s="478"/>
      <c r="L54" s="478"/>
      <c r="M54" s="478"/>
      <c r="N54" s="478"/>
      <c r="O54" s="478"/>
      <c r="P54" s="478"/>
      <c r="Q54" s="478"/>
      <c r="R54" s="478"/>
      <c r="S54" s="478"/>
      <c r="T54" s="478"/>
      <c r="U54" s="478"/>
      <c r="V54" s="478"/>
      <c r="W54" s="153"/>
      <c r="X54" s="227" t="s">
        <v>264</v>
      </c>
      <c r="Y54" s="139"/>
      <c r="AC54">
        <v>3</v>
      </c>
    </row>
    <row r="55" spans="2:34" customFormat="1" ht="20.100000000000001" customHeight="1" x14ac:dyDescent="0.15">
      <c r="C55" s="479" t="s">
        <v>349</v>
      </c>
      <c r="D55" s="479"/>
      <c r="E55" s="479"/>
      <c r="F55" s="479"/>
      <c r="G55" s="479"/>
      <c r="H55" s="479"/>
      <c r="I55" s="479"/>
      <c r="J55" s="479"/>
      <c r="K55" s="479"/>
      <c r="L55" s="479"/>
      <c r="M55" s="479"/>
      <c r="N55" s="479"/>
      <c r="O55" s="479"/>
      <c r="P55" s="479"/>
      <c r="Q55" s="479"/>
      <c r="R55" s="479"/>
      <c r="S55" s="479"/>
      <c r="T55" s="479"/>
      <c r="U55" s="479"/>
      <c r="V55" s="479"/>
      <c r="W55" s="154"/>
      <c r="X55" s="227" t="s">
        <v>264</v>
      </c>
      <c r="Y55" s="139"/>
      <c r="AC55">
        <v>2</v>
      </c>
    </row>
    <row r="56" spans="2:34" customFormat="1" ht="20.100000000000001" customHeight="1" x14ac:dyDescent="0.15">
      <c r="C56" s="479" t="s">
        <v>350</v>
      </c>
      <c r="D56" s="479"/>
      <c r="E56" s="479"/>
      <c r="F56" s="479"/>
      <c r="G56" s="479"/>
      <c r="H56" s="479"/>
      <c r="I56" s="479"/>
      <c r="J56" s="479"/>
      <c r="K56" s="479"/>
      <c r="L56" s="479"/>
      <c r="M56" s="479"/>
      <c r="N56" s="479"/>
      <c r="O56" s="479"/>
      <c r="P56" s="479"/>
      <c r="Q56" s="479"/>
      <c r="R56" s="479"/>
      <c r="S56" s="479"/>
      <c r="T56" s="479"/>
      <c r="U56" s="479"/>
      <c r="V56" s="479"/>
      <c r="W56" s="154"/>
      <c r="X56" s="227" t="s">
        <v>264</v>
      </c>
      <c r="Y56" s="139"/>
      <c r="AC56">
        <v>1</v>
      </c>
    </row>
    <row r="57" spans="2:34" customFormat="1" ht="20.100000000000001" customHeight="1" x14ac:dyDescent="0.15">
      <c r="C57" s="549"/>
      <c r="D57" s="549"/>
      <c r="E57" s="549"/>
      <c r="F57" s="549"/>
      <c r="G57" s="549"/>
      <c r="H57" s="549"/>
      <c r="I57" s="549"/>
      <c r="J57" s="549"/>
      <c r="K57" s="549"/>
      <c r="L57" s="549"/>
      <c r="M57" s="549"/>
      <c r="N57" s="549"/>
      <c r="O57" s="549"/>
      <c r="P57" s="549"/>
      <c r="Q57" s="549"/>
      <c r="R57" s="549"/>
      <c r="S57" s="549"/>
      <c r="T57" s="549"/>
      <c r="U57" s="549"/>
      <c r="V57" s="549"/>
      <c r="W57" s="146"/>
      <c r="X57" s="138"/>
      <c r="Y57" s="139"/>
    </row>
    <row r="58" spans="2:34" customFormat="1" ht="27" customHeight="1" x14ac:dyDescent="0.15">
      <c r="C58" s="217" t="s">
        <v>283</v>
      </c>
      <c r="D58" s="554" t="s">
        <v>351</v>
      </c>
      <c r="E58" s="555"/>
      <c r="F58" s="555"/>
      <c r="G58" s="555"/>
      <c r="H58" s="555"/>
      <c r="I58" s="555"/>
      <c r="J58" s="555"/>
      <c r="K58" s="555"/>
      <c r="L58" s="555"/>
      <c r="M58" s="555"/>
      <c r="N58" s="555"/>
      <c r="O58" s="555"/>
      <c r="P58" s="555"/>
      <c r="Q58" s="555"/>
      <c r="R58" s="555"/>
      <c r="S58" s="555"/>
      <c r="T58" s="555"/>
      <c r="U58" s="555"/>
      <c r="V58" s="555"/>
      <c r="W58" s="555"/>
      <c r="X58" s="555"/>
      <c r="Y58" s="555"/>
    </row>
    <row r="59" spans="2:34" customFormat="1" ht="20.100000000000001" customHeight="1" x14ac:dyDescent="0.15">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00000000000001" customHeight="1" x14ac:dyDescent="0.15"/>
    <row r="61" spans="2:34" s="72" customFormat="1" ht="23.1" customHeight="1" x14ac:dyDescent="0.15">
      <c r="B61" s="340" t="s">
        <v>255</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row>
    <row r="62" spans="2:34" ht="23.1" customHeight="1" thickBot="1" x14ac:dyDescent="0.2">
      <c r="B62" s="86" t="s">
        <v>104</v>
      </c>
      <c r="C62" s="415" t="s">
        <v>313</v>
      </c>
      <c r="D62" s="415"/>
      <c r="E62" s="415"/>
      <c r="F62" s="415"/>
      <c r="G62" s="415"/>
      <c r="H62" s="415"/>
      <c r="I62" s="415"/>
      <c r="J62" s="415"/>
      <c r="K62" s="415"/>
      <c r="L62" s="415"/>
      <c r="M62" s="415"/>
      <c r="N62" s="415"/>
      <c r="O62" s="415"/>
      <c r="P62" s="415"/>
      <c r="Q62" s="415"/>
      <c r="R62" s="415"/>
      <c r="S62" s="415"/>
      <c r="T62" s="415"/>
      <c r="U62" s="415"/>
      <c r="V62" s="415"/>
      <c r="W62" s="415"/>
      <c r="X62" s="415"/>
      <c r="Y62" s="415"/>
      <c r="Z62" s="71"/>
      <c r="AB62" s="74"/>
    </row>
    <row r="63" spans="2:34" customFormat="1" ht="56.1" customHeight="1" thickTop="1" thickBot="1" x14ac:dyDescent="0.2">
      <c r="B63" s="124"/>
      <c r="C63" s="486" t="s">
        <v>428</v>
      </c>
      <c r="D63" s="487"/>
      <c r="E63" s="487"/>
      <c r="F63" s="487"/>
      <c r="G63" s="487"/>
      <c r="H63" s="487"/>
      <c r="I63" s="487"/>
      <c r="J63" s="487"/>
      <c r="K63" s="487"/>
      <c r="L63" s="487"/>
      <c r="M63" s="487"/>
      <c r="N63" s="487"/>
      <c r="O63" s="487"/>
      <c r="P63" s="487"/>
      <c r="Q63" s="487"/>
      <c r="R63" s="487"/>
      <c r="S63" s="487"/>
      <c r="T63" s="487"/>
      <c r="U63" s="487"/>
      <c r="V63" s="487"/>
      <c r="W63" s="487"/>
      <c r="X63" s="487"/>
      <c r="Y63" s="488"/>
      <c r="AE63" s="10"/>
      <c r="AF63" s="10"/>
      <c r="AG63" s="10"/>
      <c r="AH63" s="10"/>
    </row>
    <row r="64" spans="2:34" customFormat="1" ht="14.45" customHeight="1" thickTop="1" x14ac:dyDescent="0.15">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 customHeight="1" x14ac:dyDescent="0.15">
      <c r="B65" s="71"/>
      <c r="C65" s="513" t="s">
        <v>375</v>
      </c>
      <c r="D65" s="513"/>
      <c r="E65" s="513"/>
      <c r="F65" s="513"/>
      <c r="G65" s="513"/>
      <c r="H65" s="513"/>
      <c r="I65" s="513"/>
      <c r="J65" s="513"/>
      <c r="K65" s="513"/>
      <c r="L65" s="513"/>
      <c r="M65" s="513"/>
      <c r="N65" s="513"/>
      <c r="O65" s="513"/>
      <c r="P65" s="513"/>
      <c r="Q65" s="513"/>
      <c r="R65" s="513"/>
      <c r="S65" s="513"/>
      <c r="T65" s="513"/>
      <c r="U65" s="513"/>
      <c r="V65" s="513"/>
      <c r="W65" s="513"/>
      <c r="X65" s="513"/>
      <c r="Y65" s="513"/>
      <c r="Z65" s="71"/>
      <c r="AB65" s="74"/>
    </row>
    <row r="66" spans="1:34" customFormat="1" ht="34.5" customHeight="1" x14ac:dyDescent="0.15">
      <c r="B66" s="124"/>
      <c r="C66" s="283" t="s">
        <v>215</v>
      </c>
      <c r="D66" s="284"/>
      <c r="E66" s="279" t="s">
        <v>270</v>
      </c>
      <c r="F66" s="280"/>
      <c r="G66" s="280"/>
      <c r="H66" s="280"/>
      <c r="I66" s="444" t="s">
        <v>367</v>
      </c>
      <c r="J66" s="315"/>
      <c r="K66" s="315"/>
      <c r="L66" s="316"/>
      <c r="M66" s="444" t="s">
        <v>207</v>
      </c>
      <c r="N66" s="315"/>
      <c r="O66" s="316"/>
      <c r="P66" s="279" t="s">
        <v>219</v>
      </c>
      <c r="Q66" s="280"/>
      <c r="R66" s="280"/>
      <c r="S66" s="280"/>
      <c r="T66" s="281"/>
      <c r="U66" s="314" t="s">
        <v>381</v>
      </c>
      <c r="V66" s="315"/>
      <c r="W66" s="315"/>
      <c r="X66" s="315"/>
      <c r="Y66" s="316"/>
    </row>
    <row r="67" spans="1:34" customFormat="1" ht="9.9499999999999993" customHeight="1" x14ac:dyDescent="0.15">
      <c r="A67" s="175">
        <f t="shared" ref="A67:A88" si="0">IF(C67&gt;0,C67,A66&amp;"a")</f>
        <v>1</v>
      </c>
      <c r="B67" s="124"/>
      <c r="C67" s="371">
        <f>C4+1</f>
        <v>1</v>
      </c>
      <c r="D67" s="372"/>
      <c r="E67" s="482" t="s">
        <v>355</v>
      </c>
      <c r="F67" s="483"/>
      <c r="G67" s="483"/>
      <c r="H67" s="514"/>
      <c r="I67" s="365"/>
      <c r="J67" s="366"/>
      <c r="K67" s="366"/>
      <c r="L67" s="367"/>
      <c r="M67" s="353"/>
      <c r="N67" s="354"/>
      <c r="O67" s="352" t="s">
        <v>210</v>
      </c>
      <c r="P67" s="348"/>
      <c r="Q67" s="349"/>
      <c r="R67" s="349"/>
      <c r="S67" s="349"/>
      <c r="T67" s="352" t="s">
        <v>429</v>
      </c>
      <c r="U67" s="431"/>
      <c r="V67" s="432"/>
      <c r="W67" s="432"/>
      <c r="X67" s="432"/>
      <c r="Y67" s="433"/>
    </row>
    <row r="68" spans="1:34" customFormat="1" ht="15" customHeight="1" x14ac:dyDescent="0.15">
      <c r="A68" s="175" t="str">
        <f t="shared" si="0"/>
        <v>1a</v>
      </c>
      <c r="B68" s="124"/>
      <c r="C68" s="387"/>
      <c r="D68" s="388"/>
      <c r="E68" s="484"/>
      <c r="F68" s="485"/>
      <c r="G68" s="485"/>
      <c r="H68" s="515"/>
      <c r="I68" s="368"/>
      <c r="J68" s="369"/>
      <c r="K68" s="369"/>
      <c r="L68" s="370"/>
      <c r="M68" s="355"/>
      <c r="N68" s="356"/>
      <c r="O68" s="271"/>
      <c r="P68" s="350"/>
      <c r="Q68" s="351"/>
      <c r="R68" s="351"/>
      <c r="S68" s="351"/>
      <c r="T68" s="271"/>
      <c r="U68" s="434"/>
      <c r="V68" s="435"/>
      <c r="W68" s="435"/>
      <c r="X68" s="435"/>
      <c r="Y68" s="436"/>
      <c r="AE68" s="10"/>
      <c r="AF68" s="10"/>
      <c r="AG68" s="10"/>
      <c r="AH68" s="10"/>
    </row>
    <row r="69" spans="1:34" customFormat="1" ht="15" customHeight="1" x14ac:dyDescent="0.15">
      <c r="A69" s="175" t="str">
        <f t="shared" si="0"/>
        <v>1aa</v>
      </c>
      <c r="B69" s="124"/>
      <c r="C69" s="168"/>
      <c r="D69" s="169"/>
      <c r="E69" s="452" t="s">
        <v>314</v>
      </c>
      <c r="F69" s="453"/>
      <c r="G69" s="453"/>
      <c r="H69" s="453"/>
      <c r="I69" s="453"/>
      <c r="J69" s="453"/>
      <c r="K69" s="453"/>
      <c r="L69" s="454"/>
      <c r="M69" s="384"/>
      <c r="N69" s="385"/>
      <c r="O69" s="385"/>
      <c r="P69" s="385"/>
      <c r="Q69" s="385"/>
      <c r="R69" s="385"/>
      <c r="S69" s="385"/>
      <c r="T69" s="385"/>
      <c r="U69" s="385"/>
      <c r="V69" s="385"/>
      <c r="W69" s="385"/>
      <c r="X69" s="385"/>
      <c r="Y69" s="386"/>
      <c r="AE69" s="10"/>
      <c r="AF69" s="10"/>
      <c r="AG69" s="10"/>
      <c r="AH69" s="10"/>
    </row>
    <row r="70" spans="1:34" customFormat="1" ht="9.9499999999999993" customHeight="1" x14ac:dyDescent="0.15">
      <c r="A70" s="175">
        <f t="shared" si="0"/>
        <v>2</v>
      </c>
      <c r="B70" s="124"/>
      <c r="C70" s="371">
        <f t="shared" ref="C70" si="1">C67+1</f>
        <v>2</v>
      </c>
      <c r="D70" s="372"/>
      <c r="E70" s="482" t="s">
        <v>354</v>
      </c>
      <c r="F70" s="483"/>
      <c r="G70" s="483"/>
      <c r="H70" s="483"/>
      <c r="I70" s="365"/>
      <c r="J70" s="366"/>
      <c r="K70" s="366"/>
      <c r="L70" s="367"/>
      <c r="M70" s="353"/>
      <c r="N70" s="354"/>
      <c r="O70" s="352" t="s">
        <v>210</v>
      </c>
      <c r="P70" s="348"/>
      <c r="Q70" s="349"/>
      <c r="R70" s="349"/>
      <c r="S70" s="349"/>
      <c r="T70" s="352" t="s">
        <v>429</v>
      </c>
      <c r="U70" s="431"/>
      <c r="V70" s="432"/>
      <c r="W70" s="432"/>
      <c r="X70" s="432"/>
      <c r="Y70" s="433"/>
    </row>
    <row r="71" spans="1:34" customFormat="1" ht="15" customHeight="1" x14ac:dyDescent="0.15">
      <c r="A71" s="175" t="str">
        <f t="shared" si="0"/>
        <v>2a</v>
      </c>
      <c r="B71" s="124"/>
      <c r="C71" s="387"/>
      <c r="D71" s="388"/>
      <c r="E71" s="484"/>
      <c r="F71" s="485"/>
      <c r="G71" s="485"/>
      <c r="H71" s="485"/>
      <c r="I71" s="368"/>
      <c r="J71" s="369"/>
      <c r="K71" s="369"/>
      <c r="L71" s="370"/>
      <c r="M71" s="355"/>
      <c r="N71" s="356"/>
      <c r="O71" s="271"/>
      <c r="P71" s="350"/>
      <c r="Q71" s="351"/>
      <c r="R71" s="351"/>
      <c r="S71" s="351"/>
      <c r="T71" s="271"/>
      <c r="U71" s="434"/>
      <c r="V71" s="435"/>
      <c r="W71" s="435"/>
      <c r="X71" s="435"/>
      <c r="Y71" s="436"/>
      <c r="AE71" s="10"/>
      <c r="AF71" s="10"/>
      <c r="AG71" s="10"/>
      <c r="AH71" s="10"/>
    </row>
    <row r="72" spans="1:34" customFormat="1" ht="15" customHeight="1" x14ac:dyDescent="0.15">
      <c r="A72" s="175" t="str">
        <f t="shared" si="0"/>
        <v>2aa</v>
      </c>
      <c r="B72" s="124"/>
      <c r="C72" s="168"/>
      <c r="D72" s="169"/>
      <c r="E72" s="452" t="s">
        <v>314</v>
      </c>
      <c r="F72" s="453"/>
      <c r="G72" s="453"/>
      <c r="H72" s="453"/>
      <c r="I72" s="453"/>
      <c r="J72" s="453"/>
      <c r="K72" s="453"/>
      <c r="L72" s="454"/>
      <c r="M72" s="384"/>
      <c r="N72" s="385"/>
      <c r="O72" s="385"/>
      <c r="P72" s="385"/>
      <c r="Q72" s="385"/>
      <c r="R72" s="385"/>
      <c r="S72" s="385"/>
      <c r="T72" s="385"/>
      <c r="U72" s="385"/>
      <c r="V72" s="385"/>
      <c r="W72" s="385"/>
      <c r="X72" s="385"/>
      <c r="Y72" s="386"/>
      <c r="AE72" s="10"/>
      <c r="AF72" s="10"/>
      <c r="AG72" s="10"/>
      <c r="AH72" s="10"/>
    </row>
    <row r="73" spans="1:34" customFormat="1" ht="9.9499999999999993" customHeight="1" x14ac:dyDescent="0.15">
      <c r="A73" s="175">
        <f t="shared" si="0"/>
        <v>3</v>
      </c>
      <c r="B73" s="124"/>
      <c r="C73" s="371">
        <f>C70+1</f>
        <v>3</v>
      </c>
      <c r="D73" s="372"/>
      <c r="E73" s="389" t="s">
        <v>353</v>
      </c>
      <c r="F73" s="390"/>
      <c r="G73" s="390"/>
      <c r="H73" s="390"/>
      <c r="I73" s="365"/>
      <c r="J73" s="366"/>
      <c r="K73" s="366"/>
      <c r="L73" s="367"/>
      <c r="M73" s="353"/>
      <c r="N73" s="354"/>
      <c r="O73" s="352" t="s">
        <v>210</v>
      </c>
      <c r="P73" s="348"/>
      <c r="Q73" s="349"/>
      <c r="R73" s="349"/>
      <c r="S73" s="349"/>
      <c r="T73" s="352" t="s">
        <v>429</v>
      </c>
      <c r="U73" s="431"/>
      <c r="V73" s="432"/>
      <c r="W73" s="432"/>
      <c r="X73" s="432"/>
      <c r="Y73" s="433"/>
    </row>
    <row r="74" spans="1:34" customFormat="1" ht="15" customHeight="1" x14ac:dyDescent="0.15">
      <c r="A74" s="175" t="str">
        <f t="shared" si="0"/>
        <v>3a</v>
      </c>
      <c r="B74" s="124"/>
      <c r="C74" s="387"/>
      <c r="D74" s="388"/>
      <c r="E74" s="391"/>
      <c r="F74" s="392"/>
      <c r="G74" s="392"/>
      <c r="H74" s="392"/>
      <c r="I74" s="368"/>
      <c r="J74" s="369"/>
      <c r="K74" s="369"/>
      <c r="L74" s="370"/>
      <c r="M74" s="355"/>
      <c r="N74" s="356"/>
      <c r="O74" s="271"/>
      <c r="P74" s="350"/>
      <c r="Q74" s="351"/>
      <c r="R74" s="351"/>
      <c r="S74" s="351"/>
      <c r="T74" s="271"/>
      <c r="U74" s="434"/>
      <c r="V74" s="435"/>
      <c r="W74" s="435"/>
      <c r="X74" s="435"/>
      <c r="Y74" s="436"/>
      <c r="AE74" s="10"/>
      <c r="AF74" s="10"/>
      <c r="AG74" s="10"/>
      <c r="AH74" s="10"/>
    </row>
    <row r="75" spans="1:34" customFormat="1" ht="15" customHeight="1" x14ac:dyDescent="0.15">
      <c r="A75" s="175" t="str">
        <f t="shared" si="0"/>
        <v>3aa</v>
      </c>
      <c r="B75" s="124"/>
      <c r="C75" s="168"/>
      <c r="D75" s="169"/>
      <c r="E75" s="452" t="s">
        <v>314</v>
      </c>
      <c r="F75" s="453"/>
      <c r="G75" s="453"/>
      <c r="H75" s="453"/>
      <c r="I75" s="453"/>
      <c r="J75" s="453"/>
      <c r="K75" s="453"/>
      <c r="L75" s="454"/>
      <c r="M75" s="384"/>
      <c r="N75" s="385"/>
      <c r="O75" s="385"/>
      <c r="P75" s="385"/>
      <c r="Q75" s="385"/>
      <c r="R75" s="385"/>
      <c r="S75" s="385"/>
      <c r="T75" s="385"/>
      <c r="U75" s="385"/>
      <c r="V75" s="385"/>
      <c r="W75" s="385"/>
      <c r="X75" s="385"/>
      <c r="Y75" s="386"/>
      <c r="AE75" s="10"/>
      <c r="AF75" s="10"/>
      <c r="AG75" s="10"/>
      <c r="AH75" s="10"/>
    </row>
    <row r="76" spans="1:34" customFormat="1" ht="9.9499999999999993" customHeight="1" x14ac:dyDescent="0.15">
      <c r="A76" s="175">
        <f t="shared" si="0"/>
        <v>4</v>
      </c>
      <c r="B76" s="124"/>
      <c r="C76" s="371">
        <f t="shared" ref="C76" si="2">C73+1</f>
        <v>4</v>
      </c>
      <c r="D76" s="372"/>
      <c r="E76" s="389" t="s">
        <v>356</v>
      </c>
      <c r="F76" s="390"/>
      <c r="G76" s="390"/>
      <c r="H76" s="390"/>
      <c r="I76" s="365"/>
      <c r="J76" s="366"/>
      <c r="K76" s="366"/>
      <c r="L76" s="367"/>
      <c r="M76" s="353"/>
      <c r="N76" s="354"/>
      <c r="O76" s="352" t="s">
        <v>210</v>
      </c>
      <c r="P76" s="348"/>
      <c r="Q76" s="349"/>
      <c r="R76" s="349"/>
      <c r="S76" s="349"/>
      <c r="T76" s="352" t="s">
        <v>429</v>
      </c>
      <c r="U76" s="437"/>
      <c r="V76" s="438"/>
      <c r="W76" s="438"/>
      <c r="X76" s="438"/>
      <c r="Y76" s="439"/>
    </row>
    <row r="77" spans="1:34" customFormat="1" ht="15" customHeight="1" x14ac:dyDescent="0.15">
      <c r="A77" s="175" t="str">
        <f t="shared" si="0"/>
        <v>4a</v>
      </c>
      <c r="B77" s="124"/>
      <c r="C77" s="387"/>
      <c r="D77" s="388"/>
      <c r="E77" s="391"/>
      <c r="F77" s="392"/>
      <c r="G77" s="392"/>
      <c r="H77" s="392"/>
      <c r="I77" s="368"/>
      <c r="J77" s="369"/>
      <c r="K77" s="369"/>
      <c r="L77" s="370"/>
      <c r="M77" s="355"/>
      <c r="N77" s="356"/>
      <c r="O77" s="271"/>
      <c r="P77" s="350"/>
      <c r="Q77" s="351"/>
      <c r="R77" s="351"/>
      <c r="S77" s="351"/>
      <c r="T77" s="271"/>
      <c r="U77" s="440"/>
      <c r="V77" s="441"/>
      <c r="W77" s="441"/>
      <c r="X77" s="441"/>
      <c r="Y77" s="442"/>
      <c r="AE77" s="10"/>
      <c r="AF77" s="10"/>
      <c r="AG77" s="10"/>
      <c r="AH77" s="10"/>
    </row>
    <row r="78" spans="1:34" customFormat="1" ht="15" customHeight="1" x14ac:dyDescent="0.15">
      <c r="A78" s="175" t="str">
        <f t="shared" si="0"/>
        <v>4aa</v>
      </c>
      <c r="B78" s="124"/>
      <c r="C78" s="168"/>
      <c r="D78" s="169"/>
      <c r="E78" s="452" t="s">
        <v>376</v>
      </c>
      <c r="F78" s="453"/>
      <c r="G78" s="453"/>
      <c r="H78" s="453"/>
      <c r="I78" s="453"/>
      <c r="J78" s="453"/>
      <c r="K78" s="453"/>
      <c r="L78" s="454"/>
      <c r="M78" s="332"/>
      <c r="N78" s="333"/>
      <c r="O78" s="167" t="s">
        <v>377</v>
      </c>
      <c r="P78" s="163"/>
      <c r="Q78" s="164"/>
      <c r="R78" s="164"/>
      <c r="S78" s="164"/>
      <c r="T78" s="165"/>
      <c r="U78" s="170"/>
      <c r="V78" s="170"/>
      <c r="W78" s="171"/>
      <c r="X78" s="171"/>
      <c r="Y78" s="172"/>
      <c r="AE78" s="10"/>
      <c r="AF78" s="10"/>
      <c r="AG78" s="10"/>
      <c r="AH78" s="10"/>
    </row>
    <row r="79" spans="1:34" customFormat="1" ht="9.9499999999999993" customHeight="1" x14ac:dyDescent="0.15">
      <c r="A79" s="175">
        <f t="shared" si="0"/>
        <v>5</v>
      </c>
      <c r="B79" s="124"/>
      <c r="C79" s="371">
        <f t="shared" ref="C79" si="3">C76+1</f>
        <v>5</v>
      </c>
      <c r="D79" s="372"/>
      <c r="E79" s="393" t="s">
        <v>357</v>
      </c>
      <c r="F79" s="394"/>
      <c r="G79" s="394"/>
      <c r="H79" s="394"/>
      <c r="I79" s="365"/>
      <c r="J79" s="366"/>
      <c r="K79" s="366"/>
      <c r="L79" s="367"/>
      <c r="M79" s="353"/>
      <c r="N79" s="354"/>
      <c r="O79" s="352" t="s">
        <v>378</v>
      </c>
      <c r="P79" s="348"/>
      <c r="Q79" s="349"/>
      <c r="R79" s="349"/>
      <c r="S79" s="349"/>
      <c r="T79" s="352" t="s">
        <v>429</v>
      </c>
      <c r="U79" s="440"/>
      <c r="V79" s="441"/>
      <c r="W79" s="441"/>
      <c r="X79" s="441"/>
      <c r="Y79" s="442"/>
    </row>
    <row r="80" spans="1:34" customFormat="1" ht="15" customHeight="1" x14ac:dyDescent="0.15">
      <c r="A80" s="175" t="str">
        <f t="shared" si="0"/>
        <v>5a</v>
      </c>
      <c r="B80" s="124"/>
      <c r="C80" s="373"/>
      <c r="D80" s="374"/>
      <c r="E80" s="395"/>
      <c r="F80" s="396"/>
      <c r="G80" s="396"/>
      <c r="H80" s="396"/>
      <c r="I80" s="368"/>
      <c r="J80" s="369"/>
      <c r="K80" s="369"/>
      <c r="L80" s="370"/>
      <c r="M80" s="355"/>
      <c r="N80" s="356"/>
      <c r="O80" s="271"/>
      <c r="P80" s="350"/>
      <c r="Q80" s="351"/>
      <c r="R80" s="351"/>
      <c r="S80" s="351"/>
      <c r="T80" s="271"/>
      <c r="U80" s="440"/>
      <c r="V80" s="441"/>
      <c r="W80" s="441"/>
      <c r="X80" s="441"/>
      <c r="Y80" s="442"/>
      <c r="AE80" s="10"/>
      <c r="AF80" s="10"/>
      <c r="AG80" s="10"/>
      <c r="AH80" s="10"/>
    </row>
    <row r="81" spans="1:34" customFormat="1" ht="9.9499999999999993" customHeight="1" x14ac:dyDescent="0.15">
      <c r="A81" s="175">
        <f t="shared" si="0"/>
        <v>6</v>
      </c>
      <c r="B81" s="124"/>
      <c r="C81" s="371">
        <f t="shared" ref="C81:C87" si="4">C79+1</f>
        <v>6</v>
      </c>
      <c r="D81" s="372"/>
      <c r="E81" s="393" t="s">
        <v>365</v>
      </c>
      <c r="F81" s="394"/>
      <c r="G81" s="394"/>
      <c r="H81" s="394"/>
      <c r="I81" s="365"/>
      <c r="J81" s="366"/>
      <c r="K81" s="366"/>
      <c r="L81" s="367"/>
      <c r="M81" s="353"/>
      <c r="N81" s="354"/>
      <c r="O81" s="352" t="s">
        <v>389</v>
      </c>
      <c r="P81" s="348"/>
      <c r="Q81" s="349"/>
      <c r="R81" s="349"/>
      <c r="S81" s="349"/>
      <c r="T81" s="352" t="s">
        <v>429</v>
      </c>
      <c r="U81" s="440"/>
      <c r="V81" s="441"/>
      <c r="W81" s="441"/>
      <c r="X81" s="441"/>
      <c r="Y81" s="442"/>
    </row>
    <row r="82" spans="1:34" customFormat="1" ht="15" customHeight="1" x14ac:dyDescent="0.15">
      <c r="A82" s="175" t="str">
        <f t="shared" si="0"/>
        <v>6a</v>
      </c>
      <c r="B82" s="124"/>
      <c r="C82" s="373"/>
      <c r="D82" s="374"/>
      <c r="E82" s="395"/>
      <c r="F82" s="396"/>
      <c r="G82" s="396"/>
      <c r="H82" s="396"/>
      <c r="I82" s="368"/>
      <c r="J82" s="369"/>
      <c r="K82" s="369"/>
      <c r="L82" s="370"/>
      <c r="M82" s="355"/>
      <c r="N82" s="356"/>
      <c r="O82" s="271"/>
      <c r="P82" s="350"/>
      <c r="Q82" s="351"/>
      <c r="R82" s="351"/>
      <c r="S82" s="351"/>
      <c r="T82" s="271"/>
      <c r="U82" s="440"/>
      <c r="V82" s="441"/>
      <c r="W82" s="441"/>
      <c r="X82" s="441"/>
      <c r="Y82" s="442"/>
      <c r="AE82" s="10"/>
      <c r="AF82" s="10"/>
      <c r="AG82" s="10"/>
      <c r="AH82" s="10"/>
    </row>
    <row r="83" spans="1:34" customFormat="1" ht="9.9499999999999993" customHeight="1" x14ac:dyDescent="0.15">
      <c r="A83" s="175">
        <f t="shared" si="0"/>
        <v>7</v>
      </c>
      <c r="B83" s="124"/>
      <c r="C83" s="371">
        <f t="shared" si="4"/>
        <v>7</v>
      </c>
      <c r="D83" s="372"/>
      <c r="E83" s="393" t="s">
        <v>366</v>
      </c>
      <c r="F83" s="394"/>
      <c r="G83" s="394"/>
      <c r="H83" s="394"/>
      <c r="I83" s="365"/>
      <c r="J83" s="366"/>
      <c r="K83" s="366"/>
      <c r="L83" s="367"/>
      <c r="M83" s="353"/>
      <c r="N83" s="354"/>
      <c r="O83" s="352" t="s">
        <v>378</v>
      </c>
      <c r="P83" s="348"/>
      <c r="Q83" s="349"/>
      <c r="R83" s="349"/>
      <c r="S83" s="349"/>
      <c r="T83" s="352" t="s">
        <v>429</v>
      </c>
      <c r="U83" s="440"/>
      <c r="V83" s="441"/>
      <c r="W83" s="441"/>
      <c r="X83" s="441"/>
      <c r="Y83" s="442"/>
    </row>
    <row r="84" spans="1:34" customFormat="1" ht="15" customHeight="1" x14ac:dyDescent="0.15">
      <c r="A84" s="175" t="str">
        <f t="shared" si="0"/>
        <v>7a</v>
      </c>
      <c r="B84" s="124"/>
      <c r="C84" s="373"/>
      <c r="D84" s="374"/>
      <c r="E84" s="395"/>
      <c r="F84" s="396"/>
      <c r="G84" s="396"/>
      <c r="H84" s="396"/>
      <c r="I84" s="368"/>
      <c r="J84" s="369"/>
      <c r="K84" s="369"/>
      <c r="L84" s="370"/>
      <c r="M84" s="355"/>
      <c r="N84" s="356"/>
      <c r="O84" s="271"/>
      <c r="P84" s="350"/>
      <c r="Q84" s="351"/>
      <c r="R84" s="351"/>
      <c r="S84" s="351"/>
      <c r="T84" s="271"/>
      <c r="U84" s="440"/>
      <c r="V84" s="441"/>
      <c r="W84" s="441"/>
      <c r="X84" s="441"/>
      <c r="Y84" s="442"/>
      <c r="AE84" s="10"/>
      <c r="AF84" s="10"/>
      <c r="AG84" s="10"/>
      <c r="AH84" s="10"/>
    </row>
    <row r="85" spans="1:34" customFormat="1" ht="9.9499999999999993" customHeight="1" x14ac:dyDescent="0.15">
      <c r="A85" s="175">
        <f t="shared" si="0"/>
        <v>8</v>
      </c>
      <c r="B85" s="124"/>
      <c r="C85" s="371">
        <f t="shared" si="4"/>
        <v>8</v>
      </c>
      <c r="D85" s="372"/>
      <c r="E85" s="375" t="s">
        <v>388</v>
      </c>
      <c r="F85" s="376"/>
      <c r="G85" s="376"/>
      <c r="H85" s="376"/>
      <c r="I85" s="407"/>
      <c r="J85" s="408"/>
      <c r="K85" s="408"/>
      <c r="L85" s="409"/>
      <c r="M85" s="353"/>
      <c r="N85" s="354"/>
      <c r="O85" s="352" t="s">
        <v>389</v>
      </c>
      <c r="P85" s="348"/>
      <c r="Q85" s="349"/>
      <c r="R85" s="349"/>
      <c r="S85" s="349"/>
      <c r="T85" s="352" t="s">
        <v>429</v>
      </c>
      <c r="U85" s="190"/>
      <c r="V85" s="191"/>
      <c r="W85" s="192"/>
      <c r="X85" s="192"/>
      <c r="Y85" s="193"/>
    </row>
    <row r="86" spans="1:34" customFormat="1" ht="15" customHeight="1" x14ac:dyDescent="0.15">
      <c r="A86" s="175" t="str">
        <f t="shared" si="0"/>
        <v>8a</v>
      </c>
      <c r="B86" s="124"/>
      <c r="C86" s="373"/>
      <c r="D86" s="374"/>
      <c r="E86" s="377"/>
      <c r="F86" s="378"/>
      <c r="G86" s="378"/>
      <c r="H86" s="378"/>
      <c r="I86" s="410"/>
      <c r="J86" s="411"/>
      <c r="K86" s="411"/>
      <c r="L86" s="412"/>
      <c r="M86" s="355"/>
      <c r="N86" s="356"/>
      <c r="O86" s="271"/>
      <c r="P86" s="350"/>
      <c r="Q86" s="351"/>
      <c r="R86" s="351"/>
      <c r="S86" s="351"/>
      <c r="T86" s="271"/>
      <c r="U86" s="190"/>
      <c r="V86" s="191"/>
      <c r="W86" s="192"/>
      <c r="X86" s="192"/>
      <c r="Y86" s="193"/>
      <c r="AE86" s="10"/>
      <c r="AF86" s="10"/>
      <c r="AG86" s="10"/>
      <c r="AH86" s="10"/>
    </row>
    <row r="87" spans="1:34" customFormat="1" ht="9.9499999999999993" customHeight="1" x14ac:dyDescent="0.15">
      <c r="A87" s="175">
        <f t="shared" si="0"/>
        <v>9</v>
      </c>
      <c r="B87" s="124"/>
      <c r="C87" s="371">
        <f t="shared" si="4"/>
        <v>9</v>
      </c>
      <c r="D87" s="372"/>
      <c r="E87" s="375" t="s">
        <v>390</v>
      </c>
      <c r="F87" s="376"/>
      <c r="G87" s="376"/>
      <c r="H87" s="376"/>
      <c r="I87" s="407"/>
      <c r="J87" s="408"/>
      <c r="K87" s="408"/>
      <c r="L87" s="409"/>
      <c r="M87" s="353"/>
      <c r="N87" s="354"/>
      <c r="O87" s="352" t="s">
        <v>378</v>
      </c>
      <c r="P87" s="348"/>
      <c r="Q87" s="349"/>
      <c r="R87" s="349"/>
      <c r="S87" s="349"/>
      <c r="T87" s="352" t="s">
        <v>429</v>
      </c>
      <c r="U87" s="190"/>
      <c r="V87" s="191"/>
      <c r="W87" s="192"/>
      <c r="X87" s="192"/>
      <c r="Y87" s="193"/>
    </row>
    <row r="88" spans="1:34" customFormat="1" ht="15" customHeight="1" x14ac:dyDescent="0.15">
      <c r="A88" s="175" t="str">
        <f t="shared" si="0"/>
        <v>9a</v>
      </c>
      <c r="B88" s="124"/>
      <c r="C88" s="373"/>
      <c r="D88" s="374"/>
      <c r="E88" s="377"/>
      <c r="F88" s="378"/>
      <c r="G88" s="378"/>
      <c r="H88" s="378"/>
      <c r="I88" s="410"/>
      <c r="J88" s="411"/>
      <c r="K88" s="411"/>
      <c r="L88" s="412"/>
      <c r="M88" s="355"/>
      <c r="N88" s="356"/>
      <c r="O88" s="271"/>
      <c r="P88" s="350"/>
      <c r="Q88" s="351"/>
      <c r="R88" s="351"/>
      <c r="S88" s="351"/>
      <c r="T88" s="271"/>
      <c r="U88" s="194"/>
      <c r="V88" s="195"/>
      <c r="W88" s="196"/>
      <c r="X88" s="196"/>
      <c r="Y88" s="197"/>
      <c r="AE88" s="10"/>
      <c r="AF88" s="10"/>
      <c r="AG88" s="10"/>
      <c r="AH88" s="10"/>
    </row>
    <row r="89" spans="1:34" s="72" customFormat="1" ht="5.0999999999999996" customHeight="1" x14ac:dyDescent="0.15">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15">
      <c r="B90" s="124"/>
      <c r="C90" s="218" t="s">
        <v>283</v>
      </c>
      <c r="D90" s="341" t="s">
        <v>316</v>
      </c>
      <c r="E90" s="341"/>
      <c r="F90" s="341"/>
      <c r="G90" s="341"/>
      <c r="H90" s="341"/>
      <c r="I90" s="341"/>
      <c r="J90" s="341"/>
      <c r="K90" s="341"/>
      <c r="L90" s="341"/>
      <c r="M90" s="341"/>
      <c r="N90" s="341"/>
      <c r="O90" s="341"/>
      <c r="P90" s="341"/>
      <c r="Q90" s="341"/>
      <c r="R90" s="341"/>
      <c r="S90" s="341"/>
      <c r="T90" s="341"/>
      <c r="U90" s="341"/>
      <c r="V90" s="341"/>
      <c r="W90" s="341"/>
      <c r="X90" s="341"/>
      <c r="Y90" s="341"/>
      <c r="AE90" s="10"/>
      <c r="AF90" s="10"/>
      <c r="AG90" s="10"/>
      <c r="AH90" s="10"/>
    </row>
    <row r="91" spans="1:34" customFormat="1" ht="29.45" customHeight="1" x14ac:dyDescent="0.15">
      <c r="B91" s="124"/>
      <c r="C91" s="218" t="s">
        <v>284</v>
      </c>
      <c r="D91" s="341" t="s">
        <v>379</v>
      </c>
      <c r="E91" s="341"/>
      <c r="F91" s="341"/>
      <c r="G91" s="341"/>
      <c r="H91" s="341"/>
      <c r="I91" s="341"/>
      <c r="J91" s="341"/>
      <c r="K91" s="341"/>
      <c r="L91" s="341"/>
      <c r="M91" s="341"/>
      <c r="N91" s="341"/>
      <c r="O91" s="341"/>
      <c r="P91" s="341"/>
      <c r="Q91" s="341"/>
      <c r="R91" s="341"/>
      <c r="S91" s="341"/>
      <c r="T91" s="341"/>
      <c r="U91" s="341"/>
      <c r="V91" s="341"/>
      <c r="W91" s="341"/>
      <c r="X91" s="341"/>
      <c r="Y91" s="341"/>
      <c r="AE91" s="10"/>
      <c r="AF91" s="10"/>
      <c r="AG91" s="10"/>
      <c r="AH91" s="10"/>
    </row>
    <row r="92" spans="1:34" customFormat="1" ht="15" customHeight="1" x14ac:dyDescent="0.15">
      <c r="B92" s="124"/>
      <c r="C92" s="218"/>
      <c r="D92" s="341" t="s">
        <v>380</v>
      </c>
      <c r="E92" s="341"/>
      <c r="F92" s="341"/>
      <c r="G92" s="341"/>
      <c r="H92" s="341"/>
      <c r="I92" s="341"/>
      <c r="J92" s="341"/>
      <c r="K92" s="341"/>
      <c r="L92" s="341"/>
      <c r="M92" s="341"/>
      <c r="N92" s="341"/>
      <c r="O92" s="341"/>
      <c r="P92" s="341"/>
      <c r="Q92" s="341"/>
      <c r="R92" s="341"/>
      <c r="S92" s="341"/>
      <c r="T92" s="341"/>
      <c r="U92" s="341"/>
      <c r="V92" s="341"/>
      <c r="W92" s="341"/>
      <c r="X92" s="341"/>
      <c r="Y92" s="341"/>
      <c r="AE92" s="10"/>
      <c r="AF92" s="10"/>
      <c r="AG92" s="10"/>
      <c r="AH92" s="10"/>
    </row>
    <row r="93" spans="1:34" customFormat="1" ht="25.5" customHeight="1" x14ac:dyDescent="0.15">
      <c r="B93" s="124"/>
      <c r="C93" s="219" t="s">
        <v>309</v>
      </c>
      <c r="D93" s="302" t="s">
        <v>391</v>
      </c>
      <c r="E93" s="302"/>
      <c r="F93" s="302"/>
      <c r="G93" s="302"/>
      <c r="H93" s="302"/>
      <c r="I93" s="302"/>
      <c r="J93" s="302"/>
      <c r="K93" s="302"/>
      <c r="L93" s="302"/>
      <c r="M93" s="302"/>
      <c r="N93" s="302"/>
      <c r="O93" s="302"/>
      <c r="P93" s="302"/>
      <c r="Q93" s="302"/>
      <c r="R93" s="302"/>
      <c r="S93" s="302"/>
      <c r="T93" s="302"/>
      <c r="U93" s="302"/>
      <c r="V93" s="302"/>
      <c r="W93" s="302"/>
      <c r="X93" s="302"/>
      <c r="Y93" s="302"/>
      <c r="AE93" s="10"/>
      <c r="AF93" s="10"/>
      <c r="AG93" s="10"/>
      <c r="AH93" s="10"/>
    </row>
    <row r="94" spans="1:34" ht="27.95" customHeight="1" x14ac:dyDescent="0.15">
      <c r="B94" s="127" t="s">
        <v>209</v>
      </c>
      <c r="C94" s="415" t="s">
        <v>271</v>
      </c>
      <c r="D94" s="415"/>
      <c r="E94" s="415"/>
      <c r="F94" s="415"/>
      <c r="G94" s="415"/>
      <c r="H94" s="415"/>
      <c r="I94" s="415"/>
      <c r="J94" s="415"/>
      <c r="K94" s="415"/>
      <c r="L94" s="415"/>
      <c r="M94" s="415"/>
      <c r="N94" s="415"/>
      <c r="O94" s="415"/>
      <c r="P94" s="415"/>
      <c r="Q94" s="415"/>
      <c r="R94" s="415"/>
      <c r="S94" s="415"/>
      <c r="T94" s="415"/>
      <c r="U94" s="415"/>
      <c r="V94" s="415"/>
      <c r="W94" s="415"/>
      <c r="X94" s="415"/>
      <c r="Y94" s="415"/>
      <c r="Z94" s="71"/>
      <c r="AB94" s="10"/>
    </row>
    <row r="95" spans="1:34" ht="44.45" customHeight="1" x14ac:dyDescent="0.15">
      <c r="B95" s="127"/>
      <c r="C95" s="416" t="s">
        <v>374</v>
      </c>
      <c r="D95" s="417"/>
      <c r="E95" s="417"/>
      <c r="F95" s="417"/>
      <c r="G95" s="417"/>
      <c r="H95" s="417"/>
      <c r="I95" s="417"/>
      <c r="J95" s="417"/>
      <c r="K95" s="417"/>
      <c r="L95" s="417"/>
      <c r="M95" s="417"/>
      <c r="N95" s="417"/>
      <c r="O95" s="417"/>
      <c r="P95" s="417"/>
      <c r="Q95" s="417"/>
      <c r="R95" s="417"/>
      <c r="S95" s="417"/>
      <c r="T95" s="417"/>
      <c r="U95" s="417"/>
      <c r="V95" s="417"/>
      <c r="W95" s="417"/>
      <c r="X95" s="417"/>
      <c r="Y95" s="417"/>
      <c r="Z95" s="71"/>
      <c r="AB95" s="10"/>
    </row>
    <row r="96" spans="1:34" ht="24.95" customHeight="1" x14ac:dyDescent="0.15">
      <c r="B96" s="128"/>
      <c r="C96" s="379" t="s">
        <v>215</v>
      </c>
      <c r="D96" s="380"/>
      <c r="E96" s="381" t="s">
        <v>270</v>
      </c>
      <c r="F96" s="382"/>
      <c r="G96" s="382"/>
      <c r="H96" s="382"/>
      <c r="I96" s="556"/>
      <c r="J96" s="556"/>
      <c r="K96" s="556"/>
      <c r="L96" s="557"/>
      <c r="M96" s="381" t="s">
        <v>207</v>
      </c>
      <c r="N96" s="382"/>
      <c r="O96" s="383"/>
      <c r="P96" s="381" t="s">
        <v>219</v>
      </c>
      <c r="Q96" s="382"/>
      <c r="R96" s="382"/>
      <c r="S96" s="382"/>
      <c r="T96" s="383"/>
      <c r="U96" s="381" t="s">
        <v>208</v>
      </c>
      <c r="V96" s="382"/>
      <c r="W96" s="382"/>
      <c r="X96" s="382"/>
      <c r="Y96" s="383"/>
      <c r="Z96" s="71"/>
    </row>
    <row r="97" spans="1:35" ht="9.9499999999999993" customHeight="1" x14ac:dyDescent="0.15">
      <c r="A97" s="175">
        <f t="shared" ref="A97:A106" si="5">IF(C97&gt;0,C97,A96&amp;"a")</f>
        <v>10</v>
      </c>
      <c r="B97" s="128"/>
      <c r="C97" s="342">
        <f>+C87+1</f>
        <v>10</v>
      </c>
      <c r="D97" s="343"/>
      <c r="E97" s="537" t="s">
        <v>272</v>
      </c>
      <c r="F97" s="538"/>
      <c r="G97" s="538"/>
      <c r="H97" s="538"/>
      <c r="I97" s="539"/>
      <c r="J97" s="539"/>
      <c r="K97" s="539"/>
      <c r="L97" s="540"/>
      <c r="M97" s="353"/>
      <c r="N97" s="354"/>
      <c r="O97" s="364" t="s">
        <v>210</v>
      </c>
      <c r="P97" s="348"/>
      <c r="Q97" s="349"/>
      <c r="R97" s="349"/>
      <c r="S97" s="349"/>
      <c r="T97" s="352" t="s">
        <v>429</v>
      </c>
      <c r="U97" s="323" t="s">
        <v>273</v>
      </c>
      <c r="V97" s="324"/>
      <c r="W97" s="324"/>
      <c r="X97" s="325" t="s">
        <v>235</v>
      </c>
      <c r="Y97" s="326"/>
      <c r="Z97" s="71"/>
    </row>
    <row r="98" spans="1:35" ht="20.100000000000001" customHeight="1" x14ac:dyDescent="0.15">
      <c r="A98" s="175" t="str">
        <f t="shared" si="5"/>
        <v>10a</v>
      </c>
      <c r="B98" s="128"/>
      <c r="C98" s="344"/>
      <c r="D98" s="345"/>
      <c r="E98" s="541"/>
      <c r="F98" s="542"/>
      <c r="G98" s="542"/>
      <c r="H98" s="542"/>
      <c r="I98" s="543"/>
      <c r="J98" s="543"/>
      <c r="K98" s="543"/>
      <c r="L98" s="544"/>
      <c r="M98" s="355"/>
      <c r="N98" s="356"/>
      <c r="O98" s="358"/>
      <c r="P98" s="350"/>
      <c r="Q98" s="351"/>
      <c r="R98" s="351"/>
      <c r="S98" s="351"/>
      <c r="T98" s="271"/>
      <c r="U98" s="413" t="str">
        <f>IF(AND(M97&gt;0,P97&gt;0),M97*800,"")</f>
        <v/>
      </c>
      <c r="V98" s="414"/>
      <c r="W98" s="414"/>
      <c r="X98" s="327"/>
      <c r="Y98" s="328"/>
      <c r="Z98" s="71"/>
    </row>
    <row r="99" spans="1:35" customFormat="1" ht="12" customHeight="1" x14ac:dyDescent="0.15">
      <c r="A99" s="175" t="str">
        <f t="shared" si="5"/>
        <v>10aa</v>
      </c>
      <c r="B99" s="124"/>
      <c r="C99" s="346"/>
      <c r="D99" s="347"/>
      <c r="E99" s="550" t="s">
        <v>317</v>
      </c>
      <c r="F99" s="551"/>
      <c r="G99" s="551"/>
      <c r="H99" s="551"/>
      <c r="I99" s="551"/>
      <c r="J99" s="551"/>
      <c r="K99" s="551"/>
      <c r="L99" s="552"/>
      <c r="M99" s="332"/>
      <c r="N99" s="333"/>
      <c r="O99" s="198" t="s">
        <v>210</v>
      </c>
      <c r="P99" s="199"/>
      <c r="Q99" s="200"/>
      <c r="R99" s="200"/>
      <c r="S99" s="200"/>
      <c r="T99" s="201"/>
      <c r="U99" s="201"/>
      <c r="V99" s="201"/>
      <c r="W99" s="202"/>
      <c r="X99" s="129"/>
      <c r="Y99" s="149"/>
      <c r="AF99" s="10"/>
      <c r="AG99" s="10"/>
      <c r="AH99" s="10"/>
      <c r="AI99" s="10"/>
    </row>
    <row r="100" spans="1:35" ht="9.9499999999999993" customHeight="1" x14ac:dyDescent="0.15">
      <c r="A100" s="175">
        <f t="shared" si="5"/>
        <v>11</v>
      </c>
      <c r="B100" s="128"/>
      <c r="C100" s="342">
        <f>+C97+1</f>
        <v>11</v>
      </c>
      <c r="D100" s="343"/>
      <c r="E100" s="537" t="s">
        <v>274</v>
      </c>
      <c r="F100" s="538"/>
      <c r="G100" s="538"/>
      <c r="H100" s="538"/>
      <c r="I100" s="539"/>
      <c r="J100" s="539"/>
      <c r="K100" s="539"/>
      <c r="L100" s="540"/>
      <c r="M100" s="353"/>
      <c r="N100" s="354"/>
      <c r="O100" s="357" t="s">
        <v>210</v>
      </c>
      <c r="P100" s="348"/>
      <c r="Q100" s="349"/>
      <c r="R100" s="349"/>
      <c r="S100" s="349"/>
      <c r="T100" s="352" t="s">
        <v>429</v>
      </c>
      <c r="U100" s="516" t="s">
        <v>362</v>
      </c>
      <c r="V100" s="517"/>
      <c r="W100" s="517"/>
      <c r="X100" s="470" t="s">
        <v>235</v>
      </c>
      <c r="Y100" s="518"/>
      <c r="Z100" s="71"/>
    </row>
    <row r="101" spans="1:35" ht="20.100000000000001" customHeight="1" x14ac:dyDescent="0.15">
      <c r="A101" s="175" t="str">
        <f t="shared" si="5"/>
        <v>11a</v>
      </c>
      <c r="B101" s="128"/>
      <c r="C101" s="344"/>
      <c r="D101" s="345"/>
      <c r="E101" s="541"/>
      <c r="F101" s="542"/>
      <c r="G101" s="542"/>
      <c r="H101" s="542"/>
      <c r="I101" s="543"/>
      <c r="J101" s="543"/>
      <c r="K101" s="543"/>
      <c r="L101" s="544"/>
      <c r="M101" s="355"/>
      <c r="N101" s="356"/>
      <c r="O101" s="358"/>
      <c r="P101" s="350"/>
      <c r="Q101" s="351"/>
      <c r="R101" s="351"/>
      <c r="S101" s="351"/>
      <c r="T101" s="271"/>
      <c r="U101" s="413" t="str">
        <f>IF(AND(M100&gt;0,P100&gt;0),M100*600,"")</f>
        <v/>
      </c>
      <c r="V101" s="414"/>
      <c r="W101" s="414"/>
      <c r="X101" s="327"/>
      <c r="Y101" s="328"/>
      <c r="Z101" s="71"/>
    </row>
    <row r="102" spans="1:35" customFormat="1" ht="12" customHeight="1" x14ac:dyDescent="0.15">
      <c r="A102" s="175" t="str">
        <f t="shared" si="5"/>
        <v>11aa</v>
      </c>
      <c r="B102" s="124"/>
      <c r="C102" s="346"/>
      <c r="D102" s="347"/>
      <c r="E102" s="550" t="s">
        <v>317</v>
      </c>
      <c r="F102" s="551"/>
      <c r="G102" s="551"/>
      <c r="H102" s="551"/>
      <c r="I102" s="551"/>
      <c r="J102" s="551"/>
      <c r="K102" s="551"/>
      <c r="L102" s="552"/>
      <c r="M102" s="332"/>
      <c r="N102" s="333"/>
      <c r="O102" s="198" t="s">
        <v>210</v>
      </c>
      <c r="P102" s="199"/>
      <c r="Q102" s="200"/>
      <c r="R102" s="200"/>
      <c r="S102" s="200"/>
      <c r="T102" s="201"/>
      <c r="U102" s="201"/>
      <c r="V102" s="201"/>
      <c r="W102" s="202"/>
      <c r="X102" s="129"/>
      <c r="Y102" s="149"/>
      <c r="AF102" s="10"/>
      <c r="AG102" s="10"/>
      <c r="AH102" s="10"/>
      <c r="AI102" s="10"/>
    </row>
    <row r="103" spans="1:35" ht="9.9499999999999993" customHeight="1" x14ac:dyDescent="0.15">
      <c r="A103" s="175">
        <f t="shared" si="5"/>
        <v>12</v>
      </c>
      <c r="B103" s="128"/>
      <c r="C103" s="342">
        <f>+C100+1</f>
        <v>12</v>
      </c>
      <c r="D103" s="343"/>
      <c r="E103" s="537" t="s">
        <v>277</v>
      </c>
      <c r="F103" s="538"/>
      <c r="G103" s="538"/>
      <c r="H103" s="538"/>
      <c r="I103" s="539"/>
      <c r="J103" s="539"/>
      <c r="K103" s="539"/>
      <c r="L103" s="540"/>
      <c r="M103" s="360"/>
      <c r="N103" s="361"/>
      <c r="O103" s="364"/>
      <c r="P103" s="348"/>
      <c r="Q103" s="349"/>
      <c r="R103" s="349"/>
      <c r="S103" s="349"/>
      <c r="T103" s="352" t="s">
        <v>429</v>
      </c>
      <c r="U103" s="323" t="s">
        <v>363</v>
      </c>
      <c r="V103" s="324"/>
      <c r="W103" s="324"/>
      <c r="X103" s="325" t="s">
        <v>235</v>
      </c>
      <c r="Y103" s="326"/>
      <c r="Z103" s="71"/>
    </row>
    <row r="104" spans="1:35" ht="20.100000000000001" customHeight="1" x14ac:dyDescent="0.15">
      <c r="A104" s="175" t="str">
        <f t="shared" si="5"/>
        <v>12a</v>
      </c>
      <c r="B104" s="128"/>
      <c r="C104" s="344"/>
      <c r="D104" s="345"/>
      <c r="E104" s="541"/>
      <c r="F104" s="542"/>
      <c r="G104" s="542"/>
      <c r="H104" s="542"/>
      <c r="I104" s="543"/>
      <c r="J104" s="543"/>
      <c r="K104" s="543"/>
      <c r="L104" s="544"/>
      <c r="M104" s="362"/>
      <c r="N104" s="363"/>
      <c r="O104" s="358"/>
      <c r="P104" s="350"/>
      <c r="Q104" s="351"/>
      <c r="R104" s="351"/>
      <c r="S104" s="351"/>
      <c r="T104" s="271"/>
      <c r="U104" s="413" t="str">
        <f>IF(P103&gt;0,ROUNDDOWN(P103/3000,0),"")</f>
        <v/>
      </c>
      <c r="V104" s="414"/>
      <c r="W104" s="414"/>
      <c r="X104" s="327"/>
      <c r="Y104" s="328"/>
      <c r="Z104" s="71"/>
    </row>
    <row r="105" spans="1:35" customFormat="1" ht="12" customHeight="1" x14ac:dyDescent="0.15">
      <c r="A105" s="175" t="str">
        <f t="shared" si="5"/>
        <v>12aa</v>
      </c>
      <c r="B105" s="124"/>
      <c r="C105" s="346"/>
      <c r="D105" s="347"/>
      <c r="E105" s="329" t="s">
        <v>430</v>
      </c>
      <c r="F105" s="330"/>
      <c r="G105" s="330"/>
      <c r="H105" s="330"/>
      <c r="I105" s="330"/>
      <c r="J105" s="330"/>
      <c r="K105" s="330"/>
      <c r="L105" s="331"/>
      <c r="M105" s="238" t="s">
        <v>264</v>
      </c>
      <c r="N105" s="236"/>
      <c r="O105" s="233"/>
      <c r="P105" s="130"/>
      <c r="Q105" s="130"/>
      <c r="R105" s="130"/>
      <c r="S105" s="233"/>
      <c r="T105" s="233"/>
      <c r="U105" s="237"/>
      <c r="V105" s="237"/>
      <c r="W105" s="237"/>
      <c r="X105" s="233"/>
      <c r="Y105" s="234"/>
      <c r="AF105" s="10"/>
      <c r="AG105" s="10"/>
      <c r="AH105" s="10"/>
      <c r="AI105" s="10"/>
    </row>
    <row r="106" spans="1:35" ht="5.0999999999999996" customHeight="1" x14ac:dyDescent="0.15">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15">
      <c r="A107" s="175" t="str">
        <f>A106&amp;"a"</f>
        <v>12aaaa</v>
      </c>
      <c r="B107" s="71"/>
      <c r="C107" s="489" t="s">
        <v>315</v>
      </c>
      <c r="D107" s="489"/>
      <c r="E107" s="489"/>
      <c r="F107" s="489"/>
      <c r="G107" s="489"/>
      <c r="H107" s="489"/>
      <c r="I107" s="489"/>
      <c r="J107" s="489"/>
      <c r="K107" s="489"/>
      <c r="L107" s="135" t="s">
        <v>275</v>
      </c>
      <c r="M107" s="228"/>
      <c r="N107" s="359" t="s">
        <v>276</v>
      </c>
      <c r="O107" s="359"/>
      <c r="P107" s="359"/>
      <c r="Q107" s="359"/>
      <c r="R107" s="359"/>
      <c r="S107" s="359"/>
      <c r="T107" s="359"/>
      <c r="U107" s="71"/>
      <c r="V107" s="135"/>
      <c r="W107" s="71"/>
      <c r="X107" s="71"/>
      <c r="Y107" s="71"/>
      <c r="Z107" s="71"/>
    </row>
    <row r="108" spans="1:35" ht="23.1" customHeight="1" x14ac:dyDescent="0.15">
      <c r="B108" s="86" t="s">
        <v>225</v>
      </c>
      <c r="C108" s="415" t="s">
        <v>269</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71"/>
      <c r="AB108" s="74"/>
    </row>
    <row r="109" spans="1:35" s="72" customFormat="1" ht="37.5" customHeight="1" x14ac:dyDescent="0.15">
      <c r="B109" s="71"/>
      <c r="C109" s="405" t="s">
        <v>435</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71"/>
      <c r="AB109" s="74"/>
    </row>
    <row r="110" spans="1:35" customFormat="1" ht="18.75" customHeight="1" x14ac:dyDescent="0.15">
      <c r="B110" s="158"/>
      <c r="C110" s="240" t="s">
        <v>372</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4.95" customHeight="1" x14ac:dyDescent="0.15">
      <c r="B111" s="87"/>
      <c r="C111" s="379" t="s">
        <v>215</v>
      </c>
      <c r="D111" s="380"/>
      <c r="E111" s="503" t="s">
        <v>246</v>
      </c>
      <c r="F111" s="504"/>
      <c r="G111" s="504"/>
      <c r="H111" s="504"/>
      <c r="I111" s="504"/>
      <c r="J111" s="504"/>
      <c r="K111" s="504"/>
      <c r="L111" s="505"/>
      <c r="M111" s="381" t="s">
        <v>207</v>
      </c>
      <c r="N111" s="382"/>
      <c r="O111" s="383"/>
      <c r="P111" s="381" t="s">
        <v>219</v>
      </c>
      <c r="Q111" s="382"/>
      <c r="R111" s="382"/>
      <c r="S111" s="382"/>
      <c r="T111" s="383"/>
      <c r="U111" s="381" t="s">
        <v>208</v>
      </c>
      <c r="V111" s="382"/>
      <c r="W111" s="382"/>
      <c r="X111" s="382"/>
      <c r="Y111" s="383"/>
      <c r="Z111" s="71"/>
    </row>
    <row r="112" spans="1:35" ht="9.9499999999999993" customHeight="1" x14ac:dyDescent="0.15">
      <c r="A112" s="175">
        <f t="shared" ref="A112:A126" si="6">IF(C112&gt;0,C112,A111&amp;"a")</f>
        <v>13</v>
      </c>
      <c r="B112" s="87"/>
      <c r="C112" s="342">
        <f>+C103+1</f>
        <v>13</v>
      </c>
      <c r="D112" s="343"/>
      <c r="E112" s="397" t="s">
        <v>358</v>
      </c>
      <c r="F112" s="398"/>
      <c r="G112" s="398"/>
      <c r="H112" s="398"/>
      <c r="I112" s="399"/>
      <c r="J112" s="399"/>
      <c r="K112" s="399"/>
      <c r="L112" s="400"/>
      <c r="M112" s="353"/>
      <c r="N112" s="354"/>
      <c r="O112" s="326" t="s">
        <v>210</v>
      </c>
      <c r="P112" s="348"/>
      <c r="Q112" s="349"/>
      <c r="R112" s="349"/>
      <c r="S112" s="349"/>
      <c r="T112" s="352" t="s">
        <v>429</v>
      </c>
      <c r="U112" s="490" t="s">
        <v>236</v>
      </c>
      <c r="V112" s="491"/>
      <c r="W112" s="491"/>
      <c r="X112" s="325" t="s">
        <v>235</v>
      </c>
      <c r="Y112" s="326"/>
      <c r="Z112" s="71"/>
    </row>
    <row r="113" spans="1:35" ht="18" customHeight="1" x14ac:dyDescent="0.15">
      <c r="A113" s="175" t="str">
        <f t="shared" si="6"/>
        <v>13a</v>
      </c>
      <c r="B113" s="87"/>
      <c r="C113" s="344"/>
      <c r="D113" s="345"/>
      <c r="E113" s="401"/>
      <c r="F113" s="402"/>
      <c r="G113" s="402"/>
      <c r="H113" s="402"/>
      <c r="I113" s="403"/>
      <c r="J113" s="403"/>
      <c r="K113" s="403"/>
      <c r="L113" s="404"/>
      <c r="M113" s="355"/>
      <c r="N113" s="356"/>
      <c r="O113" s="328"/>
      <c r="P113" s="350"/>
      <c r="Q113" s="351"/>
      <c r="R113" s="351"/>
      <c r="S113" s="351"/>
      <c r="T113" s="271"/>
      <c r="U113" s="413" t="str">
        <f>IF(AND(M112&gt;0,P112&gt;0),M112*600,"")</f>
        <v/>
      </c>
      <c r="V113" s="414"/>
      <c r="W113" s="414"/>
      <c r="X113" s="327"/>
      <c r="Y113" s="328"/>
      <c r="Z113" s="71"/>
    </row>
    <row r="114" spans="1:35" customFormat="1" ht="12" customHeight="1" x14ac:dyDescent="0.15">
      <c r="A114" s="175" t="str">
        <f t="shared" si="6"/>
        <v>13aa</v>
      </c>
      <c r="B114" s="124"/>
      <c r="C114" s="344"/>
      <c r="D114" s="345"/>
      <c r="E114" s="329" t="s">
        <v>317</v>
      </c>
      <c r="F114" s="330"/>
      <c r="G114" s="330"/>
      <c r="H114" s="330"/>
      <c r="I114" s="330"/>
      <c r="J114" s="330"/>
      <c r="K114" s="330"/>
      <c r="L114" s="331"/>
      <c r="M114" s="332"/>
      <c r="N114" s="333"/>
      <c r="O114" s="147" t="s">
        <v>210</v>
      </c>
      <c r="P114" s="148"/>
      <c r="Q114" s="131"/>
      <c r="R114" s="131"/>
      <c r="S114" s="131"/>
      <c r="T114" s="130"/>
      <c r="U114" s="130"/>
      <c r="V114" s="130"/>
      <c r="W114" s="129"/>
      <c r="X114" s="129"/>
      <c r="Y114" s="149"/>
      <c r="AF114" s="10"/>
      <c r="AG114" s="10"/>
      <c r="AH114" s="10"/>
      <c r="AI114" s="10"/>
    </row>
    <row r="115" spans="1:35" customFormat="1" ht="12" customHeight="1" x14ac:dyDescent="0.15">
      <c r="A115" s="175" t="str">
        <f t="shared" si="6"/>
        <v>13aaa</v>
      </c>
      <c r="B115" s="124"/>
      <c r="C115" s="346"/>
      <c r="D115" s="455"/>
      <c r="E115" s="329" t="s">
        <v>373</v>
      </c>
      <c r="F115" s="330"/>
      <c r="G115" s="330"/>
      <c r="H115" s="330"/>
      <c r="I115" s="330"/>
      <c r="J115" s="330"/>
      <c r="K115" s="330"/>
      <c r="L115" s="331"/>
      <c r="M115" s="332"/>
      <c r="N115" s="333"/>
      <c r="O115" s="161" t="s">
        <v>210</v>
      </c>
      <c r="P115" s="163"/>
      <c r="Q115" s="164"/>
      <c r="R115" s="164"/>
      <c r="S115" s="164"/>
      <c r="T115" s="165"/>
      <c r="U115" s="165"/>
      <c r="V115" s="165"/>
      <c r="W115" s="162"/>
      <c r="X115" s="162"/>
      <c r="Y115" s="166"/>
      <c r="AF115" s="10"/>
      <c r="AG115" s="10"/>
      <c r="AH115" s="10"/>
      <c r="AI115" s="10"/>
    </row>
    <row r="116" spans="1:35" ht="9.9499999999999993" customHeight="1" x14ac:dyDescent="0.15">
      <c r="A116" s="175">
        <f t="shared" si="6"/>
        <v>14</v>
      </c>
      <c r="B116" s="87"/>
      <c r="C116" s="342">
        <f>C112+1</f>
        <v>14</v>
      </c>
      <c r="D116" s="343"/>
      <c r="E116" s="506" t="s">
        <v>318</v>
      </c>
      <c r="F116" s="507"/>
      <c r="G116" s="507"/>
      <c r="H116" s="507"/>
      <c r="I116" s="497"/>
      <c r="J116" s="497"/>
      <c r="K116" s="497"/>
      <c r="L116" s="498"/>
      <c r="M116" s="353"/>
      <c r="N116" s="354"/>
      <c r="O116" s="326" t="s">
        <v>210</v>
      </c>
      <c r="P116" s="348"/>
      <c r="Q116" s="349"/>
      <c r="R116" s="349"/>
      <c r="S116" s="349"/>
      <c r="T116" s="352" t="s">
        <v>429</v>
      </c>
      <c r="U116" s="490" t="s">
        <v>359</v>
      </c>
      <c r="V116" s="491"/>
      <c r="W116" s="491"/>
      <c r="X116" s="325" t="s">
        <v>235</v>
      </c>
      <c r="Y116" s="326"/>
      <c r="Z116" s="71"/>
    </row>
    <row r="117" spans="1:35" ht="18" customHeight="1" x14ac:dyDescent="0.15">
      <c r="A117" s="175" t="str">
        <f t="shared" si="6"/>
        <v>14a</v>
      </c>
      <c r="B117" s="87"/>
      <c r="C117" s="344"/>
      <c r="D117" s="345"/>
      <c r="E117" s="508"/>
      <c r="F117" s="509"/>
      <c r="G117" s="509"/>
      <c r="H117" s="509"/>
      <c r="I117" s="501"/>
      <c r="J117" s="501"/>
      <c r="K117" s="501"/>
      <c r="L117" s="502"/>
      <c r="M117" s="355"/>
      <c r="N117" s="356"/>
      <c r="O117" s="328"/>
      <c r="P117" s="350"/>
      <c r="Q117" s="351"/>
      <c r="R117" s="351"/>
      <c r="S117" s="351"/>
      <c r="T117" s="271"/>
      <c r="U117" s="413" t="str">
        <f>IF(AND(M116&gt;0,P116&gt;0),M116*400,"")</f>
        <v/>
      </c>
      <c r="V117" s="414"/>
      <c r="W117" s="414"/>
      <c r="X117" s="327"/>
      <c r="Y117" s="328"/>
      <c r="Z117" s="71"/>
    </row>
    <row r="118" spans="1:35" customFormat="1" ht="12" customHeight="1" x14ac:dyDescent="0.15">
      <c r="A118" s="175" t="str">
        <f t="shared" si="6"/>
        <v>14aa</v>
      </c>
      <c r="B118" s="124"/>
      <c r="C118" s="344"/>
      <c r="D118" s="345"/>
      <c r="E118" s="329" t="s">
        <v>317</v>
      </c>
      <c r="F118" s="330"/>
      <c r="G118" s="330"/>
      <c r="H118" s="330"/>
      <c r="I118" s="330"/>
      <c r="J118" s="330"/>
      <c r="K118" s="330"/>
      <c r="L118" s="331"/>
      <c r="M118" s="332"/>
      <c r="N118" s="333"/>
      <c r="O118" s="147" t="s">
        <v>210</v>
      </c>
      <c r="P118" s="148"/>
      <c r="Q118" s="131"/>
      <c r="R118" s="131"/>
      <c r="S118" s="131"/>
      <c r="T118" s="130"/>
      <c r="U118" s="130"/>
      <c r="V118" s="130"/>
      <c r="W118" s="129"/>
      <c r="X118" s="129"/>
      <c r="Y118" s="149"/>
      <c r="AF118" s="10"/>
      <c r="AG118" s="10"/>
      <c r="AH118" s="10"/>
      <c r="AI118" s="10"/>
    </row>
    <row r="119" spans="1:35" customFormat="1" ht="12" customHeight="1" x14ac:dyDescent="0.15">
      <c r="A119" s="175" t="str">
        <f t="shared" si="6"/>
        <v>14aaa</v>
      </c>
      <c r="B119" s="124"/>
      <c r="C119" s="346"/>
      <c r="D119" s="455"/>
      <c r="E119" s="329" t="s">
        <v>373</v>
      </c>
      <c r="F119" s="330"/>
      <c r="G119" s="330"/>
      <c r="H119" s="330"/>
      <c r="I119" s="330"/>
      <c r="J119" s="330"/>
      <c r="K119" s="330"/>
      <c r="L119" s="331"/>
      <c r="M119" s="332"/>
      <c r="N119" s="333"/>
      <c r="O119" s="161" t="s">
        <v>210</v>
      </c>
      <c r="P119" s="163"/>
      <c r="Q119" s="164"/>
      <c r="R119" s="164"/>
      <c r="S119" s="164"/>
      <c r="T119" s="165"/>
      <c r="U119" s="165"/>
      <c r="V119" s="165"/>
      <c r="W119" s="162"/>
      <c r="X119" s="162"/>
      <c r="Y119" s="166"/>
      <c r="AF119" s="10"/>
      <c r="AG119" s="10"/>
      <c r="AH119" s="10"/>
      <c r="AI119" s="10"/>
    </row>
    <row r="120" spans="1:35" ht="9.9499999999999993" customHeight="1" x14ac:dyDescent="0.15">
      <c r="A120" s="175">
        <f t="shared" si="6"/>
        <v>15</v>
      </c>
      <c r="B120" s="87"/>
      <c r="C120" s="342">
        <f>+C116+1</f>
        <v>15</v>
      </c>
      <c r="D120" s="343"/>
      <c r="E120" s="506" t="s">
        <v>231</v>
      </c>
      <c r="F120" s="507"/>
      <c r="G120" s="507"/>
      <c r="H120" s="507"/>
      <c r="I120" s="497"/>
      <c r="J120" s="497"/>
      <c r="K120" s="497"/>
      <c r="L120" s="498"/>
      <c r="M120" s="353"/>
      <c r="N120" s="354"/>
      <c r="O120" s="326" t="s">
        <v>210</v>
      </c>
      <c r="P120" s="348"/>
      <c r="Q120" s="349"/>
      <c r="R120" s="349"/>
      <c r="S120" s="349"/>
      <c r="T120" s="352" t="s">
        <v>429</v>
      </c>
      <c r="U120" s="490" t="s">
        <v>236</v>
      </c>
      <c r="V120" s="491"/>
      <c r="W120" s="491"/>
      <c r="X120" s="325" t="s">
        <v>235</v>
      </c>
      <c r="Y120" s="326"/>
      <c r="Z120" s="71"/>
    </row>
    <row r="121" spans="1:35" ht="18" customHeight="1" x14ac:dyDescent="0.15">
      <c r="A121" s="175" t="str">
        <f t="shared" si="6"/>
        <v>15a</v>
      </c>
      <c r="B121" s="87"/>
      <c r="C121" s="344"/>
      <c r="D121" s="345"/>
      <c r="E121" s="508"/>
      <c r="F121" s="509"/>
      <c r="G121" s="509"/>
      <c r="H121" s="509"/>
      <c r="I121" s="501"/>
      <c r="J121" s="501"/>
      <c r="K121" s="501"/>
      <c r="L121" s="502"/>
      <c r="M121" s="355"/>
      <c r="N121" s="356"/>
      <c r="O121" s="328"/>
      <c r="P121" s="350"/>
      <c r="Q121" s="351"/>
      <c r="R121" s="351"/>
      <c r="S121" s="351"/>
      <c r="T121" s="271"/>
      <c r="U121" s="413" t="str">
        <f>IF(AND(M120&gt;0,P120&gt;0),M120*600,"")</f>
        <v/>
      </c>
      <c r="V121" s="414"/>
      <c r="W121" s="414"/>
      <c r="X121" s="327"/>
      <c r="Y121" s="328"/>
      <c r="Z121" s="71"/>
    </row>
    <row r="122" spans="1:35" customFormat="1" ht="12" customHeight="1" x14ac:dyDescent="0.15">
      <c r="A122" s="175" t="str">
        <f t="shared" si="6"/>
        <v>15aa</v>
      </c>
      <c r="B122" s="124"/>
      <c r="C122" s="344"/>
      <c r="D122" s="345"/>
      <c r="E122" s="329" t="s">
        <v>317</v>
      </c>
      <c r="F122" s="330"/>
      <c r="G122" s="330"/>
      <c r="H122" s="330"/>
      <c r="I122" s="330"/>
      <c r="J122" s="330"/>
      <c r="K122" s="330"/>
      <c r="L122" s="331"/>
      <c r="M122" s="332"/>
      <c r="N122" s="333"/>
      <c r="O122" s="147" t="s">
        <v>210</v>
      </c>
      <c r="P122" s="148"/>
      <c r="Q122" s="131"/>
      <c r="R122" s="131"/>
      <c r="S122" s="131"/>
      <c r="T122" s="130"/>
      <c r="U122" s="130"/>
      <c r="V122" s="130"/>
      <c r="W122" s="129"/>
      <c r="X122" s="129"/>
      <c r="Y122" s="149"/>
      <c r="AF122" s="10"/>
      <c r="AG122" s="10"/>
      <c r="AH122" s="10"/>
      <c r="AI122" s="10"/>
    </row>
    <row r="123" spans="1:35" customFormat="1" ht="12" customHeight="1" x14ac:dyDescent="0.15">
      <c r="A123" s="175" t="str">
        <f t="shared" si="6"/>
        <v>15aaa</v>
      </c>
      <c r="B123" s="124"/>
      <c r="C123" s="346"/>
      <c r="D123" s="455"/>
      <c r="E123" s="329" t="s">
        <v>373</v>
      </c>
      <c r="F123" s="330"/>
      <c r="G123" s="330"/>
      <c r="H123" s="330"/>
      <c r="I123" s="330"/>
      <c r="J123" s="330"/>
      <c r="K123" s="330"/>
      <c r="L123" s="331"/>
      <c r="M123" s="332"/>
      <c r="N123" s="333"/>
      <c r="O123" s="161" t="s">
        <v>210</v>
      </c>
      <c r="P123" s="163"/>
      <c r="Q123" s="164"/>
      <c r="R123" s="164"/>
      <c r="S123" s="164"/>
      <c r="T123" s="165"/>
      <c r="U123" s="165"/>
      <c r="V123" s="165"/>
      <c r="W123" s="162"/>
      <c r="X123" s="162"/>
      <c r="Y123" s="166"/>
      <c r="AF123" s="10"/>
      <c r="AG123" s="10"/>
      <c r="AH123" s="10"/>
      <c r="AI123" s="10"/>
    </row>
    <row r="124" spans="1:35" ht="9.9499999999999993" customHeight="1" x14ac:dyDescent="0.15">
      <c r="A124" s="175">
        <f t="shared" si="6"/>
        <v>16</v>
      </c>
      <c r="B124" s="87"/>
      <c r="C124" s="342">
        <f>+C120+1</f>
        <v>16</v>
      </c>
      <c r="D124" s="343"/>
      <c r="E124" s="495" t="s">
        <v>395</v>
      </c>
      <c r="F124" s="496"/>
      <c r="G124" s="496"/>
      <c r="H124" s="496"/>
      <c r="I124" s="497"/>
      <c r="J124" s="497"/>
      <c r="K124" s="497"/>
      <c r="L124" s="498"/>
      <c r="M124" s="353"/>
      <c r="N124" s="354"/>
      <c r="O124" s="326" t="s">
        <v>210</v>
      </c>
      <c r="P124" s="348"/>
      <c r="Q124" s="349"/>
      <c r="R124" s="349"/>
      <c r="S124" s="349"/>
      <c r="T124" s="352" t="s">
        <v>429</v>
      </c>
      <c r="U124" s="323" t="s">
        <v>363</v>
      </c>
      <c r="V124" s="324"/>
      <c r="W124" s="324"/>
      <c r="X124" s="325" t="s">
        <v>235</v>
      </c>
      <c r="Y124" s="326"/>
      <c r="Z124" s="71"/>
    </row>
    <row r="125" spans="1:35" ht="21" customHeight="1" x14ac:dyDescent="0.15">
      <c r="A125" s="175" t="str">
        <f t="shared" si="6"/>
        <v>16a</v>
      </c>
      <c r="B125" s="87"/>
      <c r="C125" s="344"/>
      <c r="D125" s="345"/>
      <c r="E125" s="499"/>
      <c r="F125" s="500"/>
      <c r="G125" s="500"/>
      <c r="H125" s="500"/>
      <c r="I125" s="501"/>
      <c r="J125" s="501"/>
      <c r="K125" s="501"/>
      <c r="L125" s="502"/>
      <c r="M125" s="355"/>
      <c r="N125" s="356"/>
      <c r="O125" s="328"/>
      <c r="P125" s="350"/>
      <c r="Q125" s="351"/>
      <c r="R125" s="351"/>
      <c r="S125" s="351"/>
      <c r="T125" s="271"/>
      <c r="U125" s="413" t="str">
        <f>IF(AND(M124&gt;0,P124&gt;0),ROUNDDOWN(P124/3000,0),"")</f>
        <v/>
      </c>
      <c r="V125" s="414"/>
      <c r="W125" s="414"/>
      <c r="X125" s="327"/>
      <c r="Y125" s="328"/>
      <c r="Z125" s="71"/>
    </row>
    <row r="126" spans="1:35" customFormat="1" ht="12" customHeight="1" x14ac:dyDescent="0.15">
      <c r="A126" s="175" t="str">
        <f t="shared" si="6"/>
        <v>16aa</v>
      </c>
      <c r="B126" s="124"/>
      <c r="C126" s="346"/>
      <c r="D126" s="347"/>
      <c r="E126" s="329" t="s">
        <v>317</v>
      </c>
      <c r="F126" s="330"/>
      <c r="G126" s="330"/>
      <c r="H126" s="330"/>
      <c r="I126" s="330"/>
      <c r="J126" s="330"/>
      <c r="K126" s="330"/>
      <c r="L126" s="331"/>
      <c r="M126" s="332"/>
      <c r="N126" s="333"/>
      <c r="O126" s="234" t="s">
        <v>210</v>
      </c>
      <c r="P126" s="148"/>
      <c r="Q126" s="131"/>
      <c r="R126" s="131"/>
      <c r="S126" s="131"/>
      <c r="T126" s="130"/>
      <c r="U126" s="130"/>
      <c r="V126" s="130"/>
      <c r="W126" s="233"/>
      <c r="X126" s="233"/>
      <c r="Y126" s="149"/>
      <c r="AF126" s="10"/>
      <c r="AG126" s="10"/>
      <c r="AH126" s="10"/>
      <c r="AI126" s="10"/>
    </row>
    <row r="127" spans="1:35" s="72" customFormat="1" ht="8.1" customHeight="1" x14ac:dyDescent="0.15">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15">
      <c r="B128" s="124"/>
      <c r="C128" s="218" t="s">
        <v>283</v>
      </c>
      <c r="D128" s="341" t="s">
        <v>394</v>
      </c>
      <c r="E128" s="341"/>
      <c r="F128" s="341"/>
      <c r="G128" s="341"/>
      <c r="H128" s="341"/>
      <c r="I128" s="341"/>
      <c r="J128" s="341"/>
      <c r="K128" s="341"/>
      <c r="L128" s="341"/>
      <c r="M128" s="341"/>
      <c r="N128" s="341"/>
      <c r="O128" s="341"/>
      <c r="P128" s="341"/>
      <c r="Q128" s="341"/>
      <c r="R128" s="341"/>
      <c r="S128" s="341"/>
      <c r="T128" s="341"/>
      <c r="U128" s="341"/>
      <c r="V128" s="341"/>
      <c r="W128" s="341"/>
      <c r="X128" s="341"/>
      <c r="Y128" s="341"/>
      <c r="AE128" s="10"/>
      <c r="AF128" s="10"/>
      <c r="AG128" s="10"/>
      <c r="AH128" s="10"/>
    </row>
    <row r="129" spans="1:34" customFormat="1" ht="51.6" customHeight="1" x14ac:dyDescent="0.15">
      <c r="B129" s="124"/>
      <c r="C129" s="218"/>
      <c r="D129" s="302" t="s">
        <v>420</v>
      </c>
      <c r="E129" s="302"/>
      <c r="F129" s="302"/>
      <c r="G129" s="302"/>
      <c r="H129" s="302"/>
      <c r="I129" s="302"/>
      <c r="J129" s="302"/>
      <c r="K129" s="302"/>
      <c r="L129" s="302"/>
      <c r="M129" s="302"/>
      <c r="N129" s="302"/>
      <c r="O129" s="302"/>
      <c r="P129" s="302"/>
      <c r="Q129" s="302"/>
      <c r="R129" s="302"/>
      <c r="S129" s="302"/>
      <c r="T129" s="302"/>
      <c r="U129" s="302"/>
      <c r="V129" s="302"/>
      <c r="W129" s="302"/>
      <c r="X129" s="302"/>
      <c r="Y129" s="302"/>
      <c r="AE129" s="10"/>
      <c r="AF129" s="10"/>
      <c r="AG129" s="10"/>
      <c r="AH129" s="10"/>
    </row>
    <row r="130" spans="1:34" customFormat="1" ht="56.45" customHeight="1" x14ac:dyDescent="0.15">
      <c r="B130" s="124"/>
      <c r="C130" s="219" t="s">
        <v>284</v>
      </c>
      <c r="D130" s="302" t="s">
        <v>396</v>
      </c>
      <c r="E130" s="302"/>
      <c r="F130" s="302"/>
      <c r="G130" s="302"/>
      <c r="H130" s="302"/>
      <c r="I130" s="302"/>
      <c r="J130" s="302"/>
      <c r="K130" s="302"/>
      <c r="L130" s="302"/>
      <c r="M130" s="302"/>
      <c r="N130" s="302"/>
      <c r="O130" s="302"/>
      <c r="P130" s="302"/>
      <c r="Q130" s="302"/>
      <c r="R130" s="302"/>
      <c r="S130" s="302"/>
      <c r="T130" s="302"/>
      <c r="U130" s="302"/>
      <c r="V130" s="302"/>
      <c r="W130" s="302"/>
      <c r="X130" s="302"/>
      <c r="Y130" s="302"/>
      <c r="AE130" s="10"/>
      <c r="AF130" s="10"/>
      <c r="AG130" s="10"/>
      <c r="AH130" s="10"/>
    </row>
    <row r="131" spans="1:34" ht="27" customHeight="1" x14ac:dyDescent="0.15">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9.9499999999999993" customHeight="1" x14ac:dyDescent="0.15">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15">
      <c r="B133" s="340" t="s">
        <v>256</v>
      </c>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B133" s="74"/>
    </row>
    <row r="134" spans="1:34" s="72" customFormat="1" ht="30" customHeight="1" x14ac:dyDescent="0.15">
      <c r="B134" s="98" t="s">
        <v>226</v>
      </c>
      <c r="C134" s="338" t="s">
        <v>245</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AB134" s="74"/>
    </row>
    <row r="135" spans="1:34" s="72" customFormat="1" ht="120.95" customHeight="1" x14ac:dyDescent="0.15">
      <c r="B135" s="71"/>
      <c r="C135" s="405" t="s">
        <v>436</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71"/>
      <c r="AB135"/>
    </row>
    <row r="136" spans="1:34" s="72" customFormat="1" ht="27.95" customHeight="1" x14ac:dyDescent="0.15">
      <c r="B136" s="99"/>
      <c r="C136" s="312" t="s">
        <v>215</v>
      </c>
      <c r="D136" s="313"/>
      <c r="E136" s="334" t="s">
        <v>246</v>
      </c>
      <c r="F136" s="335"/>
      <c r="G136" s="335"/>
      <c r="H136" s="335"/>
      <c r="I136" s="335"/>
      <c r="J136" s="335"/>
      <c r="K136" s="335"/>
      <c r="L136" s="336"/>
      <c r="M136" s="334" t="s">
        <v>207</v>
      </c>
      <c r="N136" s="335"/>
      <c r="O136" s="336"/>
      <c r="P136" s="334" t="s">
        <v>219</v>
      </c>
      <c r="Q136" s="335"/>
      <c r="R136" s="335"/>
      <c r="S136" s="335"/>
      <c r="T136" s="336"/>
      <c r="U136" s="337" t="s">
        <v>247</v>
      </c>
      <c r="V136" s="335"/>
      <c r="W136" s="335"/>
      <c r="X136" s="335"/>
      <c r="Y136" s="336"/>
      <c r="AB136"/>
    </row>
    <row r="137" spans="1:34" s="72" customFormat="1" ht="27.95" customHeight="1" x14ac:dyDescent="0.15">
      <c r="A137" s="175">
        <f t="shared" ref="A137:A142" si="7">IF(C137&gt;0,C137,A136&amp;"a")</f>
        <v>17</v>
      </c>
      <c r="B137" s="99"/>
      <c r="C137" s="297">
        <f>+C124+1</f>
        <v>17</v>
      </c>
      <c r="D137" s="298"/>
      <c r="E137" s="492" t="s">
        <v>248</v>
      </c>
      <c r="F137" s="493"/>
      <c r="G137" s="493"/>
      <c r="H137" s="493"/>
      <c r="I137" s="493"/>
      <c r="J137" s="493"/>
      <c r="K137" s="493"/>
      <c r="L137" s="494"/>
      <c r="M137" s="277"/>
      <c r="N137" s="278"/>
      <c r="O137" s="235" t="s">
        <v>260</v>
      </c>
      <c r="P137" s="277"/>
      <c r="Q137" s="278"/>
      <c r="R137" s="278"/>
      <c r="S137" s="278"/>
      <c r="T137" s="239" t="s">
        <v>429</v>
      </c>
      <c r="U137" s="272" t="str">
        <f t="shared" ref="U137:U141" si="8">IF(AND(M137&gt;0,P137&gt;0),ROUNDDOWN(P137/2000,0),"")</f>
        <v/>
      </c>
      <c r="V137" s="273"/>
      <c r="W137" s="273"/>
      <c r="X137" s="310" t="s">
        <v>261</v>
      </c>
      <c r="Y137" s="311"/>
      <c r="AB137"/>
    </row>
    <row r="138" spans="1:34" s="72" customFormat="1" ht="27.95" customHeight="1" x14ac:dyDescent="0.15">
      <c r="A138" s="175">
        <f t="shared" si="7"/>
        <v>18</v>
      </c>
      <c r="B138" s="99"/>
      <c r="C138" s="297">
        <f>+C137+1</f>
        <v>18</v>
      </c>
      <c r="D138" s="298"/>
      <c r="E138" s="303" t="s">
        <v>251</v>
      </c>
      <c r="F138" s="304"/>
      <c r="G138" s="304"/>
      <c r="H138" s="304"/>
      <c r="I138" s="304"/>
      <c r="J138" s="304"/>
      <c r="K138" s="304"/>
      <c r="L138" s="309"/>
      <c r="M138" s="277"/>
      <c r="N138" s="278"/>
      <c r="O138" s="235" t="s">
        <v>260</v>
      </c>
      <c r="P138" s="277"/>
      <c r="Q138" s="278"/>
      <c r="R138" s="278"/>
      <c r="S138" s="278"/>
      <c r="T138" s="239" t="s">
        <v>429</v>
      </c>
      <c r="U138" s="272" t="str">
        <f t="shared" si="8"/>
        <v/>
      </c>
      <c r="V138" s="273"/>
      <c r="W138" s="273"/>
      <c r="X138" s="310" t="s">
        <v>261</v>
      </c>
      <c r="Y138" s="311"/>
      <c r="AB138"/>
    </row>
    <row r="139" spans="1:34" s="72" customFormat="1" ht="27.95" customHeight="1" x14ac:dyDescent="0.15">
      <c r="A139" s="175">
        <f t="shared" si="7"/>
        <v>19</v>
      </c>
      <c r="B139" s="99"/>
      <c r="C139" s="297">
        <f t="shared" ref="C139:C140" si="9">+C138+1</f>
        <v>19</v>
      </c>
      <c r="D139" s="298"/>
      <c r="E139" s="317" t="s">
        <v>252</v>
      </c>
      <c r="F139" s="318"/>
      <c r="G139" s="318"/>
      <c r="H139" s="318"/>
      <c r="I139" s="318"/>
      <c r="J139" s="318"/>
      <c r="K139" s="318"/>
      <c r="L139" s="319"/>
      <c r="M139" s="277"/>
      <c r="N139" s="278"/>
      <c r="O139" s="235" t="s">
        <v>260</v>
      </c>
      <c r="P139" s="277"/>
      <c r="Q139" s="278"/>
      <c r="R139" s="278"/>
      <c r="S139" s="278"/>
      <c r="T139" s="239" t="s">
        <v>429</v>
      </c>
      <c r="U139" s="272" t="str">
        <f t="shared" si="8"/>
        <v/>
      </c>
      <c r="V139" s="273"/>
      <c r="W139" s="273"/>
      <c r="X139" s="310" t="s">
        <v>261</v>
      </c>
      <c r="Y139" s="311"/>
      <c r="AB139"/>
    </row>
    <row r="140" spans="1:34" s="72" customFormat="1" ht="27.95" customHeight="1" x14ac:dyDescent="0.15">
      <c r="A140" s="175">
        <f t="shared" si="7"/>
        <v>20</v>
      </c>
      <c r="B140" s="99"/>
      <c r="C140" s="297">
        <f t="shared" si="9"/>
        <v>20</v>
      </c>
      <c r="D140" s="298"/>
      <c r="E140" s="317" t="s">
        <v>253</v>
      </c>
      <c r="F140" s="318"/>
      <c r="G140" s="318"/>
      <c r="H140" s="318"/>
      <c r="I140" s="318"/>
      <c r="J140" s="318"/>
      <c r="K140" s="318"/>
      <c r="L140" s="319"/>
      <c r="M140" s="277"/>
      <c r="N140" s="278"/>
      <c r="O140" s="235" t="s">
        <v>260</v>
      </c>
      <c r="P140" s="277"/>
      <c r="Q140" s="278"/>
      <c r="R140" s="278"/>
      <c r="S140" s="278"/>
      <c r="T140" s="239" t="s">
        <v>429</v>
      </c>
      <c r="U140" s="272" t="str">
        <f t="shared" si="8"/>
        <v/>
      </c>
      <c r="V140" s="273"/>
      <c r="W140" s="273"/>
      <c r="X140" s="310" t="s">
        <v>261</v>
      </c>
      <c r="Y140" s="311"/>
      <c r="AB140"/>
    </row>
    <row r="141" spans="1:34" s="118" customFormat="1" ht="27.95" customHeight="1" x14ac:dyDescent="0.15">
      <c r="A141" s="175">
        <f t="shared" si="7"/>
        <v>21</v>
      </c>
      <c r="B141" s="117"/>
      <c r="C141" s="371">
        <f>C140+1</f>
        <v>21</v>
      </c>
      <c r="D141" s="372"/>
      <c r="E141" s="320" t="s">
        <v>259</v>
      </c>
      <c r="F141" s="321"/>
      <c r="G141" s="321"/>
      <c r="H141" s="321"/>
      <c r="I141" s="321"/>
      <c r="J141" s="321"/>
      <c r="K141" s="321"/>
      <c r="L141" s="322"/>
      <c r="M141" s="277"/>
      <c r="N141" s="278"/>
      <c r="O141" s="235" t="s">
        <v>260</v>
      </c>
      <c r="P141" s="277"/>
      <c r="Q141" s="278"/>
      <c r="R141" s="278"/>
      <c r="S141" s="278"/>
      <c r="T141" s="239" t="s">
        <v>429</v>
      </c>
      <c r="U141" s="272" t="str">
        <f t="shared" si="8"/>
        <v/>
      </c>
      <c r="V141" s="273"/>
      <c r="W141" s="273"/>
      <c r="X141" s="310" t="s">
        <v>261</v>
      </c>
      <c r="Y141" s="311"/>
      <c r="AB141"/>
    </row>
    <row r="142" spans="1:34" s="118" customFormat="1" ht="27.95" customHeight="1" x14ac:dyDescent="0.15">
      <c r="A142" s="175" t="str">
        <f t="shared" si="7"/>
        <v>21a</v>
      </c>
      <c r="B142" s="117"/>
      <c r="C142" s="373"/>
      <c r="D142" s="374"/>
      <c r="E142" s="443" t="s">
        <v>263</v>
      </c>
      <c r="F142" s="429"/>
      <c r="G142" s="429"/>
      <c r="H142" s="429"/>
      <c r="I142" s="429"/>
      <c r="J142" s="429"/>
      <c r="K142" s="429"/>
      <c r="L142" s="429"/>
      <c r="M142" s="429"/>
      <c r="N142" s="429"/>
      <c r="O142" s="429"/>
      <c r="P142" s="429"/>
      <c r="Q142" s="429"/>
      <c r="R142" s="429"/>
      <c r="S142" s="429"/>
      <c r="T142" s="429"/>
      <c r="U142" s="429"/>
      <c r="V142" s="429"/>
      <c r="W142" s="429"/>
      <c r="X142" s="429"/>
      <c r="Y142" s="430"/>
      <c r="AB142"/>
    </row>
    <row r="143" spans="1:34" s="72" customFormat="1" ht="5.0999999999999996" customHeight="1" x14ac:dyDescent="0.15">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0999999999999996" customHeight="1" x14ac:dyDescent="0.15">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 customHeight="1" x14ac:dyDescent="0.15">
      <c r="B145" s="340" t="s">
        <v>258</v>
      </c>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B145"/>
    </row>
    <row r="146" spans="1:28" s="72" customFormat="1" ht="20.100000000000001" customHeight="1" x14ac:dyDescent="0.15">
      <c r="B146" s="92" t="s">
        <v>220</v>
      </c>
      <c r="C146" s="426" t="s">
        <v>237</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71"/>
      <c r="AB146" s="10"/>
    </row>
    <row r="147" spans="1:28" s="72" customFormat="1" ht="30" customHeight="1" x14ac:dyDescent="0.15">
      <c r="B147" s="71"/>
      <c r="C147" s="312" t="s">
        <v>215</v>
      </c>
      <c r="D147" s="313"/>
      <c r="E147" s="279" t="s">
        <v>270</v>
      </c>
      <c r="F147" s="280"/>
      <c r="G147" s="280"/>
      <c r="H147" s="280"/>
      <c r="I147" s="280"/>
      <c r="J147" s="280"/>
      <c r="K147" s="280"/>
      <c r="L147" s="281"/>
      <c r="M147" s="444" t="s">
        <v>207</v>
      </c>
      <c r="N147" s="315"/>
      <c r="O147" s="316"/>
      <c r="P147" s="279" t="s">
        <v>219</v>
      </c>
      <c r="Q147" s="280"/>
      <c r="R147" s="280"/>
      <c r="S147" s="280"/>
      <c r="T147" s="281"/>
      <c r="U147" s="314" t="s">
        <v>217</v>
      </c>
      <c r="V147" s="315"/>
      <c r="W147" s="315"/>
      <c r="X147" s="315"/>
      <c r="Y147" s="316"/>
      <c r="Z147" s="71"/>
      <c r="AB147"/>
    </row>
    <row r="148" spans="1:28" s="72" customFormat="1" ht="30" customHeight="1" x14ac:dyDescent="0.15">
      <c r="A148" s="175">
        <f t="shared" ref="A148:A153" si="10">IF(C148&gt;0,C148,A147&amp;"a")</f>
        <v>22</v>
      </c>
      <c r="B148" s="71"/>
      <c r="C148" s="297">
        <f>+C141+1</f>
        <v>22</v>
      </c>
      <c r="D148" s="298"/>
      <c r="E148" s="299" t="s">
        <v>262</v>
      </c>
      <c r="F148" s="300"/>
      <c r="G148" s="300"/>
      <c r="H148" s="300"/>
      <c r="I148" s="300"/>
      <c r="J148" s="300"/>
      <c r="K148" s="300"/>
      <c r="L148" s="301"/>
      <c r="M148" s="277"/>
      <c r="N148" s="278"/>
      <c r="O148" s="232" t="s">
        <v>210</v>
      </c>
      <c r="P148" s="277"/>
      <c r="Q148" s="278"/>
      <c r="R148" s="278"/>
      <c r="S148" s="278"/>
      <c r="T148" s="239" t="s">
        <v>429</v>
      </c>
      <c r="U148" s="272" t="str">
        <f t="shared" ref="U148:U152" si="11">IF(AND(M148&gt;0,P148&gt;0),ROUNDDOWN(P148/3000,0),"")</f>
        <v/>
      </c>
      <c r="V148" s="273"/>
      <c r="W148" s="273"/>
      <c r="X148" s="310" t="s">
        <v>261</v>
      </c>
      <c r="Y148" s="311"/>
      <c r="Z148" s="71"/>
      <c r="AB148"/>
    </row>
    <row r="149" spans="1:28" s="72" customFormat="1" ht="30" customHeight="1" x14ac:dyDescent="0.15">
      <c r="A149" s="175">
        <f t="shared" si="10"/>
        <v>23</v>
      </c>
      <c r="B149" s="71"/>
      <c r="C149" s="297">
        <f>+C148+1</f>
        <v>23</v>
      </c>
      <c r="D149" s="298"/>
      <c r="E149" s="303" t="s">
        <v>319</v>
      </c>
      <c r="F149" s="304"/>
      <c r="G149" s="304"/>
      <c r="H149" s="304"/>
      <c r="I149" s="304"/>
      <c r="J149" s="304"/>
      <c r="K149" s="304"/>
      <c r="L149" s="309"/>
      <c r="M149" s="277"/>
      <c r="N149" s="278"/>
      <c r="O149" s="232" t="s">
        <v>210</v>
      </c>
      <c r="P149" s="277"/>
      <c r="Q149" s="278"/>
      <c r="R149" s="278"/>
      <c r="S149" s="278"/>
      <c r="T149" s="239" t="s">
        <v>429</v>
      </c>
      <c r="U149" s="272" t="str">
        <f t="shared" si="11"/>
        <v/>
      </c>
      <c r="V149" s="273"/>
      <c r="W149" s="273"/>
      <c r="X149" s="270" t="s">
        <v>235</v>
      </c>
      <c r="Y149" s="271"/>
      <c r="Z149" s="71"/>
      <c r="AB149"/>
    </row>
    <row r="150" spans="1:28" s="72" customFormat="1" ht="30" customHeight="1" x14ac:dyDescent="0.15">
      <c r="A150" s="175">
        <f t="shared" si="10"/>
        <v>24</v>
      </c>
      <c r="B150" s="71"/>
      <c r="C150" s="297">
        <f t="shared" ref="C150:C151" si="12">+C149+1</f>
        <v>24</v>
      </c>
      <c r="D150" s="298"/>
      <c r="E150" s="303" t="s">
        <v>222</v>
      </c>
      <c r="F150" s="304"/>
      <c r="G150" s="304"/>
      <c r="H150" s="304"/>
      <c r="I150" s="304"/>
      <c r="J150" s="304"/>
      <c r="K150" s="304"/>
      <c r="L150" s="309"/>
      <c r="M150" s="425" t="s">
        <v>320</v>
      </c>
      <c r="N150" s="274"/>
      <c r="O150" s="232"/>
      <c r="P150" s="277"/>
      <c r="Q150" s="278"/>
      <c r="R150" s="278"/>
      <c r="S150" s="278"/>
      <c r="T150" s="239" t="s">
        <v>429</v>
      </c>
      <c r="U150" s="272" t="str">
        <f>IF(P150&gt;0,ROUNDDOWN(P150/3000,0),"")</f>
        <v/>
      </c>
      <c r="V150" s="273"/>
      <c r="W150" s="273"/>
      <c r="X150" s="270" t="s">
        <v>235</v>
      </c>
      <c r="Y150" s="271"/>
      <c r="Z150" s="71"/>
      <c r="AB150"/>
    </row>
    <row r="151" spans="1:28" s="72" customFormat="1" ht="30" customHeight="1" x14ac:dyDescent="0.15">
      <c r="A151" s="175">
        <f t="shared" si="10"/>
        <v>25</v>
      </c>
      <c r="B151" s="71"/>
      <c r="C151" s="297">
        <f t="shared" si="12"/>
        <v>25</v>
      </c>
      <c r="D151" s="298"/>
      <c r="E151" s="303" t="s">
        <v>216</v>
      </c>
      <c r="F151" s="304"/>
      <c r="G151" s="304"/>
      <c r="H151" s="304"/>
      <c r="I151" s="304"/>
      <c r="J151" s="304"/>
      <c r="K151" s="304"/>
      <c r="L151" s="309"/>
      <c r="M151" s="277"/>
      <c r="N151" s="278"/>
      <c r="O151" s="232" t="s">
        <v>211</v>
      </c>
      <c r="P151" s="277"/>
      <c r="Q151" s="278"/>
      <c r="R151" s="278"/>
      <c r="S151" s="278"/>
      <c r="T151" s="239" t="s">
        <v>429</v>
      </c>
      <c r="U151" s="272" t="str">
        <f t="shared" si="11"/>
        <v/>
      </c>
      <c r="V151" s="273"/>
      <c r="W151" s="273"/>
      <c r="X151" s="270" t="s">
        <v>235</v>
      </c>
      <c r="Y151" s="271"/>
      <c r="Z151" s="71"/>
      <c r="AB151"/>
    </row>
    <row r="152" spans="1:28" s="118" customFormat="1" ht="27.95" customHeight="1" x14ac:dyDescent="0.15">
      <c r="A152" s="175">
        <f t="shared" si="10"/>
        <v>26</v>
      </c>
      <c r="B152" s="117"/>
      <c r="C152" s="371">
        <f>C151+1</f>
        <v>26</v>
      </c>
      <c r="D152" s="372"/>
      <c r="E152" s="320" t="s">
        <v>259</v>
      </c>
      <c r="F152" s="321"/>
      <c r="G152" s="321"/>
      <c r="H152" s="321"/>
      <c r="I152" s="321"/>
      <c r="J152" s="321"/>
      <c r="K152" s="321"/>
      <c r="L152" s="322"/>
      <c r="M152" s="277"/>
      <c r="N152" s="278"/>
      <c r="O152" s="235" t="s">
        <v>260</v>
      </c>
      <c r="P152" s="277"/>
      <c r="Q152" s="278"/>
      <c r="R152" s="278"/>
      <c r="S152" s="278"/>
      <c r="T152" s="239" t="s">
        <v>429</v>
      </c>
      <c r="U152" s="272" t="str">
        <f t="shared" si="11"/>
        <v/>
      </c>
      <c r="V152" s="273"/>
      <c r="W152" s="273"/>
      <c r="X152" s="270" t="s">
        <v>235</v>
      </c>
      <c r="Y152" s="271"/>
      <c r="AB152"/>
    </row>
    <row r="153" spans="1:28" s="118" customFormat="1" ht="27.95" customHeight="1" x14ac:dyDescent="0.15">
      <c r="A153" s="175" t="str">
        <f t="shared" si="10"/>
        <v>26a</v>
      </c>
      <c r="B153" s="117"/>
      <c r="C153" s="373"/>
      <c r="D153" s="374"/>
      <c r="E153" s="428" t="s">
        <v>431</v>
      </c>
      <c r="F153" s="429"/>
      <c r="G153" s="429"/>
      <c r="H153" s="429"/>
      <c r="I153" s="429"/>
      <c r="J153" s="429"/>
      <c r="K153" s="429"/>
      <c r="L153" s="429"/>
      <c r="M153" s="429"/>
      <c r="N153" s="429"/>
      <c r="O153" s="429"/>
      <c r="P153" s="429"/>
      <c r="Q153" s="429"/>
      <c r="R153" s="429"/>
      <c r="S153" s="429"/>
      <c r="T153" s="429"/>
      <c r="U153" s="429"/>
      <c r="V153" s="429"/>
      <c r="W153" s="429"/>
      <c r="X153" s="429"/>
      <c r="Y153" s="430"/>
      <c r="AB153"/>
    </row>
    <row r="154" spans="1:28" s="72" customFormat="1" ht="5.0999999999999996" customHeight="1" x14ac:dyDescent="0.15">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0999999999999996" customHeight="1" x14ac:dyDescent="0.15">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0999999999999996" customHeight="1" x14ac:dyDescent="0.15">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15">
      <c r="B157" s="92" t="s">
        <v>227</v>
      </c>
      <c r="C157" s="426" t="s">
        <v>233</v>
      </c>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71"/>
      <c r="AB157" s="120"/>
    </row>
    <row r="158" spans="1:28" s="72" customFormat="1" ht="27.95" customHeight="1" x14ac:dyDescent="0.15">
      <c r="B158" s="71"/>
      <c r="C158" s="312" t="s">
        <v>215</v>
      </c>
      <c r="D158" s="313"/>
      <c r="E158" s="279" t="s">
        <v>270</v>
      </c>
      <c r="F158" s="280"/>
      <c r="G158" s="280"/>
      <c r="H158" s="280"/>
      <c r="I158" s="280"/>
      <c r="J158" s="280"/>
      <c r="K158" s="280"/>
      <c r="L158" s="281"/>
      <c r="M158" s="444" t="s">
        <v>207</v>
      </c>
      <c r="N158" s="315"/>
      <c r="O158" s="316"/>
      <c r="P158" s="279" t="s">
        <v>219</v>
      </c>
      <c r="Q158" s="280"/>
      <c r="R158" s="280"/>
      <c r="S158" s="280"/>
      <c r="T158" s="281"/>
      <c r="U158" s="314" t="s">
        <v>217</v>
      </c>
      <c r="V158" s="315"/>
      <c r="W158" s="315"/>
      <c r="X158" s="315"/>
      <c r="Y158" s="316"/>
      <c r="Z158" s="71"/>
      <c r="AB158" s="74"/>
    </row>
    <row r="159" spans="1:28" s="72" customFormat="1" ht="27.95" customHeight="1" x14ac:dyDescent="0.15">
      <c r="A159" s="175">
        <f t="shared" ref="A159" si="13">IF(C159&gt;0,C159,A158&amp;"a")</f>
        <v>27</v>
      </c>
      <c r="B159" s="71"/>
      <c r="C159" s="297">
        <f>+C152+1</f>
        <v>27</v>
      </c>
      <c r="D159" s="298"/>
      <c r="E159" s="510" t="s">
        <v>321</v>
      </c>
      <c r="F159" s="511"/>
      <c r="G159" s="511"/>
      <c r="H159" s="511"/>
      <c r="I159" s="511"/>
      <c r="J159" s="511"/>
      <c r="K159" s="511"/>
      <c r="L159" s="512"/>
      <c r="M159" s="277"/>
      <c r="N159" s="278"/>
      <c r="O159" s="232" t="s">
        <v>210</v>
      </c>
      <c r="P159" s="277"/>
      <c r="Q159" s="278"/>
      <c r="R159" s="278"/>
      <c r="S159" s="278"/>
      <c r="T159" s="239" t="s">
        <v>429</v>
      </c>
      <c r="U159" s="272" t="str">
        <f>IF(AND(M159&gt;0,P159&gt;0),ROUNDDOWN(P159/3000,0),"")</f>
        <v/>
      </c>
      <c r="V159" s="273"/>
      <c r="W159" s="273"/>
      <c r="X159" s="270" t="s">
        <v>235</v>
      </c>
      <c r="Y159" s="271"/>
      <c r="Z159" s="71"/>
      <c r="AB159" s="121"/>
    </row>
    <row r="160" spans="1:28" s="72" customFormat="1" ht="5.0999999999999996" customHeight="1" x14ac:dyDescent="0.15">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15">
      <c r="B161" s="111" t="s">
        <v>432</v>
      </c>
      <c r="C161" s="448" t="s">
        <v>254</v>
      </c>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AB161" s="74"/>
    </row>
    <row r="162" spans="1:31" customFormat="1" ht="38.1" customHeight="1" x14ac:dyDescent="0.15">
      <c r="B162" s="158"/>
      <c r="C162" s="417" t="s">
        <v>364</v>
      </c>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row>
    <row r="163" spans="1:31" s="72" customFormat="1" ht="27.95" customHeight="1" x14ac:dyDescent="0.15">
      <c r="C163" s="450" t="s">
        <v>215</v>
      </c>
      <c r="D163" s="451"/>
      <c r="E163" s="279" t="s">
        <v>270</v>
      </c>
      <c r="F163" s="280"/>
      <c r="G163" s="280"/>
      <c r="H163" s="280"/>
      <c r="I163" s="444" t="s">
        <v>367</v>
      </c>
      <c r="J163" s="315"/>
      <c r="K163" s="315"/>
      <c r="L163" s="316"/>
      <c r="M163" s="444" t="s">
        <v>207</v>
      </c>
      <c r="N163" s="315"/>
      <c r="O163" s="316"/>
      <c r="P163" s="279" t="s">
        <v>219</v>
      </c>
      <c r="Q163" s="280"/>
      <c r="R163" s="280"/>
      <c r="S163" s="280"/>
      <c r="T163" s="281"/>
      <c r="U163" s="314" t="s">
        <v>217</v>
      </c>
      <c r="V163" s="315"/>
      <c r="W163" s="315"/>
      <c r="X163" s="315"/>
      <c r="Y163" s="316"/>
      <c r="Z163"/>
      <c r="AB163"/>
    </row>
    <row r="164" spans="1:31" s="72" customFormat="1" ht="27.95" customHeight="1" x14ac:dyDescent="0.15">
      <c r="A164" s="175">
        <f t="shared" ref="A164:A168" si="14">IF(C164&gt;0,C164,A163&amp;"a")</f>
        <v>28</v>
      </c>
      <c r="C164" s="297">
        <f>+C159+1</f>
        <v>28</v>
      </c>
      <c r="D164" s="298"/>
      <c r="E164" s="303" t="s">
        <v>249</v>
      </c>
      <c r="F164" s="304"/>
      <c r="G164" s="304"/>
      <c r="H164" s="304"/>
      <c r="I164" s="519"/>
      <c r="J164" s="520"/>
      <c r="K164" s="520"/>
      <c r="L164" s="521"/>
      <c r="M164" s="277"/>
      <c r="N164" s="278"/>
      <c r="O164" s="232" t="s">
        <v>210</v>
      </c>
      <c r="P164" s="277"/>
      <c r="Q164" s="278"/>
      <c r="R164" s="278"/>
      <c r="S164" s="278"/>
      <c r="T164" s="239" t="s">
        <v>429</v>
      </c>
      <c r="U164" s="272" t="str">
        <f>IF(AND(M164&gt;0,P164&gt;0),ROUNDDOWN(P164/3000,0),"")</f>
        <v/>
      </c>
      <c r="V164" s="273"/>
      <c r="W164" s="273"/>
      <c r="X164" s="270" t="s">
        <v>235</v>
      </c>
      <c r="Y164" s="271"/>
      <c r="Z164"/>
      <c r="AB164"/>
    </row>
    <row r="165" spans="1:31" s="72" customFormat="1" ht="27.95" customHeight="1" x14ac:dyDescent="0.15">
      <c r="A165" s="175">
        <f t="shared" si="14"/>
        <v>29</v>
      </c>
      <c r="C165" s="297">
        <f t="shared" ref="C165:C166" si="15">+C164+1</f>
        <v>29</v>
      </c>
      <c r="D165" s="298"/>
      <c r="E165" s="303" t="s">
        <v>250</v>
      </c>
      <c r="F165" s="304"/>
      <c r="G165" s="304"/>
      <c r="H165" s="304"/>
      <c r="I165" s="519"/>
      <c r="J165" s="520"/>
      <c r="K165" s="520"/>
      <c r="L165" s="521"/>
      <c r="M165" s="277"/>
      <c r="N165" s="278"/>
      <c r="O165" s="232" t="s">
        <v>210</v>
      </c>
      <c r="P165" s="277"/>
      <c r="Q165" s="278"/>
      <c r="R165" s="278"/>
      <c r="S165" s="278"/>
      <c r="T165" s="239" t="s">
        <v>429</v>
      </c>
      <c r="U165" s="272" t="str">
        <f>IF(AND(M165&gt;0,P165&gt;0),ROUNDDOWN(P165/3000,0),"")</f>
        <v/>
      </c>
      <c r="V165" s="273"/>
      <c r="W165" s="273"/>
      <c r="X165" s="270" t="s">
        <v>235</v>
      </c>
      <c r="Y165" s="271"/>
      <c r="AB165"/>
    </row>
    <row r="166" spans="1:31" s="72" customFormat="1" ht="27.95" customHeight="1" x14ac:dyDescent="0.15">
      <c r="A166" s="175">
        <f t="shared" si="14"/>
        <v>30</v>
      </c>
      <c r="C166" s="297">
        <f t="shared" si="15"/>
        <v>30</v>
      </c>
      <c r="D166" s="298"/>
      <c r="E166" s="523" t="s">
        <v>322</v>
      </c>
      <c r="F166" s="524"/>
      <c r="G166" s="524"/>
      <c r="H166" s="524"/>
      <c r="I166" s="519"/>
      <c r="J166" s="520"/>
      <c r="K166" s="520"/>
      <c r="L166" s="521"/>
      <c r="M166" s="277"/>
      <c r="N166" s="278"/>
      <c r="O166" s="232" t="s">
        <v>210</v>
      </c>
      <c r="P166" s="277"/>
      <c r="Q166" s="278"/>
      <c r="R166" s="278"/>
      <c r="S166" s="278"/>
      <c r="T166" s="239" t="s">
        <v>429</v>
      </c>
      <c r="U166" s="272" t="str">
        <f>IF(AND(M166&gt;0,P166&gt;0),ROUNDDOWN(P166/3000,0),"")</f>
        <v/>
      </c>
      <c r="V166" s="273"/>
      <c r="W166" s="273"/>
      <c r="X166" s="270" t="s">
        <v>235</v>
      </c>
      <c r="Y166" s="271"/>
      <c r="AB166"/>
    </row>
    <row r="167" spans="1:31" s="118" customFormat="1" ht="27.95" customHeight="1" x14ac:dyDescent="0.15">
      <c r="A167" s="175">
        <f t="shared" si="14"/>
        <v>31</v>
      </c>
      <c r="B167" s="117"/>
      <c r="C167" s="371">
        <f>C166+1</f>
        <v>31</v>
      </c>
      <c r="D167" s="372"/>
      <c r="E167" s="320" t="s">
        <v>259</v>
      </c>
      <c r="F167" s="321"/>
      <c r="G167" s="321"/>
      <c r="H167" s="322"/>
      <c r="I167" s="519"/>
      <c r="J167" s="520"/>
      <c r="K167" s="520"/>
      <c r="L167" s="521"/>
      <c r="M167" s="277"/>
      <c r="N167" s="278"/>
      <c r="O167" s="235" t="s">
        <v>260</v>
      </c>
      <c r="P167" s="277"/>
      <c r="Q167" s="278"/>
      <c r="R167" s="278"/>
      <c r="S167" s="278"/>
      <c r="T167" s="239" t="s">
        <v>429</v>
      </c>
      <c r="U167" s="272" t="str">
        <f t="shared" ref="U167" si="16">IF(AND(M167&gt;0,P167&gt;0),ROUNDDOWN(P167/3000,0),"")</f>
        <v/>
      </c>
      <c r="V167" s="273"/>
      <c r="W167" s="273"/>
      <c r="X167" s="270" t="s">
        <v>235</v>
      </c>
      <c r="Y167" s="271"/>
      <c r="AB167"/>
    </row>
    <row r="168" spans="1:31" s="118" customFormat="1" ht="27.95" customHeight="1" x14ac:dyDescent="0.15">
      <c r="A168" s="175" t="str">
        <f t="shared" si="14"/>
        <v>31a</v>
      </c>
      <c r="B168" s="117"/>
      <c r="C168" s="373"/>
      <c r="D168" s="374"/>
      <c r="E168" s="443" t="s">
        <v>263</v>
      </c>
      <c r="F168" s="429"/>
      <c r="G168" s="429"/>
      <c r="H168" s="429"/>
      <c r="I168" s="429"/>
      <c r="J168" s="429"/>
      <c r="K168" s="429"/>
      <c r="L168" s="429"/>
      <c r="M168" s="429"/>
      <c r="N168" s="429"/>
      <c r="O168" s="429"/>
      <c r="P168" s="429"/>
      <c r="Q168" s="429"/>
      <c r="R168" s="429"/>
      <c r="S168" s="429"/>
      <c r="T168" s="429"/>
      <c r="U168" s="429"/>
      <c r="V168" s="429"/>
      <c r="W168" s="429"/>
      <c r="X168" s="429"/>
      <c r="Y168" s="430"/>
      <c r="AB168"/>
    </row>
    <row r="169" spans="1:31" s="72" customFormat="1" ht="5.0999999999999996" customHeight="1" x14ac:dyDescent="0.15">
      <c r="D169" s="97"/>
      <c r="E169" s="112"/>
      <c r="F169" s="112"/>
      <c r="G169" s="112"/>
      <c r="H169" s="112"/>
      <c r="I169" s="67"/>
      <c r="J169" s="67"/>
      <c r="K169" s="67"/>
      <c r="L169" s="113"/>
      <c r="M169" s="108"/>
      <c r="N169" s="108"/>
      <c r="O169" s="114"/>
      <c r="P169" s="114"/>
      <c r="Q169" s="114"/>
      <c r="R169" s="114"/>
      <c r="S169" s="115"/>
      <c r="T169" s="116"/>
      <c r="AB169"/>
    </row>
    <row r="170" spans="1:31" s="72" customFormat="1" ht="5.0999999999999996" customHeight="1" x14ac:dyDescent="0.15">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4.95" customHeight="1" x14ac:dyDescent="0.15">
      <c r="B171" s="86" t="s">
        <v>221</v>
      </c>
      <c r="C171" s="415" t="s">
        <v>234</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71"/>
      <c r="AB171" s="74"/>
    </row>
    <row r="172" spans="1:31" ht="27.95" customHeight="1" x14ac:dyDescent="0.15">
      <c r="B172" s="87"/>
      <c r="C172" s="312" t="s">
        <v>215</v>
      </c>
      <c r="D172" s="313"/>
      <c r="E172" s="279" t="s">
        <v>270</v>
      </c>
      <c r="F172" s="280"/>
      <c r="G172" s="280"/>
      <c r="H172" s="280"/>
      <c r="I172" s="280"/>
      <c r="J172" s="280"/>
      <c r="K172" s="280"/>
      <c r="L172" s="281"/>
      <c r="M172" s="279" t="s">
        <v>207</v>
      </c>
      <c r="N172" s="280"/>
      <c r="O172" s="281"/>
      <c r="P172" s="279" t="s">
        <v>219</v>
      </c>
      <c r="Q172" s="280"/>
      <c r="R172" s="280"/>
      <c r="S172" s="280"/>
      <c r="T172" s="281"/>
      <c r="U172" s="314" t="s">
        <v>218</v>
      </c>
      <c r="V172" s="315"/>
      <c r="W172" s="315"/>
      <c r="X172" s="315"/>
      <c r="Y172" s="316"/>
      <c r="Z172" s="71"/>
    </row>
    <row r="173" spans="1:31" s="72" customFormat="1" ht="27.95" customHeight="1" x14ac:dyDescent="0.15">
      <c r="A173" s="175">
        <f t="shared" ref="A173:A175" si="17">IF(C173&gt;0,C173,A172&amp;"a")</f>
        <v>32</v>
      </c>
      <c r="B173" s="71"/>
      <c r="C173" s="297">
        <f>+C167+1</f>
        <v>32</v>
      </c>
      <c r="D173" s="298"/>
      <c r="E173" s="299" t="s">
        <v>229</v>
      </c>
      <c r="F173" s="300"/>
      <c r="G173" s="300"/>
      <c r="H173" s="300"/>
      <c r="I173" s="300"/>
      <c r="J173" s="300"/>
      <c r="K173" s="300"/>
      <c r="L173" s="301"/>
      <c r="M173" s="277"/>
      <c r="N173" s="278"/>
      <c r="O173" s="232" t="s">
        <v>210</v>
      </c>
      <c r="P173" s="277"/>
      <c r="Q173" s="278"/>
      <c r="R173" s="278"/>
      <c r="S173" s="278"/>
      <c r="T173" s="239" t="s">
        <v>429</v>
      </c>
      <c r="U173" s="272" t="str">
        <f t="shared" ref="U173:U175" si="18">IF(AND(M173&gt;0,P173&gt;0),ROUNDDOWN(P173/2000,0),"")</f>
        <v/>
      </c>
      <c r="V173" s="273"/>
      <c r="W173" s="273"/>
      <c r="X173" s="270" t="s">
        <v>235</v>
      </c>
      <c r="Y173" s="271"/>
      <c r="Z173" s="71"/>
      <c r="AB173" s="74"/>
    </row>
    <row r="174" spans="1:31" s="72" customFormat="1" ht="27.95" customHeight="1" x14ac:dyDescent="0.15">
      <c r="A174" s="175">
        <f t="shared" si="17"/>
        <v>33</v>
      </c>
      <c r="B174" s="71"/>
      <c r="C174" s="297">
        <f>+C173+1</f>
        <v>33</v>
      </c>
      <c r="D174" s="298"/>
      <c r="E174" s="303" t="s">
        <v>323</v>
      </c>
      <c r="F174" s="304"/>
      <c r="G174" s="304"/>
      <c r="H174" s="304"/>
      <c r="I174" s="304"/>
      <c r="J174" s="304"/>
      <c r="K174" s="304"/>
      <c r="L174" s="309"/>
      <c r="M174" s="277"/>
      <c r="N174" s="278"/>
      <c r="O174" s="232" t="s">
        <v>210</v>
      </c>
      <c r="P174" s="277"/>
      <c r="Q174" s="278"/>
      <c r="R174" s="278"/>
      <c r="S174" s="278"/>
      <c r="T174" s="239" t="s">
        <v>429</v>
      </c>
      <c r="U174" s="272" t="str">
        <f t="shared" si="18"/>
        <v/>
      </c>
      <c r="V174" s="273"/>
      <c r="W174" s="273"/>
      <c r="X174" s="270" t="s">
        <v>235</v>
      </c>
      <c r="Y174" s="271"/>
      <c r="Z174" s="71"/>
      <c r="AB174" s="74"/>
    </row>
    <row r="175" spans="1:31" s="72" customFormat="1" ht="27.95" customHeight="1" x14ac:dyDescent="0.15">
      <c r="A175" s="175">
        <f t="shared" si="17"/>
        <v>34</v>
      </c>
      <c r="B175" s="71"/>
      <c r="C175" s="297">
        <f>+C174+1</f>
        <v>34</v>
      </c>
      <c r="D175" s="298"/>
      <c r="E175" s="303" t="s">
        <v>228</v>
      </c>
      <c r="F175" s="304"/>
      <c r="G175" s="304"/>
      <c r="H175" s="304"/>
      <c r="I175" s="304"/>
      <c r="J175" s="304"/>
      <c r="K175" s="304"/>
      <c r="L175" s="309"/>
      <c r="M175" s="277"/>
      <c r="N175" s="278"/>
      <c r="O175" s="232" t="s">
        <v>224</v>
      </c>
      <c r="P175" s="277"/>
      <c r="Q175" s="278"/>
      <c r="R175" s="278"/>
      <c r="S175" s="278"/>
      <c r="T175" s="239" t="s">
        <v>429</v>
      </c>
      <c r="U175" s="272" t="str">
        <f t="shared" si="18"/>
        <v/>
      </c>
      <c r="V175" s="273"/>
      <c r="W175" s="273"/>
      <c r="X175" s="270" t="s">
        <v>235</v>
      </c>
      <c r="Y175" s="271"/>
      <c r="Z175" s="71"/>
      <c r="AB175"/>
    </row>
    <row r="176" spans="1:31" s="72" customFormat="1" ht="5.0999999999999996" customHeight="1" x14ac:dyDescent="0.15">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0999999999999996" customHeight="1" x14ac:dyDescent="0.15">
      <c r="B177" s="86"/>
      <c r="C177" s="415"/>
      <c r="D177" s="415"/>
      <c r="E177" s="415"/>
      <c r="F177" s="415"/>
      <c r="G177" s="415"/>
      <c r="H177" s="415"/>
      <c r="I177" s="415"/>
      <c r="J177" s="415"/>
      <c r="K177" s="415"/>
      <c r="L177" s="415"/>
      <c r="M177" s="415"/>
      <c r="N177" s="415"/>
      <c r="O177" s="415"/>
      <c r="P177" s="415"/>
      <c r="Q177" s="415"/>
      <c r="R177" s="415"/>
      <c r="S177" s="415"/>
      <c r="T177" s="415"/>
      <c r="U177" s="415"/>
      <c r="V177" s="415"/>
      <c r="W177" s="415"/>
      <c r="X177" s="415"/>
      <c r="Y177" s="415"/>
      <c r="Z177" s="71"/>
    </row>
    <row r="178" spans="1:34" s="72" customFormat="1" ht="23.1" customHeight="1" x14ac:dyDescent="0.15">
      <c r="B178" s="340" t="s">
        <v>257</v>
      </c>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B178"/>
    </row>
    <row r="179" spans="1:34" ht="30" customHeight="1" x14ac:dyDescent="0.15">
      <c r="B179" s="86" t="s">
        <v>311</v>
      </c>
      <c r="C179" s="445" t="s">
        <v>230</v>
      </c>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71"/>
    </row>
    <row r="180" spans="1:34" ht="30" customHeight="1" x14ac:dyDescent="0.15">
      <c r="B180" s="87"/>
      <c r="C180" s="312" t="s">
        <v>215</v>
      </c>
      <c r="D180" s="313"/>
      <c r="E180" s="279" t="s">
        <v>214</v>
      </c>
      <c r="F180" s="280"/>
      <c r="G180" s="280"/>
      <c r="H180" s="280"/>
      <c r="I180" s="280"/>
      <c r="J180" s="280"/>
      <c r="K180" s="280"/>
      <c r="L180" s="280"/>
      <c r="M180" s="280"/>
      <c r="N180" s="280"/>
      <c r="O180" s="281"/>
      <c r="P180" s="279" t="s">
        <v>219</v>
      </c>
      <c r="Q180" s="280"/>
      <c r="R180" s="280"/>
      <c r="S180" s="280"/>
      <c r="T180" s="281"/>
      <c r="U180" s="314" t="s">
        <v>217</v>
      </c>
      <c r="V180" s="446"/>
      <c r="W180" s="446"/>
      <c r="X180" s="446"/>
      <c r="Y180" s="447"/>
      <c r="Z180" s="71"/>
    </row>
    <row r="181" spans="1:34" ht="30" customHeight="1" x14ac:dyDescent="0.15">
      <c r="A181" s="175">
        <f t="shared" ref="A181" si="19">IF(C181&gt;0,C181,A180&amp;"a")</f>
        <v>35</v>
      </c>
      <c r="B181" s="87"/>
      <c r="C181" s="297">
        <f>+C175+1</f>
        <v>35</v>
      </c>
      <c r="D181" s="298"/>
      <c r="E181" s="526"/>
      <c r="F181" s="527"/>
      <c r="G181" s="527"/>
      <c r="H181" s="527"/>
      <c r="I181" s="527"/>
      <c r="J181" s="527"/>
      <c r="K181" s="527"/>
      <c r="L181" s="527"/>
      <c r="M181" s="527"/>
      <c r="N181" s="527"/>
      <c r="O181" s="528"/>
      <c r="P181" s="277"/>
      <c r="Q181" s="278"/>
      <c r="R181" s="278"/>
      <c r="S181" s="278"/>
      <c r="T181" s="239" t="s">
        <v>429</v>
      </c>
      <c r="U181" s="272" t="str">
        <f>IF(P181&gt;0,ROUNDDOWN(P181/3000,0),"")</f>
        <v/>
      </c>
      <c r="V181" s="273"/>
      <c r="W181" s="273"/>
      <c r="X181" s="274" t="s">
        <v>235</v>
      </c>
      <c r="Y181" s="275"/>
      <c r="Z181" s="71"/>
    </row>
    <row r="182" spans="1:34" s="72" customFormat="1" ht="5.0999999999999996" customHeight="1" x14ac:dyDescent="0.15">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 customHeight="1" x14ac:dyDescent="0.15">
      <c r="B183" s="340" t="s">
        <v>307</v>
      </c>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B183" s="10"/>
    </row>
    <row r="184" spans="1:34" customFormat="1" ht="47.45" customHeight="1" x14ac:dyDescent="0.15">
      <c r="B184" s="124"/>
      <c r="C184" s="525" t="s">
        <v>368</v>
      </c>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AE184" s="10"/>
      <c r="AF184" s="10"/>
      <c r="AG184" s="10"/>
      <c r="AH184" s="10"/>
    </row>
    <row r="185" spans="1:34" customFormat="1" ht="20.100000000000001" customHeight="1" x14ac:dyDescent="0.15">
      <c r="B185" s="51" t="s">
        <v>324</v>
      </c>
      <c r="C185" s="137" t="s">
        <v>280</v>
      </c>
    </row>
    <row r="186" spans="1:34" customFormat="1" ht="54.6" customHeight="1" x14ac:dyDescent="0.15">
      <c r="C186" s="522" t="s">
        <v>421</v>
      </c>
      <c r="D186" s="522"/>
      <c r="E186" s="522"/>
      <c r="F186" s="522"/>
      <c r="G186" s="522"/>
      <c r="H186" s="522"/>
      <c r="I186" s="522"/>
      <c r="J186" s="522"/>
      <c r="K186" s="522"/>
      <c r="L186" s="522"/>
      <c r="M186" s="522"/>
      <c r="N186" s="522"/>
      <c r="O186" s="522"/>
      <c r="P186" s="522"/>
      <c r="Q186" s="522"/>
      <c r="R186" s="522"/>
      <c r="S186" s="522"/>
      <c r="T186" s="522"/>
      <c r="U186" s="522"/>
      <c r="V186" s="522"/>
      <c r="W186" s="522"/>
      <c r="X186" s="522"/>
      <c r="Y186" s="522"/>
    </row>
    <row r="187" spans="1:34" customFormat="1" ht="20.100000000000001" customHeight="1" x14ac:dyDescent="0.15">
      <c r="C187" s="220" t="s">
        <v>369</v>
      </c>
      <c r="D187" s="155"/>
      <c r="E187" s="221"/>
      <c r="F187" s="221"/>
      <c r="G187" s="221"/>
      <c r="H187" s="221"/>
      <c r="I187" s="221"/>
      <c r="J187" s="221"/>
      <c r="K187" s="222"/>
      <c r="L187" s="151"/>
      <c r="M187" s="223"/>
      <c r="N187" s="224"/>
      <c r="O187" s="222"/>
      <c r="P187" s="151"/>
      <c r="Q187" s="223"/>
      <c r="R187" s="222" t="s">
        <v>275</v>
      </c>
      <c r="S187" s="276"/>
      <c r="T187" s="276"/>
      <c r="U187" s="223" t="s">
        <v>422</v>
      </c>
      <c r="V187" s="224"/>
      <c r="W187" s="224"/>
      <c r="X187" s="151"/>
      <c r="Y187" s="151"/>
    </row>
    <row r="188" spans="1:34" customFormat="1" ht="20.100000000000001" customHeight="1" x14ac:dyDescent="0.15">
      <c r="C188" s="220" t="s">
        <v>370</v>
      </c>
      <c r="D188" s="155"/>
      <c r="E188" s="221"/>
      <c r="F188" s="221"/>
      <c r="G188" s="221"/>
      <c r="H188" s="221"/>
      <c r="I188" s="221"/>
      <c r="J188" s="221"/>
      <c r="K188" s="222"/>
      <c r="L188" s="151"/>
      <c r="M188" s="223"/>
      <c r="N188" s="224"/>
      <c r="O188" s="222"/>
      <c r="P188" s="151"/>
      <c r="Q188" s="223"/>
      <c r="R188" s="222" t="s">
        <v>275</v>
      </c>
      <c r="S188" s="276"/>
      <c r="T188" s="276"/>
      <c r="U188" s="223" t="s">
        <v>325</v>
      </c>
      <c r="V188" s="224"/>
      <c r="W188" s="224"/>
      <c r="X188" s="151"/>
      <c r="Y188" s="151"/>
    </row>
    <row r="189" spans="1:34" customFormat="1" ht="6.95" customHeight="1" x14ac:dyDescent="0.15"/>
    <row r="190" spans="1:34" customFormat="1" ht="20.100000000000001" customHeight="1" x14ac:dyDescent="0.15">
      <c r="B190" s="136" t="s">
        <v>312</v>
      </c>
      <c r="C190" s="282" t="s">
        <v>278</v>
      </c>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row>
    <row r="191" spans="1:34" customFormat="1" ht="20.100000000000001" customHeight="1" x14ac:dyDescent="0.15">
      <c r="C191" s="283" t="s">
        <v>215</v>
      </c>
      <c r="D191" s="284"/>
      <c r="E191" s="279" t="s">
        <v>270</v>
      </c>
      <c r="F191" s="280"/>
      <c r="G191" s="280"/>
      <c r="H191" s="280"/>
      <c r="I191" s="285" t="s">
        <v>326</v>
      </c>
      <c r="J191" s="286"/>
      <c r="K191" s="287"/>
      <c r="L191" s="288" t="s">
        <v>327</v>
      </c>
      <c r="M191" s="289"/>
      <c r="N191" s="289"/>
      <c r="O191" s="289"/>
      <c r="P191" s="290"/>
      <c r="Q191" s="291" t="s">
        <v>328</v>
      </c>
      <c r="R191" s="292"/>
      <c r="S191" s="292"/>
      <c r="T191" s="292"/>
      <c r="U191" s="293"/>
      <c r="V191" s="294" t="s">
        <v>329</v>
      </c>
      <c r="W191" s="295"/>
      <c r="X191" s="295"/>
      <c r="Y191" s="296"/>
    </row>
    <row r="192" spans="1:34" customFormat="1" ht="30.6" customHeight="1" x14ac:dyDescent="0.15">
      <c r="A192" s="175">
        <f t="shared" ref="A192:A193" si="20">IF(C192&gt;0,C192,A191&amp;"a")</f>
        <v>36</v>
      </c>
      <c r="C192" s="297">
        <f>+C181+1</f>
        <v>36</v>
      </c>
      <c r="D192" s="298"/>
      <c r="E192" s="299" t="s">
        <v>278</v>
      </c>
      <c r="F192" s="300"/>
      <c r="G192" s="300"/>
      <c r="H192" s="300"/>
      <c r="I192" s="305"/>
      <c r="J192" s="306"/>
      <c r="K192" s="232" t="s">
        <v>281</v>
      </c>
      <c r="L192" s="305"/>
      <c r="M192" s="306"/>
      <c r="N192" s="306"/>
      <c r="O192" s="306"/>
      <c r="P192" s="150" t="s">
        <v>429</v>
      </c>
      <c r="Q192" s="307" t="str">
        <f>IF(AND(I192="",L192=""),"ー",IFERROR(ROUND(L192/I192,0),"要望人数を入力してください"))</f>
        <v>ー</v>
      </c>
      <c r="R192" s="308"/>
      <c r="S192" s="308"/>
      <c r="T192" s="308"/>
      <c r="U192" s="150" t="s">
        <v>429</v>
      </c>
      <c r="V192" s="307" t="str">
        <f>IF(AND(I192&gt;0,L192&gt;0),ROUNDDOWN(L192/2000,0),"")</f>
        <v/>
      </c>
      <c r="W192" s="308"/>
      <c r="X192" s="308"/>
      <c r="Y192" s="150" t="s">
        <v>235</v>
      </c>
    </row>
    <row r="193" spans="1:25" customFormat="1" ht="30.6" customHeight="1" x14ac:dyDescent="0.15">
      <c r="A193" s="175">
        <f t="shared" si="20"/>
        <v>37</v>
      </c>
      <c r="C193" s="297">
        <f>+C192+1</f>
        <v>37</v>
      </c>
      <c r="D193" s="298"/>
      <c r="E193" s="303" t="s">
        <v>282</v>
      </c>
      <c r="F193" s="304"/>
      <c r="G193" s="304"/>
      <c r="H193" s="304"/>
      <c r="I193" s="305"/>
      <c r="J193" s="306"/>
      <c r="K193" s="232" t="s">
        <v>281</v>
      </c>
      <c r="L193" s="305"/>
      <c r="M193" s="306"/>
      <c r="N193" s="306"/>
      <c r="O193" s="306"/>
      <c r="P193" s="150" t="s">
        <v>429</v>
      </c>
      <c r="Q193" s="307" t="str">
        <f>IF(AND(I193="",L193=""),"ー",IFERROR(ROUND(L193/I193,0),"要望人数を入力してください"))</f>
        <v>ー</v>
      </c>
      <c r="R193" s="308"/>
      <c r="S193" s="308"/>
      <c r="T193" s="308"/>
      <c r="U193" s="150" t="s">
        <v>429</v>
      </c>
      <c r="V193" s="307" t="str">
        <f>IF(AND(I193&gt;0,L193&gt;0),ROUNDDOWN(L193/2000,0),"")</f>
        <v/>
      </c>
      <c r="W193" s="308"/>
      <c r="X193" s="308"/>
      <c r="Y193" s="150" t="s">
        <v>235</v>
      </c>
    </row>
    <row r="194" spans="1:25" customFormat="1" ht="20.100000000000001" customHeight="1" x14ac:dyDescent="0.15"/>
    <row r="195" spans="1:25" customFormat="1" ht="33.6" customHeight="1" x14ac:dyDescent="0.15">
      <c r="C195" s="219" t="s">
        <v>283</v>
      </c>
      <c r="D195" s="302" t="s">
        <v>330</v>
      </c>
      <c r="E195" s="302"/>
      <c r="F195" s="302"/>
      <c r="G195" s="302"/>
      <c r="H195" s="302"/>
      <c r="I195" s="302"/>
      <c r="J195" s="302"/>
      <c r="K195" s="302"/>
      <c r="L195" s="302"/>
      <c r="M195" s="302"/>
      <c r="N195" s="302"/>
      <c r="O195" s="302"/>
      <c r="P195" s="302"/>
      <c r="Q195" s="302"/>
      <c r="R195" s="302"/>
      <c r="S195" s="302"/>
      <c r="T195" s="302"/>
      <c r="U195" s="302"/>
      <c r="V195" s="302"/>
      <c r="W195" s="302"/>
      <c r="X195" s="302"/>
      <c r="Y195" s="302"/>
    </row>
    <row r="196" spans="1:25" customFormat="1" ht="20.100000000000001" customHeight="1" x14ac:dyDescent="0.15">
      <c r="C196" s="217" t="s">
        <v>284</v>
      </c>
      <c r="D196" s="424" t="s">
        <v>285</v>
      </c>
      <c r="E196" s="424"/>
      <c r="F196" s="424"/>
      <c r="G196" s="424"/>
      <c r="H196" s="424"/>
      <c r="I196" s="424"/>
      <c r="J196" s="424"/>
      <c r="K196" s="424"/>
      <c r="L196" s="424"/>
      <c r="M196" s="424"/>
      <c r="N196" s="424"/>
      <c r="O196" s="424"/>
      <c r="P196" s="424"/>
      <c r="Q196" s="424"/>
      <c r="R196" s="424"/>
      <c r="S196" s="424"/>
      <c r="T196" s="424"/>
      <c r="U196" s="424"/>
      <c r="V196" s="424"/>
      <c r="W196" s="424"/>
      <c r="X196" s="424"/>
      <c r="Y196" s="424"/>
    </row>
    <row r="197" spans="1:25" customFormat="1" ht="36.6" customHeight="1" x14ac:dyDescent="0.15">
      <c r="C197" s="217" t="s">
        <v>286</v>
      </c>
      <c r="D197" s="302" t="s">
        <v>397</v>
      </c>
      <c r="E197" s="302"/>
      <c r="F197" s="302"/>
      <c r="G197" s="302"/>
      <c r="H197" s="302"/>
      <c r="I197" s="302"/>
      <c r="J197" s="302"/>
      <c r="K197" s="302"/>
      <c r="L197" s="302"/>
      <c r="M197" s="302"/>
      <c r="N197" s="302"/>
      <c r="O197" s="302"/>
      <c r="P197" s="302"/>
      <c r="Q197" s="302"/>
      <c r="R197" s="302"/>
      <c r="S197" s="302"/>
      <c r="T197" s="302"/>
      <c r="U197" s="302"/>
      <c r="V197" s="302"/>
      <c r="W197" s="302"/>
      <c r="X197" s="302"/>
      <c r="Y197" s="302"/>
    </row>
    <row r="198" spans="1:25" customFormat="1" ht="32.450000000000003" customHeight="1" x14ac:dyDescent="0.15">
      <c r="C198" s="217" t="s">
        <v>287</v>
      </c>
      <c r="D198" s="302" t="s">
        <v>398</v>
      </c>
      <c r="E198" s="302"/>
      <c r="F198" s="302"/>
      <c r="G198" s="302"/>
      <c r="H198" s="302"/>
      <c r="I198" s="302"/>
      <c r="J198" s="302"/>
      <c r="K198" s="302"/>
      <c r="L198" s="302"/>
      <c r="M198" s="302"/>
      <c r="N198" s="302"/>
      <c r="O198" s="302"/>
      <c r="P198" s="302"/>
      <c r="Q198" s="302"/>
      <c r="R198" s="302"/>
      <c r="S198" s="302"/>
      <c r="T198" s="302"/>
      <c r="U198" s="302"/>
      <c r="V198" s="302"/>
      <c r="W198" s="302"/>
      <c r="X198" s="302"/>
      <c r="Y198" s="302"/>
    </row>
    <row r="199" spans="1:25" s="151" customFormat="1" ht="28.5" customHeight="1" x14ac:dyDescent="0.15">
      <c r="C199" s="219" t="s">
        <v>308</v>
      </c>
      <c r="D199" s="302" t="s">
        <v>331</v>
      </c>
      <c r="E199" s="302"/>
      <c r="F199" s="302"/>
      <c r="G199" s="302"/>
      <c r="H199" s="302"/>
      <c r="I199" s="302"/>
      <c r="J199" s="302"/>
      <c r="K199" s="302"/>
      <c r="L199" s="302"/>
      <c r="M199" s="302"/>
      <c r="N199" s="302"/>
      <c r="O199" s="302"/>
      <c r="P199" s="302"/>
      <c r="Q199" s="302"/>
      <c r="R199" s="302"/>
      <c r="S199" s="302"/>
      <c r="T199" s="302"/>
      <c r="U199" s="302"/>
      <c r="V199" s="302"/>
      <c r="W199" s="302"/>
      <c r="X199" s="302"/>
      <c r="Y199" s="302"/>
    </row>
    <row r="200" spans="1:25" customFormat="1" ht="11.45" customHeight="1" x14ac:dyDescent="0.15"/>
    <row r="201" spans="1:25" customFormat="1" ht="20.100000000000001" customHeight="1" x14ac:dyDescent="0.15">
      <c r="B201" s="136" t="s">
        <v>433</v>
      </c>
      <c r="C201" s="282" t="s">
        <v>332</v>
      </c>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row>
    <row r="202" spans="1:25" customFormat="1" ht="20.100000000000001" customHeight="1" x14ac:dyDescent="0.15">
      <c r="C202" s="283" t="s">
        <v>215</v>
      </c>
      <c r="D202" s="284"/>
      <c r="E202" s="279" t="s">
        <v>270</v>
      </c>
      <c r="F202" s="280"/>
      <c r="G202" s="280"/>
      <c r="H202" s="280"/>
      <c r="I202" s="280"/>
      <c r="J202" s="280"/>
      <c r="K202" s="280"/>
      <c r="L202" s="280"/>
      <c r="M202" s="280"/>
      <c r="N202" s="280"/>
      <c r="O202" s="281"/>
      <c r="P202" s="279" t="s">
        <v>219</v>
      </c>
      <c r="Q202" s="280"/>
      <c r="R202" s="280"/>
      <c r="S202" s="280"/>
      <c r="T202" s="281"/>
      <c r="U202" s="314" t="s">
        <v>218</v>
      </c>
      <c r="V202" s="315"/>
      <c r="W202" s="315"/>
      <c r="X202" s="315"/>
      <c r="Y202" s="316"/>
    </row>
    <row r="203" spans="1:25" customFormat="1" ht="27" customHeight="1" x14ac:dyDescent="0.15">
      <c r="A203" s="175">
        <f t="shared" ref="A203" si="21">IF(C203&gt;0,C203,A202&amp;"a")</f>
        <v>38</v>
      </c>
      <c r="C203" s="297">
        <f>+C193+1</f>
        <v>38</v>
      </c>
      <c r="D203" s="298"/>
      <c r="E203" s="299" t="s">
        <v>333</v>
      </c>
      <c r="F203" s="300"/>
      <c r="G203" s="300"/>
      <c r="H203" s="300"/>
      <c r="I203" s="300"/>
      <c r="J203" s="300"/>
      <c r="K203" s="300"/>
      <c r="L203" s="300"/>
      <c r="M203" s="300"/>
      <c r="N203" s="300"/>
      <c r="O203" s="301"/>
      <c r="P203" s="277"/>
      <c r="Q203" s="278"/>
      <c r="R203" s="278"/>
      <c r="S203" s="278"/>
      <c r="T203" s="239" t="s">
        <v>429</v>
      </c>
      <c r="U203" s="272" t="str">
        <f>IF(P203&gt;0,ROUNDDOWN(P203/2000,0),"")</f>
        <v/>
      </c>
      <c r="V203" s="273"/>
      <c r="W203" s="273"/>
      <c r="X203" s="270" t="s">
        <v>235</v>
      </c>
      <c r="Y203" s="271"/>
    </row>
    <row r="204" spans="1:25" customFormat="1" ht="12.6" customHeight="1" x14ac:dyDescent="0.15"/>
    <row r="205" spans="1:25" customFormat="1" ht="20.100000000000001" customHeight="1" x14ac:dyDescent="0.15">
      <c r="C205" t="s">
        <v>288</v>
      </c>
    </row>
    <row r="206" spans="1:25" customFormat="1" ht="53.1" customHeight="1" x14ac:dyDescent="0.15">
      <c r="A206" t="str">
        <f>A203&amp;"a"</f>
        <v>38a</v>
      </c>
      <c r="C206" s="421"/>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3"/>
    </row>
    <row r="207" spans="1:25" customFormat="1" ht="12.6" customHeight="1" x14ac:dyDescent="0.15"/>
    <row r="208" spans="1:25" customFormat="1" ht="20.100000000000001" customHeight="1" x14ac:dyDescent="0.15">
      <c r="C208" s="283" t="s">
        <v>215</v>
      </c>
      <c r="D208" s="284"/>
      <c r="E208" s="279" t="s">
        <v>270</v>
      </c>
      <c r="F208" s="280"/>
      <c r="G208" s="280"/>
      <c r="H208" s="280"/>
      <c r="I208" s="280"/>
      <c r="J208" s="280"/>
      <c r="K208" s="280"/>
      <c r="L208" s="280"/>
      <c r="M208" s="280"/>
      <c r="N208" s="280"/>
      <c r="O208" s="281"/>
      <c r="P208" s="279" t="s">
        <v>219</v>
      </c>
      <c r="Q208" s="280"/>
      <c r="R208" s="280"/>
      <c r="S208" s="280"/>
      <c r="T208" s="281"/>
      <c r="U208" s="314" t="s">
        <v>218</v>
      </c>
      <c r="V208" s="315"/>
      <c r="W208" s="315"/>
      <c r="X208" s="315"/>
      <c r="Y208" s="316"/>
    </row>
    <row r="209" spans="1:25" customFormat="1" ht="27" customHeight="1" x14ac:dyDescent="0.15">
      <c r="A209" s="175">
        <f>IF(C209&gt;0,C209,#REF!&amp;"a")</f>
        <v>39</v>
      </c>
      <c r="C209" s="297">
        <f>+C203+1</f>
        <v>39</v>
      </c>
      <c r="D209" s="298"/>
      <c r="E209" s="299" t="s">
        <v>289</v>
      </c>
      <c r="F209" s="300"/>
      <c r="G209" s="300"/>
      <c r="H209" s="300"/>
      <c r="I209" s="300"/>
      <c r="J209" s="300"/>
      <c r="K209" s="300"/>
      <c r="L209" s="300"/>
      <c r="M209" s="300"/>
      <c r="N209" s="300"/>
      <c r="O209" s="301"/>
      <c r="P209" s="277"/>
      <c r="Q209" s="278"/>
      <c r="R209" s="278"/>
      <c r="S209" s="278"/>
      <c r="T209" s="239" t="s">
        <v>429</v>
      </c>
      <c r="U209" s="272" t="str">
        <f>IF(P209&gt;0,ROUNDDOWN(P209/2000,0),"")</f>
        <v/>
      </c>
      <c r="V209" s="273"/>
      <c r="W209" s="273"/>
      <c r="X209" s="270" t="s">
        <v>235</v>
      </c>
      <c r="Y209" s="271"/>
    </row>
    <row r="210" spans="1:25" customFormat="1" ht="12.6" customHeight="1" x14ac:dyDescent="0.15"/>
    <row r="211" spans="1:25" customFormat="1" ht="20.100000000000001" customHeight="1" x14ac:dyDescent="0.15">
      <c r="C211" t="s">
        <v>288</v>
      </c>
    </row>
    <row r="212" spans="1:25" customFormat="1" ht="61.5" customHeight="1" x14ac:dyDescent="0.15">
      <c r="A212" t="str">
        <f>A209&amp;"a"</f>
        <v>39a</v>
      </c>
      <c r="C212" s="421"/>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3"/>
    </row>
    <row r="213" spans="1:25" customFormat="1" ht="20.100000000000001" customHeight="1" x14ac:dyDescent="0.15"/>
    <row r="214" spans="1:25" customFormat="1" ht="33.6" customHeight="1" x14ac:dyDescent="0.15">
      <c r="C214" s="225" t="s">
        <v>283</v>
      </c>
      <c r="D214" s="302" t="s">
        <v>334</v>
      </c>
      <c r="E214" s="302"/>
      <c r="F214" s="302"/>
      <c r="G214" s="302"/>
      <c r="H214" s="302"/>
      <c r="I214" s="302"/>
      <c r="J214" s="302"/>
      <c r="K214" s="302"/>
      <c r="L214" s="302"/>
      <c r="M214" s="302"/>
      <c r="N214" s="302"/>
      <c r="O214" s="302"/>
      <c r="P214" s="302"/>
      <c r="Q214" s="302"/>
      <c r="R214" s="302"/>
      <c r="S214" s="302"/>
      <c r="T214" s="302"/>
      <c r="U214" s="302"/>
      <c r="V214" s="302"/>
      <c r="W214" s="302"/>
      <c r="X214" s="302"/>
      <c r="Y214" s="302"/>
    </row>
    <row r="215" spans="1:25" customFormat="1" ht="33" customHeight="1" x14ac:dyDescent="0.15">
      <c r="C215" s="217" t="s">
        <v>284</v>
      </c>
      <c r="D215" s="424"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424"/>
      <c r="F215" s="424"/>
      <c r="G215" s="424"/>
      <c r="H215" s="424"/>
      <c r="I215" s="424"/>
      <c r="J215" s="424"/>
      <c r="K215" s="424"/>
      <c r="L215" s="424"/>
      <c r="M215" s="424"/>
      <c r="N215" s="424"/>
      <c r="O215" s="424"/>
      <c r="P215" s="424"/>
      <c r="Q215" s="424"/>
      <c r="R215" s="424"/>
      <c r="S215" s="424"/>
      <c r="T215" s="424"/>
      <c r="U215" s="424"/>
      <c r="V215" s="424"/>
      <c r="W215" s="424"/>
      <c r="X215" s="424"/>
      <c r="Y215" s="424"/>
    </row>
    <row r="216" spans="1:25" customFormat="1" ht="38.450000000000003" customHeight="1" x14ac:dyDescent="0.15">
      <c r="C216" s="217" t="s">
        <v>309</v>
      </c>
      <c r="D216" s="424"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424"/>
      <c r="F216" s="424"/>
      <c r="G216" s="424"/>
      <c r="H216" s="424"/>
      <c r="I216" s="424"/>
      <c r="J216" s="424"/>
      <c r="K216" s="424"/>
      <c r="L216" s="424"/>
      <c r="M216" s="424"/>
      <c r="N216" s="424"/>
      <c r="O216" s="424"/>
      <c r="P216" s="424"/>
      <c r="Q216" s="424"/>
      <c r="R216" s="424"/>
      <c r="S216" s="424"/>
      <c r="T216" s="424"/>
      <c r="U216" s="424"/>
      <c r="V216" s="424"/>
      <c r="W216" s="424"/>
      <c r="X216" s="424"/>
      <c r="Y216" s="424"/>
    </row>
    <row r="217" spans="1:25" customFormat="1" ht="20.100000000000001" customHeight="1" x14ac:dyDescent="0.15">
      <c r="C217" s="217" t="s">
        <v>310</v>
      </c>
      <c r="D217" s="424" t="s">
        <v>290</v>
      </c>
      <c r="E217" s="424"/>
      <c r="F217" s="424"/>
      <c r="G217" s="424"/>
      <c r="H217" s="424"/>
      <c r="I217" s="424"/>
      <c r="J217" s="424"/>
      <c r="K217" s="424"/>
      <c r="L217" s="424"/>
      <c r="M217" s="424"/>
      <c r="N217" s="424"/>
      <c r="O217" s="424"/>
      <c r="P217" s="424"/>
      <c r="Q217" s="424"/>
      <c r="R217" s="424"/>
      <c r="S217" s="424"/>
      <c r="T217" s="424"/>
      <c r="U217" s="424"/>
      <c r="V217" s="424"/>
      <c r="W217" s="424"/>
      <c r="X217" s="424"/>
      <c r="Y217" s="424"/>
    </row>
    <row r="218" spans="1:25" customFormat="1" ht="20.100000000000001" customHeight="1" x14ac:dyDescent="0.15"/>
    <row r="219" spans="1:25" customFormat="1" ht="20.100000000000001" customHeight="1" x14ac:dyDescent="0.15">
      <c r="B219" s="136" t="s">
        <v>434</v>
      </c>
      <c r="C219" s="282" t="s">
        <v>291</v>
      </c>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row>
    <row r="220" spans="1:25" customFormat="1" ht="20.100000000000001" customHeight="1" x14ac:dyDescent="0.15">
      <c r="C220" t="s">
        <v>292</v>
      </c>
    </row>
    <row r="221" spans="1:25" customFormat="1" ht="20.100000000000001" customHeight="1" x14ac:dyDescent="0.15">
      <c r="C221" s="283" t="s">
        <v>215</v>
      </c>
      <c r="D221" s="284"/>
      <c r="E221" s="279" t="s">
        <v>270</v>
      </c>
      <c r="F221" s="280"/>
      <c r="G221" s="280"/>
      <c r="H221" s="280"/>
      <c r="I221" s="285" t="s">
        <v>326</v>
      </c>
      <c r="J221" s="286"/>
      <c r="K221" s="287"/>
      <c r="L221" s="288" t="s">
        <v>327</v>
      </c>
      <c r="M221" s="289"/>
      <c r="N221" s="289"/>
      <c r="O221" s="289"/>
      <c r="P221" s="290"/>
      <c r="Q221" s="291" t="s">
        <v>328</v>
      </c>
      <c r="R221" s="292"/>
      <c r="S221" s="292"/>
      <c r="T221" s="292"/>
      <c r="U221" s="293"/>
      <c r="V221" s="418" t="s">
        <v>329</v>
      </c>
      <c r="W221" s="419"/>
      <c r="X221" s="419"/>
      <c r="Y221" s="420"/>
    </row>
    <row r="222" spans="1:25" customFormat="1" ht="30.6" customHeight="1" x14ac:dyDescent="0.15">
      <c r="A222" s="175">
        <f t="shared" ref="A222:A225" si="22">IF(C222&gt;0,C222,A221&amp;"a")</f>
        <v>40</v>
      </c>
      <c r="C222" s="297">
        <f>+C209+1</f>
        <v>40</v>
      </c>
      <c r="D222" s="298"/>
      <c r="E222" s="299" t="s">
        <v>293</v>
      </c>
      <c r="F222" s="300"/>
      <c r="G222" s="300"/>
      <c r="H222" s="300"/>
      <c r="I222" s="305"/>
      <c r="J222" s="306"/>
      <c r="K222" s="232" t="s">
        <v>281</v>
      </c>
      <c r="L222" s="305"/>
      <c r="M222" s="306"/>
      <c r="N222" s="306"/>
      <c r="O222" s="306"/>
      <c r="P222" s="150" t="s">
        <v>429</v>
      </c>
      <c r="Q222" s="307" t="str">
        <f>IF(AND(I222="",L222=""),"ー",IFERROR(ROUND(L222/I222,0),"要望人数を入力してください"))</f>
        <v>ー</v>
      </c>
      <c r="R222" s="308"/>
      <c r="S222" s="308"/>
      <c r="T222" s="308"/>
      <c r="U222" s="150" t="s">
        <v>429</v>
      </c>
      <c r="V222" s="307" t="str">
        <f>IF(AND(I222&gt;0,L222&gt;0),ROUNDDOWN(L222/2000,0),"")</f>
        <v/>
      </c>
      <c r="W222" s="308"/>
      <c r="X222" s="308"/>
      <c r="Y222" s="150" t="s">
        <v>235</v>
      </c>
    </row>
    <row r="223" spans="1:25" customFormat="1" ht="30.6" customHeight="1" x14ac:dyDescent="0.15">
      <c r="A223" s="175">
        <f t="shared" si="22"/>
        <v>41</v>
      </c>
      <c r="C223" s="297">
        <f>+C222+1</f>
        <v>41</v>
      </c>
      <c r="D223" s="298"/>
      <c r="E223" s="303" t="s">
        <v>294</v>
      </c>
      <c r="F223" s="304"/>
      <c r="G223" s="304"/>
      <c r="H223" s="304"/>
      <c r="I223" s="305"/>
      <c r="J223" s="306"/>
      <c r="K223" s="232" t="s">
        <v>281</v>
      </c>
      <c r="L223" s="305"/>
      <c r="M223" s="306"/>
      <c r="N223" s="306"/>
      <c r="O223" s="306"/>
      <c r="P223" s="150" t="s">
        <v>429</v>
      </c>
      <c r="Q223" s="307" t="str">
        <f>IF(AND(I223="",L223=""),"ー",IFERROR(ROUND(L223/I223,0),"要望人数を入力してください"))</f>
        <v>ー</v>
      </c>
      <c r="R223" s="308"/>
      <c r="S223" s="308"/>
      <c r="T223" s="308"/>
      <c r="U223" s="150" t="s">
        <v>429</v>
      </c>
      <c r="V223" s="307" t="str">
        <f>IF(AND(I223&gt;0,L223&gt;0),ROUNDDOWN(L223/2000,0),"")</f>
        <v/>
      </c>
      <c r="W223" s="308"/>
      <c r="X223" s="308"/>
      <c r="Y223" s="150" t="s">
        <v>235</v>
      </c>
    </row>
    <row r="224" spans="1:25" customFormat="1" ht="30.6" customHeight="1" x14ac:dyDescent="0.15">
      <c r="A224" s="175">
        <f t="shared" si="22"/>
        <v>42</v>
      </c>
      <c r="C224" s="297">
        <f t="shared" ref="C224:C225" si="23">+C223+1</f>
        <v>42</v>
      </c>
      <c r="D224" s="298"/>
      <c r="E224" s="303" t="s">
        <v>295</v>
      </c>
      <c r="F224" s="304"/>
      <c r="G224" s="304"/>
      <c r="H224" s="304"/>
      <c r="I224" s="305"/>
      <c r="J224" s="306"/>
      <c r="K224" s="232" t="s">
        <v>281</v>
      </c>
      <c r="L224" s="305"/>
      <c r="M224" s="306"/>
      <c r="N224" s="306"/>
      <c r="O224" s="306"/>
      <c r="P224" s="150" t="s">
        <v>429</v>
      </c>
      <c r="Q224" s="307" t="str">
        <f>IF(AND(I224="",L224=""),"ー",IFERROR(ROUND(L224/I224,0),"要望人数を入力してください"))</f>
        <v>ー</v>
      </c>
      <c r="R224" s="308"/>
      <c r="S224" s="308"/>
      <c r="T224" s="308"/>
      <c r="U224" s="150" t="s">
        <v>429</v>
      </c>
      <c r="V224" s="307" t="str">
        <f>IF(AND(I224&gt;0,L224&gt;0),ROUNDDOWN(L224/2000,0),"")</f>
        <v/>
      </c>
      <c r="W224" s="308"/>
      <c r="X224" s="308"/>
      <c r="Y224" s="150" t="s">
        <v>235</v>
      </c>
    </row>
    <row r="225" spans="1:25" customFormat="1" ht="30.6" customHeight="1" x14ac:dyDescent="0.15">
      <c r="A225" s="175">
        <f t="shared" si="22"/>
        <v>43</v>
      </c>
      <c r="C225" s="297">
        <f t="shared" si="23"/>
        <v>43</v>
      </c>
      <c r="D225" s="298"/>
      <c r="E225" s="303" t="s">
        <v>296</v>
      </c>
      <c r="F225" s="304"/>
      <c r="G225" s="304"/>
      <c r="H225" s="304"/>
      <c r="I225" s="305"/>
      <c r="J225" s="306"/>
      <c r="K225" s="232" t="s">
        <v>281</v>
      </c>
      <c r="L225" s="305"/>
      <c r="M225" s="306"/>
      <c r="N225" s="306"/>
      <c r="O225" s="306"/>
      <c r="P225" s="150" t="s">
        <v>429</v>
      </c>
      <c r="Q225" s="307" t="str">
        <f>IF(AND(I225="",L225=""),"ー",IFERROR(ROUND(L225/I225,0),"要望人数を入力してください"))</f>
        <v>ー</v>
      </c>
      <c r="R225" s="308"/>
      <c r="S225" s="308"/>
      <c r="T225" s="308"/>
      <c r="U225" s="150" t="s">
        <v>429</v>
      </c>
      <c r="V225" s="307" t="str">
        <f>IF(AND(I225&gt;0,L225&gt;0),ROUNDDOWN(L225/2000,0),"")</f>
        <v/>
      </c>
      <c r="W225" s="308"/>
      <c r="X225" s="308"/>
      <c r="Y225" s="150" t="s">
        <v>235</v>
      </c>
    </row>
    <row r="226" spans="1:25" customFormat="1" ht="9.6" customHeight="1" x14ac:dyDescent="0.15"/>
    <row r="227" spans="1:25" customFormat="1" ht="20.100000000000001" customHeight="1" x14ac:dyDescent="0.15">
      <c r="C227" t="s">
        <v>297</v>
      </c>
    </row>
    <row r="228" spans="1:25" customFormat="1" ht="20.100000000000001" customHeight="1" x14ac:dyDescent="0.15">
      <c r="C228" s="283" t="s">
        <v>215</v>
      </c>
      <c r="D228" s="284"/>
      <c r="E228" s="279" t="s">
        <v>270</v>
      </c>
      <c r="F228" s="280"/>
      <c r="G228" s="280"/>
      <c r="H228" s="280"/>
      <c r="I228" s="285" t="s">
        <v>326</v>
      </c>
      <c r="J228" s="286"/>
      <c r="K228" s="287"/>
      <c r="L228" s="288" t="s">
        <v>327</v>
      </c>
      <c r="M228" s="289"/>
      <c r="N228" s="289"/>
      <c r="O228" s="289"/>
      <c r="P228" s="290"/>
      <c r="Q228" s="291" t="s">
        <v>328</v>
      </c>
      <c r="R228" s="292"/>
      <c r="S228" s="292"/>
      <c r="T228" s="292"/>
      <c r="U228" s="293"/>
      <c r="V228" s="418" t="s">
        <v>329</v>
      </c>
      <c r="W228" s="419"/>
      <c r="X228" s="419"/>
      <c r="Y228" s="420"/>
    </row>
    <row r="229" spans="1:25" customFormat="1" ht="27" customHeight="1" x14ac:dyDescent="0.15">
      <c r="A229" s="175">
        <f t="shared" ref="A229" si="24">IF(C229&gt;0,C229,A228&amp;"a")</f>
        <v>44</v>
      </c>
      <c r="C229" s="297">
        <f>+C225+1</f>
        <v>44</v>
      </c>
      <c r="D229" s="298"/>
      <c r="E229" s="529"/>
      <c r="F229" s="530"/>
      <c r="G229" s="530"/>
      <c r="H229" s="530"/>
      <c r="I229" s="305"/>
      <c r="J229" s="306"/>
      <c r="K229" s="232" t="s">
        <v>281</v>
      </c>
      <c r="L229" s="305"/>
      <c r="M229" s="306"/>
      <c r="N229" s="306"/>
      <c r="O229" s="306"/>
      <c r="P229" s="150" t="s">
        <v>429</v>
      </c>
      <c r="Q229" s="307" t="str">
        <f>IF(AND(I229="",L229=""),"ー",IFERROR(ROUND(L229/I229,0),"要望人数を入力してください"))</f>
        <v>ー</v>
      </c>
      <c r="R229" s="308"/>
      <c r="S229" s="308"/>
      <c r="T229" s="308"/>
      <c r="U229" s="150" t="s">
        <v>429</v>
      </c>
      <c r="V229" s="307" t="str">
        <f>IF(AND(I229&gt;0,L229&gt;0),ROUNDDOWN(L229/2000,0),"")</f>
        <v/>
      </c>
      <c r="W229" s="308"/>
      <c r="X229" s="308"/>
      <c r="Y229" s="150" t="s">
        <v>235</v>
      </c>
    </row>
    <row r="230" spans="1:25" customFormat="1" ht="20.100000000000001" customHeight="1" x14ac:dyDescent="0.15">
      <c r="C230" t="s">
        <v>288</v>
      </c>
    </row>
    <row r="231" spans="1:25" customFormat="1" ht="61.5" customHeight="1" x14ac:dyDescent="0.15">
      <c r="A231" t="str">
        <f>A229&amp;"a"</f>
        <v>44a</v>
      </c>
      <c r="C231" s="421"/>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3"/>
    </row>
    <row r="232" spans="1:25" customFormat="1" ht="11.45" customHeight="1" x14ac:dyDescent="0.15"/>
    <row r="233" spans="1:25" customFormat="1" ht="33.6" customHeight="1" x14ac:dyDescent="0.15">
      <c r="C233" s="219" t="s">
        <v>283</v>
      </c>
      <c r="D233" s="302" t="s">
        <v>330</v>
      </c>
      <c r="E233" s="302"/>
      <c r="F233" s="302"/>
      <c r="G233" s="302"/>
      <c r="H233" s="302"/>
      <c r="I233" s="302"/>
      <c r="J233" s="302"/>
      <c r="K233" s="302"/>
      <c r="L233" s="302"/>
      <c r="M233" s="302"/>
      <c r="N233" s="302"/>
      <c r="O233" s="302"/>
      <c r="P233" s="302"/>
      <c r="Q233" s="302"/>
      <c r="R233" s="302"/>
      <c r="S233" s="302"/>
      <c r="T233" s="302"/>
      <c r="U233" s="302"/>
      <c r="V233" s="302"/>
      <c r="W233" s="302"/>
      <c r="X233" s="302"/>
      <c r="Y233" s="302"/>
    </row>
    <row r="234" spans="1:25" customFormat="1" ht="31.5" customHeight="1" x14ac:dyDescent="0.15">
      <c r="C234" s="219" t="s">
        <v>284</v>
      </c>
      <c r="D234" s="302" t="s">
        <v>371</v>
      </c>
      <c r="E234" s="302"/>
      <c r="F234" s="302"/>
      <c r="G234" s="302"/>
      <c r="H234" s="302"/>
      <c r="I234" s="302"/>
      <c r="J234" s="302"/>
      <c r="K234" s="302"/>
      <c r="L234" s="302"/>
      <c r="M234" s="302"/>
      <c r="N234" s="302"/>
      <c r="O234" s="302"/>
      <c r="P234" s="302"/>
      <c r="Q234" s="302"/>
      <c r="R234" s="302"/>
      <c r="S234" s="302"/>
      <c r="T234" s="302"/>
      <c r="U234" s="302"/>
      <c r="V234" s="302"/>
      <c r="W234" s="302"/>
      <c r="X234" s="302"/>
      <c r="Y234" s="302"/>
    </row>
    <row r="235" spans="1:25" customFormat="1" ht="27" customHeight="1" x14ac:dyDescent="0.15">
      <c r="C235" s="217" t="s">
        <v>286</v>
      </c>
      <c r="D235" s="424" t="s">
        <v>298</v>
      </c>
      <c r="E235" s="424"/>
      <c r="F235" s="424"/>
      <c r="G235" s="424"/>
      <c r="H235" s="424"/>
      <c r="I235" s="424"/>
      <c r="J235" s="424"/>
      <c r="K235" s="424"/>
      <c r="L235" s="424"/>
      <c r="M235" s="424"/>
      <c r="N235" s="424"/>
      <c r="O235" s="424"/>
      <c r="P235" s="424"/>
      <c r="Q235" s="424"/>
      <c r="R235" s="424"/>
      <c r="S235" s="424"/>
      <c r="T235" s="424"/>
      <c r="U235" s="424"/>
      <c r="V235" s="424"/>
      <c r="W235" s="424"/>
      <c r="X235" s="424"/>
      <c r="Y235" s="424"/>
    </row>
    <row r="236" spans="1:25" customFormat="1" ht="26.45" customHeight="1" x14ac:dyDescent="0.15">
      <c r="C236" s="217" t="s">
        <v>287</v>
      </c>
      <c r="D236" s="424" t="s">
        <v>299</v>
      </c>
      <c r="E236" s="424"/>
      <c r="F236" s="424"/>
      <c r="G236" s="424"/>
      <c r="H236" s="424"/>
      <c r="I236" s="424"/>
      <c r="J236" s="424"/>
      <c r="K236" s="424"/>
      <c r="L236" s="424"/>
      <c r="M236" s="424"/>
      <c r="N236" s="424"/>
      <c r="O236" s="424"/>
      <c r="P236" s="424"/>
      <c r="Q236" s="424"/>
      <c r="R236" s="424"/>
      <c r="S236" s="424"/>
      <c r="T236" s="424"/>
      <c r="U236" s="424"/>
      <c r="V236" s="424"/>
      <c r="W236" s="424"/>
      <c r="X236" s="424"/>
      <c r="Y236" s="424"/>
    </row>
    <row r="237" spans="1:25" customFormat="1" ht="24.6" customHeight="1" x14ac:dyDescent="0.15">
      <c r="C237" s="217" t="s">
        <v>308</v>
      </c>
      <c r="D237" s="424"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424"/>
      <c r="F237" s="424"/>
      <c r="G237" s="424"/>
      <c r="H237" s="424"/>
      <c r="I237" s="424"/>
      <c r="J237" s="424"/>
      <c r="K237" s="424"/>
      <c r="L237" s="424"/>
      <c r="M237" s="424"/>
      <c r="N237" s="424"/>
      <c r="O237" s="424"/>
      <c r="P237" s="424"/>
      <c r="Q237" s="424"/>
      <c r="R237" s="424"/>
      <c r="S237" s="424"/>
      <c r="T237" s="424"/>
      <c r="U237" s="424"/>
      <c r="V237" s="424"/>
      <c r="W237" s="424"/>
      <c r="X237" s="424"/>
      <c r="Y237" s="424"/>
    </row>
    <row r="238" spans="1:25" customFormat="1" ht="20.100000000000001" customHeight="1" x14ac:dyDescent="0.15"/>
    <row r="239" spans="1:25" customFormat="1" ht="20.100000000000001" customHeight="1" x14ac:dyDescent="0.15">
      <c r="C239" t="s">
        <v>300</v>
      </c>
    </row>
    <row r="240" spans="1:25" customFormat="1" ht="20.100000000000001" customHeight="1" x14ac:dyDescent="0.15">
      <c r="C240" s="283" t="s">
        <v>215</v>
      </c>
      <c r="D240" s="284"/>
      <c r="E240" s="279" t="s">
        <v>270</v>
      </c>
      <c r="F240" s="280"/>
      <c r="G240" s="280"/>
      <c r="H240" s="280"/>
      <c r="I240" s="280"/>
      <c r="J240" s="280"/>
      <c r="K240" s="280"/>
      <c r="L240" s="280"/>
      <c r="M240" s="280"/>
      <c r="N240" s="280"/>
      <c r="O240" s="281"/>
      <c r="P240" s="279" t="s">
        <v>219</v>
      </c>
      <c r="Q240" s="280"/>
      <c r="R240" s="280"/>
      <c r="S240" s="280"/>
      <c r="T240" s="281"/>
      <c r="U240" s="314" t="s">
        <v>218</v>
      </c>
      <c r="V240" s="315"/>
      <c r="W240" s="315"/>
      <c r="X240" s="315"/>
      <c r="Y240" s="316"/>
    </row>
    <row r="241" spans="1:28" customFormat="1" ht="27" customHeight="1" x14ac:dyDescent="0.15">
      <c r="A241" s="175">
        <f t="shared" ref="A241" si="25">IF(C241&gt;0,C241,A240&amp;"a")</f>
        <v>45</v>
      </c>
      <c r="C241" s="297">
        <f>+C229+1</f>
        <v>45</v>
      </c>
      <c r="D241" s="298"/>
      <c r="E241" s="529"/>
      <c r="F241" s="530"/>
      <c r="G241" s="530"/>
      <c r="H241" s="530"/>
      <c r="I241" s="530"/>
      <c r="J241" s="530"/>
      <c r="K241" s="530"/>
      <c r="L241" s="530"/>
      <c r="M241" s="530"/>
      <c r="N241" s="530"/>
      <c r="O241" s="531"/>
      <c r="P241" s="277"/>
      <c r="Q241" s="278"/>
      <c r="R241" s="278"/>
      <c r="S241" s="278"/>
      <c r="T241" s="239" t="s">
        <v>429</v>
      </c>
      <c r="U241" s="272" t="str">
        <f>IF(P241&gt;0,ROUNDDOWN(P241/2000,0),"")</f>
        <v/>
      </c>
      <c r="V241" s="273"/>
      <c r="W241" s="273"/>
      <c r="X241" s="270" t="s">
        <v>235</v>
      </c>
      <c r="Y241" s="271"/>
    </row>
    <row r="242" spans="1:28" customFormat="1" ht="20.100000000000001" customHeight="1" x14ac:dyDescent="0.15">
      <c r="C242" t="s">
        <v>288</v>
      </c>
    </row>
    <row r="243" spans="1:28" customFormat="1" ht="61.5" customHeight="1" x14ac:dyDescent="0.15">
      <c r="A243" t="str">
        <f>A241&amp;"a"</f>
        <v>45a</v>
      </c>
      <c r="C243" s="421"/>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3"/>
    </row>
    <row r="244" spans="1:28" customFormat="1" ht="11.45" customHeight="1" x14ac:dyDescent="0.15"/>
    <row r="245" spans="1:28" customFormat="1" ht="33.6" customHeight="1" x14ac:dyDescent="0.15">
      <c r="C245" s="219" t="s">
        <v>283</v>
      </c>
      <c r="D245" s="302" t="s">
        <v>335</v>
      </c>
      <c r="E245" s="302"/>
      <c r="F245" s="302"/>
      <c r="G245" s="302"/>
      <c r="H245" s="302"/>
      <c r="I245" s="302"/>
      <c r="J245" s="302"/>
      <c r="K245" s="302"/>
      <c r="L245" s="302"/>
      <c r="M245" s="302"/>
      <c r="N245" s="302"/>
      <c r="O245" s="302"/>
      <c r="P245" s="302"/>
      <c r="Q245" s="302"/>
      <c r="R245" s="302"/>
      <c r="S245" s="302"/>
      <c r="T245" s="302"/>
      <c r="U245" s="302"/>
      <c r="V245" s="302"/>
      <c r="W245" s="302"/>
      <c r="X245" s="302"/>
      <c r="Y245" s="302"/>
    </row>
    <row r="246" spans="1:28" customFormat="1" ht="28.5" customHeight="1" x14ac:dyDescent="0.15">
      <c r="C246" s="219" t="s">
        <v>284</v>
      </c>
      <c r="D246" s="302" t="s">
        <v>371</v>
      </c>
      <c r="E246" s="302"/>
      <c r="F246" s="302"/>
      <c r="G246" s="302"/>
      <c r="H246" s="302"/>
      <c r="I246" s="302"/>
      <c r="J246" s="302"/>
      <c r="K246" s="302"/>
      <c r="L246" s="302"/>
      <c r="M246" s="302"/>
      <c r="N246" s="302"/>
      <c r="O246" s="302"/>
      <c r="P246" s="302"/>
      <c r="Q246" s="302"/>
      <c r="R246" s="302"/>
      <c r="S246" s="302"/>
      <c r="T246" s="302"/>
      <c r="U246" s="302"/>
      <c r="V246" s="302"/>
      <c r="W246" s="302"/>
      <c r="X246" s="302"/>
      <c r="Y246" s="302"/>
    </row>
    <row r="247" spans="1:28" customFormat="1" ht="26.45" customHeight="1" x14ac:dyDescent="0.15">
      <c r="C247" s="219" t="s">
        <v>286</v>
      </c>
      <c r="D247" s="302" t="s">
        <v>299</v>
      </c>
      <c r="E247" s="302"/>
      <c r="F247" s="302"/>
      <c r="G247" s="302"/>
      <c r="H247" s="302"/>
      <c r="I247" s="302"/>
      <c r="J247" s="302"/>
      <c r="K247" s="302"/>
      <c r="L247" s="302"/>
      <c r="M247" s="302"/>
      <c r="N247" s="302"/>
      <c r="O247" s="302"/>
      <c r="P247" s="302"/>
      <c r="Q247" s="302"/>
      <c r="R247" s="302"/>
      <c r="S247" s="302"/>
      <c r="T247" s="302"/>
      <c r="U247" s="302"/>
      <c r="V247" s="302"/>
      <c r="W247" s="302"/>
      <c r="X247" s="302"/>
      <c r="Y247" s="302"/>
    </row>
    <row r="248" spans="1:28" customFormat="1" ht="24.6" customHeight="1" x14ac:dyDescent="0.15">
      <c r="C248" s="217" t="s">
        <v>287</v>
      </c>
      <c r="D248" s="424"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424"/>
      <c r="F248" s="424"/>
      <c r="G248" s="424"/>
      <c r="H248" s="424"/>
      <c r="I248" s="424"/>
      <c r="J248" s="424"/>
      <c r="K248" s="424"/>
      <c r="L248" s="424"/>
      <c r="M248" s="424"/>
      <c r="N248" s="424"/>
      <c r="O248" s="424"/>
      <c r="P248" s="424"/>
      <c r="Q248" s="424"/>
      <c r="R248" s="424"/>
      <c r="S248" s="424"/>
      <c r="T248" s="424"/>
      <c r="U248" s="424"/>
      <c r="V248" s="424"/>
      <c r="W248" s="424"/>
      <c r="X248" s="424"/>
      <c r="Y248" s="424"/>
    </row>
    <row r="249" spans="1:28" customFormat="1" ht="20.100000000000001" customHeight="1" x14ac:dyDescent="0.15"/>
    <row r="250" spans="1:28" customFormat="1" ht="20.100000000000001" customHeight="1" x14ac:dyDescent="0.15"/>
    <row r="251" spans="1:28" ht="20.100000000000001" customHeight="1" x14ac:dyDescent="0.15">
      <c r="AB251" s="74"/>
    </row>
    <row r="255" spans="1:28" ht="20.100000000000001" customHeight="1" x14ac:dyDescent="0.15">
      <c r="AB255" s="74"/>
    </row>
    <row r="256" spans="1:28" ht="20.100000000000001" customHeight="1" x14ac:dyDescent="0.15">
      <c r="AB256" s="74"/>
    </row>
    <row r="257" spans="28:28" ht="20.100000000000001" customHeight="1" x14ac:dyDescent="0.15">
      <c r="AB257" s="74"/>
    </row>
    <row r="258" spans="28:28" ht="20.100000000000001" customHeight="1" x14ac:dyDescent="0.15">
      <c r="AB258" s="118"/>
    </row>
    <row r="259" spans="28:28" ht="20.100000000000001" customHeight="1" x14ac:dyDescent="0.15">
      <c r="AB259" s="72"/>
    </row>
    <row r="263" spans="28:28" ht="20.100000000000001" customHeight="1" x14ac:dyDescent="0.15">
      <c r="AB263" s="74"/>
    </row>
    <row r="265" spans="28:28" ht="20.100000000000001" customHeight="1" x14ac:dyDescent="0.15">
      <c r="AB265" s="72"/>
    </row>
    <row r="268" spans="28:28" ht="20.100000000000001" customHeight="1" x14ac:dyDescent="0.15">
      <c r="AB268" s="74"/>
    </row>
    <row r="271" spans="28:28" ht="20.100000000000001" customHeight="1" x14ac:dyDescent="0.15">
      <c r="AB271" s="72"/>
    </row>
    <row r="272" spans="28:28" ht="20.100000000000001" customHeight="1" x14ac:dyDescent="0.15">
      <c r="AB272" s="72"/>
    </row>
    <row r="273" spans="28:28" ht="20.100000000000001" customHeight="1" x14ac:dyDescent="0.15">
      <c r="AB273" s="72"/>
    </row>
    <row r="274" spans="28:28" ht="20.100000000000001" customHeight="1" x14ac:dyDescent="0.15">
      <c r="AB274" s="72"/>
    </row>
    <row r="275" spans="28:28" ht="20.100000000000001" customHeight="1" x14ac:dyDescent="0.15">
      <c r="AB275" s="72"/>
    </row>
    <row r="276" spans="28:28" ht="20.100000000000001" customHeight="1" x14ac:dyDescent="0.15">
      <c r="AB276" s="72"/>
    </row>
    <row r="277" spans="28:28" ht="20.100000000000001" customHeight="1" x14ac:dyDescent="0.15">
      <c r="AB277" s="72"/>
    </row>
    <row r="278" spans="28:28" ht="20.100000000000001" customHeight="1" x14ac:dyDescent="0.15">
      <c r="AB278" s="72"/>
    </row>
    <row r="279" spans="28:28" ht="20.100000000000001" customHeight="1" x14ac:dyDescent="0.15">
      <c r="AB279" s="72"/>
    </row>
    <row r="280" spans="28:28" ht="20.100000000000001" customHeight="1" x14ac:dyDescent="0.15">
      <c r="AB280" s="72"/>
    </row>
    <row r="281" spans="28:28" ht="20.100000000000001" customHeight="1" x14ac:dyDescent="0.15">
      <c r="AB281" s="118"/>
    </row>
    <row r="282" spans="28:28" ht="20.100000000000001" customHeight="1" x14ac:dyDescent="0.15">
      <c r="AB282" s="118"/>
    </row>
    <row r="283" spans="28:28" ht="20.100000000000001" customHeight="1" x14ac:dyDescent="0.15">
      <c r="AB283" s="72"/>
    </row>
    <row r="284" spans="28:28" ht="20.100000000000001" customHeight="1" x14ac:dyDescent="0.15">
      <c r="AB284" s="10"/>
    </row>
    <row r="285" spans="28:28" ht="20.100000000000001" customHeight="1" x14ac:dyDescent="0.15">
      <c r="AB285" s="10"/>
    </row>
    <row r="286" spans="28:28" ht="20.100000000000001" customHeight="1" x14ac:dyDescent="0.15">
      <c r="AB286" s="10"/>
    </row>
    <row r="287" spans="28:28" ht="20.100000000000001" customHeight="1" x14ac:dyDescent="0.15">
      <c r="AB287" s="72"/>
    </row>
    <row r="288" spans="28:28" ht="20.100000000000001" customHeight="1" x14ac:dyDescent="0.15">
      <c r="AB288" s="72"/>
    </row>
    <row r="289" spans="28:28" ht="20.100000000000001" customHeight="1" x14ac:dyDescent="0.15">
      <c r="AB289" s="72"/>
    </row>
    <row r="290" spans="28:28" ht="20.100000000000001" customHeight="1" x14ac:dyDescent="0.15">
      <c r="AB290" s="122"/>
    </row>
    <row r="291" spans="28:28" ht="20.100000000000001" customHeight="1" x14ac:dyDescent="0.15">
      <c r="AB291" s="122"/>
    </row>
    <row r="292" spans="28:28" ht="20.100000000000001" customHeight="1" x14ac:dyDescent="0.15">
      <c r="AB292" s="122"/>
    </row>
  </sheetData>
  <sheetProtection sheet="1" objects="1" scenarios="1"/>
  <mergeCells count="515">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printOptions horizontalCentered="1"/>
  <pageMargins left="0.31496062992125984" right="0.11811023622047245" top="0.35433070866141736" bottom="0.35433070866141736" header="0.31496062992125984" footer="0.31496062992125984"/>
  <pageSetup paperSize="9" scale="96" fitToHeight="0" orientation="portrait" r:id="rId1"/>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zoomScale="85" zoomScaleNormal="85" workbookViewId="0">
      <pane xSplit="4" ySplit="5" topLeftCell="E6" activePane="bottomRight" state="frozen"/>
      <selection pane="topRight" activeCell="G1" sqref="G1"/>
      <selection pane="bottomLeft" activeCell="A7" sqref="A7"/>
      <selection pane="bottomRight" activeCell="M7" sqref="M7"/>
    </sheetView>
  </sheetViews>
  <sheetFormatPr defaultColWidth="9" defaultRowHeight="13.5" x14ac:dyDescent="0.15"/>
  <cols>
    <col min="1" max="1" width="25.625" style="94" customWidth="1"/>
    <col min="2" max="2" width="8.625" style="215" customWidth="1"/>
    <col min="3" max="3" width="9.125" style="215" customWidth="1"/>
    <col min="4" max="180" width="9.125" style="94" customWidth="1"/>
    <col min="181" max="16384" width="9" style="94"/>
  </cols>
  <sheetData>
    <row r="1" spans="1:180" x14ac:dyDescent="0.15">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15">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15">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15">
      <c r="A4" s="568" t="s">
        <v>240</v>
      </c>
      <c r="B4" s="570" t="s">
        <v>241</v>
      </c>
      <c r="C4" s="563" t="s">
        <v>242</v>
      </c>
      <c r="D4" s="563" t="s">
        <v>243</v>
      </c>
      <c r="E4" s="563" t="s">
        <v>399</v>
      </c>
      <c r="F4" s="563" t="s">
        <v>400</v>
      </c>
      <c r="G4" s="567" t="s">
        <v>423</v>
      </c>
      <c r="H4" s="568"/>
      <c r="I4" s="568"/>
      <c r="J4" s="563" t="s">
        <v>401</v>
      </c>
      <c r="K4" s="563" t="s">
        <v>402</v>
      </c>
      <c r="L4" s="563" t="s">
        <v>414</v>
      </c>
      <c r="M4" s="560" t="str">
        <f>VLOOKUP(M3,タクシー!$C:$Z,3,0)</f>
        <v>タクシー車両（バッテリー式電気自動車）の導入</v>
      </c>
      <c r="N4" s="561"/>
      <c r="O4" s="561"/>
      <c r="P4" s="561"/>
      <c r="Q4" s="561"/>
      <c r="R4" s="560" t="str">
        <f>VLOOKUP(R3,タクシー!$C:$Z,3,0)</f>
        <v>タクシー車両（プラグインハイブリッド車）の導入</v>
      </c>
      <c r="S4" s="561"/>
      <c r="T4" s="561"/>
      <c r="U4" s="561"/>
      <c r="V4" s="561"/>
      <c r="W4" s="560" t="str">
        <f>VLOOKUP(W3,タクシー!$C:$Z,3,0)</f>
        <v>タクシー車両（燃料電池自動車）の導入</v>
      </c>
      <c r="X4" s="561"/>
      <c r="Y4" s="561"/>
      <c r="Z4" s="561"/>
      <c r="AA4" s="561"/>
      <c r="AB4" s="560" t="str">
        <f>VLOOKUP(AB3,タクシー!$C:$Z,3,0)</f>
        <v>EVタクシー等用充電設備の導入</v>
      </c>
      <c r="AC4" s="561"/>
      <c r="AD4" s="561"/>
      <c r="AE4" s="561"/>
      <c r="AF4" s="560" t="str">
        <f>VLOOKUP(AF3,タクシー!$C:$Z,3,0)</f>
        <v>EVタクシー等用充電設備の工事費</v>
      </c>
      <c r="AG4" s="561"/>
      <c r="AH4" s="561"/>
      <c r="AI4" s="560" t="str">
        <f>VLOOKUP(AI3,タクシー!$C:$Z,3,0)</f>
        <v>高圧受電設備（キュービクル）の導入</v>
      </c>
      <c r="AJ4" s="561"/>
      <c r="AK4" s="561"/>
      <c r="AL4" s="560" t="str">
        <f>VLOOKUP(AL3,タクシー!$C:$Z,3,0)</f>
        <v>高圧受電設備（キュービクル）の工事費</v>
      </c>
      <c r="AM4" s="561"/>
      <c r="AN4" s="561"/>
      <c r="AO4" s="560" t="str">
        <f>VLOOKUP(AO3,タクシー!$C:$Z,3,0)</f>
        <v>Ｖ２Ｈ充放電設備又は外部給電器の導入</v>
      </c>
      <c r="AP4" s="561"/>
      <c r="AQ4" s="561"/>
      <c r="AR4" s="560" t="str">
        <f>VLOOKUP(AR3,タクシー!$C:$Z,3,0)</f>
        <v>Ｖ２Ｈ充放電設備導入工事費</v>
      </c>
      <c r="AS4" s="561"/>
      <c r="AT4" s="561"/>
      <c r="AU4" s="560" t="str">
        <f>VLOOKUP(AU3,タクシー!$C:$Z,3,0)</f>
        <v xml:space="preserve"> 福祉タクシー（リフト付）の導入</v>
      </c>
      <c r="AV4" s="561"/>
      <c r="AW4" s="561"/>
      <c r="AX4" s="561"/>
      <c r="AY4" s="560" t="str">
        <f>VLOOKUP(AY3,タクシー!$C:$Z,3,0)</f>
        <v xml:space="preserve"> 福祉タクシー（上記以外）の導入</v>
      </c>
      <c r="AZ4" s="561"/>
      <c r="BA4" s="561"/>
      <c r="BB4" s="561"/>
      <c r="BC4" s="560" t="str">
        <f>VLOOKUP(BC3,タクシー!$C:$Z,3,0)</f>
        <v>福祉タクシーの共同配車センターの整備</v>
      </c>
      <c r="BD4" s="561"/>
      <c r="BE4" s="561"/>
      <c r="BF4" s="561"/>
      <c r="BG4" s="174"/>
      <c r="BH4" s="560" t="str">
        <f>VLOOKUP(BH3,タクシー!$C:$Z,3,0)</f>
        <v xml:space="preserve">  ＵＤタクシー（レベル1又は2）の導入</v>
      </c>
      <c r="BI4" s="561"/>
      <c r="BJ4" s="561"/>
      <c r="BK4" s="561"/>
      <c r="BL4" s="189"/>
      <c r="BM4" s="560" t="str">
        <f>VLOOKUP(BM3,タクシー!$C:$Z,3,0)</f>
        <v xml:space="preserve">  ＵＤタクシー（レベル準1）の導入</v>
      </c>
      <c r="BN4" s="561"/>
      <c r="BO4" s="561"/>
      <c r="BP4" s="561"/>
      <c r="BQ4" s="189"/>
      <c r="BR4" s="560" t="str">
        <f>VLOOKUP(BR3,タクシー!$C:$Z,3,0)</f>
        <v>ジャンボタクシーの導入</v>
      </c>
      <c r="BS4" s="561"/>
      <c r="BT4" s="561"/>
      <c r="BU4" s="561"/>
      <c r="BV4" s="189"/>
      <c r="BW4" s="560" t="str">
        <f>VLOOKUP(BW3,タクシー!$C:$Z,3,0)</f>
        <v>訪日外国人旅行者の富裕層向けタクシーの導入
（訪日外国人富裕層の送迎用として通常より広い車内空間の確保や車内空間をVIP仕様にする等の車両）</v>
      </c>
      <c r="BX4" s="561"/>
      <c r="BY4" s="561"/>
      <c r="BZ4" s="561"/>
      <c r="CA4" s="560" t="str">
        <f>VLOOKUP(CA3,タクシー!$C:$Z,3,0)</f>
        <v>配車アプリ</v>
      </c>
      <c r="CB4" s="561"/>
      <c r="CC4" s="561"/>
      <c r="CD4" s="560" t="str">
        <f>VLOOKUP(CD3,タクシー!$C:$Z,3,0)</f>
        <v>乗務日報自動作成ソフト</v>
      </c>
      <c r="CE4" s="561"/>
      <c r="CF4" s="561"/>
      <c r="CG4" s="560" t="str">
        <f>VLOOKUP(CG3,タクシー!$C:$Z,3,0)</f>
        <v>配車システム</v>
      </c>
      <c r="CH4" s="561"/>
      <c r="CI4" s="561"/>
      <c r="CJ4" s="560" t="str">
        <f>VLOOKUP(CJ3,タクシー!$C:$Z,3,0)</f>
        <v>輸送実績報告書等帳票自動作成システム</v>
      </c>
      <c r="CK4" s="561"/>
      <c r="CL4" s="561"/>
      <c r="CM4" s="560" t="str">
        <f>VLOOKUP(CM3,タクシー!$C:$Z,3,0)</f>
        <v>その他</v>
      </c>
      <c r="CN4" s="561"/>
      <c r="CO4" s="561"/>
      <c r="CP4" s="189"/>
      <c r="CQ4" s="560" t="str">
        <f>VLOOKUP(CQ3,タクシー!$C:$Z,3,0)</f>
        <v>多言語案内用タブレット</v>
      </c>
      <c r="CR4" s="561"/>
      <c r="CS4" s="561"/>
      <c r="CT4" s="560" t="str">
        <f>VLOOKUP(CT3,タクシー!$C:$Z,3,0)</f>
        <v>多言語翻訳システム機器</v>
      </c>
      <c r="CU4" s="561"/>
      <c r="CV4" s="561"/>
      <c r="CW4" s="560" t="str">
        <f>VLOOKUP(CW3,タクシー!$C:$Z,3,0)</f>
        <v>ホームページの多言語表記</v>
      </c>
      <c r="CX4" s="561"/>
      <c r="CY4" s="561"/>
      <c r="CZ4" s="560" t="str">
        <f>VLOOKUP(CZ3,タクシー!$C:$Z,3,0)</f>
        <v>多言語研修の実施</v>
      </c>
      <c r="DA4" s="561"/>
      <c r="DB4" s="561"/>
      <c r="DC4" s="560" t="str">
        <f>VLOOKUP(DC3,タクシー!$C:$Z,3,0)</f>
        <v>その他</v>
      </c>
      <c r="DD4" s="561"/>
      <c r="DE4" s="561"/>
      <c r="DF4" s="189"/>
      <c r="DG4" s="560" t="str">
        <f>VLOOKUP(DG3,タクシー!$C:$Z,3,0)</f>
        <v xml:space="preserve"> 無料公衆無線ＬＡＮ　（無料Ｗｉ-Ｆｉ）</v>
      </c>
      <c r="DH4" s="561"/>
      <c r="DI4" s="561"/>
      <c r="DJ4" s="560" t="str">
        <f>VLOOKUP(DJ3,タクシー!$C:$Z,3,0)</f>
        <v>クレジット決済機器</v>
      </c>
      <c r="DK4" s="561"/>
      <c r="DL4" s="561"/>
      <c r="DM4" s="561"/>
      <c r="DN4" s="560" t="str">
        <f>VLOOKUP(DN3,タクシー!$C:$Z,3,0)</f>
        <v>交通系ＩＣ決済機器</v>
      </c>
      <c r="DO4" s="561"/>
      <c r="DP4" s="561"/>
      <c r="DQ4" s="561"/>
      <c r="DR4" s="560" t="str">
        <f>VLOOKUP(DR3,タクシー!$C:$Z,3,0)</f>
        <v>二次元コード決済機器</v>
      </c>
      <c r="DS4" s="561"/>
      <c r="DT4" s="561"/>
      <c r="DU4" s="561"/>
      <c r="DV4" s="560" t="str">
        <f>VLOOKUP(DV3,タクシー!$C:$Z,3,0)</f>
        <v>その他</v>
      </c>
      <c r="DW4" s="561"/>
      <c r="DX4" s="561"/>
      <c r="DY4" s="561"/>
      <c r="DZ4" s="189"/>
      <c r="EA4" s="560" t="str">
        <f>VLOOKUP(EA3,タクシー!$C:$Z,3,0)</f>
        <v>情報端末への電源供給機器</v>
      </c>
      <c r="EB4" s="561"/>
      <c r="EC4" s="561"/>
      <c r="ED4" s="560" t="str">
        <f>VLOOKUP(ED3,タクシー!$C:$Z,3,0)</f>
        <v>非常用電源装置</v>
      </c>
      <c r="EE4" s="561"/>
      <c r="EF4" s="561"/>
      <c r="EG4" s="560" t="str">
        <f>VLOOKUP(EG3,タクシー!$C:$Z,3,0)</f>
        <v>その他付随機器</v>
      </c>
      <c r="EH4" s="561"/>
      <c r="EI4" s="561"/>
      <c r="EJ4" s="560" t="s">
        <v>403</v>
      </c>
      <c r="EK4" s="561"/>
      <c r="EL4" s="561"/>
      <c r="EM4" s="560" t="str">
        <f>VLOOKUP(EM3,タクシー!$C:$Z,3,0)</f>
        <v>二種免許取得のための教習</v>
      </c>
      <c r="EN4" s="561"/>
      <c r="EO4" s="561"/>
      <c r="EP4" s="561"/>
      <c r="EQ4" s="560" t="str">
        <f>VLOOKUP(EQ3,タクシー!$C:$Z,3,0)</f>
        <v>二種免許取得のための受験資格特例教習</v>
      </c>
      <c r="ER4" s="561"/>
      <c r="ES4" s="561"/>
      <c r="ET4" s="561"/>
      <c r="EU4" s="560" t="str">
        <f>VLOOKUP(EU3,タクシー!$C:$Z,3,0)</f>
        <v>人材確保イベントの参加・開催</v>
      </c>
      <c r="EV4" s="561"/>
      <c r="EW4" s="189"/>
      <c r="EX4" s="560" t="str">
        <f>VLOOKUP(EX3,タクシー!$C:$Z,3,0)</f>
        <v>人材確保のためのPR</v>
      </c>
      <c r="EY4" s="561"/>
      <c r="EZ4" s="189"/>
      <c r="FA4" s="560" t="str">
        <f>VLOOKUP(FA3,タクシー!$C:$Z,3,0)</f>
        <v>UD研修</v>
      </c>
      <c r="FB4" s="561"/>
      <c r="FC4" s="561"/>
      <c r="FD4" s="561"/>
      <c r="FE4" s="560" t="str">
        <f>VLOOKUP(FE3,タクシー!$C:$Z,3,0)</f>
        <v>観光ドライバー認定講習</v>
      </c>
      <c r="FF4" s="561"/>
      <c r="FG4" s="561"/>
      <c r="FH4" s="561"/>
      <c r="FI4" s="560" t="str">
        <f>VLOOKUP(FI3,タクシー!$C:$Z,3,0)</f>
        <v>子育てタクシードライバー研修</v>
      </c>
      <c r="FJ4" s="561"/>
      <c r="FK4" s="561"/>
      <c r="FL4" s="561"/>
      <c r="FM4" s="560" t="str">
        <f>VLOOKUP(FM3,タクシー!$C:$Z,3,0)</f>
        <v>運転手実技講習</v>
      </c>
      <c r="FN4" s="561"/>
      <c r="FO4" s="561"/>
      <c r="FP4" s="561"/>
      <c r="FQ4" s="560" t="s">
        <v>438</v>
      </c>
      <c r="FR4" s="561"/>
      <c r="FS4" s="561"/>
      <c r="FT4" s="561"/>
      <c r="FU4" s="241"/>
      <c r="FV4" s="560" t="s">
        <v>439</v>
      </c>
      <c r="FW4" s="561"/>
      <c r="FX4" s="241"/>
    </row>
    <row r="5" spans="1:180" s="230" customFormat="1" ht="14.25" customHeight="1" x14ac:dyDescent="0.15">
      <c r="A5" s="568"/>
      <c r="B5" s="571"/>
      <c r="C5" s="563"/>
      <c r="D5" s="563"/>
      <c r="E5" s="563"/>
      <c r="F5" s="563"/>
      <c r="G5" s="565" t="s">
        <v>404</v>
      </c>
      <c r="H5" s="566" t="s">
        <v>405</v>
      </c>
      <c r="I5" s="566" t="s">
        <v>406</v>
      </c>
      <c r="J5" s="563"/>
      <c r="K5" s="563"/>
      <c r="L5" s="563"/>
      <c r="M5" s="562" t="s">
        <v>408</v>
      </c>
      <c r="N5" s="559" t="s">
        <v>207</v>
      </c>
      <c r="O5" s="559" t="s">
        <v>407</v>
      </c>
      <c r="P5" s="559" t="s">
        <v>409</v>
      </c>
      <c r="Q5" s="559" t="s">
        <v>415</v>
      </c>
      <c r="R5" s="562" t="s">
        <v>408</v>
      </c>
      <c r="S5" s="559" t="s">
        <v>207</v>
      </c>
      <c r="T5" s="559" t="s">
        <v>407</v>
      </c>
      <c r="U5" s="559" t="s">
        <v>409</v>
      </c>
      <c r="V5" s="559" t="s">
        <v>415</v>
      </c>
      <c r="W5" s="562" t="s">
        <v>408</v>
      </c>
      <c r="X5" s="559" t="s">
        <v>207</v>
      </c>
      <c r="Y5" s="559" t="s">
        <v>407</v>
      </c>
      <c r="Z5" s="559" t="s">
        <v>409</v>
      </c>
      <c r="AA5" s="559" t="s">
        <v>415</v>
      </c>
      <c r="AB5" s="562" t="s">
        <v>408</v>
      </c>
      <c r="AC5" s="559" t="s">
        <v>207</v>
      </c>
      <c r="AD5" s="559" t="s">
        <v>407</v>
      </c>
      <c r="AE5" s="559" t="s">
        <v>416</v>
      </c>
      <c r="AF5" s="562" t="s">
        <v>408</v>
      </c>
      <c r="AG5" s="559" t="s">
        <v>207</v>
      </c>
      <c r="AH5" s="559" t="s">
        <v>407</v>
      </c>
      <c r="AI5" s="562" t="s">
        <v>408</v>
      </c>
      <c r="AJ5" s="559" t="s">
        <v>207</v>
      </c>
      <c r="AK5" s="559" t="s">
        <v>407</v>
      </c>
      <c r="AL5" s="562" t="s">
        <v>408</v>
      </c>
      <c r="AM5" s="559" t="s">
        <v>207</v>
      </c>
      <c r="AN5" s="559" t="s">
        <v>407</v>
      </c>
      <c r="AO5" s="562" t="s">
        <v>408</v>
      </c>
      <c r="AP5" s="559" t="s">
        <v>207</v>
      </c>
      <c r="AQ5" s="559" t="s">
        <v>407</v>
      </c>
      <c r="AR5" s="562" t="s">
        <v>408</v>
      </c>
      <c r="AS5" s="559" t="s">
        <v>207</v>
      </c>
      <c r="AT5" s="559" t="s">
        <v>407</v>
      </c>
      <c r="AU5" s="562" t="s">
        <v>207</v>
      </c>
      <c r="AV5" s="559" t="s">
        <v>407</v>
      </c>
      <c r="AW5" s="559" t="s">
        <v>410</v>
      </c>
      <c r="AX5" s="559" t="s">
        <v>417</v>
      </c>
      <c r="AY5" s="562" t="s">
        <v>207</v>
      </c>
      <c r="AZ5" s="559" t="s">
        <v>407</v>
      </c>
      <c r="BA5" s="559" t="s">
        <v>410</v>
      </c>
      <c r="BB5" s="559" t="s">
        <v>417</v>
      </c>
      <c r="BC5" s="562" t="s">
        <v>207</v>
      </c>
      <c r="BD5" s="559" t="s">
        <v>407</v>
      </c>
      <c r="BE5" s="559" t="s">
        <v>410</v>
      </c>
      <c r="BF5" s="564" t="s">
        <v>417</v>
      </c>
      <c r="BG5" s="559" t="s">
        <v>418</v>
      </c>
      <c r="BH5" s="562" t="s">
        <v>207</v>
      </c>
      <c r="BI5" s="559" t="s">
        <v>407</v>
      </c>
      <c r="BJ5" s="559" t="s">
        <v>410</v>
      </c>
      <c r="BK5" s="559" t="s">
        <v>417</v>
      </c>
      <c r="BL5" s="559" t="s">
        <v>419</v>
      </c>
      <c r="BM5" s="562" t="s">
        <v>207</v>
      </c>
      <c r="BN5" s="559" t="s">
        <v>407</v>
      </c>
      <c r="BO5" s="559" t="s">
        <v>410</v>
      </c>
      <c r="BP5" s="559" t="s">
        <v>417</v>
      </c>
      <c r="BQ5" s="559" t="s">
        <v>419</v>
      </c>
      <c r="BR5" s="562" t="s">
        <v>207</v>
      </c>
      <c r="BS5" s="559" t="s">
        <v>407</v>
      </c>
      <c r="BT5" s="559" t="s">
        <v>410</v>
      </c>
      <c r="BU5" s="559" t="s">
        <v>417</v>
      </c>
      <c r="BV5" s="559" t="s">
        <v>419</v>
      </c>
      <c r="BW5" s="562" t="s">
        <v>207</v>
      </c>
      <c r="BX5" s="559" t="s">
        <v>407</v>
      </c>
      <c r="BY5" s="559" t="s">
        <v>410</v>
      </c>
      <c r="BZ5" s="559" t="s">
        <v>417</v>
      </c>
      <c r="CA5" s="559" t="s">
        <v>207</v>
      </c>
      <c r="CB5" s="559" t="s">
        <v>407</v>
      </c>
      <c r="CC5" s="559" t="s">
        <v>410</v>
      </c>
      <c r="CD5" s="559" t="s">
        <v>207</v>
      </c>
      <c r="CE5" s="559" t="s">
        <v>407</v>
      </c>
      <c r="CF5" s="559" t="s">
        <v>410</v>
      </c>
      <c r="CG5" s="559" t="s">
        <v>207</v>
      </c>
      <c r="CH5" s="559" t="s">
        <v>407</v>
      </c>
      <c r="CI5" s="559" t="s">
        <v>410</v>
      </c>
      <c r="CJ5" s="559" t="s">
        <v>207</v>
      </c>
      <c r="CK5" s="559" t="s">
        <v>407</v>
      </c>
      <c r="CL5" s="559" t="s">
        <v>410</v>
      </c>
      <c r="CM5" s="559" t="s">
        <v>207</v>
      </c>
      <c r="CN5" s="559" t="s">
        <v>407</v>
      </c>
      <c r="CO5" s="559" t="s">
        <v>410</v>
      </c>
      <c r="CP5" s="559" t="s">
        <v>266</v>
      </c>
      <c r="CQ5" s="559" t="s">
        <v>207</v>
      </c>
      <c r="CR5" s="559" t="s">
        <v>407</v>
      </c>
      <c r="CS5" s="559" t="s">
        <v>410</v>
      </c>
      <c r="CT5" s="559" t="s">
        <v>207</v>
      </c>
      <c r="CU5" s="559" t="s">
        <v>407</v>
      </c>
      <c r="CV5" s="559" t="s">
        <v>410</v>
      </c>
      <c r="CW5" s="559" t="s">
        <v>207</v>
      </c>
      <c r="CX5" s="559" t="s">
        <v>407</v>
      </c>
      <c r="CY5" s="559" t="s">
        <v>410</v>
      </c>
      <c r="CZ5" s="559" t="s">
        <v>207</v>
      </c>
      <c r="DA5" s="559" t="s">
        <v>407</v>
      </c>
      <c r="DB5" s="559" t="s">
        <v>410</v>
      </c>
      <c r="DC5" s="559" t="s">
        <v>207</v>
      </c>
      <c r="DD5" s="559" t="s">
        <v>407</v>
      </c>
      <c r="DE5" s="559" t="s">
        <v>410</v>
      </c>
      <c r="DF5" s="559" t="s">
        <v>266</v>
      </c>
      <c r="DG5" s="559" t="s">
        <v>207</v>
      </c>
      <c r="DH5" s="559" t="s">
        <v>407</v>
      </c>
      <c r="DI5" s="559" t="s">
        <v>410</v>
      </c>
      <c r="DJ5" s="559" t="s">
        <v>367</v>
      </c>
      <c r="DK5" s="559" t="s">
        <v>411</v>
      </c>
      <c r="DL5" s="559" t="s">
        <v>407</v>
      </c>
      <c r="DM5" s="559" t="s">
        <v>410</v>
      </c>
      <c r="DN5" s="559" t="s">
        <v>367</v>
      </c>
      <c r="DO5" s="559" t="s">
        <v>411</v>
      </c>
      <c r="DP5" s="559" t="s">
        <v>407</v>
      </c>
      <c r="DQ5" s="559" t="s">
        <v>410</v>
      </c>
      <c r="DR5" s="559" t="s">
        <v>367</v>
      </c>
      <c r="DS5" s="559" t="s">
        <v>411</v>
      </c>
      <c r="DT5" s="559" t="s">
        <v>407</v>
      </c>
      <c r="DU5" s="559" t="s">
        <v>410</v>
      </c>
      <c r="DV5" s="559" t="s">
        <v>367</v>
      </c>
      <c r="DW5" s="559" t="s">
        <v>207</v>
      </c>
      <c r="DX5" s="559" t="s">
        <v>407</v>
      </c>
      <c r="DY5" s="559" t="s">
        <v>410</v>
      </c>
      <c r="DZ5" s="559" t="s">
        <v>266</v>
      </c>
      <c r="EA5" s="559" t="s">
        <v>207</v>
      </c>
      <c r="EB5" s="559" t="s">
        <v>407</v>
      </c>
      <c r="EC5" s="559" t="s">
        <v>410</v>
      </c>
      <c r="ED5" s="559" t="s">
        <v>207</v>
      </c>
      <c r="EE5" s="559" t="s">
        <v>407</v>
      </c>
      <c r="EF5" s="559" t="s">
        <v>410</v>
      </c>
      <c r="EG5" s="559" t="s">
        <v>207</v>
      </c>
      <c r="EH5" s="559" t="s">
        <v>407</v>
      </c>
      <c r="EI5" s="559" t="s">
        <v>410</v>
      </c>
      <c r="EJ5" s="559" t="s">
        <v>267</v>
      </c>
      <c r="EK5" s="559" t="s">
        <v>407</v>
      </c>
      <c r="EL5" s="559" t="s">
        <v>410</v>
      </c>
      <c r="EM5" s="559" t="s">
        <v>326</v>
      </c>
      <c r="EN5" s="559" t="s">
        <v>407</v>
      </c>
      <c r="EO5" s="559" t="s">
        <v>412</v>
      </c>
      <c r="EP5" s="559" t="s">
        <v>410</v>
      </c>
      <c r="EQ5" s="559" t="s">
        <v>326</v>
      </c>
      <c r="ER5" s="559" t="s">
        <v>407</v>
      </c>
      <c r="ES5" s="559" t="s">
        <v>412</v>
      </c>
      <c r="ET5" s="559" t="s">
        <v>410</v>
      </c>
      <c r="EU5" s="559" t="s">
        <v>407</v>
      </c>
      <c r="EV5" s="559" t="s">
        <v>410</v>
      </c>
      <c r="EW5" s="559" t="s">
        <v>413</v>
      </c>
      <c r="EX5" s="559" t="s">
        <v>407</v>
      </c>
      <c r="EY5" s="559" t="s">
        <v>410</v>
      </c>
      <c r="EZ5" s="559" t="s">
        <v>413</v>
      </c>
      <c r="FA5" s="559" t="s">
        <v>326</v>
      </c>
      <c r="FB5" s="559" t="s">
        <v>407</v>
      </c>
      <c r="FC5" s="559" t="s">
        <v>412</v>
      </c>
      <c r="FD5" s="559" t="s">
        <v>410</v>
      </c>
      <c r="FE5" s="559" t="s">
        <v>326</v>
      </c>
      <c r="FF5" s="559" t="s">
        <v>407</v>
      </c>
      <c r="FG5" s="559" t="s">
        <v>412</v>
      </c>
      <c r="FH5" s="559" t="s">
        <v>410</v>
      </c>
      <c r="FI5" s="559" t="s">
        <v>326</v>
      </c>
      <c r="FJ5" s="559" t="s">
        <v>407</v>
      </c>
      <c r="FK5" s="559" t="s">
        <v>412</v>
      </c>
      <c r="FL5" s="559" t="s">
        <v>410</v>
      </c>
      <c r="FM5" s="559" t="s">
        <v>326</v>
      </c>
      <c r="FN5" s="559" t="s">
        <v>407</v>
      </c>
      <c r="FO5" s="559" t="s">
        <v>412</v>
      </c>
      <c r="FP5" s="559" t="s">
        <v>410</v>
      </c>
      <c r="FQ5" s="559" t="s">
        <v>326</v>
      </c>
      <c r="FR5" s="559" t="s">
        <v>407</v>
      </c>
      <c r="FS5" s="559" t="s">
        <v>412</v>
      </c>
      <c r="FT5" s="559" t="s">
        <v>410</v>
      </c>
      <c r="FU5" s="559" t="s">
        <v>413</v>
      </c>
      <c r="FV5" s="559" t="s">
        <v>407</v>
      </c>
      <c r="FW5" s="559" t="s">
        <v>410</v>
      </c>
      <c r="FX5" s="559" t="s">
        <v>413</v>
      </c>
    </row>
    <row r="6" spans="1:180" s="230" customFormat="1" ht="185.25" customHeight="1" x14ac:dyDescent="0.15">
      <c r="A6" s="569"/>
      <c r="B6" s="572"/>
      <c r="C6" s="563"/>
      <c r="D6" s="563"/>
      <c r="E6" s="563"/>
      <c r="F6" s="563"/>
      <c r="G6" s="565"/>
      <c r="H6" s="566"/>
      <c r="I6" s="566"/>
      <c r="J6" s="563"/>
      <c r="K6" s="563"/>
      <c r="L6" s="563"/>
      <c r="M6" s="562"/>
      <c r="N6" s="559"/>
      <c r="O6" s="559"/>
      <c r="P6" s="559"/>
      <c r="Q6" s="559"/>
      <c r="R6" s="562"/>
      <c r="S6" s="559"/>
      <c r="T6" s="559"/>
      <c r="U6" s="559"/>
      <c r="V6" s="559"/>
      <c r="W6" s="562"/>
      <c r="X6" s="559"/>
      <c r="Y6" s="559"/>
      <c r="Z6" s="559"/>
      <c r="AA6" s="559"/>
      <c r="AB6" s="562"/>
      <c r="AC6" s="559"/>
      <c r="AD6" s="559"/>
      <c r="AE6" s="559"/>
      <c r="AF6" s="562"/>
      <c r="AG6" s="559"/>
      <c r="AH6" s="559"/>
      <c r="AI6" s="562"/>
      <c r="AJ6" s="559"/>
      <c r="AK6" s="559"/>
      <c r="AL6" s="562"/>
      <c r="AM6" s="559"/>
      <c r="AN6" s="559"/>
      <c r="AO6" s="562"/>
      <c r="AP6" s="559"/>
      <c r="AQ6" s="559"/>
      <c r="AR6" s="562"/>
      <c r="AS6" s="559"/>
      <c r="AT6" s="559"/>
      <c r="AU6" s="562"/>
      <c r="AV6" s="559"/>
      <c r="AW6" s="559"/>
      <c r="AX6" s="559"/>
      <c r="AY6" s="562"/>
      <c r="AZ6" s="559"/>
      <c r="BA6" s="559"/>
      <c r="BB6" s="559"/>
      <c r="BC6" s="562"/>
      <c r="BD6" s="559"/>
      <c r="BE6" s="559"/>
      <c r="BF6" s="564"/>
      <c r="BG6" s="559"/>
      <c r="BH6" s="562"/>
      <c r="BI6" s="559"/>
      <c r="BJ6" s="559"/>
      <c r="BK6" s="559"/>
      <c r="BL6" s="559"/>
      <c r="BM6" s="562"/>
      <c r="BN6" s="559"/>
      <c r="BO6" s="559"/>
      <c r="BP6" s="559"/>
      <c r="BQ6" s="559"/>
      <c r="BR6" s="562"/>
      <c r="BS6" s="559"/>
      <c r="BT6" s="559"/>
      <c r="BU6" s="559"/>
      <c r="BV6" s="559"/>
      <c r="BW6" s="562"/>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59"/>
      <c r="FR6" s="559"/>
      <c r="FS6" s="559"/>
      <c r="FT6" s="559"/>
      <c r="FU6" s="559"/>
      <c r="FV6" s="559"/>
      <c r="FW6" s="559"/>
      <c r="FX6" s="559"/>
    </row>
    <row r="7" spans="1:180" s="214" customFormat="1" ht="24" customHeight="1" x14ac:dyDescent="0.15">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21" x14ac:dyDescent="0.15">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21" x14ac:dyDescent="0.15">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EE5:EE6"/>
    <mergeCell ref="EF5:EF6"/>
    <mergeCell ref="EG5:EG6"/>
    <mergeCell ref="EH5:EH6"/>
    <mergeCell ref="EI5:EI6"/>
    <mergeCell ref="FG5:FG6"/>
    <mergeCell ref="FH5:FH6"/>
    <mergeCell ref="FM5:FM6"/>
    <mergeCell ref="FN5:FN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L4:L6"/>
    <mergeCell ref="R4:V4"/>
    <mergeCell ref="W4:AA4"/>
    <mergeCell ref="Y5:Y6"/>
    <mergeCell ref="Z5:Z6"/>
    <mergeCell ref="AA5:AA6"/>
    <mergeCell ref="AB4:AE4"/>
    <mergeCell ref="AB5:AB6"/>
    <mergeCell ref="AC5:AC6"/>
    <mergeCell ref="AD5:AD6"/>
    <mergeCell ref="AE5:AE6"/>
    <mergeCell ref="BC4:BF4"/>
    <mergeCell ref="BG5:BG6"/>
    <mergeCell ref="BH4:BK4"/>
    <mergeCell ref="BH5:BH6"/>
    <mergeCell ref="BI5:BI6"/>
    <mergeCell ref="BJ5:BJ6"/>
    <mergeCell ref="BK5:BK6"/>
    <mergeCell ref="BM4:BP4"/>
    <mergeCell ref="BR4:BU4"/>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CW5:CW6"/>
    <mergeCell ref="CX5:CX6"/>
    <mergeCell ref="CY5:CY6"/>
    <mergeCell ref="CZ4:DB4"/>
    <mergeCell ref="CZ5:CZ6"/>
    <mergeCell ref="DA5:DA6"/>
    <mergeCell ref="DB5:DB6"/>
    <mergeCell ref="DC4:DE4"/>
    <mergeCell ref="DC5:DC6"/>
    <mergeCell ref="DD5:DD6"/>
    <mergeCell ref="DE5:DE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573" t="s">
        <v>187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574" t="s">
        <v>88</v>
      </c>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row>
    <row r="21" spans="1:27" ht="5.0999999999999996" customHeight="1" x14ac:dyDescent="0.15"/>
    <row r="22" spans="1:27" ht="20.100000000000001" customHeight="1" x14ac:dyDescent="0.15">
      <c r="A22" s="44" t="s">
        <v>81</v>
      </c>
      <c r="B22" s="575" t="s">
        <v>82</v>
      </c>
      <c r="C22" s="575"/>
      <c r="D22" s="575"/>
      <c r="E22" s="575"/>
      <c r="F22" s="575"/>
      <c r="G22" s="575"/>
      <c r="H22" s="575"/>
      <c r="I22" s="575"/>
      <c r="J22" s="575"/>
      <c r="K22" s="575"/>
      <c r="L22" s="575"/>
      <c r="M22" s="575"/>
      <c r="N22" s="575"/>
      <c r="O22" s="575"/>
      <c r="P22" s="575"/>
      <c r="Q22" s="575"/>
      <c r="R22" s="575"/>
      <c r="S22" s="575"/>
      <c r="T22" s="575"/>
      <c r="U22" s="575"/>
      <c r="V22" s="575"/>
      <c r="W22" s="575"/>
      <c r="X22" s="575"/>
    </row>
    <row r="23" spans="1:27" ht="5.0999999999999996" customHeight="1" x14ac:dyDescent="0.15"/>
    <row r="24" spans="1:27" ht="20.100000000000001" customHeight="1" x14ac:dyDescent="0.15">
      <c r="B24" s="576" t="s">
        <v>83</v>
      </c>
      <c r="C24" s="576"/>
      <c r="D24" s="576"/>
      <c r="E24" s="577"/>
      <c r="F24" s="577"/>
      <c r="G24" s="577"/>
      <c r="H24" s="577"/>
      <c r="I24" s="577"/>
      <c r="J24" s="577"/>
      <c r="K24" s="577"/>
      <c r="L24" s="577"/>
      <c r="M24" s="577"/>
      <c r="N24" s="577"/>
      <c r="O24" s="576" t="s">
        <v>84</v>
      </c>
      <c r="P24" s="576"/>
      <c r="Q24" s="576"/>
      <c r="R24" s="577"/>
      <c r="S24" s="577"/>
      <c r="T24" s="577"/>
      <c r="U24" s="577"/>
      <c r="V24" s="577"/>
      <c r="W24" s="577"/>
      <c r="X24" s="577"/>
      <c r="Y24" s="577"/>
      <c r="Z24" s="577"/>
    </row>
    <row r="25" spans="1:27" ht="5.0999999999999996" customHeight="1" x14ac:dyDescent="0.15"/>
    <row r="26" spans="1:27" ht="20.100000000000001" customHeight="1" x14ac:dyDescent="0.15">
      <c r="B26" s="576" t="s">
        <v>85</v>
      </c>
      <c r="C26" s="576"/>
      <c r="D26" s="576"/>
      <c r="E26" s="580" t="s">
        <v>86</v>
      </c>
      <c r="F26" s="580"/>
      <c r="G26" s="580"/>
      <c r="H26" s="584"/>
      <c r="I26" s="584"/>
      <c r="J26" s="584"/>
      <c r="K26" s="584"/>
      <c r="L26" s="584"/>
      <c r="M26" s="584"/>
      <c r="N26" s="584"/>
      <c r="O26" s="585" t="s">
        <v>87</v>
      </c>
      <c r="P26" s="585"/>
      <c r="Q26" s="585"/>
      <c r="R26" s="584"/>
      <c r="S26" s="584"/>
      <c r="T26" s="584"/>
      <c r="U26" s="584"/>
      <c r="V26" s="584"/>
      <c r="W26" s="584"/>
      <c r="X26" s="584"/>
      <c r="Y26" s="584"/>
      <c r="Z26" s="584"/>
    </row>
    <row r="27" spans="1:27" ht="9.9499999999999993" customHeight="1" x14ac:dyDescent="0.15"/>
    <row r="28" spans="1:27" ht="20.100000000000001" customHeight="1" x14ac:dyDescent="0.15">
      <c r="A28" s="44" t="s">
        <v>79</v>
      </c>
      <c r="B28" s="575" t="s">
        <v>78</v>
      </c>
      <c r="C28" s="575"/>
      <c r="D28" s="575"/>
      <c r="E28" s="575"/>
      <c r="F28" s="575"/>
      <c r="G28" s="575"/>
      <c r="H28" s="575"/>
      <c r="I28" s="575"/>
      <c r="J28" s="575"/>
      <c r="K28" s="575"/>
      <c r="L28" s="575"/>
      <c r="M28" s="575"/>
      <c r="N28" s="575"/>
      <c r="O28" s="575"/>
      <c r="P28" s="575"/>
      <c r="Q28" s="575"/>
      <c r="R28" s="575"/>
      <c r="S28" s="575"/>
      <c r="T28" s="575"/>
      <c r="U28" s="575"/>
      <c r="V28" s="575"/>
      <c r="W28" s="575"/>
      <c r="X28" s="575"/>
    </row>
    <row r="29" spans="1:27" ht="35.1" customHeight="1" x14ac:dyDescent="0.15">
      <c r="A29" s="36"/>
      <c r="B29" s="578" t="s">
        <v>186</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row>
    <row r="30" spans="1:27" ht="20.100000000000001" customHeight="1" x14ac:dyDescent="0.15">
      <c r="B30" s="579" t="s">
        <v>66</v>
      </c>
      <c r="C30" s="579"/>
      <c r="D30" s="579"/>
      <c r="E30" s="580" t="s">
        <v>63</v>
      </c>
      <c r="F30" s="580"/>
      <c r="G30" s="580"/>
      <c r="H30" s="581"/>
      <c r="I30" s="582"/>
      <c r="J30" s="582"/>
      <c r="K30" s="583"/>
      <c r="L30" s="580" t="s">
        <v>64</v>
      </c>
      <c r="M30" s="580"/>
      <c r="N30" s="580"/>
      <c r="O30" s="581"/>
      <c r="P30" s="582"/>
      <c r="Q30" s="582"/>
      <c r="R30" s="583"/>
      <c r="S30" s="580" t="s">
        <v>164</v>
      </c>
      <c r="T30" s="580"/>
      <c r="U30" s="580"/>
      <c r="V30" s="268"/>
      <c r="W30" s="268"/>
      <c r="X30" s="268"/>
      <c r="Y30" s="268"/>
      <c r="Z30" s="268"/>
    </row>
    <row r="31" spans="1:27" ht="3" customHeight="1" x14ac:dyDescent="0.15"/>
    <row r="32" spans="1:27" ht="20.100000000000001" customHeight="1" x14ac:dyDescent="0.15">
      <c r="B32" s="579" t="s">
        <v>67</v>
      </c>
      <c r="C32" s="579"/>
      <c r="D32" s="579"/>
      <c r="E32" s="580" t="s">
        <v>63</v>
      </c>
      <c r="F32" s="580"/>
      <c r="G32" s="580"/>
      <c r="H32" s="581"/>
      <c r="I32" s="582"/>
      <c r="J32" s="582"/>
      <c r="K32" s="583"/>
      <c r="L32" s="580" t="s">
        <v>64</v>
      </c>
      <c r="M32" s="580"/>
      <c r="N32" s="580"/>
      <c r="O32" s="581"/>
      <c r="P32" s="582"/>
      <c r="Q32" s="582"/>
      <c r="R32" s="583"/>
      <c r="S32" s="580" t="s">
        <v>164</v>
      </c>
      <c r="T32" s="580"/>
      <c r="U32" s="580"/>
      <c r="V32" s="268"/>
      <c r="W32" s="268"/>
      <c r="X32" s="268"/>
      <c r="Y32" s="268"/>
      <c r="Z32" s="268"/>
    </row>
    <row r="33" spans="1:26" ht="3" customHeight="1" x14ac:dyDescent="0.15"/>
    <row r="34" spans="1:26" ht="20.100000000000001" customHeight="1" x14ac:dyDescent="0.15">
      <c r="B34" s="579" t="s">
        <v>68</v>
      </c>
      <c r="C34" s="579"/>
      <c r="D34" s="579"/>
      <c r="E34" s="580" t="s">
        <v>63</v>
      </c>
      <c r="F34" s="580"/>
      <c r="G34" s="580"/>
      <c r="H34" s="581"/>
      <c r="I34" s="582"/>
      <c r="J34" s="582"/>
      <c r="K34" s="583"/>
      <c r="L34" s="580" t="s">
        <v>64</v>
      </c>
      <c r="M34" s="580"/>
      <c r="N34" s="580"/>
      <c r="O34" s="581"/>
      <c r="P34" s="582"/>
      <c r="Q34" s="582"/>
      <c r="R34" s="583"/>
      <c r="S34" s="580" t="s">
        <v>164</v>
      </c>
      <c r="T34" s="580"/>
      <c r="U34" s="580"/>
      <c r="V34" s="268"/>
      <c r="W34" s="268"/>
      <c r="X34" s="268"/>
      <c r="Y34" s="268"/>
      <c r="Z34" s="268"/>
    </row>
    <row r="35" spans="1:26" ht="3" customHeight="1" x14ac:dyDescent="0.15"/>
    <row r="36" spans="1:26" ht="20.100000000000001" customHeight="1" x14ac:dyDescent="0.15">
      <c r="B36" s="579" t="s">
        <v>69</v>
      </c>
      <c r="C36" s="579"/>
      <c r="D36" s="579"/>
      <c r="E36" s="580" t="s">
        <v>63</v>
      </c>
      <c r="F36" s="580"/>
      <c r="G36" s="580"/>
      <c r="H36" s="581"/>
      <c r="I36" s="582"/>
      <c r="J36" s="582"/>
      <c r="K36" s="583"/>
      <c r="L36" s="580" t="s">
        <v>64</v>
      </c>
      <c r="M36" s="580"/>
      <c r="N36" s="580"/>
      <c r="O36" s="581"/>
      <c r="P36" s="582"/>
      <c r="Q36" s="582"/>
      <c r="R36" s="583"/>
      <c r="S36" s="580" t="s">
        <v>164</v>
      </c>
      <c r="T36" s="580"/>
      <c r="U36" s="580"/>
      <c r="V36" s="268"/>
      <c r="W36" s="268"/>
      <c r="X36" s="268"/>
      <c r="Y36" s="268"/>
      <c r="Z36" s="268"/>
    </row>
    <row r="37" spans="1:26" ht="3" customHeight="1" x14ac:dyDescent="0.15"/>
    <row r="38" spans="1:26" ht="20.100000000000001" customHeight="1" x14ac:dyDescent="0.15">
      <c r="B38" s="579" t="s">
        <v>70</v>
      </c>
      <c r="C38" s="579"/>
      <c r="D38" s="579"/>
      <c r="E38" s="580" t="s">
        <v>63</v>
      </c>
      <c r="F38" s="580"/>
      <c r="G38" s="580"/>
      <c r="H38" s="581"/>
      <c r="I38" s="582"/>
      <c r="J38" s="582"/>
      <c r="K38" s="583"/>
      <c r="L38" s="580" t="s">
        <v>64</v>
      </c>
      <c r="M38" s="580"/>
      <c r="N38" s="580"/>
      <c r="O38" s="581"/>
      <c r="P38" s="582"/>
      <c r="Q38" s="582"/>
      <c r="R38" s="583"/>
      <c r="S38" s="580" t="s">
        <v>164</v>
      </c>
      <c r="T38" s="580"/>
      <c r="U38" s="580"/>
      <c r="V38" s="268"/>
      <c r="W38" s="268"/>
      <c r="X38" s="268"/>
      <c r="Y38" s="268"/>
      <c r="Z38" s="268"/>
    </row>
    <row r="39" spans="1:26" ht="28.35" customHeight="1" x14ac:dyDescent="0.15">
      <c r="C39" s="586" t="s">
        <v>165</v>
      </c>
      <c r="D39" s="586"/>
      <c r="E39" s="586"/>
      <c r="F39" s="586"/>
      <c r="G39" s="586"/>
      <c r="H39" s="586"/>
      <c r="I39" s="586"/>
      <c r="J39" s="586"/>
      <c r="K39" s="586"/>
      <c r="L39" s="586"/>
      <c r="M39" s="586"/>
      <c r="N39" s="586"/>
      <c r="O39" s="586"/>
      <c r="P39" s="586"/>
      <c r="Q39" s="586"/>
      <c r="R39" s="586"/>
      <c r="S39" s="586"/>
      <c r="T39" s="586"/>
      <c r="U39" s="586"/>
      <c r="V39" s="586"/>
      <c r="W39" s="586"/>
      <c r="X39" s="586"/>
      <c r="Y39" s="586"/>
      <c r="Z39" s="586"/>
    </row>
    <row r="40" spans="1:26" ht="24.95" customHeight="1" x14ac:dyDescent="0.15">
      <c r="A40" s="36"/>
      <c r="B40" s="575" t="s">
        <v>137</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6" ht="20.100000000000001" customHeight="1" x14ac:dyDescent="0.15">
      <c r="B41" s="580" t="s">
        <v>73</v>
      </c>
      <c r="C41" s="580"/>
      <c r="D41" s="580"/>
      <c r="E41" s="587"/>
      <c r="F41" s="587"/>
      <c r="G41" s="580" t="s">
        <v>74</v>
      </c>
      <c r="H41" s="580"/>
      <c r="I41" s="580"/>
      <c r="J41" s="587"/>
      <c r="K41" s="587"/>
      <c r="L41" s="580" t="s">
        <v>75</v>
      </c>
      <c r="M41" s="580"/>
      <c r="N41" s="580"/>
      <c r="O41" s="587"/>
      <c r="P41" s="587"/>
      <c r="Q41" s="46"/>
      <c r="R41" s="46"/>
      <c r="S41" s="46"/>
      <c r="T41" s="46"/>
      <c r="U41" s="46"/>
      <c r="V41" s="46"/>
      <c r="W41" s="46"/>
      <c r="X41" s="46"/>
      <c r="Y41" s="46"/>
      <c r="Z41" s="46"/>
    </row>
    <row r="42" spans="1:26" ht="20.100000000000001" customHeight="1" x14ac:dyDescent="0.15">
      <c r="C42" s="586" t="s">
        <v>166</v>
      </c>
      <c r="D42" s="586"/>
      <c r="E42" s="586"/>
      <c r="F42" s="586"/>
      <c r="G42" s="586"/>
      <c r="H42" s="586"/>
      <c r="I42" s="586"/>
      <c r="J42" s="586"/>
      <c r="K42" s="586"/>
      <c r="L42" s="586"/>
      <c r="M42" s="586"/>
      <c r="N42" s="586"/>
      <c r="O42" s="586"/>
      <c r="P42" s="586"/>
      <c r="Q42" s="586"/>
      <c r="R42" s="586"/>
      <c r="S42" s="586"/>
      <c r="T42" s="586"/>
      <c r="U42" s="586"/>
      <c r="V42" s="586"/>
      <c r="W42" s="586"/>
      <c r="X42" s="586"/>
      <c r="Y42" s="586"/>
      <c r="Z42" s="586"/>
    </row>
    <row r="43" spans="1:26" ht="3" customHeight="1" x14ac:dyDescent="0.15"/>
    <row r="44" spans="1:26" ht="5.0999999999999996" customHeight="1" x14ac:dyDescent="0.15"/>
    <row r="45" spans="1:26" ht="20.100000000000001" customHeight="1" x14ac:dyDescent="0.15">
      <c r="A45" s="44" t="s">
        <v>80</v>
      </c>
      <c r="B45" s="575" t="s">
        <v>77</v>
      </c>
      <c r="C45" s="575"/>
      <c r="D45" s="575"/>
      <c r="E45" s="575"/>
      <c r="F45" s="575"/>
      <c r="G45" s="575"/>
      <c r="H45" s="575"/>
      <c r="I45" s="575"/>
      <c r="J45" s="575"/>
      <c r="K45" s="575"/>
      <c r="L45" s="575"/>
      <c r="M45" s="575"/>
      <c r="N45" s="575"/>
      <c r="O45" s="575"/>
      <c r="P45" s="575"/>
      <c r="Q45" s="575"/>
      <c r="R45" s="575"/>
      <c r="S45" s="575"/>
      <c r="T45" s="575"/>
      <c r="U45" s="575"/>
      <c r="V45" s="575"/>
      <c r="W45" s="575"/>
      <c r="X45" s="575"/>
    </row>
    <row r="46" spans="1:26" ht="35.1" customHeight="1" x14ac:dyDescent="0.15">
      <c r="B46" s="588" t="s">
        <v>114</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575" t="s">
        <v>124</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589" t="s">
        <v>93</v>
      </c>
      <c r="C50" s="589"/>
      <c r="D50" s="589"/>
      <c r="E50" s="589"/>
      <c r="F50" s="587"/>
      <c r="G50" s="587"/>
      <c r="H50" s="589" t="s">
        <v>94</v>
      </c>
      <c r="I50" s="589"/>
      <c r="J50" s="589"/>
      <c r="K50" s="589"/>
      <c r="L50" s="587"/>
      <c r="M50" s="587"/>
      <c r="N50" s="590" t="s">
        <v>142</v>
      </c>
      <c r="O50" s="590"/>
      <c r="P50" s="590"/>
      <c r="Q50" s="590"/>
      <c r="R50" s="587"/>
      <c r="S50" s="587"/>
      <c r="T50" s="591" t="s">
        <v>97</v>
      </c>
      <c r="U50" s="591"/>
      <c r="V50" s="591"/>
      <c r="W50" s="591"/>
      <c r="X50" s="587"/>
      <c r="Y50" s="587"/>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591" t="s">
        <v>151</v>
      </c>
      <c r="C52" s="591"/>
      <c r="D52" s="591"/>
      <c r="E52" s="591"/>
      <c r="F52" s="587"/>
      <c r="G52" s="587"/>
      <c r="H52" s="591" t="s">
        <v>131</v>
      </c>
      <c r="I52" s="596"/>
      <c r="J52" s="596"/>
      <c r="K52" s="596"/>
      <c r="L52" s="587"/>
      <c r="M52" s="587"/>
      <c r="N52" s="589" t="s">
        <v>92</v>
      </c>
      <c r="O52" s="589"/>
      <c r="P52" s="589"/>
      <c r="Q52" s="589"/>
      <c r="R52" s="587"/>
      <c r="S52" s="587"/>
      <c r="T52" s="589" t="s">
        <v>95</v>
      </c>
      <c r="U52" s="589"/>
      <c r="V52" s="589"/>
      <c r="W52" s="589"/>
      <c r="X52" s="587"/>
      <c r="Y52" s="587"/>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589" t="s">
        <v>89</v>
      </c>
      <c r="C54" s="589"/>
      <c r="D54" s="589"/>
      <c r="E54" s="589"/>
      <c r="F54" s="587"/>
      <c r="G54" s="587"/>
      <c r="H54" s="592" t="s">
        <v>112</v>
      </c>
      <c r="I54" s="593"/>
      <c r="J54" s="593"/>
      <c r="K54" s="593"/>
      <c r="L54" s="593"/>
      <c r="M54" s="593"/>
      <c r="N54" s="593"/>
      <c r="O54" s="593"/>
      <c r="P54" s="593"/>
      <c r="Q54" s="593"/>
      <c r="R54" s="593"/>
      <c r="S54" s="593"/>
      <c r="T54" s="593"/>
      <c r="U54" s="593"/>
      <c r="V54" s="593"/>
      <c r="W54" s="593"/>
      <c r="X54" s="593"/>
      <c r="Y54" s="594"/>
      <c r="Z54" s="56"/>
    </row>
    <row r="55" spans="2:27" ht="20.100000000000001" customHeight="1" x14ac:dyDescent="0.15">
      <c r="C55" s="586" t="s">
        <v>145</v>
      </c>
      <c r="D55" s="586"/>
      <c r="E55" s="586"/>
      <c r="F55" s="586"/>
      <c r="G55" s="586"/>
      <c r="H55" s="586"/>
      <c r="I55" s="586"/>
      <c r="J55" s="586"/>
      <c r="K55" s="586"/>
      <c r="L55" s="586"/>
      <c r="M55" s="586"/>
      <c r="N55" s="586"/>
      <c r="O55" s="586"/>
      <c r="P55" s="586"/>
      <c r="Q55" s="586"/>
      <c r="R55" s="586"/>
      <c r="S55" s="586"/>
      <c r="T55" s="586"/>
      <c r="U55" s="586"/>
      <c r="V55" s="586"/>
      <c r="W55" s="586"/>
      <c r="X55" s="586"/>
      <c r="Y55" s="586"/>
      <c r="Z55" s="37"/>
      <c r="AA55" s="49"/>
    </row>
    <row r="56" spans="2:27" ht="20.100000000000001" customHeight="1" x14ac:dyDescent="0.15">
      <c r="C56" s="586" t="s">
        <v>98</v>
      </c>
      <c r="D56" s="586"/>
      <c r="E56" s="586"/>
      <c r="F56" s="586"/>
      <c r="G56" s="586"/>
      <c r="H56" s="586"/>
      <c r="I56" s="586"/>
      <c r="J56" s="586"/>
      <c r="K56" s="586"/>
      <c r="L56" s="586"/>
      <c r="M56" s="586"/>
      <c r="N56" s="586"/>
      <c r="O56" s="586"/>
      <c r="P56" s="586"/>
      <c r="Q56" s="586"/>
      <c r="R56" s="586"/>
      <c r="S56" s="586"/>
      <c r="T56" s="586"/>
      <c r="U56" s="586"/>
      <c r="V56" s="586"/>
      <c r="W56" s="586"/>
      <c r="X56" s="586"/>
      <c r="Y56" s="586"/>
      <c r="Z56" s="37"/>
      <c r="AA56" s="37"/>
    </row>
    <row r="57" spans="2:27" ht="20.100000000000001" customHeight="1" x14ac:dyDescent="0.15">
      <c r="C57" s="595" t="s">
        <v>146</v>
      </c>
      <c r="D57" s="595"/>
      <c r="E57" s="595"/>
      <c r="F57" s="595"/>
      <c r="G57" s="595"/>
      <c r="H57" s="595"/>
      <c r="I57" s="595"/>
      <c r="J57" s="595"/>
      <c r="K57" s="595"/>
      <c r="L57" s="595"/>
      <c r="M57" s="595"/>
      <c r="N57" s="595"/>
      <c r="O57" s="595"/>
      <c r="P57" s="595"/>
      <c r="Q57" s="595"/>
      <c r="R57" s="595"/>
      <c r="S57" s="595"/>
      <c r="T57" s="595"/>
      <c r="U57" s="595"/>
      <c r="V57" s="595"/>
      <c r="W57" s="595"/>
      <c r="X57" s="595"/>
      <c r="Y57" s="595"/>
      <c r="Z57" s="37"/>
      <c r="AA57" s="37"/>
    </row>
    <row r="58" spans="2:27" ht="18" customHeight="1" x14ac:dyDescent="0.15">
      <c r="B58" s="58"/>
      <c r="C58" s="578" t="s">
        <v>178</v>
      </c>
      <c r="D58" s="578"/>
      <c r="E58" s="578"/>
      <c r="F58" s="578"/>
      <c r="G58" s="578"/>
      <c r="H58" s="578"/>
      <c r="I58" s="578"/>
      <c r="J58" s="578"/>
      <c r="K58" s="578"/>
      <c r="L58" s="578"/>
      <c r="M58" s="578"/>
      <c r="N58" s="578"/>
      <c r="O58" s="578"/>
      <c r="P58" s="578"/>
      <c r="Q58" s="578"/>
      <c r="R58" s="578"/>
      <c r="S58" s="578"/>
      <c r="T58" s="578"/>
      <c r="U58" s="578"/>
      <c r="V58" s="578"/>
      <c r="W58" s="578"/>
      <c r="X58" s="578"/>
      <c r="Y58" s="578"/>
      <c r="Z58" s="56"/>
    </row>
    <row r="59" spans="2:27" ht="20.100000000000001" customHeight="1" x14ac:dyDescent="0.15">
      <c r="B59" s="589" t="s">
        <v>174</v>
      </c>
      <c r="C59" s="589"/>
      <c r="D59" s="589"/>
      <c r="E59" s="589"/>
      <c r="F59" s="587"/>
      <c r="G59" s="587"/>
      <c r="H59" s="591" t="s">
        <v>175</v>
      </c>
      <c r="I59" s="596"/>
      <c r="J59" s="596"/>
      <c r="K59" s="596"/>
      <c r="L59" s="587"/>
      <c r="M59" s="587"/>
      <c r="N59" s="589" t="s">
        <v>176</v>
      </c>
      <c r="O59" s="589"/>
      <c r="P59" s="589"/>
      <c r="Q59" s="589"/>
      <c r="R59" s="587"/>
      <c r="S59" s="587"/>
      <c r="T59" s="589" t="s">
        <v>177</v>
      </c>
      <c r="U59" s="589"/>
      <c r="V59" s="589"/>
      <c r="W59" s="589"/>
      <c r="X59" s="587"/>
      <c r="Y59" s="587"/>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589" t="s">
        <v>89</v>
      </c>
      <c r="C61" s="589"/>
      <c r="D61" s="589"/>
      <c r="E61" s="589"/>
      <c r="F61" s="587"/>
      <c r="G61" s="587"/>
      <c r="H61" s="592" t="s">
        <v>112</v>
      </c>
      <c r="I61" s="593"/>
      <c r="J61" s="593"/>
      <c r="K61" s="593"/>
      <c r="L61" s="593"/>
      <c r="M61" s="593"/>
      <c r="N61" s="593"/>
      <c r="O61" s="593"/>
      <c r="P61" s="593"/>
      <c r="Q61" s="593"/>
      <c r="R61" s="593"/>
      <c r="S61" s="593"/>
      <c r="T61" s="593"/>
      <c r="U61" s="593"/>
      <c r="V61" s="593"/>
      <c r="W61" s="593"/>
      <c r="X61" s="593"/>
      <c r="Y61" s="594"/>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589" t="s">
        <v>144</v>
      </c>
      <c r="C64" s="589"/>
      <c r="D64" s="589"/>
      <c r="E64" s="589"/>
      <c r="F64" s="587"/>
      <c r="G64" s="587"/>
      <c r="H64" s="590" t="s">
        <v>113</v>
      </c>
      <c r="I64" s="590"/>
      <c r="J64" s="590"/>
      <c r="K64" s="590"/>
      <c r="L64" s="587"/>
      <c r="M64" s="587"/>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589" t="s">
        <v>89</v>
      </c>
      <c r="C66" s="589"/>
      <c r="D66" s="589"/>
      <c r="E66" s="589"/>
      <c r="F66" s="587"/>
      <c r="G66" s="587"/>
      <c r="H66" s="592" t="s">
        <v>112</v>
      </c>
      <c r="I66" s="593"/>
      <c r="J66" s="593"/>
      <c r="K66" s="593"/>
      <c r="L66" s="593"/>
      <c r="M66" s="593"/>
      <c r="N66" s="593"/>
      <c r="O66" s="593"/>
      <c r="P66" s="593"/>
      <c r="Q66" s="593"/>
      <c r="R66" s="593"/>
      <c r="S66" s="593"/>
      <c r="T66" s="593"/>
      <c r="U66" s="593"/>
      <c r="V66" s="593"/>
      <c r="W66" s="593"/>
      <c r="X66" s="593"/>
      <c r="Y66" s="594"/>
      <c r="Z66" s="56"/>
    </row>
    <row r="67" spans="2:27" ht="18" customHeight="1" x14ac:dyDescent="0.15">
      <c r="B67" s="58"/>
      <c r="C67" s="578" t="s">
        <v>178</v>
      </c>
      <c r="D67" s="578"/>
      <c r="E67" s="578"/>
      <c r="F67" s="578"/>
      <c r="G67" s="578"/>
      <c r="H67" s="578"/>
      <c r="I67" s="578"/>
      <c r="J67" s="578"/>
      <c r="K67" s="578"/>
      <c r="L67" s="578"/>
      <c r="M67" s="578"/>
      <c r="N67" s="578"/>
      <c r="O67" s="578"/>
      <c r="P67" s="578"/>
      <c r="Q67" s="578"/>
      <c r="R67" s="578"/>
      <c r="S67" s="578"/>
      <c r="T67" s="578"/>
      <c r="U67" s="578"/>
      <c r="V67" s="578"/>
      <c r="W67" s="578"/>
      <c r="X67" s="578"/>
      <c r="Y67" s="578"/>
      <c r="Z67" s="56"/>
    </row>
    <row r="68" spans="2:27" ht="20.100000000000001" customHeight="1" x14ac:dyDescent="0.15">
      <c r="B68" s="589" t="s">
        <v>174</v>
      </c>
      <c r="C68" s="589"/>
      <c r="D68" s="589"/>
      <c r="E68" s="589"/>
      <c r="F68" s="587"/>
      <c r="G68" s="587"/>
      <c r="H68" s="591" t="s">
        <v>175</v>
      </c>
      <c r="I68" s="596"/>
      <c r="J68" s="596"/>
      <c r="K68" s="596"/>
      <c r="L68" s="587"/>
      <c r="M68" s="587"/>
      <c r="N68" s="589" t="s">
        <v>180</v>
      </c>
      <c r="O68" s="589"/>
      <c r="P68" s="589"/>
      <c r="Q68" s="589"/>
      <c r="R68" s="587"/>
      <c r="S68" s="587"/>
      <c r="T68" s="589" t="s">
        <v>181</v>
      </c>
      <c r="U68" s="589"/>
      <c r="V68" s="589"/>
      <c r="W68" s="589"/>
      <c r="X68" s="587"/>
      <c r="Y68" s="587"/>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589" t="s">
        <v>89</v>
      </c>
      <c r="C70" s="589"/>
      <c r="D70" s="589"/>
      <c r="E70" s="589"/>
      <c r="F70" s="587"/>
      <c r="G70" s="587"/>
      <c r="H70" s="592" t="s">
        <v>112</v>
      </c>
      <c r="I70" s="593"/>
      <c r="J70" s="593"/>
      <c r="K70" s="593"/>
      <c r="L70" s="593"/>
      <c r="M70" s="593"/>
      <c r="N70" s="593"/>
      <c r="O70" s="593"/>
      <c r="P70" s="593"/>
      <c r="Q70" s="593"/>
      <c r="R70" s="593"/>
      <c r="S70" s="593"/>
      <c r="T70" s="593"/>
      <c r="U70" s="593"/>
      <c r="V70" s="593"/>
      <c r="W70" s="593"/>
      <c r="X70" s="593"/>
      <c r="Y70" s="594"/>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586" t="s">
        <v>145</v>
      </c>
      <c r="D72" s="586"/>
      <c r="E72" s="586"/>
      <c r="F72" s="586"/>
      <c r="G72" s="586"/>
      <c r="H72" s="586"/>
      <c r="I72" s="586"/>
      <c r="J72" s="586"/>
      <c r="K72" s="586"/>
      <c r="L72" s="586"/>
      <c r="M72" s="586"/>
      <c r="N72" s="586"/>
      <c r="O72" s="586"/>
      <c r="P72" s="586"/>
      <c r="Q72" s="586"/>
      <c r="R72" s="586"/>
      <c r="S72" s="586"/>
      <c r="T72" s="586"/>
      <c r="U72" s="586"/>
      <c r="V72" s="586"/>
      <c r="W72" s="586"/>
      <c r="X72" s="586"/>
      <c r="Y72" s="586"/>
      <c r="Z72" s="37"/>
      <c r="AA72" s="49"/>
    </row>
    <row r="73" spans="2:27" ht="18" customHeight="1" x14ac:dyDescent="0.15">
      <c r="B73" s="51" t="s">
        <v>109</v>
      </c>
      <c r="C73" s="575" t="s">
        <v>136</v>
      </c>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597" t="s">
        <v>100</v>
      </c>
      <c r="C75" s="597"/>
      <c r="D75" s="597"/>
      <c r="E75" s="597"/>
      <c r="F75" s="597"/>
      <c r="G75" s="597"/>
      <c r="H75" s="580" t="s">
        <v>99</v>
      </c>
      <c r="I75" s="580"/>
      <c r="J75" s="580"/>
      <c r="K75" s="587"/>
      <c r="L75" s="587"/>
      <c r="M75" s="580" t="s">
        <v>101</v>
      </c>
      <c r="N75" s="580"/>
      <c r="O75" s="580"/>
      <c r="P75" s="587"/>
      <c r="Q75" s="587"/>
      <c r="R75" s="580" t="s">
        <v>102</v>
      </c>
      <c r="S75" s="580"/>
      <c r="T75" s="580"/>
      <c r="U75" s="587"/>
      <c r="V75" s="587"/>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597" t="s">
        <v>103</v>
      </c>
      <c r="C79" s="597"/>
      <c r="D79" s="597"/>
      <c r="E79" s="597"/>
      <c r="F79" s="597"/>
      <c r="G79" s="597"/>
      <c r="H79" s="600" t="s">
        <v>104</v>
      </c>
      <c r="I79" s="600"/>
      <c r="J79" s="587"/>
      <c r="K79" s="587"/>
      <c r="L79" s="600" t="s">
        <v>105</v>
      </c>
      <c r="M79" s="600"/>
      <c r="N79" s="587"/>
      <c r="O79" s="587"/>
      <c r="P79" s="600" t="s">
        <v>106</v>
      </c>
      <c r="Q79" s="600"/>
      <c r="R79" s="587"/>
      <c r="S79" s="587"/>
      <c r="T79" s="600" t="s">
        <v>107</v>
      </c>
      <c r="U79" s="600"/>
      <c r="V79" s="587"/>
      <c r="W79" s="587"/>
      <c r="X79" s="56"/>
      <c r="Y79" s="56"/>
      <c r="Z79" s="56"/>
    </row>
    <row r="80" spans="2:27" ht="39.75" customHeight="1" x14ac:dyDescent="0.15">
      <c r="B80" s="58"/>
      <c r="C80" s="56"/>
      <c r="D80" s="56"/>
      <c r="F80" s="601" t="s">
        <v>206</v>
      </c>
      <c r="G80" s="602"/>
      <c r="H80" s="602"/>
      <c r="I80" s="602"/>
      <c r="J80" s="602"/>
      <c r="K80" s="602"/>
      <c r="L80" s="602"/>
      <c r="M80" s="602"/>
      <c r="N80" s="602"/>
      <c r="O80" s="602"/>
      <c r="P80" s="602"/>
      <c r="Q80" s="602"/>
      <c r="R80" s="602"/>
      <c r="S80" s="602"/>
      <c r="T80" s="602"/>
      <c r="U80" s="602"/>
      <c r="V80" s="602"/>
      <c r="W80" s="602"/>
      <c r="X80" s="602"/>
      <c r="Y80" s="602"/>
      <c r="Z80" s="602"/>
      <c r="AA80" s="602"/>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589" t="s">
        <v>115</v>
      </c>
      <c r="C84" s="589"/>
      <c r="D84" s="589"/>
      <c r="E84" s="589"/>
      <c r="F84" s="587"/>
      <c r="G84" s="587"/>
      <c r="H84" s="591" t="s">
        <v>157</v>
      </c>
      <c r="I84" s="591"/>
      <c r="J84" s="591"/>
      <c r="K84" s="591"/>
      <c r="L84" s="587"/>
      <c r="M84" s="587"/>
      <c r="N84" s="591" t="s">
        <v>156</v>
      </c>
      <c r="O84" s="591"/>
      <c r="P84" s="591"/>
      <c r="Q84" s="591"/>
      <c r="R84" s="587"/>
      <c r="S84" s="587"/>
      <c r="T84" s="591" t="s">
        <v>158</v>
      </c>
      <c r="U84" s="596"/>
      <c r="V84" s="596"/>
      <c r="W84" s="596"/>
      <c r="X84" s="587"/>
      <c r="Y84" s="587"/>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598" t="s">
        <v>155</v>
      </c>
      <c r="C86" s="599"/>
      <c r="D86" s="599"/>
      <c r="E86" s="599"/>
      <c r="F86" s="599"/>
      <c r="G86" s="599"/>
      <c r="H86" s="599"/>
      <c r="I86" s="587"/>
      <c r="J86" s="587"/>
      <c r="K86" s="598" t="s">
        <v>159</v>
      </c>
      <c r="L86" s="599"/>
      <c r="M86" s="599"/>
      <c r="N86" s="599"/>
      <c r="O86" s="599"/>
      <c r="P86" s="599"/>
      <c r="Q86" s="599"/>
      <c r="R86" s="587"/>
      <c r="S86" s="587"/>
      <c r="T86" s="589" t="s">
        <v>116</v>
      </c>
      <c r="U86" s="589"/>
      <c r="V86" s="589"/>
      <c r="W86" s="589"/>
      <c r="X86" s="587"/>
      <c r="Y86" s="587"/>
    </row>
    <row r="87" spans="2:26" ht="13.5" x14ac:dyDescent="0.15">
      <c r="C87" s="586" t="s">
        <v>160</v>
      </c>
      <c r="D87" s="586"/>
      <c r="E87" s="586"/>
      <c r="F87" s="586"/>
      <c r="G87" s="586"/>
      <c r="H87" s="586"/>
      <c r="I87" s="586"/>
      <c r="J87" s="586"/>
      <c r="K87" s="586"/>
      <c r="L87" s="586"/>
      <c r="M87" s="586"/>
      <c r="N87" s="586"/>
      <c r="O87" s="586"/>
      <c r="P87" s="586"/>
      <c r="Q87" s="586"/>
      <c r="R87" s="586"/>
      <c r="S87" s="586"/>
      <c r="T87" s="586"/>
      <c r="U87" s="586"/>
      <c r="V87" s="586"/>
      <c r="W87" s="586"/>
      <c r="X87" s="586"/>
      <c r="Y87" s="586"/>
      <c r="Z87" s="586"/>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589" t="s">
        <v>117</v>
      </c>
      <c r="C91" s="589"/>
      <c r="D91" s="589"/>
      <c r="E91" s="589"/>
      <c r="F91" s="587"/>
      <c r="G91" s="587"/>
      <c r="H91" s="589" t="s">
        <v>118</v>
      </c>
      <c r="I91" s="589"/>
      <c r="J91" s="589"/>
      <c r="K91" s="589"/>
      <c r="L91" s="587"/>
      <c r="M91" s="587"/>
      <c r="N91" s="589" t="s">
        <v>140</v>
      </c>
      <c r="O91" s="589"/>
      <c r="P91" s="589"/>
      <c r="Q91" s="589"/>
      <c r="R91" s="587"/>
      <c r="S91" s="587"/>
      <c r="T91" s="591" t="s">
        <v>141</v>
      </c>
      <c r="U91" s="596"/>
      <c r="V91" s="596"/>
      <c r="W91" s="596"/>
      <c r="X91" s="587"/>
      <c r="Y91" s="587"/>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589" t="s">
        <v>115</v>
      </c>
      <c r="C93" s="589"/>
      <c r="D93" s="589"/>
      <c r="E93" s="589"/>
      <c r="F93" s="587"/>
      <c r="G93" s="587"/>
      <c r="H93" s="591" t="s">
        <v>157</v>
      </c>
      <c r="I93" s="591"/>
      <c r="J93" s="591"/>
      <c r="K93" s="591"/>
      <c r="L93" s="587"/>
      <c r="M93" s="587"/>
      <c r="N93" s="591" t="s">
        <v>156</v>
      </c>
      <c r="O93" s="591"/>
      <c r="P93" s="591"/>
      <c r="Q93" s="591"/>
      <c r="R93" s="587"/>
      <c r="S93" s="587"/>
      <c r="T93" s="591" t="s">
        <v>158</v>
      </c>
      <c r="U93" s="596"/>
      <c r="V93" s="596"/>
      <c r="W93" s="596"/>
      <c r="X93" s="587"/>
      <c r="Y93" s="587"/>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589" t="s">
        <v>119</v>
      </c>
      <c r="C97" s="589"/>
      <c r="D97" s="589"/>
      <c r="E97" s="589"/>
      <c r="F97" s="587"/>
      <c r="G97" s="587"/>
      <c r="H97" s="589" t="s">
        <v>120</v>
      </c>
      <c r="I97" s="589"/>
      <c r="J97" s="589"/>
      <c r="K97" s="589"/>
      <c r="L97" s="587"/>
      <c r="M97" s="587"/>
      <c r="N97" s="589" t="s">
        <v>121</v>
      </c>
      <c r="O97" s="589"/>
      <c r="P97" s="589"/>
      <c r="Q97" s="589"/>
      <c r="R97" s="587"/>
      <c r="S97" s="587"/>
      <c r="T97" s="589" t="s">
        <v>122</v>
      </c>
      <c r="U97" s="589"/>
      <c r="V97" s="589"/>
      <c r="W97" s="589"/>
      <c r="X97" s="587"/>
      <c r="Y97" s="587"/>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603" t="s">
        <v>138</v>
      </c>
      <c r="C100" s="604"/>
      <c r="D100" s="604"/>
      <c r="E100" s="605"/>
      <c r="F100" s="584"/>
      <c r="G100" s="584"/>
      <c r="H100" s="3" t="s">
        <v>90</v>
      </c>
      <c r="I100" s="606" t="s">
        <v>161</v>
      </c>
      <c r="J100" s="607"/>
      <c r="K100" s="607"/>
      <c r="L100" s="584"/>
      <c r="M100" s="584"/>
      <c r="N100" s="3" t="s">
        <v>90</v>
      </c>
      <c r="O100" s="606" t="s">
        <v>162</v>
      </c>
      <c r="P100" s="607"/>
      <c r="Q100" s="607"/>
      <c r="R100" s="584"/>
      <c r="S100" s="584"/>
      <c r="T100" s="3" t="s">
        <v>90</v>
      </c>
      <c r="U100" s="606" t="s">
        <v>163</v>
      </c>
      <c r="V100" s="607"/>
      <c r="W100" s="607"/>
      <c r="X100" s="584"/>
      <c r="Y100" s="584"/>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603" t="s">
        <v>139</v>
      </c>
      <c r="C102" s="604"/>
      <c r="D102" s="604"/>
      <c r="E102" s="605"/>
      <c r="F102" s="584"/>
      <c r="G102" s="584"/>
      <c r="H102" s="3" t="s">
        <v>90</v>
      </c>
      <c r="I102" s="606" t="s">
        <v>161</v>
      </c>
      <c r="J102" s="607"/>
      <c r="K102" s="607"/>
      <c r="L102" s="584"/>
      <c r="M102" s="584"/>
      <c r="N102" s="3" t="s">
        <v>90</v>
      </c>
      <c r="O102" s="606" t="s">
        <v>162</v>
      </c>
      <c r="P102" s="607"/>
      <c r="Q102" s="607"/>
      <c r="R102" s="584"/>
      <c r="S102" s="584"/>
      <c r="T102" s="3" t="s">
        <v>90</v>
      </c>
      <c r="U102" s="606" t="s">
        <v>163</v>
      </c>
      <c r="V102" s="607"/>
      <c r="W102" s="607"/>
      <c r="X102" s="584"/>
      <c r="Y102" s="584"/>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619" t="s">
        <v>89</v>
      </c>
      <c r="C104" s="620"/>
      <c r="D104" s="620"/>
      <c r="E104" s="621"/>
      <c r="F104" s="584"/>
      <c r="G104" s="584"/>
      <c r="H104" s="3" t="s">
        <v>90</v>
      </c>
      <c r="I104" s="606" t="s">
        <v>161</v>
      </c>
      <c r="J104" s="607"/>
      <c r="K104" s="607"/>
      <c r="L104" s="584"/>
      <c r="M104" s="584"/>
      <c r="N104" s="3" t="s">
        <v>90</v>
      </c>
      <c r="O104" s="606" t="s">
        <v>162</v>
      </c>
      <c r="P104" s="607"/>
      <c r="Q104" s="607"/>
      <c r="R104" s="584"/>
      <c r="S104" s="584"/>
      <c r="T104" s="3" t="s">
        <v>90</v>
      </c>
      <c r="U104" s="606" t="s">
        <v>163</v>
      </c>
      <c r="V104" s="607"/>
      <c r="W104" s="607"/>
      <c r="X104" s="584"/>
      <c r="Y104" s="584"/>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611" t="s">
        <v>152</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3"/>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614" t="s">
        <v>153</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608" t="s">
        <v>126</v>
      </c>
      <c r="C114" s="609"/>
      <c r="D114" s="609"/>
      <c r="E114" s="610"/>
      <c r="F114" s="587"/>
      <c r="G114" s="587"/>
      <c r="H114" s="608" t="s">
        <v>127</v>
      </c>
      <c r="I114" s="609"/>
      <c r="J114" s="609"/>
      <c r="K114" s="610"/>
      <c r="L114" s="616" t="s">
        <v>128</v>
      </c>
      <c r="M114" s="617"/>
      <c r="N114" s="618"/>
      <c r="O114" s="587"/>
      <c r="P114" s="587"/>
      <c r="Q114" s="616" t="s">
        <v>129</v>
      </c>
      <c r="R114" s="617"/>
      <c r="S114" s="618"/>
      <c r="T114" s="587"/>
      <c r="U114" s="587"/>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608" t="s">
        <v>132</v>
      </c>
      <c r="C118" s="609"/>
      <c r="D118" s="609"/>
      <c r="E118" s="610"/>
      <c r="F118" s="587"/>
      <c r="G118" s="587"/>
      <c r="H118" s="608" t="s">
        <v>133</v>
      </c>
      <c r="I118" s="609"/>
      <c r="J118" s="609"/>
      <c r="K118" s="610"/>
      <c r="L118" s="587"/>
      <c r="M118" s="587"/>
      <c r="N118" s="608" t="s">
        <v>134</v>
      </c>
      <c r="O118" s="609"/>
      <c r="P118" s="609"/>
      <c r="Q118" s="610"/>
      <c r="R118" s="587"/>
      <c r="S118" s="587"/>
      <c r="T118" s="608" t="s">
        <v>135</v>
      </c>
      <c r="U118" s="609"/>
      <c r="V118" s="609"/>
      <c r="W118" s="610"/>
      <c r="X118" s="587"/>
      <c r="Y118" s="587"/>
    </row>
    <row r="119" spans="2:26" ht="20.100000000000001" customHeight="1" x14ac:dyDescent="0.15">
      <c r="B119" s="575" t="s">
        <v>189</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622" t="s">
        <v>167</v>
      </c>
      <c r="C122" s="623"/>
      <c r="D122" s="623"/>
      <c r="E122" s="623"/>
      <c r="F122" s="623"/>
      <c r="G122" s="629"/>
      <c r="H122" s="629"/>
      <c r="I122" s="629"/>
      <c r="J122" s="629"/>
      <c r="K122" s="622" t="s">
        <v>169</v>
      </c>
      <c r="L122" s="623"/>
      <c r="M122" s="623"/>
      <c r="N122" s="623"/>
      <c r="O122" s="624"/>
      <c r="P122" s="630"/>
      <c r="Q122" s="630"/>
      <c r="R122" s="630"/>
      <c r="S122" s="630"/>
      <c r="T122" s="630"/>
      <c r="U122" s="630"/>
      <c r="V122" s="630"/>
      <c r="W122" s="630"/>
      <c r="X122" s="630"/>
      <c r="Y122" s="630"/>
      <c r="Z122" s="630"/>
    </row>
    <row r="123" spans="2:26" ht="20.100000000000001" customHeight="1" x14ac:dyDescent="0.15">
      <c r="B123" s="56"/>
      <c r="C123" s="586" t="s">
        <v>182</v>
      </c>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622" t="s">
        <v>171</v>
      </c>
      <c r="C126" s="623"/>
      <c r="D126" s="623"/>
      <c r="E126" s="623"/>
      <c r="F126" s="623"/>
      <c r="G126" s="623"/>
      <c r="H126" s="624"/>
      <c r="I126" s="625"/>
      <c r="J126" s="625"/>
      <c r="K126" s="625"/>
      <c r="L126" s="625"/>
      <c r="M126" s="622" t="s">
        <v>64</v>
      </c>
      <c r="N126" s="623"/>
      <c r="O126" s="623"/>
      <c r="P126" s="625"/>
      <c r="Q126" s="625"/>
      <c r="R126" s="625"/>
      <c r="S126" s="625"/>
    </row>
    <row r="127" spans="2:26" ht="5.0999999999999996" customHeight="1" x14ac:dyDescent="0.15"/>
    <row r="128" spans="2:26" ht="20.100000000000001" customHeight="1" x14ac:dyDescent="0.15">
      <c r="B128" s="622" t="s">
        <v>188</v>
      </c>
      <c r="C128" s="623"/>
      <c r="D128" s="623"/>
      <c r="E128" s="623"/>
      <c r="F128" s="623"/>
      <c r="G128" s="623"/>
      <c r="H128" s="624"/>
      <c r="I128" s="626"/>
      <c r="J128" s="627"/>
      <c r="K128" s="627"/>
      <c r="L128" s="627"/>
      <c r="M128" s="627"/>
      <c r="N128" s="627"/>
      <c r="O128" s="627"/>
      <c r="P128" s="627"/>
      <c r="Q128" s="627"/>
      <c r="R128" s="627"/>
      <c r="S128" s="627"/>
      <c r="T128" s="627"/>
      <c r="U128" s="627"/>
      <c r="V128" s="627"/>
      <c r="W128" s="627"/>
      <c r="X128" s="627"/>
      <c r="Y128" s="627"/>
      <c r="Z128" s="628"/>
    </row>
    <row r="129" spans="2:26" ht="5.0999999999999996" customHeight="1" x14ac:dyDescent="0.15"/>
    <row r="130" spans="2:26" ht="20.100000000000001" customHeight="1" x14ac:dyDescent="0.15">
      <c r="B130" s="66"/>
      <c r="C130" s="586" t="s">
        <v>183</v>
      </c>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622" t="s">
        <v>64</v>
      </c>
      <c r="C133" s="623"/>
      <c r="D133" s="623"/>
      <c r="E133" s="625"/>
      <c r="F133" s="625"/>
      <c r="G133" s="625"/>
      <c r="H133" s="625"/>
    </row>
    <row r="134" spans="2:26" ht="20.100000000000001" customHeight="1" x14ac:dyDescent="0.15">
      <c r="B134" s="66"/>
      <c r="C134" s="586" t="s">
        <v>195</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622" t="s">
        <v>64</v>
      </c>
      <c r="C137" s="623"/>
      <c r="D137" s="623"/>
      <c r="E137" s="625"/>
      <c r="F137" s="625"/>
      <c r="G137" s="625"/>
      <c r="H137" s="625"/>
    </row>
    <row r="138" spans="2:26" ht="37.5" customHeight="1" x14ac:dyDescent="0.15">
      <c r="B138" s="66"/>
      <c r="C138" s="586" t="s">
        <v>197</v>
      </c>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622" t="s">
        <v>64</v>
      </c>
      <c r="C141" s="623"/>
      <c r="D141" s="623"/>
      <c r="E141" s="625"/>
      <c r="F141" s="625"/>
      <c r="G141" s="625"/>
      <c r="H141" s="625"/>
    </row>
    <row r="142" spans="2:26" ht="20.100000000000001" customHeight="1" x14ac:dyDescent="0.15">
      <c r="B142" s="66"/>
      <c r="C142" s="586" t="s">
        <v>199</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622" t="s">
        <v>64</v>
      </c>
      <c r="C145" s="623"/>
      <c r="D145" s="623"/>
      <c r="E145" s="625"/>
      <c r="F145" s="625"/>
      <c r="G145" s="625"/>
      <c r="H145" s="625"/>
    </row>
    <row r="146" spans="2:26" ht="32.25" customHeight="1" x14ac:dyDescent="0.15">
      <c r="B146" s="66"/>
      <c r="C146" s="586" t="s">
        <v>200</v>
      </c>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622" t="s">
        <v>64</v>
      </c>
      <c r="C149" s="623"/>
      <c r="D149" s="623"/>
      <c r="E149" s="625"/>
      <c r="F149" s="625"/>
      <c r="G149" s="625"/>
      <c r="H149" s="625"/>
    </row>
    <row r="150" spans="2:26" ht="20.100000000000001" customHeight="1" x14ac:dyDescent="0.15">
      <c r="B150" s="66"/>
      <c r="C150" s="586" t="s">
        <v>202</v>
      </c>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622" t="s">
        <v>64</v>
      </c>
      <c r="C153" s="623"/>
      <c r="D153" s="623"/>
      <c r="E153" s="625"/>
      <c r="F153" s="625"/>
      <c r="G153" s="625"/>
      <c r="H153" s="625"/>
    </row>
    <row r="154" spans="2:26" ht="20.100000000000001" customHeight="1" x14ac:dyDescent="0.15">
      <c r="B154" s="66"/>
      <c r="C154" s="586" t="s">
        <v>203</v>
      </c>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622" t="s">
        <v>64</v>
      </c>
      <c r="C157" s="623"/>
      <c r="D157" s="623"/>
      <c r="E157" s="625"/>
      <c r="F157" s="625"/>
      <c r="G157" s="625"/>
      <c r="H157" s="625"/>
    </row>
    <row r="158" spans="2:26" ht="20.100000000000001" customHeight="1" x14ac:dyDescent="0.15">
      <c r="B158" s="66"/>
      <c r="C158" s="586" t="s">
        <v>204</v>
      </c>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622" t="s">
        <v>64</v>
      </c>
      <c r="C161" s="623"/>
      <c r="D161" s="623"/>
      <c r="E161" s="625"/>
      <c r="F161" s="625"/>
      <c r="G161" s="625"/>
      <c r="H161" s="625"/>
    </row>
    <row r="162" spans="2:26" ht="33" customHeight="1" x14ac:dyDescent="0.15">
      <c r="B162" s="66"/>
      <c r="C162" s="586" t="s">
        <v>205</v>
      </c>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大平 裕太郎</cp:lastModifiedBy>
  <cp:lastPrinted>2024-02-01T11:03:07Z</cp:lastPrinted>
  <dcterms:created xsi:type="dcterms:W3CDTF">2017-05-08T03:29:03Z</dcterms:created>
  <dcterms:modified xsi:type="dcterms:W3CDTF">2024-02-04T23:17:58Z</dcterms:modified>
</cp:coreProperties>
</file>