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Ngt16wf01\共有\北陸信越運輸局\! 3.(共有)観光部\! 2.(共有)国際観光課\02作業中フォルダ（保存期間１年未満）\01_地域の観光資源を活用したプロモーション事業（旧VJ地方連携事業）\令和4年度\01募集から決定まで\05事業実施説明会・事業提案募集\"/>
    </mc:Choice>
  </mc:AlternateContent>
  <bookViews>
    <workbookView xWindow="0" yWindow="0" windowWidth="15345" windowHeight="4650" tabRatio="896"/>
  </bookViews>
  <sheets>
    <sheet name="事業提案書" sheetId="43" r:id="rId1"/>
    <sheet name="プロジェクトリスト(様式1-1)" sheetId="34" r:id="rId2"/>
    <sheet name="事業計画①(様式1-2)" sheetId="5" r:id="rId3"/>
    <sheet name="事業計画②(様式1-3)" sheetId="6" r:id="rId4"/>
    <sheet name="KPI表(様式2)" sheetId="7" r:id="rId5"/>
    <sheet name="プロジェクトリスト(様式1-1)※記載例" sheetId="4" r:id="rId6"/>
    <sheet name="事業計画①(様式1-2)※記載例" sheetId="2" r:id="rId7"/>
    <sheet name="事業計画②(様式1-3)※記載例" sheetId="1" r:id="rId8"/>
    <sheet name="KPI表(様式2)※記載例" sheetId="3" r:id="rId9"/>
  </sheets>
  <externalReferences>
    <externalReference r:id="rId10"/>
  </externalReferences>
  <definedNames>
    <definedName name="_xlnm._FilterDatabase" localSheetId="4" hidden="1">'KPI表(様式2)'!$A$3:$AH$103</definedName>
    <definedName name="_xlnm._FilterDatabase" localSheetId="8" hidden="1">'KPI表(様式2)※記載例'!$A$3:$AH$103</definedName>
    <definedName name="_xlnm.Print_Area" localSheetId="4">'KPI表(様式2)'!$A:$AH</definedName>
    <definedName name="_xlnm.Print_Area" localSheetId="8">'KPI表(様式2)※記載例'!$A:$AH</definedName>
    <definedName name="_xlnm.Print_Area" localSheetId="1">'プロジェクトリスト(様式1-1)'!$B$1:$O$31</definedName>
    <definedName name="_xlnm.Print_Area" localSheetId="5">'プロジェクトリスト(様式1-1)※記載例'!$B$1:$O$32</definedName>
    <definedName name="_xlnm.Print_Area" localSheetId="2">'事業計画①(様式1-2)'!$B$1:$AE$24</definedName>
    <definedName name="_xlnm.Print_Area" localSheetId="6">'事業計画①(様式1-2)※記載例'!$B$1:$AE$24</definedName>
    <definedName name="_xlnm.Print_Area" localSheetId="3">'事業計画②(様式1-3)'!$B$1:$AJ$14</definedName>
    <definedName name="_xlnm.Print_Area" localSheetId="7">'事業計画②(様式1-3)※記載例'!$B$1:$AJ$14</definedName>
    <definedName name="_xlnm.Print_Area" localSheetId="0">事業提案書!$A$1:$AJ$22</definedName>
    <definedName name="_xlnm.Print_Titles" localSheetId="4">'KPI表(様式2)'!$A:$H,'KPI表(様式2)'!$1:$3</definedName>
    <definedName name="_xlnm.Print_Titles" localSheetId="8">'KPI表(様式2)※記載例'!$A:$H,'KPI表(様式2)※記載例'!$1:$3</definedName>
    <definedName name="Z_75AAC644_A214_4E9E_B320_269FBCE7D0B7_.wvu.FilterData" localSheetId="4" hidden="1">'KPI表(様式2)'!$A$3:$AH$103</definedName>
    <definedName name="Z_75AAC644_A214_4E9E_B320_269FBCE7D0B7_.wvu.FilterData" localSheetId="8" hidden="1">'KPI表(様式2)※記載例'!$A$3:$AH$103</definedName>
    <definedName name="個別事業">[1]コード表!$N$21:$N$41</definedName>
    <definedName name="国名">[1]コード表!$C$3:$C$25</definedName>
    <definedName name="国名省略">[1]コード表!$D$3:$D$29</definedName>
    <definedName name="実施月">[1]コード表!$K$3:$K$64</definedName>
    <definedName name="都道府県">[1]コード表!$I$3:$I$49</definedName>
    <definedName name="部局コード">[1]コード表!$O$44:$O$55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 i="6" l="1"/>
  <c r="AJ103" i="7" l="1"/>
  <c r="AJ102" i="7"/>
  <c r="AJ101" i="7"/>
  <c r="AJ100" i="7"/>
  <c r="B100" i="7"/>
  <c r="AJ99" i="7" s="1"/>
  <c r="AJ98" i="7"/>
  <c r="AJ97" i="7"/>
  <c r="AJ96" i="7"/>
  <c r="AJ95" i="7"/>
  <c r="B95" i="7"/>
  <c r="AJ94" i="7" s="1"/>
  <c r="AJ93" i="7"/>
  <c r="AJ92" i="7"/>
  <c r="AJ91" i="7"/>
  <c r="AJ90" i="7"/>
  <c r="B90" i="7"/>
  <c r="AJ89" i="7" s="1"/>
  <c r="AJ88" i="7"/>
  <c r="AJ87" i="7"/>
  <c r="AJ86" i="7"/>
  <c r="AJ85" i="7"/>
  <c r="B85" i="7"/>
  <c r="AJ84" i="7" s="1"/>
  <c r="AJ83" i="7"/>
  <c r="AJ82" i="7"/>
  <c r="AJ81" i="7"/>
  <c r="AJ80" i="7"/>
  <c r="B80" i="7"/>
  <c r="AJ79" i="7" s="1"/>
  <c r="AJ78" i="7"/>
  <c r="AJ77" i="7"/>
  <c r="AJ76" i="7"/>
  <c r="AJ75" i="7"/>
  <c r="B75" i="7"/>
  <c r="AJ74" i="7" s="1"/>
  <c r="AJ73" i="7"/>
  <c r="AJ72" i="7"/>
  <c r="AJ71" i="7"/>
  <c r="AJ70" i="7"/>
  <c r="B70" i="7"/>
  <c r="AJ69" i="7" s="1"/>
  <c r="AJ68" i="7"/>
  <c r="AJ67" i="7"/>
  <c r="AJ66" i="7"/>
  <c r="AJ65" i="7"/>
  <c r="B65" i="7"/>
  <c r="AJ64" i="7" s="1"/>
  <c r="AJ63" i="7"/>
  <c r="AJ62" i="7"/>
  <c r="AJ61" i="7"/>
  <c r="AJ60" i="7"/>
  <c r="B60" i="7"/>
  <c r="AJ59" i="7" s="1"/>
  <c r="AJ58" i="7"/>
  <c r="AJ57" i="7"/>
  <c r="AJ56" i="7"/>
  <c r="AJ55" i="7"/>
  <c r="B55" i="7"/>
  <c r="AJ54" i="7" s="1"/>
  <c r="AJ53" i="7"/>
  <c r="AJ52" i="7"/>
  <c r="AJ51" i="7"/>
  <c r="AJ50" i="7"/>
  <c r="B50" i="7"/>
  <c r="AJ49" i="7" s="1"/>
  <c r="AJ48" i="7"/>
  <c r="AJ47" i="7"/>
  <c r="AJ46" i="7"/>
  <c r="AJ45" i="7"/>
  <c r="B45" i="7"/>
  <c r="AJ44" i="7" s="1"/>
  <c r="AJ43" i="7"/>
  <c r="AJ42" i="7"/>
  <c r="AJ41" i="7"/>
  <c r="AJ40" i="7"/>
  <c r="B40" i="7"/>
  <c r="AJ39" i="7" s="1"/>
  <c r="AJ38" i="7"/>
  <c r="AJ37" i="7"/>
  <c r="AJ36" i="7"/>
  <c r="AJ35" i="7"/>
  <c r="B35" i="7"/>
  <c r="AJ34" i="7" s="1"/>
  <c r="AJ33" i="7"/>
  <c r="AJ32" i="7"/>
  <c r="AJ31" i="7"/>
  <c r="AJ30" i="7"/>
  <c r="B30" i="7"/>
  <c r="AJ29" i="7" s="1"/>
  <c r="AJ28" i="7"/>
  <c r="AJ27" i="7"/>
  <c r="AJ26" i="7"/>
  <c r="AJ25" i="7"/>
  <c r="B25" i="7"/>
  <c r="AJ24" i="7" s="1"/>
  <c r="AJ23" i="7"/>
  <c r="AJ22" i="7"/>
  <c r="AJ21" i="7"/>
  <c r="AJ20" i="7"/>
  <c r="B20" i="7"/>
  <c r="AJ19" i="7" s="1"/>
  <c r="AJ18" i="7"/>
  <c r="AJ17" i="7"/>
  <c r="AJ16" i="7"/>
  <c r="AJ15" i="7"/>
  <c r="B15" i="7"/>
  <c r="AJ14" i="7" s="1"/>
  <c r="AJ13" i="7"/>
  <c r="AJ12" i="7"/>
  <c r="AJ11" i="7"/>
  <c r="AJ10" i="7"/>
  <c r="B10" i="7"/>
  <c r="AJ9" i="7" s="1"/>
  <c r="AJ8" i="7"/>
  <c r="AJ7" i="7"/>
  <c r="AJ6" i="7"/>
  <c r="AJ5" i="7"/>
  <c r="B5" i="7"/>
  <c r="AJ4" i="7" s="1"/>
  <c r="C2" i="7"/>
  <c r="T16" i="6"/>
  <c r="V15" i="6"/>
  <c r="V16" i="6" s="1"/>
  <c r="U15" i="6"/>
  <c r="U16" i="6" s="1"/>
  <c r="T15" i="6"/>
  <c r="V14" i="6"/>
  <c r="U14" i="6"/>
  <c r="T14" i="6"/>
  <c r="T13" i="6"/>
  <c r="T12" i="6"/>
  <c r="T11" i="6"/>
  <c r="T10" i="6"/>
  <c r="T9" i="6"/>
  <c r="T8" i="6"/>
  <c r="T7" i="6"/>
  <c r="T6" i="6"/>
  <c r="T5" i="6"/>
  <c r="T4" i="6"/>
  <c r="E7" i="5"/>
  <c r="E6" i="5"/>
  <c r="I4" i="5"/>
  <c r="N2" i="5"/>
  <c r="N1" i="5"/>
  <c r="I1" i="5"/>
  <c r="J30" i="34"/>
  <c r="E30" i="34"/>
  <c r="J29" i="34"/>
  <c r="E29" i="34"/>
  <c r="J28" i="34"/>
  <c r="E28" i="34"/>
  <c r="J27" i="34"/>
  <c r="E27" i="34"/>
  <c r="L24" i="34"/>
  <c r="N24" i="34" s="1"/>
  <c r="K24" i="34"/>
  <c r="N23" i="34"/>
  <c r="M23" i="34"/>
  <c r="J23" i="34"/>
  <c r="N22" i="34"/>
  <c r="M22" i="34"/>
  <c r="J22" i="34"/>
  <c r="N21" i="34"/>
  <c r="M21" i="34"/>
  <c r="J21" i="34"/>
  <c r="N20" i="34"/>
  <c r="M20" i="34"/>
  <c r="J20" i="34"/>
  <c r="N19" i="34"/>
  <c r="M19" i="34"/>
  <c r="J19" i="34"/>
  <c r="N18" i="34"/>
  <c r="M18" i="34"/>
  <c r="J18" i="34"/>
  <c r="N17" i="34"/>
  <c r="M17" i="34"/>
  <c r="J17" i="34"/>
  <c r="N16" i="34"/>
  <c r="M16" i="34"/>
  <c r="J16" i="34"/>
  <c r="N15" i="34"/>
  <c r="M15" i="34"/>
  <c r="J15" i="34"/>
  <c r="N14" i="34"/>
  <c r="M14" i="34"/>
  <c r="J14" i="34"/>
  <c r="N13" i="34"/>
  <c r="M13" i="34"/>
  <c r="J13" i="34"/>
  <c r="N12" i="34"/>
  <c r="M12" i="34"/>
  <c r="J12" i="34"/>
  <c r="N11" i="34"/>
  <c r="M11" i="34"/>
  <c r="J11" i="34"/>
  <c r="N10" i="34"/>
  <c r="M10" i="34"/>
  <c r="J10" i="34"/>
  <c r="N9" i="34"/>
  <c r="M9" i="34"/>
  <c r="J9" i="34"/>
  <c r="N8" i="34"/>
  <c r="M8" i="34"/>
  <c r="J8" i="34"/>
  <c r="N7" i="34"/>
  <c r="M7" i="34"/>
  <c r="J7" i="34"/>
  <c r="N6" i="34"/>
  <c r="M6" i="34"/>
  <c r="J6" i="34"/>
  <c r="N5" i="34"/>
  <c r="M5" i="34"/>
  <c r="J5" i="34"/>
  <c r="J4" i="34"/>
  <c r="J24" i="34" s="1"/>
  <c r="AJ103" i="3"/>
  <c r="AJ102" i="3"/>
  <c r="AJ101" i="3"/>
  <c r="AJ100" i="3"/>
  <c r="B100" i="3"/>
  <c r="AJ99" i="3" s="1"/>
  <c r="AJ98" i="3"/>
  <c r="AJ97" i="3"/>
  <c r="AJ96" i="3"/>
  <c r="AJ95" i="3"/>
  <c r="B95" i="3"/>
  <c r="AJ94" i="3" s="1"/>
  <c r="AJ93" i="3"/>
  <c r="AJ92" i="3"/>
  <c r="AJ91" i="3"/>
  <c r="AJ90" i="3"/>
  <c r="B90" i="3"/>
  <c r="AJ89" i="3" s="1"/>
  <c r="AJ88" i="3"/>
  <c r="AJ87" i="3"/>
  <c r="AJ86" i="3"/>
  <c r="AJ85" i="3"/>
  <c r="B85" i="3"/>
  <c r="AJ84" i="3" s="1"/>
  <c r="AJ83" i="3"/>
  <c r="AJ82" i="3"/>
  <c r="AJ81" i="3"/>
  <c r="AJ80" i="3"/>
  <c r="B80" i="3"/>
  <c r="AJ79" i="3" s="1"/>
  <c r="AJ78" i="3"/>
  <c r="AJ77" i="3"/>
  <c r="AJ76" i="3"/>
  <c r="AJ75" i="3"/>
  <c r="B75" i="3"/>
  <c r="AJ74" i="3" s="1"/>
  <c r="AJ73" i="3"/>
  <c r="AJ72" i="3"/>
  <c r="AJ71" i="3"/>
  <c r="AJ70" i="3"/>
  <c r="B70" i="3"/>
  <c r="AJ69" i="3" s="1"/>
  <c r="AJ68" i="3"/>
  <c r="AJ67" i="3"/>
  <c r="AJ66" i="3"/>
  <c r="AJ65" i="3"/>
  <c r="B65" i="3"/>
  <c r="AJ64" i="3" s="1"/>
  <c r="AJ63" i="3"/>
  <c r="AJ62" i="3"/>
  <c r="AJ61" i="3"/>
  <c r="AJ60" i="3"/>
  <c r="B60" i="3"/>
  <c r="AJ59" i="3" s="1"/>
  <c r="AJ58" i="3"/>
  <c r="AJ57" i="3"/>
  <c r="AJ56" i="3"/>
  <c r="AJ55" i="3"/>
  <c r="B55" i="3"/>
  <c r="AJ54" i="3" s="1"/>
  <c r="AJ53" i="3"/>
  <c r="AJ52" i="3"/>
  <c r="AJ51" i="3"/>
  <c r="AJ50" i="3"/>
  <c r="B50" i="3"/>
  <c r="AJ49" i="3" s="1"/>
  <c r="AJ48" i="3"/>
  <c r="AJ47" i="3"/>
  <c r="AJ46" i="3"/>
  <c r="AJ45" i="3"/>
  <c r="B45" i="3"/>
  <c r="AJ44" i="3" s="1"/>
  <c r="AJ43" i="3"/>
  <c r="AJ42" i="3"/>
  <c r="AJ41" i="3"/>
  <c r="AJ40" i="3"/>
  <c r="B40" i="3"/>
  <c r="AJ39" i="3" s="1"/>
  <c r="AJ38" i="3"/>
  <c r="AJ37" i="3"/>
  <c r="AJ36" i="3"/>
  <c r="AJ35" i="3"/>
  <c r="B35" i="3"/>
  <c r="AJ34" i="3" s="1"/>
  <c r="AJ33" i="3"/>
  <c r="AJ32" i="3"/>
  <c r="AJ31" i="3"/>
  <c r="AJ30" i="3"/>
  <c r="B30" i="3"/>
  <c r="AJ29" i="3" s="1"/>
  <c r="AJ28" i="3"/>
  <c r="AJ27" i="3"/>
  <c r="AJ26" i="3"/>
  <c r="AJ25" i="3"/>
  <c r="B25" i="3"/>
  <c r="AJ24" i="3" s="1"/>
  <c r="AJ23" i="3"/>
  <c r="AJ22" i="3"/>
  <c r="AJ21" i="3"/>
  <c r="AJ20" i="3"/>
  <c r="B20" i="3"/>
  <c r="AJ19" i="3" s="1"/>
  <c r="AJ18" i="3"/>
  <c r="AJ17" i="3"/>
  <c r="AJ16" i="3"/>
  <c r="AJ15" i="3"/>
  <c r="B15" i="3"/>
  <c r="AJ14" i="3" s="1"/>
  <c r="AJ13" i="3"/>
  <c r="AJ12" i="3"/>
  <c r="AJ11" i="3"/>
  <c r="AJ10" i="3"/>
  <c r="B10" i="3"/>
  <c r="AJ9" i="3" s="1"/>
  <c r="AJ8" i="3"/>
  <c r="AJ7" i="3"/>
  <c r="AJ6" i="3"/>
  <c r="AJ5" i="3"/>
  <c r="B5" i="3"/>
  <c r="AJ4" i="3"/>
  <c r="C2" i="3"/>
  <c r="V16" i="1"/>
  <c r="U16" i="1"/>
  <c r="T16" i="1"/>
  <c r="V15" i="1"/>
  <c r="U15" i="1"/>
  <c r="T15" i="1"/>
  <c r="V14" i="1"/>
  <c r="U14" i="1"/>
  <c r="T14" i="1"/>
  <c r="T13" i="1"/>
  <c r="T12" i="1"/>
  <c r="T11" i="1"/>
  <c r="T10" i="1"/>
  <c r="T9" i="1"/>
  <c r="T8" i="1"/>
  <c r="T7" i="1"/>
  <c r="T6" i="1"/>
  <c r="T5" i="1"/>
  <c r="T4" i="1"/>
  <c r="G1" i="1"/>
  <c r="F7" i="2"/>
  <c r="E7" i="2"/>
  <c r="F6" i="2"/>
  <c r="E6" i="2"/>
  <c r="F5" i="2"/>
  <c r="E5" i="2"/>
  <c r="I4" i="2"/>
  <c r="N2" i="2"/>
  <c r="N1" i="2"/>
  <c r="I1" i="2"/>
  <c r="J31" i="4"/>
  <c r="E31" i="4"/>
  <c r="J30" i="4"/>
  <c r="E30" i="4"/>
  <c r="J29" i="4"/>
  <c r="E29" i="4"/>
  <c r="J28" i="4"/>
  <c r="E28" i="4"/>
  <c r="J27" i="4"/>
  <c r="E27" i="4"/>
  <c r="N24" i="4"/>
  <c r="M24" i="4"/>
  <c r="L24" i="4"/>
  <c r="K24" i="4"/>
  <c r="J24" i="4"/>
  <c r="N23" i="4"/>
  <c r="M23" i="4"/>
  <c r="J23" i="4"/>
  <c r="N22" i="4"/>
  <c r="M22" i="4"/>
  <c r="J22" i="4"/>
  <c r="N21" i="4"/>
  <c r="M21" i="4"/>
  <c r="J21" i="4"/>
  <c r="N20" i="4"/>
  <c r="M20" i="4"/>
  <c r="J20" i="4"/>
  <c r="N19" i="4"/>
  <c r="M19" i="4"/>
  <c r="J19" i="4"/>
  <c r="N18" i="4"/>
  <c r="M18" i="4"/>
  <c r="J18" i="4"/>
  <c r="N17" i="4"/>
  <c r="M17" i="4"/>
  <c r="J17" i="4"/>
  <c r="N16" i="4"/>
  <c r="M16" i="4"/>
  <c r="J16" i="4"/>
  <c r="N15" i="4"/>
  <c r="M15" i="4"/>
  <c r="J15" i="4"/>
  <c r="N14" i="4"/>
  <c r="M14" i="4"/>
  <c r="J14" i="4"/>
  <c r="N13" i="4"/>
  <c r="M13" i="4"/>
  <c r="J13" i="4"/>
  <c r="N12" i="4"/>
  <c r="M12" i="4"/>
  <c r="J12" i="4"/>
  <c r="N11" i="4"/>
  <c r="M11" i="4"/>
  <c r="J11" i="4"/>
  <c r="N10" i="4"/>
  <c r="M10" i="4"/>
  <c r="J10" i="4"/>
  <c r="N9" i="4"/>
  <c r="M9" i="4"/>
  <c r="J9" i="4"/>
  <c r="N8" i="4"/>
  <c r="M8" i="4"/>
  <c r="J8" i="4"/>
  <c r="N7" i="4"/>
  <c r="M7" i="4"/>
  <c r="J7" i="4"/>
  <c r="N6" i="4"/>
  <c r="M6" i="4"/>
  <c r="J6" i="4"/>
  <c r="N5" i="4"/>
  <c r="M5" i="4"/>
  <c r="J5" i="4"/>
  <c r="N4" i="4"/>
  <c r="M4" i="4"/>
  <c r="J4" i="4"/>
  <c r="AH1" i="6"/>
  <c r="AH1" i="1"/>
  <c r="AD1" i="5"/>
  <c r="AD1" i="2"/>
  <c r="E5" i="5" l="1"/>
  <c r="F7" i="5" s="1"/>
  <c r="E31" i="34"/>
  <c r="M4" i="34"/>
  <c r="N4" i="34"/>
  <c r="M24" i="34"/>
  <c r="J31" i="34"/>
  <c r="F5" i="5" l="1"/>
  <c r="F6" i="5"/>
</calcChain>
</file>

<file path=xl/comments1.xml><?xml version="1.0" encoding="utf-8"?>
<comments xmlns="http://schemas.openxmlformats.org/spreadsheetml/2006/main">
  <authors>
    <author>なし</author>
    <author>作成者</author>
  </authors>
  <commentList>
    <comment ref="C2" authorId="0" shapeId="0">
      <text>
        <r>
          <rPr>
            <b/>
            <sz val="11"/>
            <rFont val="Meiryo UI"/>
            <family val="3"/>
            <charset val="128"/>
          </rPr>
          <t>‹個別事業›
旅行会社招請,
現地海外商談会,
トラベルマート,
共同広告,
セミナー（BtoB),
旅行会社等セールスコール,
純広告（オフライン・オンライン）,
純広告（オフライン）,
純広告（オンライン）,
メディア・インフルエンサー招請,
海外メディア・インフルエンサー説明会,
インターネット（WEB）,
インターネット（SNS）,
印刷物・画像・映像,
イベント・旅行博等出展</t>
        </r>
      </text>
    </comment>
    <comment ref="W2" authorId="1" shapeId="0">
      <text>
        <r>
          <rPr>
            <b/>
            <sz val="12"/>
            <rFont val="Meiryo UI"/>
            <family val="3"/>
            <charset val="128"/>
          </rPr>
          <t>◆</t>
        </r>
        <r>
          <rPr>
            <b/>
            <u/>
            <sz val="12"/>
            <rFont val="Meiryo UI"/>
            <family val="3"/>
            <charset val="128"/>
          </rPr>
          <t>令和4年度実施方針［重点化項目］</t>
        </r>
        <r>
          <rPr>
            <sz val="12"/>
            <rFont val="Meiryo UI"/>
            <family val="3"/>
            <charset val="128"/>
          </rPr>
          <t xml:space="preserve">
　①　アジア市場においては、拡大するリピーター層の更なる訪日の促進、多様化する個人旅行ニーズに対応する多彩な旅行テーマの提案、
　　　 未訪日層の掘り起こしの強化を図るものであること
　②　欧米豪市場を対象としたもの
　③　富裕旅行者層や長期滞在者の誘客を目的としたもの
　④　閑散期対策など、年間を通じた訪日需要の創出につながるもの
　⑤　航空便・クルーズ船の新規路線誘致・路線回復等に資するもの
　⑥　関係省庁が実施する観光振興に資する取組と連携するもの
　⑦　新型コロナウイルス感染症収束後の旅行トレンドに対応して誘客を図るもの</t>
        </r>
        <r>
          <rPr>
            <sz val="12"/>
            <color indexed="81"/>
            <rFont val="ＭＳ Ｐゴシック"/>
            <family val="3"/>
            <charset val="128"/>
          </rPr>
          <t xml:space="preserve">
</t>
        </r>
        <r>
          <rPr>
            <sz val="12"/>
            <color indexed="81"/>
            <rFont val="Meiryo UI"/>
            <family val="3"/>
            <charset val="128"/>
          </rPr>
          <t>　　　ⅰ　⑦のうちアウトドアを訴求するもの
　　　ⅱ　⑦のうちサステナブルツーリズムを訴求するもの</t>
        </r>
      </text>
    </comment>
    <comment ref="AJ2" authorId="0" shapeId="0">
      <text>
        <r>
          <rPr>
            <sz val="11"/>
            <color indexed="81"/>
            <rFont val="Meiryo UI"/>
            <family val="3"/>
            <charset val="128"/>
          </rPr>
          <t>●事業の継続性について記載。
　　①同一プロジェクトにて継続する同一の個別事業の場合は、</t>
        </r>
        <r>
          <rPr>
            <b/>
            <sz val="11"/>
            <color indexed="81"/>
            <rFont val="Meiryo UI"/>
            <family val="3"/>
            <charset val="128"/>
          </rPr>
          <t>【継続年数】を記載</t>
        </r>
        <r>
          <rPr>
            <sz val="11"/>
            <color indexed="81"/>
            <rFont val="Meiryo UI"/>
            <family val="3"/>
            <charset val="128"/>
          </rPr>
          <t xml:space="preserve">
　　②プロジェクトは継続しているが、新たな個別事業として追加される場合は「新規」と記入　
　　③前年度の別のプロジェクトから継続して行う個別事業がある場合は、　　
　　</t>
        </r>
        <r>
          <rPr>
            <b/>
            <sz val="11"/>
            <color indexed="81"/>
            <rFont val="Meiryo UI"/>
            <family val="3"/>
            <charset val="128"/>
          </rPr>
          <t>　 【前年度のプロジェクト名】を記入のうえ、【継続年数】を記載。</t>
        </r>
        <r>
          <rPr>
            <sz val="11"/>
            <color indexed="81"/>
            <rFont val="Meiryo UI"/>
            <family val="3"/>
            <charset val="128"/>
          </rPr>
          <t xml:space="preserve">
</t>
        </r>
        <r>
          <rPr>
            <b/>
            <sz val="11"/>
            <color indexed="81"/>
            <rFont val="Meiryo UI"/>
            <family val="3"/>
            <charset val="128"/>
          </rPr>
          <t>　※他局にあった個別事業も【継続】とみなします。</t>
        </r>
      </text>
    </comment>
  </commentList>
</comments>
</file>

<file path=xl/comments2.xml><?xml version="1.0" encoding="utf-8"?>
<comments xmlns="http://schemas.openxmlformats.org/spreadsheetml/2006/main">
  <authors>
    <author>なし</author>
  </authors>
  <commentList>
    <comment ref="AK3" authorId="0" shapeId="0">
      <text>
        <r>
          <rPr>
            <b/>
            <sz val="12"/>
            <color indexed="81"/>
            <rFont val="Meiryo UI"/>
            <family val="3"/>
            <charset val="128"/>
          </rPr>
          <t>&lt;契約状況の確認&gt;
未着手,
公示中,
受託事業者の特定,
契約済,
事業実施中,
事業終了,
報告書受領済</t>
        </r>
        <r>
          <rPr>
            <sz val="12"/>
            <color indexed="81"/>
            <rFont val="Meiryo UI"/>
            <family val="3"/>
            <charset val="128"/>
          </rPr>
          <t xml:space="preserve">
</t>
        </r>
      </text>
    </comment>
    <comment ref="AS3" authorId="0" shapeId="0">
      <text>
        <r>
          <rPr>
            <b/>
            <sz val="12"/>
            <color indexed="81"/>
            <rFont val="Meiryo UI"/>
            <family val="3"/>
            <charset val="128"/>
          </rPr>
          <t>＜還元するデータ等の種類を選択＞
※還元するデータの種類が決まり次第、記入。</t>
        </r>
      </text>
    </comment>
    <comment ref="AV3" authorId="0" shapeId="0">
      <text>
        <r>
          <rPr>
            <b/>
            <sz val="12"/>
            <color indexed="81"/>
            <rFont val="Meiryo UI"/>
            <family val="3"/>
            <charset val="128"/>
          </rPr>
          <t>‹特記事項・備考等›
GDPR対象国等データは保存しているが提出できない場合などに特記事項として記入</t>
        </r>
      </text>
    </comment>
  </commentList>
</comments>
</file>

<file path=xl/comments3.xml><?xml version="1.0" encoding="utf-8"?>
<comments xmlns="http://schemas.openxmlformats.org/spreadsheetml/2006/main">
  <authors>
    <author>なし</author>
    <author>作成者</author>
  </authors>
  <commentList>
    <comment ref="C2" authorId="0" shapeId="0">
      <text>
        <r>
          <rPr>
            <b/>
            <sz val="11"/>
            <rFont val="Meiryo UI"/>
            <family val="3"/>
            <charset val="128"/>
          </rPr>
          <t>‹個別事業›
旅行会社招請,
現地海外商談会,
トラベルマート,
共同広告,
セミナー（BtoB),
旅行会社等セールスコール,
純広告（オフライン・オンライン）,
純広告（オフライン）,
純広告（オンライン）,
メディア・インフルエンサー招請,
海外メディア・インフルエンサー説明会,
インターネット（WEB）,
インターネット（SNS）,
印刷物・画像・映像,
イベント・旅行博等出展</t>
        </r>
      </text>
    </comment>
    <comment ref="W2" authorId="1" shapeId="0">
      <text>
        <r>
          <rPr>
            <b/>
            <sz val="12"/>
            <rFont val="Meiryo UI"/>
            <family val="3"/>
            <charset val="128"/>
          </rPr>
          <t>◆</t>
        </r>
        <r>
          <rPr>
            <b/>
            <u/>
            <sz val="12"/>
            <rFont val="Meiryo UI"/>
            <family val="3"/>
            <charset val="128"/>
          </rPr>
          <t>令和4年度実施方針［重点化項目］</t>
        </r>
        <r>
          <rPr>
            <sz val="12"/>
            <rFont val="Meiryo UI"/>
            <family val="3"/>
            <charset val="128"/>
          </rPr>
          <t xml:space="preserve">
　①　アジア市場においては、拡大するリピーター層の更なる訪日の促進、多様化する個人旅行ニーズに対応する多彩な旅行テーマの提案、
　　　 未訪日層の掘り起こしの強化を図るものであること
　②　欧米豪市場を対象としたもの
　③　富裕旅行者層や長期滞在者の誘客を目的としたもの
　④　閑散期対策など、年間を通じた訪日需要の創出につながるもの
　⑤　航空便・クルーズ船の新規路線誘致・路線回復等に資するもの
　⑥　関係省庁が実施する観光振興に資する取組と連携するもの
　⑦　新型コロナウイルス感染症収束後の旅行トレンドに対応して誘客を図るもの</t>
        </r>
        <r>
          <rPr>
            <sz val="12"/>
            <color indexed="81"/>
            <rFont val="ＭＳ Ｐゴシック"/>
            <family val="3"/>
            <charset val="128"/>
          </rPr>
          <t xml:space="preserve">
</t>
        </r>
        <r>
          <rPr>
            <sz val="12"/>
            <color indexed="81"/>
            <rFont val="Meiryo UI"/>
            <family val="3"/>
            <charset val="128"/>
          </rPr>
          <t>　　　ⅰ　⑦のうちアウトドアを訴求するもの
　　　ⅱ　⑦のうちサステナブルツーリズムを訴求するもの</t>
        </r>
      </text>
    </comment>
    <comment ref="AJ2" authorId="0" shapeId="0">
      <text>
        <r>
          <rPr>
            <sz val="11"/>
            <color indexed="81"/>
            <rFont val="Meiryo UI"/>
            <family val="3"/>
            <charset val="128"/>
          </rPr>
          <t>●事業の継続性について記載。
　　①同一プロジェクトにて継続する同一の個別事業の場合は、</t>
        </r>
        <r>
          <rPr>
            <b/>
            <sz val="11"/>
            <color indexed="81"/>
            <rFont val="Meiryo UI"/>
            <family val="3"/>
            <charset val="128"/>
          </rPr>
          <t>【継続年数】を記載</t>
        </r>
        <r>
          <rPr>
            <sz val="11"/>
            <color indexed="81"/>
            <rFont val="Meiryo UI"/>
            <family val="3"/>
            <charset val="128"/>
          </rPr>
          <t xml:space="preserve">
　　②プロジェクトは継続しているが、新たな個別事業として追加される場合は「新規」と記入　
　　③前年度の別のプロジェクトから継続して行う個別事業がある場合は、　　
　　</t>
        </r>
        <r>
          <rPr>
            <b/>
            <sz val="11"/>
            <color indexed="81"/>
            <rFont val="Meiryo UI"/>
            <family val="3"/>
            <charset val="128"/>
          </rPr>
          <t>　 【前年度のプロジェクト名】を記入のうえ、【継続年数】を記載。</t>
        </r>
        <r>
          <rPr>
            <sz val="11"/>
            <color indexed="81"/>
            <rFont val="Meiryo UI"/>
            <family val="3"/>
            <charset val="128"/>
          </rPr>
          <t xml:space="preserve">
</t>
        </r>
        <r>
          <rPr>
            <b/>
            <sz val="11"/>
            <color indexed="81"/>
            <rFont val="Meiryo UI"/>
            <family val="3"/>
            <charset val="128"/>
          </rPr>
          <t>　※他局にあった個別事業も【継続】とみなします。</t>
        </r>
      </text>
    </comment>
  </commentList>
</comments>
</file>

<file path=xl/comments4.xml><?xml version="1.0" encoding="utf-8"?>
<comments xmlns="http://schemas.openxmlformats.org/spreadsheetml/2006/main">
  <authors>
    <author>なし</author>
  </authors>
  <commentList>
    <comment ref="AK3" authorId="0" shapeId="0">
      <text>
        <r>
          <rPr>
            <b/>
            <sz val="12"/>
            <color indexed="81"/>
            <rFont val="Meiryo UI"/>
            <family val="3"/>
            <charset val="128"/>
          </rPr>
          <t>&lt;契約状況の確認&gt;
未着手,
公示中,
受託事業者の特定,
契約済,
事業実施中,
事業終了,
報告書受領済</t>
        </r>
        <r>
          <rPr>
            <sz val="12"/>
            <color indexed="81"/>
            <rFont val="Meiryo UI"/>
            <family val="3"/>
            <charset val="128"/>
          </rPr>
          <t xml:space="preserve">
</t>
        </r>
      </text>
    </comment>
    <comment ref="AS3" authorId="0" shapeId="0">
      <text>
        <r>
          <rPr>
            <b/>
            <sz val="12"/>
            <color indexed="81"/>
            <rFont val="Meiryo UI"/>
            <family val="3"/>
            <charset val="128"/>
          </rPr>
          <t>＜還元するデータ等の種類を選択＞
※還元するデータの種類が決まり次第、記入。</t>
        </r>
      </text>
    </comment>
    <comment ref="AV3" authorId="0" shapeId="0">
      <text>
        <r>
          <rPr>
            <b/>
            <sz val="12"/>
            <color indexed="81"/>
            <rFont val="Meiryo UI"/>
            <family val="3"/>
            <charset val="128"/>
          </rPr>
          <t>‹特記事項・備考等›
GDPR対象国等データは保存しているが提出できない場合などに特記事項として記入</t>
        </r>
      </text>
    </comment>
  </commentList>
</comments>
</file>

<file path=xl/sharedStrings.xml><?xml version="1.0" encoding="utf-8"?>
<sst xmlns="http://schemas.openxmlformats.org/spreadsheetml/2006/main" count="460" uniqueCount="192">
  <si>
    <t>実施部署</t>
    <rPh sb="0" eb="2">
      <t>ジッシ</t>
    </rPh>
    <rPh sb="2" eb="4">
      <t>ブショ</t>
    </rPh>
    <phoneticPr fontId="2"/>
  </si>
  <si>
    <t>事業番号</t>
    <rPh sb="0" eb="2">
      <t>ジギョウ</t>
    </rPh>
    <rPh sb="2" eb="4">
      <t>バンゴウ</t>
    </rPh>
    <phoneticPr fontId="2"/>
  </si>
  <si>
    <t>実施期間</t>
    <rPh sb="0" eb="2">
      <t>ジッシ</t>
    </rPh>
    <rPh sb="2" eb="4">
      <t>キカン</t>
    </rPh>
    <phoneticPr fontId="2"/>
  </si>
  <si>
    <t>金額(千円)</t>
    <rPh sb="0" eb="2">
      <t>キンガク</t>
    </rPh>
    <phoneticPr fontId="2"/>
  </si>
  <si>
    <t>事業計画</t>
    <rPh sb="0" eb="2">
      <t>ジギョウ</t>
    </rPh>
    <rPh sb="2" eb="4">
      <t>ケイカク</t>
    </rPh>
    <phoneticPr fontId="2"/>
  </si>
  <si>
    <t>●●市
●●町</t>
    <rPh sb="2" eb="3">
      <t>シ</t>
    </rPh>
    <rPh sb="6" eb="7">
      <t>マチ</t>
    </rPh>
    <phoneticPr fontId="2"/>
  </si>
  <si>
    <t>率（％）</t>
    <rPh sb="0" eb="1">
      <t>リツ</t>
    </rPh>
    <phoneticPr fontId="2"/>
  </si>
  <si>
    <t>更新日</t>
    <rPh sb="0" eb="2">
      <t>コウシン</t>
    </rPh>
    <rPh sb="2" eb="3">
      <t>ヒ</t>
    </rPh>
    <phoneticPr fontId="2"/>
  </si>
  <si>
    <t>日本政策投資銀行の2020年度新型コロナウイルス影響度特別調査によると、旅行需要は高収入者層から回復することが伺えるため、AT旅行者の中でも比較的多い高所得者を優先的にターゲットとする。</t>
  </si>
  <si>
    <t>事業テーマ</t>
    <rPh sb="0" eb="2">
      <t>ジギョウ</t>
    </rPh>
    <phoneticPr fontId="2"/>
  </si>
  <si>
    <t>ⅰ</t>
  </si>
  <si>
    <t>担当者</t>
    <rPh sb="0" eb="3">
      <t>タントウシャ</t>
    </rPh>
    <phoneticPr fontId="2"/>
  </si>
  <si>
    <t>期待される効果</t>
    <rPh sb="0" eb="2">
      <t>キタイ</t>
    </rPh>
    <rPh sb="5" eb="7">
      <t>コウカ</t>
    </rPh>
    <phoneticPr fontId="2"/>
  </si>
  <si>
    <t>事業費</t>
    <rPh sb="0" eb="3">
      <t>ジギョウヒ</t>
    </rPh>
    <phoneticPr fontId="2"/>
  </si>
  <si>
    <t>※市場横断事業の場合、各プロジェクト単位の中で構成比率の高いエリアで換算</t>
    <rPh sb="1" eb="3">
      <t>シジョウ</t>
    </rPh>
    <rPh sb="3" eb="5">
      <t>オウダン</t>
    </rPh>
    <rPh sb="5" eb="7">
      <t>ジギョウ</t>
    </rPh>
    <rPh sb="8" eb="10">
      <t>バアイ</t>
    </rPh>
    <rPh sb="11" eb="12">
      <t>カク</t>
    </rPh>
    <rPh sb="18" eb="20">
      <t>タンイ</t>
    </rPh>
    <rPh sb="21" eb="22">
      <t>ナカ</t>
    </rPh>
    <rPh sb="23" eb="25">
      <t>コウセイ</t>
    </rPh>
    <rPh sb="25" eb="27">
      <t>ヒリツ</t>
    </rPh>
    <rPh sb="28" eb="29">
      <t>タカ</t>
    </rPh>
    <rPh sb="34" eb="36">
      <t>カンサン</t>
    </rPh>
    <phoneticPr fontId="2"/>
  </si>
  <si>
    <t>対象市場
（国名等）</t>
    <rPh sb="0" eb="2">
      <t>タイショウ</t>
    </rPh>
    <rPh sb="2" eb="4">
      <t>シジョウ</t>
    </rPh>
    <rPh sb="6" eb="7">
      <t>クニ</t>
    </rPh>
    <rPh sb="7" eb="8">
      <t>ナ</t>
    </rPh>
    <rPh sb="8" eb="9">
      <t>ナド</t>
    </rPh>
    <phoneticPr fontId="2"/>
  </si>
  <si>
    <t>●●</t>
  </si>
  <si>
    <t>事業主体
（連携先等）</t>
    <rPh sb="0" eb="2">
      <t>ジギョウ</t>
    </rPh>
    <phoneticPr fontId="2"/>
  </si>
  <si>
    <t>～</t>
  </si>
  <si>
    <t>総事業費</t>
    <rPh sb="0" eb="1">
      <t>ソウ</t>
    </rPh>
    <rPh sb="1" eb="4">
      <t>ジギョウヒ</t>
    </rPh>
    <phoneticPr fontId="2"/>
  </si>
  <si>
    <t>地方自治体</t>
    <rPh sb="0" eb="2">
      <t>チホウ</t>
    </rPh>
    <rPh sb="2" eb="5">
      <t>ジチタイ</t>
    </rPh>
    <phoneticPr fontId="2"/>
  </si>
  <si>
    <t>年度（西暦）</t>
    <rPh sb="0" eb="1">
      <t>トシ</t>
    </rPh>
    <rPh sb="1" eb="2">
      <t>ド</t>
    </rPh>
    <rPh sb="3" eb="5">
      <t>セイレキ</t>
    </rPh>
    <phoneticPr fontId="2"/>
  </si>
  <si>
    <t>国内対象地域
（都道府県）</t>
    <rPh sb="0" eb="2">
      <t>コクナイ</t>
    </rPh>
    <rPh sb="2" eb="4">
      <t>タイショウ</t>
    </rPh>
    <rPh sb="4" eb="5">
      <t>チ</t>
    </rPh>
    <rPh sb="5" eb="6">
      <t>イキ</t>
    </rPh>
    <rPh sb="8" eb="10">
      <t>トドウ</t>
    </rPh>
    <rPh sb="10" eb="12">
      <t>フケン</t>
    </rPh>
    <phoneticPr fontId="2"/>
  </si>
  <si>
    <t>観光団体(観光協会等)</t>
    <rPh sb="0" eb="2">
      <t>カンコウ</t>
    </rPh>
    <rPh sb="2" eb="4">
      <t>ダンタイ</t>
    </rPh>
    <rPh sb="5" eb="7">
      <t>カンコウ</t>
    </rPh>
    <rPh sb="7" eb="9">
      <t>キョウカイ</t>
    </rPh>
    <rPh sb="9" eb="10">
      <t>ナド</t>
    </rPh>
    <phoneticPr fontId="2"/>
  </si>
  <si>
    <t>数％</t>
    <rPh sb="0" eb="1">
      <t>スウ</t>
    </rPh>
    <phoneticPr fontId="2"/>
  </si>
  <si>
    <t>デジタルマーケティング等による
分析結果の反映状況</t>
    <rPh sb="11" eb="12">
      <t>トウ</t>
    </rPh>
    <phoneticPr fontId="2"/>
  </si>
  <si>
    <t>その他の団体、民間等</t>
    <rPh sb="2" eb="3">
      <t>タ</t>
    </rPh>
    <rPh sb="4" eb="6">
      <t>ダンタイ</t>
    </rPh>
    <rPh sb="7" eb="9">
      <t>ミンカン</t>
    </rPh>
    <rPh sb="9" eb="10">
      <t>ナド</t>
    </rPh>
    <phoneticPr fontId="2"/>
  </si>
  <si>
    <t>事業費（千円）</t>
    <rPh sb="0" eb="3">
      <t>ジギョウヒ</t>
    </rPh>
    <rPh sb="4" eb="6">
      <t>センエン</t>
    </rPh>
    <phoneticPr fontId="2"/>
  </si>
  <si>
    <t>内容
番号</t>
    <rPh sb="0" eb="2">
      <t>ナイヨウ</t>
    </rPh>
    <rPh sb="3" eb="5">
      <t>バンゴウ</t>
    </rPh>
    <phoneticPr fontId="2"/>
  </si>
  <si>
    <t>総合評価</t>
    <rPh sb="0" eb="2">
      <t>ソウゴウ</t>
    </rPh>
    <rPh sb="2" eb="4">
      <t>ヒョウカ</t>
    </rPh>
    <phoneticPr fontId="2"/>
  </si>
  <si>
    <t>対象市場</t>
    <rPh sb="0" eb="2">
      <t>タイショウ</t>
    </rPh>
    <rPh sb="2" eb="4">
      <t>シジョウ</t>
    </rPh>
    <phoneticPr fontId="2"/>
  </si>
  <si>
    <t/>
  </si>
  <si>
    <t>合計</t>
    <rPh sb="0" eb="2">
      <t>ゴウケイ</t>
    </rPh>
    <phoneticPr fontId="2"/>
  </si>
  <si>
    <t>①</t>
  </si>
  <si>
    <t xml:space="preserve">プロジェクト名       </t>
    <rPh sb="6" eb="7">
      <t>メイ</t>
    </rPh>
    <phoneticPr fontId="2"/>
  </si>
  <si>
    <t>事業
番号</t>
    <rPh sb="0" eb="2">
      <t>ジギョウ</t>
    </rPh>
    <rPh sb="3" eb="5">
      <t>バンゴウ</t>
    </rPh>
    <phoneticPr fontId="2"/>
  </si>
  <si>
    <t>開始月</t>
    <rPh sb="0" eb="2">
      <t>カイシ</t>
    </rPh>
    <rPh sb="2" eb="3">
      <t>ツキ</t>
    </rPh>
    <phoneticPr fontId="2"/>
  </si>
  <si>
    <t>事業戦略</t>
    <rPh sb="0" eb="2">
      <t>ジギョウ</t>
    </rPh>
    <rPh sb="2" eb="4">
      <t>センリャク</t>
    </rPh>
    <phoneticPr fontId="2"/>
  </si>
  <si>
    <t>終了月</t>
    <rPh sb="0" eb="2">
      <t>シュウリョウ</t>
    </rPh>
    <rPh sb="2" eb="3">
      <t>ツキ</t>
    </rPh>
    <phoneticPr fontId="2"/>
  </si>
  <si>
    <r>
      <t xml:space="preserve">過年度事業からの改善点
</t>
    </r>
    <r>
      <rPr>
        <sz val="10"/>
        <rFont val="Meiryo UI"/>
        <family val="3"/>
        <charset val="128"/>
      </rPr>
      <t>※外部有識者による
評価の反映状況を含む</t>
    </r>
    <rPh sb="0" eb="3">
      <t>カネンド</t>
    </rPh>
    <rPh sb="3" eb="5">
      <t>ジギョウ</t>
    </rPh>
    <rPh sb="8" eb="11">
      <t>カイゼンテン</t>
    </rPh>
    <rPh sb="27" eb="29">
      <t>ジョウキョウ</t>
    </rPh>
    <phoneticPr fontId="2"/>
  </si>
  <si>
    <t>総額</t>
    <rPh sb="0" eb="1">
      <t>ソウ</t>
    </rPh>
    <rPh sb="1" eb="2">
      <t>ガク</t>
    </rPh>
    <phoneticPr fontId="2"/>
  </si>
  <si>
    <t>継続年</t>
    <rPh sb="0" eb="2">
      <t>ケイゾク</t>
    </rPh>
    <rPh sb="2" eb="3">
      <t>トシ</t>
    </rPh>
    <phoneticPr fontId="2"/>
  </si>
  <si>
    <t>国費</t>
    <rPh sb="0" eb="2">
      <t>コクヒ</t>
    </rPh>
    <phoneticPr fontId="2"/>
  </si>
  <si>
    <t>東南アジア</t>
    <rPh sb="0" eb="2">
      <t>トウナン</t>
    </rPh>
    <phoneticPr fontId="2"/>
  </si>
  <si>
    <t>連携先負担</t>
    <rPh sb="0" eb="2">
      <t>レンケイ</t>
    </rPh>
    <rPh sb="2" eb="3">
      <t>サキ</t>
    </rPh>
    <rPh sb="3" eb="5">
      <t>フタン</t>
    </rPh>
    <phoneticPr fontId="2"/>
  </si>
  <si>
    <t>JNTO豪州・パリ事務所から提示されたLuxury旅行会社を招請社選定の参考とする。モスクワ事務所から旅行会社選定、行程設定は事前に相談するよう助言があったので事業実施時に連絡する。招請事業の計画には、日本への入国可能時期、対象市場の休暇時期等を考慮し時期を設定する。</t>
    <rPh sb="14" eb="16">
      <t>テイジ</t>
    </rPh>
    <rPh sb="30" eb="32">
      <t>ショウセイ</t>
    </rPh>
    <rPh sb="32" eb="33">
      <t>シャ</t>
    </rPh>
    <rPh sb="36" eb="38">
      <t>サンコウ</t>
    </rPh>
    <rPh sb="86" eb="88">
      <t>レンラク</t>
    </rPh>
    <phoneticPr fontId="24"/>
  </si>
  <si>
    <t>連携先</t>
    <rPh sb="0" eb="2">
      <t>レンケイ</t>
    </rPh>
    <rPh sb="2" eb="3">
      <t>サキ</t>
    </rPh>
    <phoneticPr fontId="2"/>
  </si>
  <si>
    <t>主となる</t>
    <rPh sb="0" eb="1">
      <t>シュ</t>
    </rPh>
    <phoneticPr fontId="2"/>
  </si>
  <si>
    <t>事業採択要件
に該当する
観光資源</t>
    <rPh sb="0" eb="2">
      <t>ジギョウ</t>
    </rPh>
    <rPh sb="2" eb="4">
      <t>サイタク</t>
    </rPh>
    <rPh sb="4" eb="6">
      <t>ヨウケン</t>
    </rPh>
    <rPh sb="8" eb="10">
      <t>ガイトウ</t>
    </rPh>
    <rPh sb="13" eb="15">
      <t>カンコウ</t>
    </rPh>
    <rPh sb="15" eb="17">
      <t>シゲン</t>
    </rPh>
    <phoneticPr fontId="2"/>
  </si>
  <si>
    <t>継続年</t>
    <rPh sb="0" eb="2">
      <t>ケイゾク</t>
    </rPh>
    <rPh sb="2" eb="3">
      <t>ネン</t>
    </rPh>
    <phoneticPr fontId="2"/>
  </si>
  <si>
    <t>国費割合</t>
    <rPh sb="0" eb="2">
      <t>コクヒ</t>
    </rPh>
    <rPh sb="2" eb="4">
      <t>ワリアイ</t>
    </rPh>
    <phoneticPr fontId="2"/>
  </si>
  <si>
    <t>連携先負担割合</t>
    <rPh sb="0" eb="2">
      <t>レンケイ</t>
    </rPh>
    <rPh sb="2" eb="3">
      <t>サキ</t>
    </rPh>
    <rPh sb="3" eb="5">
      <t>フタン</t>
    </rPh>
    <rPh sb="5" eb="7">
      <t>ワリアイ</t>
    </rPh>
    <phoneticPr fontId="2"/>
  </si>
  <si>
    <t>欧米豪</t>
    <rPh sb="0" eb="3">
      <t>オウベイゴウ</t>
    </rPh>
    <phoneticPr fontId="2"/>
  </si>
  <si>
    <t>事業費の構成比（％）</t>
    <rPh sb="0" eb="3">
      <t>ジギョウヒ</t>
    </rPh>
    <rPh sb="4" eb="6">
      <t>コウセイ</t>
    </rPh>
    <rPh sb="6" eb="7">
      <t>ヒ</t>
    </rPh>
    <phoneticPr fontId="2"/>
  </si>
  <si>
    <t>個別
事業
類型</t>
    <rPh sb="0" eb="2">
      <t>コベツ</t>
    </rPh>
    <rPh sb="3" eb="5">
      <t>ジギョウ</t>
    </rPh>
    <rPh sb="6" eb="7">
      <t>ルイ</t>
    </rPh>
    <rPh sb="7" eb="8">
      <t>ガタ</t>
    </rPh>
    <phoneticPr fontId="2"/>
  </si>
  <si>
    <t>＜エリア毎の目標事業比率＞</t>
  </si>
  <si>
    <t>東アジア</t>
    <rPh sb="0" eb="1">
      <t>ヒガシ</t>
    </rPh>
    <phoneticPr fontId="2"/>
  </si>
  <si>
    <t>その他</t>
    <rPh sb="2" eb="3">
      <t>タ</t>
    </rPh>
    <phoneticPr fontId="2"/>
  </si>
  <si>
    <t>目標</t>
    <rPh sb="0" eb="2">
      <t>モクヒョウ</t>
    </rPh>
    <phoneticPr fontId="2"/>
  </si>
  <si>
    <t>計画</t>
    <rPh sb="0" eb="2">
      <t>ケイカク</t>
    </rPh>
    <phoneticPr fontId="2"/>
  </si>
  <si>
    <t>目標値</t>
    <rPh sb="0" eb="3">
      <t>モクヒョウチ</t>
    </rPh>
    <phoneticPr fontId="2"/>
  </si>
  <si>
    <t>④</t>
  </si>
  <si>
    <t>エリア</t>
  </si>
  <si>
    <t>国費
（千円）</t>
    <rPh sb="0" eb="2">
      <t>コクヒ</t>
    </rPh>
    <rPh sb="4" eb="6">
      <t>センエン</t>
    </rPh>
    <phoneticPr fontId="2"/>
  </si>
  <si>
    <t>総事業費
（千円）</t>
    <rPh sb="0" eb="1">
      <t>ソウ</t>
    </rPh>
    <rPh sb="1" eb="4">
      <t>ジギョウヒ</t>
    </rPh>
    <rPh sb="6" eb="8">
      <t>センエン</t>
    </rPh>
    <phoneticPr fontId="2"/>
  </si>
  <si>
    <t>個別事業連携先
（実施主体/幹事）</t>
    <rPh sb="0" eb="2">
      <t>コベツ</t>
    </rPh>
    <rPh sb="2" eb="4">
      <t>ジギョウ</t>
    </rPh>
    <rPh sb="4" eb="6">
      <t>レンケイ</t>
    </rPh>
    <rPh sb="6" eb="7">
      <t>サキ</t>
    </rPh>
    <rPh sb="9" eb="11">
      <t>ジッシ</t>
    </rPh>
    <rPh sb="11" eb="13">
      <t>シュタイ</t>
    </rPh>
    <rPh sb="14" eb="16">
      <t>カンジ</t>
    </rPh>
    <phoneticPr fontId="2"/>
  </si>
  <si>
    <t>欧米豪</t>
  </si>
  <si>
    <t>№</t>
  </si>
  <si>
    <t>件数</t>
    <rPh sb="0" eb="2">
      <t>ケンスウ</t>
    </rPh>
    <phoneticPr fontId="2"/>
  </si>
  <si>
    <t>対象市場（国名等）</t>
    <rPh sb="0" eb="2">
      <t>タイショウ</t>
    </rPh>
    <rPh sb="2" eb="4">
      <t>シジョウ</t>
    </rPh>
    <rPh sb="5" eb="6">
      <t>クニ</t>
    </rPh>
    <rPh sb="6" eb="7">
      <t>メイ</t>
    </rPh>
    <rPh sb="7" eb="8">
      <t>ナド</t>
    </rPh>
    <phoneticPr fontId="2"/>
  </si>
  <si>
    <t>プロジェクト名</t>
    <rPh sb="6" eb="7">
      <t>メイ</t>
    </rPh>
    <phoneticPr fontId="2"/>
  </si>
  <si>
    <t>個別事業類型</t>
    <rPh sb="0" eb="2">
      <t>コベツ</t>
    </rPh>
    <rPh sb="2" eb="4">
      <t>ジギョウ</t>
    </rPh>
    <rPh sb="4" eb="6">
      <t>ルイケイ</t>
    </rPh>
    <phoneticPr fontId="2"/>
  </si>
  <si>
    <t>JNTOによる
助言の反映状況</t>
  </si>
  <si>
    <t>②</t>
  </si>
  <si>
    <t>③</t>
  </si>
  <si>
    <t>提出日</t>
    <rPh sb="0" eb="2">
      <t>テイシュツ</t>
    </rPh>
    <rPh sb="2" eb="3">
      <t>ヒ</t>
    </rPh>
    <phoneticPr fontId="2"/>
  </si>
  <si>
    <t>データ等の還元状況の確認　</t>
    <rPh sb="3" eb="4">
      <t>トウ</t>
    </rPh>
    <rPh sb="5" eb="7">
      <t>カンゲン</t>
    </rPh>
    <rPh sb="7" eb="9">
      <t>ジョウキョウ</t>
    </rPh>
    <rPh sb="10" eb="12">
      <t>カクニン</t>
    </rPh>
    <phoneticPr fontId="2"/>
  </si>
  <si>
    <t>⑤</t>
  </si>
  <si>
    <t>⑥</t>
  </si>
  <si>
    <t>対象市場
（ターゲット層）</t>
    <rPh sb="0" eb="2">
      <t>タイショウ</t>
    </rPh>
    <rPh sb="2" eb="4">
      <t>シジョウ</t>
    </rPh>
    <rPh sb="11" eb="12">
      <t>ソウ</t>
    </rPh>
    <phoneticPr fontId="2"/>
  </si>
  <si>
    <t>関連自治体</t>
    <rPh sb="0" eb="2">
      <t>カンレン</t>
    </rPh>
    <rPh sb="2" eb="5">
      <t>ジチタイ</t>
    </rPh>
    <phoneticPr fontId="2"/>
  </si>
  <si>
    <t>連携先
負担
（千円）</t>
    <rPh sb="0" eb="2">
      <t>レンケイ</t>
    </rPh>
    <rPh sb="2" eb="3">
      <t>サキ</t>
    </rPh>
    <rPh sb="4" eb="6">
      <t>フタン</t>
    </rPh>
    <rPh sb="8" eb="10">
      <t>センエン</t>
    </rPh>
    <phoneticPr fontId="2"/>
  </si>
  <si>
    <t>成果指標+L2:U7</t>
    <rPh sb="0" eb="2">
      <t>セイカ</t>
    </rPh>
    <rPh sb="2" eb="4">
      <t>シヒョウ</t>
    </rPh>
    <phoneticPr fontId="2"/>
  </si>
  <si>
    <t>運輸局名</t>
    <rPh sb="0" eb="3">
      <t>ウンユキョク</t>
    </rPh>
    <rPh sb="3" eb="4">
      <t>メイ</t>
    </rPh>
    <phoneticPr fontId="2"/>
  </si>
  <si>
    <t>アウトプット①</t>
    <rPh sb="0" eb="2">
      <t>セイカ</t>
    </rPh>
    <rPh sb="2" eb="4">
      <t>シヒョウ</t>
    </rPh>
    <phoneticPr fontId="2"/>
  </si>
  <si>
    <t>第２四半期</t>
    <rPh sb="0" eb="1">
      <t>ダイ</t>
    </rPh>
    <rPh sb="2" eb="5">
      <t>シハンキ</t>
    </rPh>
    <phoneticPr fontId="2"/>
  </si>
  <si>
    <t>アウトプット②</t>
  </si>
  <si>
    <t>アウトカム①</t>
  </si>
  <si>
    <t>アウトカム②</t>
  </si>
  <si>
    <t>アウトカム③</t>
  </si>
  <si>
    <t>特記事項・備考等</t>
    <rPh sb="0" eb="2">
      <t>トッキ</t>
    </rPh>
    <rPh sb="2" eb="4">
      <t>ジコウ</t>
    </rPh>
    <rPh sb="5" eb="7">
      <t>ビコウ</t>
    </rPh>
    <rPh sb="7" eb="8">
      <t>トウ</t>
    </rPh>
    <phoneticPr fontId="2"/>
  </si>
  <si>
    <t>部数・枚数・本数</t>
  </si>
  <si>
    <t>成果指標</t>
    <rPh sb="0" eb="2">
      <t>セイカ</t>
    </rPh>
    <rPh sb="2" eb="4">
      <t>シヒョウ</t>
    </rPh>
    <phoneticPr fontId="2"/>
  </si>
  <si>
    <t>【事業の様子】</t>
    <rPh sb="1" eb="3">
      <t>ジギョウ</t>
    </rPh>
    <rPh sb="4" eb="6">
      <t>ヨウス</t>
    </rPh>
    <phoneticPr fontId="2"/>
  </si>
  <si>
    <t>米、加、英、独、豪、仏、伊、西、露、台湾</t>
    <rPh sb="0" eb="1">
      <t>ベイ</t>
    </rPh>
    <rPh sb="2" eb="3">
      <t>カ</t>
    </rPh>
    <rPh sb="4" eb="5">
      <t>エイ</t>
    </rPh>
    <rPh sb="6" eb="7">
      <t>ドク</t>
    </rPh>
    <rPh sb="8" eb="9">
      <t>ゴウ</t>
    </rPh>
    <rPh sb="10" eb="11">
      <t>フツ</t>
    </rPh>
    <rPh sb="12" eb="13">
      <t>イ</t>
    </rPh>
    <rPh sb="14" eb="15">
      <t>ニシ</t>
    </rPh>
    <rPh sb="16" eb="17">
      <t>ロ</t>
    </rPh>
    <rPh sb="18" eb="20">
      <t>タイワン</t>
    </rPh>
    <phoneticPr fontId="2"/>
  </si>
  <si>
    <t>実績値</t>
    <rPh sb="0" eb="3">
      <t>ジッセキチ</t>
    </rPh>
    <phoneticPr fontId="2"/>
  </si>
  <si>
    <t>自己
評価</t>
    <rPh sb="0" eb="2">
      <t>ジコ</t>
    </rPh>
    <rPh sb="3" eb="5">
      <t>ヒョウカ</t>
    </rPh>
    <phoneticPr fontId="2"/>
  </si>
  <si>
    <t>評価理由</t>
  </si>
  <si>
    <t>B</t>
  </si>
  <si>
    <t>A</t>
  </si>
  <si>
    <t>1年目</t>
    <rPh sb="1" eb="3">
      <t>ネンメ</t>
    </rPh>
    <phoneticPr fontId="2"/>
  </si>
  <si>
    <t>②国立公園関連</t>
  </si>
  <si>
    <t>年度
（西暦）</t>
    <rPh sb="0" eb="2">
      <t>ネンド</t>
    </rPh>
    <rPh sb="4" eb="6">
      <t>セイレキ</t>
    </rPh>
    <phoneticPr fontId="2"/>
  </si>
  <si>
    <t>第３四半期</t>
    <rPh sb="0" eb="1">
      <t>ダイ</t>
    </rPh>
    <rPh sb="2" eb="5">
      <t>シハンキ</t>
    </rPh>
    <phoneticPr fontId="2"/>
  </si>
  <si>
    <t>事業総括評価</t>
    <rPh sb="0" eb="2">
      <t>ジギョウ</t>
    </rPh>
    <rPh sb="2" eb="4">
      <t>ソウカツ</t>
    </rPh>
    <rPh sb="4" eb="6">
      <t>ヒョウカ</t>
    </rPh>
    <phoneticPr fontId="2"/>
  </si>
  <si>
    <t>契約状況の確認</t>
    <rPh sb="0" eb="2">
      <t>ケイヤク</t>
    </rPh>
    <rPh sb="2" eb="4">
      <t>ジョウキョウ</t>
    </rPh>
    <rPh sb="5" eb="7">
      <t>カクニン</t>
    </rPh>
    <phoneticPr fontId="2"/>
  </si>
  <si>
    <t>第４四半期</t>
    <rPh sb="0" eb="1">
      <t>ダイ</t>
    </rPh>
    <rPh sb="2" eb="5">
      <t>シハンキ</t>
    </rPh>
    <phoneticPr fontId="2"/>
  </si>
  <si>
    <t>データの種類</t>
    <rPh sb="4" eb="6">
      <t>シュルイ</t>
    </rPh>
    <phoneticPr fontId="2"/>
  </si>
  <si>
    <t>提出状況</t>
    <rPh sb="0" eb="2">
      <t>テイシュツ</t>
    </rPh>
    <rPh sb="2" eb="4">
      <t>ジョウキョウ</t>
    </rPh>
    <phoneticPr fontId="2"/>
  </si>
  <si>
    <t>40%以上</t>
    <rPh sb="3" eb="5">
      <t>イジョウ</t>
    </rPh>
    <phoneticPr fontId="2"/>
  </si>
  <si>
    <t>個別事業〇：タイメディア招請,スノーモンスターの発信</t>
    <rPh sb="0" eb="2">
      <t>コベツ</t>
    </rPh>
    <rPh sb="2" eb="4">
      <t>ジギョウ</t>
    </rPh>
    <rPh sb="12" eb="14">
      <t>ショウセイ</t>
    </rPh>
    <rPh sb="24" eb="26">
      <t>ハッシン</t>
    </rPh>
    <phoneticPr fontId="2"/>
  </si>
  <si>
    <t>20％程度</t>
    <rPh sb="3" eb="5">
      <t>テイド</t>
    </rPh>
    <phoneticPr fontId="2"/>
  </si>
  <si>
    <t>40％程度</t>
    <rPh sb="3" eb="5">
      <t>テイド</t>
    </rPh>
    <phoneticPr fontId="2"/>
  </si>
  <si>
    <t>2年目</t>
    <rPh sb="1" eb="3">
      <t>ネンメ</t>
    </rPh>
    <phoneticPr fontId="2"/>
  </si>
  <si>
    <t>運輸局等自己評価（プロジェクト総括）</t>
    <rPh sb="0" eb="3">
      <t>ウンユキョク</t>
    </rPh>
    <rPh sb="3" eb="4">
      <t>トウ</t>
    </rPh>
    <rPh sb="4" eb="6">
      <t>ジコ</t>
    </rPh>
    <rPh sb="6" eb="8">
      <t>ヒョウカ</t>
    </rPh>
    <rPh sb="15" eb="17">
      <t>ソウカツ</t>
    </rPh>
    <phoneticPr fontId="2"/>
  </si>
  <si>
    <t>3年目</t>
    <rPh sb="1" eb="3">
      <t>ネンメ</t>
    </rPh>
    <phoneticPr fontId="2"/>
  </si>
  <si>
    <t>‹事業年数›</t>
    <rPh sb="1" eb="3">
      <t>ジギョウ</t>
    </rPh>
    <rPh sb="3" eb="5">
      <t>ネンスウ</t>
    </rPh>
    <phoneticPr fontId="2"/>
  </si>
  <si>
    <t>計</t>
    <rPh sb="0" eb="1">
      <t>ケイ</t>
    </rPh>
    <phoneticPr fontId="2"/>
  </si>
  <si>
    <t>改善すべき点</t>
    <rPh sb="0" eb="2">
      <t>カイゼン</t>
    </rPh>
    <rPh sb="5" eb="6">
      <t>テン</t>
    </rPh>
    <phoneticPr fontId="2"/>
  </si>
  <si>
    <t>第１四半期</t>
  </si>
  <si>
    <r>
      <t>交通事業者　</t>
    </r>
    <r>
      <rPr>
        <sz val="6"/>
        <color rgb="FFC00000"/>
        <rFont val="Meiryo UI"/>
        <family val="3"/>
        <charset val="128"/>
      </rPr>
      <t>【必須】</t>
    </r>
    <rPh sb="0" eb="2">
      <t>コウツウ</t>
    </rPh>
    <rPh sb="2" eb="5">
      <t>ジギョウシャ</t>
    </rPh>
    <rPh sb="7" eb="9">
      <t>ヒッス</t>
    </rPh>
    <phoneticPr fontId="2"/>
  </si>
  <si>
    <t>造成ツアー送客数</t>
  </si>
  <si>
    <t>2年目</t>
  </si>
  <si>
    <t>アウトカム</t>
  </si>
  <si>
    <t>個別事業
継続年数</t>
    <rPh sb="0" eb="2">
      <t>コベツ</t>
    </rPh>
    <rPh sb="2" eb="4">
      <t>ジギョウ</t>
    </rPh>
    <rPh sb="5" eb="7">
      <t>ケイゾク</t>
    </rPh>
    <rPh sb="7" eb="9">
      <t>ネンスウ</t>
    </rPh>
    <phoneticPr fontId="2"/>
  </si>
  <si>
    <t>個別事業内容</t>
    <rPh sb="0" eb="2">
      <t>コベツ</t>
    </rPh>
    <rPh sb="2" eb="4">
      <t>ジギョウ</t>
    </rPh>
    <rPh sb="4" eb="6">
      <t>ナイヨウ</t>
    </rPh>
    <phoneticPr fontId="2"/>
  </si>
  <si>
    <t>事業費計</t>
    <rPh sb="0" eb="3">
      <t>ジギョウヒ</t>
    </rPh>
    <rPh sb="3" eb="4">
      <t>ケイ</t>
    </rPh>
    <phoneticPr fontId="2"/>
  </si>
  <si>
    <t>チェック用：様式1-1事業費計</t>
    <rPh sb="4" eb="5">
      <t>ヨウ</t>
    </rPh>
    <rPh sb="6" eb="8">
      <t>ヨウシキ</t>
    </rPh>
    <rPh sb="11" eb="14">
      <t>ジギョウヒ</t>
    </rPh>
    <rPh sb="14" eb="15">
      <t>ケイ</t>
    </rPh>
    <phoneticPr fontId="2"/>
  </si>
  <si>
    <t>グリーンシーズンにアウトドアアクティビティ・ウォーキング専門旅行会社3社3名を6泊7日の行程で招請</t>
  </si>
  <si>
    <t>アウトプット</t>
  </si>
  <si>
    <t>イベント・旅行博等出展</t>
  </si>
  <si>
    <t>観光庁/JNTOコメント</t>
    <rPh sb="0" eb="3">
      <t>カンコウチョウ</t>
    </rPh>
    <phoneticPr fontId="2"/>
  </si>
  <si>
    <t>－</t>
  </si>
  <si>
    <t>豪州 Snow Travel Expo（5月）、英国 Ski &amp; Snowboard Show（10月）に出展</t>
  </si>
  <si>
    <t>【グリーンシーズン】
パンフレット●,●●●●部、マウンテンリゾート広域マップの作成
【スノーシーズン】
パンフレット●,●●●●部、スキーマップ</t>
  </si>
  <si>
    <t>旅行会社招請</t>
  </si>
  <si>
    <t>米国</t>
    <rPh sb="0" eb="2">
      <t>ベイコク</t>
    </rPh>
    <phoneticPr fontId="2"/>
  </si>
  <si>
    <t>豪州、英国</t>
    <rPh sb="0" eb="2">
      <t>ゴウシュウ</t>
    </rPh>
    <rPh sb="3" eb="5">
      <t>エイコク</t>
    </rPh>
    <phoneticPr fontId="2"/>
  </si>
  <si>
    <t>○</t>
  </si>
  <si>
    <t>招請人数</t>
  </si>
  <si>
    <t>造成ツアー本数</t>
  </si>
  <si>
    <t>S</t>
  </si>
  <si>
    <t>ブース来場者数</t>
  </si>
  <si>
    <t>千歳の観光を考える会、一般社団法人千歳観光連盟、ひがしかわ観光協会、</t>
    <rPh sb="0" eb="2">
      <t>チトセ</t>
    </rPh>
    <rPh sb="3" eb="5">
      <t>カンコウ</t>
    </rPh>
    <rPh sb="6" eb="7">
      <t>カンガ</t>
    </rPh>
    <rPh sb="9" eb="10">
      <t>カイ</t>
    </rPh>
    <rPh sb="11" eb="13">
      <t>イッパン</t>
    </rPh>
    <rPh sb="13" eb="15">
      <t>シャダン</t>
    </rPh>
    <rPh sb="15" eb="17">
      <t>ホウジン</t>
    </rPh>
    <rPh sb="17" eb="19">
      <t>チトセ</t>
    </rPh>
    <rPh sb="19" eb="21">
      <t>カンコウ</t>
    </rPh>
    <rPh sb="21" eb="23">
      <t>レンメイ</t>
    </rPh>
    <rPh sb="29" eb="31">
      <t>カンコウ</t>
    </rPh>
    <rPh sb="31" eb="33">
      <t>キョウカイ</t>
    </rPh>
    <phoneticPr fontId="2"/>
  </si>
  <si>
    <t>メディア・インフルエンサー招請</t>
  </si>
  <si>
    <r>
      <t xml:space="preserve">優先順位
</t>
    </r>
    <r>
      <rPr>
        <sz val="8"/>
        <color theme="0"/>
        <rFont val="Meiryo UI"/>
        <family val="3"/>
        <charset val="128"/>
      </rPr>
      <t>（1が最優先）</t>
    </r>
    <rPh sb="0" eb="2">
      <t>ユウセン</t>
    </rPh>
    <rPh sb="2" eb="4">
      <t>ジュンイ</t>
    </rPh>
    <rPh sb="8" eb="9">
      <t>サイ</t>
    </rPh>
    <rPh sb="9" eb="11">
      <t>ユウセン</t>
    </rPh>
    <phoneticPr fontId="2"/>
  </si>
  <si>
    <t>（具体的な観光資源の名称をご記載下さい）例②道内各国立公園、③世界遺産知床、民族共生象徴空間「ウポポイ」</t>
    <rPh sb="20" eb="21">
      <t>レイ</t>
    </rPh>
    <phoneticPr fontId="2"/>
  </si>
  <si>
    <t>【事後評価】</t>
    <rPh sb="1" eb="3">
      <t>ジゴ</t>
    </rPh>
    <rPh sb="3" eb="5">
      <t>ヒョウカ</t>
    </rPh>
    <phoneticPr fontId="2"/>
  </si>
  <si>
    <t>アドベンチャートラベル市場は、新型コロナ収束後の新たな旅行トレンドになる可能性が高く市場規模も拡大しつつあり、2021年にはATTA主催のアジア初の国際会議ATWS北海道開催が内定している。</t>
    <rPh sb="11" eb="13">
      <t>シジョウ</t>
    </rPh>
    <rPh sb="15" eb="17">
      <t>シンガタ</t>
    </rPh>
    <rPh sb="20" eb="22">
      <t>シュウソク</t>
    </rPh>
    <rPh sb="22" eb="23">
      <t>ゴ</t>
    </rPh>
    <rPh sb="24" eb="25">
      <t>アラ</t>
    </rPh>
    <rPh sb="27" eb="29">
      <t>リョコウ</t>
    </rPh>
    <rPh sb="36" eb="39">
      <t>カノウセイ</t>
    </rPh>
    <rPh sb="40" eb="41">
      <t>タカ</t>
    </rPh>
    <rPh sb="42" eb="44">
      <t>シジョウ</t>
    </rPh>
    <rPh sb="44" eb="46">
      <t>キボ</t>
    </rPh>
    <rPh sb="47" eb="49">
      <t>カクダイ</t>
    </rPh>
    <rPh sb="59" eb="60">
      <t>ネン</t>
    </rPh>
    <rPh sb="66" eb="68">
      <t>シュサイ</t>
    </rPh>
    <rPh sb="72" eb="73">
      <t>ハツ</t>
    </rPh>
    <rPh sb="74" eb="76">
      <t>コクサイ</t>
    </rPh>
    <rPh sb="76" eb="78">
      <t>カイギ</t>
    </rPh>
    <rPh sb="82" eb="85">
      <t>ホッカイドウ</t>
    </rPh>
    <rPh sb="85" eb="87">
      <t>カイサイ</t>
    </rPh>
    <rPh sb="88" eb="90">
      <t>ナイテイ</t>
    </rPh>
    <phoneticPr fontId="24"/>
  </si>
  <si>
    <t>北海道のＡＴ情報を提供し、相手側参加者との関係構築。
質の高いＡＴ旅行者への認知度向上、誘客促進。</t>
    <rPh sb="0" eb="3">
      <t>ホッカイドウ</t>
    </rPh>
    <rPh sb="6" eb="8">
      <t>ジョウホウ</t>
    </rPh>
    <rPh sb="9" eb="11">
      <t>テイキョウ</t>
    </rPh>
    <rPh sb="13" eb="15">
      <t>アイテ</t>
    </rPh>
    <rPh sb="15" eb="16">
      <t>ガワ</t>
    </rPh>
    <rPh sb="16" eb="19">
      <t>サンカシャ</t>
    </rPh>
    <rPh sb="21" eb="23">
      <t>カンケイ</t>
    </rPh>
    <rPh sb="23" eb="25">
      <t>コウチク</t>
    </rPh>
    <rPh sb="27" eb="28">
      <t>シツ</t>
    </rPh>
    <rPh sb="29" eb="30">
      <t>タカ</t>
    </rPh>
    <rPh sb="33" eb="36">
      <t>リョコウシャ</t>
    </rPh>
    <rPh sb="38" eb="40">
      <t>ニンチ</t>
    </rPh>
    <rPh sb="40" eb="41">
      <t>ド</t>
    </rPh>
    <rPh sb="41" eb="43">
      <t>コウジョウ</t>
    </rPh>
    <rPh sb="44" eb="46">
      <t>ユウキャク</t>
    </rPh>
    <rPh sb="46" eb="48">
      <t>ソクシン</t>
    </rPh>
    <phoneticPr fontId="24"/>
  </si>
  <si>
    <t>【R4年度地域の観光資源を活用したプロモーション事業】　　プロジェクトリスト</t>
    <rPh sb="3" eb="5">
      <t>ネンド</t>
    </rPh>
    <rPh sb="5" eb="7">
      <t>チイキ</t>
    </rPh>
    <rPh sb="8" eb="10">
      <t>カンコウ</t>
    </rPh>
    <rPh sb="10" eb="12">
      <t>シゲン</t>
    </rPh>
    <rPh sb="13" eb="15">
      <t>カツヨウ</t>
    </rPh>
    <rPh sb="24" eb="26">
      <t>ジギョウ</t>
    </rPh>
    <phoneticPr fontId="2"/>
  </si>
  <si>
    <t>4年目</t>
    <rPh sb="1" eb="3">
      <t>ネンメ</t>
    </rPh>
    <phoneticPr fontId="2"/>
  </si>
  <si>
    <t>アドベンチャートラベル＜各種アクティビティ、文化体験（和文化、縄文文化、アイヌ文化）、自然＞</t>
  </si>
  <si>
    <t>背景</t>
    <rPh sb="0" eb="2">
      <t>ハイケイ</t>
    </rPh>
    <phoneticPr fontId="2"/>
  </si>
  <si>
    <t>目的</t>
    <rPh sb="0" eb="2">
      <t>モクテキ</t>
    </rPh>
    <phoneticPr fontId="2"/>
  </si>
  <si>
    <t>アドベンチャートラベル市場を獲得し、欧米比率の向上、地域経済への好影響、北海道の観光産業の高付加価値化を測る</t>
    <rPh sb="11" eb="13">
      <t>シジョウ</t>
    </rPh>
    <rPh sb="14" eb="16">
      <t>カクトク</t>
    </rPh>
    <rPh sb="18" eb="20">
      <t>オウベイ</t>
    </rPh>
    <rPh sb="20" eb="22">
      <t>ヒリツ</t>
    </rPh>
    <rPh sb="23" eb="25">
      <t>コウジョウ</t>
    </rPh>
    <rPh sb="26" eb="28">
      <t>チイキ</t>
    </rPh>
    <rPh sb="28" eb="30">
      <t>ケイザイ</t>
    </rPh>
    <rPh sb="32" eb="33">
      <t>コウ</t>
    </rPh>
    <rPh sb="33" eb="35">
      <t>エイキョウ</t>
    </rPh>
    <rPh sb="36" eb="39">
      <t>ホッカイドウ</t>
    </rPh>
    <rPh sb="40" eb="42">
      <t>カンコウ</t>
    </rPh>
    <rPh sb="42" eb="44">
      <t>サンギョウ</t>
    </rPh>
    <rPh sb="45" eb="46">
      <t>コウ</t>
    </rPh>
    <rPh sb="46" eb="48">
      <t>フカ</t>
    </rPh>
    <rPh sb="48" eb="50">
      <t>カチ</t>
    </rPh>
    <rPh sb="50" eb="51">
      <t>カ</t>
    </rPh>
    <rPh sb="52" eb="53">
      <t>ハカ</t>
    </rPh>
    <phoneticPr fontId="24"/>
  </si>
  <si>
    <t>イギリス、豪州（スポーツ愛好者層、特に25～34歳男性、FIT）/米国（アウトドア・アクティビティ特定関心層、特に25～34歳男性、FIT）/カナダ（アウトドア・アクティビティ特定関心層）/ドイツ（20～30代個人旅行層、訪日無関心層）/フランス(スポーツ愛好者層)/ロシア(極東ロシア高所得者)/台湾（FIT、アウトドア関心層、リピーター層）</t>
    <rPh sb="128" eb="131">
      <t>アイコウシャ</t>
    </rPh>
    <rPh sb="131" eb="132">
      <t>ソウ</t>
    </rPh>
    <rPh sb="138" eb="140">
      <t>キョクトウ</t>
    </rPh>
    <rPh sb="143" eb="147">
      <t>コウショトクシャ</t>
    </rPh>
    <rPh sb="149" eb="151">
      <t>タイワン</t>
    </rPh>
    <rPh sb="161" eb="163">
      <t>カンシン</t>
    </rPh>
    <rPh sb="163" eb="164">
      <t>ソウ</t>
    </rPh>
    <rPh sb="170" eb="171">
      <t>ソウ</t>
    </rPh>
    <phoneticPr fontId="2"/>
  </si>
  <si>
    <t>イベント・旅行博（B2B）、旅行会社招請</t>
  </si>
  <si>
    <t>ATWS開催地としてAT市場から注目が集まる好機に旅行商品が流通するようATWS開催前に海外旅行会社を招請すると共に、ATWSへ出展しAT訪問先としての北海道の魅力PR及びAT関係者との関係構築による海外への販売ルートを確保を図る。</t>
    <rPh sb="56" eb="57">
      <t>トモ</t>
    </rPh>
    <rPh sb="64" eb="66">
      <t>シュッテン</t>
    </rPh>
    <rPh sb="69" eb="71">
      <t>ホウモン</t>
    </rPh>
    <rPh sb="71" eb="72">
      <t>サキ</t>
    </rPh>
    <rPh sb="76" eb="79">
      <t>ホッカイドウ</t>
    </rPh>
    <rPh sb="80" eb="82">
      <t>ミリョク</t>
    </rPh>
    <rPh sb="84" eb="85">
      <t>オヨ</t>
    </rPh>
    <rPh sb="88" eb="91">
      <t>カンケイシャ</t>
    </rPh>
    <rPh sb="93" eb="95">
      <t>カンケイ</t>
    </rPh>
    <rPh sb="95" eb="97">
      <t>コウチク</t>
    </rPh>
    <rPh sb="100" eb="102">
      <t>カイガイ</t>
    </rPh>
    <rPh sb="104" eb="106">
      <t>ハンバイ</t>
    </rPh>
    <rPh sb="110" eb="112">
      <t>カクホ</t>
    </rPh>
    <rPh sb="113" eb="114">
      <t>ハカ</t>
    </rPh>
    <phoneticPr fontId="24"/>
  </si>
  <si>
    <t>AT旅行者は比較的高所得者で長期滞在者が多い傾向にあることから、今年度はターゲットのニーズに合った、オーダーメイドの旅行商品の造成を促すこととする。</t>
  </si>
  <si>
    <t>広域組織
（DMO、協議会等）</t>
    <rPh sb="0" eb="2">
      <t>コウイキ</t>
    </rPh>
    <rPh sb="2" eb="4">
      <t>ソシキ</t>
    </rPh>
    <rPh sb="10" eb="13">
      <t>キョウギカイ</t>
    </rPh>
    <rPh sb="13" eb="14">
      <t>ナド</t>
    </rPh>
    <phoneticPr fontId="2"/>
  </si>
  <si>
    <t>優れていた点</t>
    <rPh sb="0" eb="1">
      <t>スグ</t>
    </rPh>
    <rPh sb="5" eb="6">
      <t>テン</t>
    </rPh>
    <phoneticPr fontId="2"/>
  </si>
  <si>
    <t>外部有識者からのコメント</t>
  </si>
  <si>
    <t>Adventure Travel HOKKKAIDOプロモーション</t>
  </si>
  <si>
    <t>3年目</t>
  </si>
  <si>
    <t>北海道運輸局</t>
  </si>
  <si>
    <t>北海道</t>
    <rPh sb="0" eb="3">
      <t>ホッカイドウ</t>
    </rPh>
    <phoneticPr fontId="2"/>
  </si>
  <si>
    <t>北海道アドベンチャートラベル協議会</t>
  </si>
  <si>
    <t>札幌市、富良野市、釧路市、弟子屈町、斜里町、羅臼町、千歳市、小樽市、恵庭市、苫小牧市、長沼町、由仁町、安平町</t>
    <rPh sb="26" eb="29">
      <t>チトセシ</t>
    </rPh>
    <rPh sb="30" eb="33">
      <t>オタルシ</t>
    </rPh>
    <phoneticPr fontId="2"/>
  </si>
  <si>
    <t>北海道中央バス、支笏湖温泉旅館組合、北海道エアポート</t>
    <rPh sb="0" eb="3">
      <t>ホッカイドウ</t>
    </rPh>
    <rPh sb="3" eb="5">
      <t>チュウオウ</t>
    </rPh>
    <rPh sb="8" eb="11">
      <t>シコツコ</t>
    </rPh>
    <rPh sb="11" eb="13">
      <t>オンセン</t>
    </rPh>
    <rPh sb="13" eb="15">
      <t>リョカン</t>
    </rPh>
    <rPh sb="15" eb="17">
      <t>クミアイ</t>
    </rPh>
    <rPh sb="18" eb="21">
      <t>ホッカイドウ</t>
    </rPh>
    <phoneticPr fontId="2"/>
  </si>
  <si>
    <t>北海道中央バス</t>
    <rPh sb="0" eb="3">
      <t>ホッカイドウ</t>
    </rPh>
    <rPh sb="3" eb="5">
      <t>チュウオウ</t>
    </rPh>
    <phoneticPr fontId="2"/>
  </si>
  <si>
    <t>令和４年度　地域の観光資源を活用したプロモーション事業</t>
    <rPh sb="0" eb="2">
      <t>レイワ</t>
    </rPh>
    <rPh sb="3" eb="5">
      <t>ネンド</t>
    </rPh>
    <rPh sb="6" eb="8">
      <t>チイキ</t>
    </rPh>
    <rPh sb="9" eb="11">
      <t>カンコウ</t>
    </rPh>
    <rPh sb="11" eb="13">
      <t>シゲン</t>
    </rPh>
    <rPh sb="14" eb="16">
      <t>カツヨウ</t>
    </rPh>
    <rPh sb="25" eb="27">
      <t>ジギョウ</t>
    </rPh>
    <phoneticPr fontId="2"/>
  </si>
  <si>
    <t>更新日</t>
    <rPh sb="0" eb="3">
      <t>コウシンビ</t>
    </rPh>
    <phoneticPr fontId="2"/>
  </si>
  <si>
    <t>総事業費
（千円）</t>
    <rPh sb="0" eb="4">
      <t>ソウジギョウヒ</t>
    </rPh>
    <rPh sb="6" eb="8">
      <t>センエン</t>
    </rPh>
    <phoneticPr fontId="2"/>
  </si>
  <si>
    <t>個別事業〇：タイメディア招請,スキー体験の発信</t>
    <rPh sb="0" eb="2">
      <t>コベツ</t>
    </rPh>
    <rPh sb="2" eb="4">
      <t>ジギョウ</t>
    </rPh>
    <rPh sb="12" eb="14">
      <t>ショウセイ</t>
    </rPh>
    <rPh sb="18" eb="20">
      <t>タイケン</t>
    </rPh>
    <rPh sb="21" eb="23">
      <t>ハッシン</t>
    </rPh>
    <phoneticPr fontId="2"/>
  </si>
  <si>
    <t>個別事業〇：セールスコールの様子</t>
    <rPh sb="0" eb="2">
      <t>コベツ</t>
    </rPh>
    <rPh sb="2" eb="4">
      <t>ジギョウ</t>
    </rPh>
    <rPh sb="14" eb="16">
      <t>ヨウス</t>
    </rPh>
    <phoneticPr fontId="2"/>
  </si>
  <si>
    <t>印刷物・画像・映像</t>
  </si>
  <si>
    <t>個別事業〇：・・・・・・・・</t>
    <rPh sb="0" eb="2">
      <t>コベツ</t>
    </rPh>
    <rPh sb="2" eb="4">
      <t>ジギョウ</t>
    </rPh>
    <phoneticPr fontId="2"/>
  </si>
  <si>
    <r>
      <t xml:space="preserve">優先順位
</t>
    </r>
    <r>
      <rPr>
        <sz val="11"/>
        <color theme="0"/>
        <rFont val="Meiryo UI"/>
        <family val="3"/>
        <charset val="128"/>
      </rPr>
      <t>(</t>
    </r>
    <r>
      <rPr>
        <sz val="8"/>
        <color theme="0"/>
        <rFont val="Meiryo UI"/>
        <family val="3"/>
        <charset val="128"/>
      </rPr>
      <t>1が最優先)</t>
    </r>
    <rPh sb="0" eb="2">
      <t>ユウセン</t>
    </rPh>
    <rPh sb="2" eb="4">
      <t>ジュンイ</t>
    </rPh>
    <rPh sb="8" eb="9">
      <t>サイ</t>
    </rPh>
    <rPh sb="9" eb="11">
      <t>ユウセン</t>
    </rPh>
    <phoneticPr fontId="2"/>
  </si>
  <si>
    <t>⑦</t>
  </si>
  <si>
    <t>ⅱ</t>
  </si>
  <si>
    <t>事業の重点化（①～⑦,ⅰⅱ）</t>
    <rPh sb="0" eb="2">
      <t>ジギョウ</t>
    </rPh>
    <rPh sb="3" eb="5">
      <t>ジュウテン</t>
    </rPh>
    <rPh sb="5" eb="6">
      <t>カ</t>
    </rPh>
    <phoneticPr fontId="2"/>
  </si>
  <si>
    <t>北陸信越運輸局</t>
  </si>
  <si>
    <t>北陸信越運輸局国際観光課　あて</t>
    <rPh sb="0" eb="2">
      <t>ホクリク</t>
    </rPh>
    <rPh sb="2" eb="4">
      <t>シンエツ</t>
    </rPh>
    <rPh sb="4" eb="7">
      <t>ウンユキョク</t>
    </rPh>
    <rPh sb="7" eb="9">
      <t>コクサイ</t>
    </rPh>
    <rPh sb="9" eb="12">
      <t>カンコウカ</t>
    </rPh>
    <phoneticPr fontId="39"/>
  </si>
  <si>
    <t>：</t>
    <phoneticPr fontId="39"/>
  </si>
  <si>
    <t>担当者</t>
    <rPh sb="0" eb="3">
      <t>タントウシャ</t>
    </rPh>
    <phoneticPr fontId="39"/>
  </si>
  <si>
    <t>所属部署</t>
    <rPh sb="0" eb="2">
      <t>ショゾク</t>
    </rPh>
    <rPh sb="2" eb="4">
      <t>ブショ</t>
    </rPh>
    <phoneticPr fontId="39"/>
  </si>
  <si>
    <t>電話番号</t>
    <rPh sb="0" eb="2">
      <t>デンワ</t>
    </rPh>
    <rPh sb="2" eb="4">
      <t>バンゴウ</t>
    </rPh>
    <phoneticPr fontId="39"/>
  </si>
  <si>
    <t>E-mail</t>
    <phoneticPr fontId="39"/>
  </si>
  <si>
    <t>令和４年度　地域の観光資源を活用したプロモーション事業　事業提案書</t>
    <rPh sb="0" eb="2">
      <t>レイワ</t>
    </rPh>
    <rPh sb="3" eb="5">
      <t>ネンド</t>
    </rPh>
    <rPh sb="6" eb="8">
      <t>チイキ</t>
    </rPh>
    <rPh sb="9" eb="11">
      <t>カンコウ</t>
    </rPh>
    <rPh sb="11" eb="13">
      <t>シゲン</t>
    </rPh>
    <rPh sb="14" eb="16">
      <t>カツヨウ</t>
    </rPh>
    <rPh sb="25" eb="27">
      <t>ジギョウ</t>
    </rPh>
    <rPh sb="28" eb="30">
      <t>ジギョウ</t>
    </rPh>
    <rPh sb="30" eb="33">
      <t>テイアンショ</t>
    </rPh>
    <phoneticPr fontId="39"/>
  </si>
  <si>
    <t>プロジェクト名</t>
  </si>
  <si>
    <t>提案者</t>
    <phoneticPr fontId="39"/>
  </si>
</sst>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
    <numFmt numFmtId="177" formatCode="yyyy&quot;年&quot;m&quot;月&quot;;@"/>
    <numFmt numFmtId="178" formatCode="#,##0.0;[Red]\-#,##0.0"/>
    <numFmt numFmtId="179" formatCode="yyyy/m/d;@"/>
    <numFmt numFmtId="180" formatCode="m/d;@"/>
  </numFmts>
  <fonts count="43" x14ac:knownFonts="1">
    <font>
      <sz val="11"/>
      <color theme="1"/>
      <name val="ＭＳ Ｐゴシック"/>
      <family val="3"/>
    </font>
    <font>
      <sz val="11"/>
      <color theme="1"/>
      <name val="ＭＳ Ｐゴシック"/>
      <family val="3"/>
    </font>
    <font>
      <sz val="6"/>
      <name val="ＭＳ Ｐゴシック"/>
      <family val="3"/>
    </font>
    <font>
      <sz val="11"/>
      <color theme="1"/>
      <name val="Meiryo UI"/>
      <family val="3"/>
    </font>
    <font>
      <b/>
      <sz val="11"/>
      <color theme="1"/>
      <name val="Meiryo UI"/>
      <family val="3"/>
    </font>
    <font>
      <sz val="11"/>
      <name val="Meiryo UI"/>
      <family val="3"/>
    </font>
    <font>
      <sz val="10"/>
      <color theme="1"/>
      <name val="Meiryo UI"/>
      <family val="3"/>
    </font>
    <font>
      <b/>
      <sz val="11"/>
      <color theme="0"/>
      <name val="Meiryo UI"/>
      <family val="3"/>
    </font>
    <font>
      <sz val="11"/>
      <color theme="0"/>
      <name val="Meiryo UI"/>
      <family val="3"/>
    </font>
    <font>
      <u/>
      <sz val="11"/>
      <color rgb="FFFF0000"/>
      <name val="Meiryo UI"/>
      <family val="3"/>
    </font>
    <font>
      <sz val="12"/>
      <name val="Meiryo UI"/>
      <family val="3"/>
    </font>
    <font>
      <sz val="12"/>
      <color theme="1"/>
      <name val="Meiryo UI"/>
      <family val="3"/>
    </font>
    <font>
      <b/>
      <sz val="11"/>
      <name val="Meiryo UI"/>
      <family val="3"/>
    </font>
    <font>
      <b/>
      <sz val="14"/>
      <name val="Meiryo UI"/>
      <family val="3"/>
    </font>
    <font>
      <b/>
      <sz val="12"/>
      <name val="Meiryo UI"/>
      <family val="3"/>
    </font>
    <font>
      <sz val="12"/>
      <color theme="0"/>
      <name val="Meiryo UI"/>
      <family val="3"/>
    </font>
    <font>
      <sz val="11"/>
      <color theme="0"/>
      <name val="ＭＳ Ｐゴシック"/>
      <family val="3"/>
    </font>
    <font>
      <sz val="8"/>
      <color theme="1"/>
      <name val="Meiryo UI"/>
      <family val="3"/>
    </font>
    <font>
      <sz val="11"/>
      <color rgb="FFC00000"/>
      <name val="Meiryo UI"/>
      <family val="3"/>
    </font>
    <font>
      <b/>
      <sz val="12"/>
      <color theme="1"/>
      <name val="ＭＳ Ｐゴシック"/>
      <family val="3"/>
    </font>
    <font>
      <b/>
      <sz val="12"/>
      <color theme="1"/>
      <name val="Meiryo UI"/>
      <family val="3"/>
    </font>
    <font>
      <b/>
      <sz val="12"/>
      <color theme="0"/>
      <name val="Meiryo UI"/>
      <family val="3"/>
    </font>
    <font>
      <b/>
      <sz val="12"/>
      <color rgb="FFFF0000"/>
      <name val="Meiryo UI"/>
      <family val="3"/>
    </font>
    <font>
      <sz val="12"/>
      <color theme="1"/>
      <name val="ＭＳ Ｐゴシック"/>
      <family val="3"/>
    </font>
    <font>
      <sz val="6"/>
      <name val="游ゴシック"/>
      <family val="3"/>
      <charset val="128"/>
    </font>
    <font>
      <sz val="10"/>
      <name val="Meiryo UI"/>
      <family val="3"/>
      <charset val="128"/>
    </font>
    <font>
      <sz val="6"/>
      <color rgb="FFC00000"/>
      <name val="Meiryo UI"/>
      <family val="3"/>
      <charset val="128"/>
    </font>
    <font>
      <sz val="8"/>
      <color theme="0"/>
      <name val="Meiryo UI"/>
      <family val="3"/>
      <charset val="128"/>
    </font>
    <font>
      <sz val="11"/>
      <color theme="0"/>
      <name val="Meiryo UI"/>
      <family val="3"/>
      <charset val="128"/>
    </font>
    <font>
      <b/>
      <sz val="11"/>
      <name val="Meiryo UI"/>
      <family val="3"/>
      <charset val="128"/>
    </font>
    <font>
      <sz val="11"/>
      <color indexed="81"/>
      <name val="Meiryo UI"/>
      <family val="3"/>
      <charset val="128"/>
    </font>
    <font>
      <b/>
      <sz val="11"/>
      <color indexed="81"/>
      <name val="Meiryo UI"/>
      <family val="3"/>
      <charset val="128"/>
    </font>
    <font>
      <b/>
      <sz val="12"/>
      <name val="Meiryo UI"/>
      <family val="3"/>
      <charset val="128"/>
    </font>
    <font>
      <b/>
      <u/>
      <sz val="12"/>
      <name val="Meiryo UI"/>
      <family val="3"/>
      <charset val="128"/>
    </font>
    <font>
      <sz val="12"/>
      <name val="Meiryo UI"/>
      <family val="3"/>
      <charset val="128"/>
    </font>
    <font>
      <sz val="12"/>
      <color indexed="81"/>
      <name val="ＭＳ Ｐゴシック"/>
      <family val="3"/>
      <charset val="128"/>
    </font>
    <font>
      <sz val="12"/>
      <color indexed="81"/>
      <name val="Meiryo UI"/>
      <family val="3"/>
      <charset val="128"/>
    </font>
    <font>
      <b/>
      <sz val="12"/>
      <color indexed="81"/>
      <name val="Meiryo UI"/>
      <family val="3"/>
      <charset val="128"/>
    </font>
    <font>
      <sz val="11"/>
      <color theme="1"/>
      <name val="ＭＳ Ｐゴシック"/>
      <family val="3"/>
      <charset val="128"/>
    </font>
    <font>
      <sz val="6"/>
      <name val="ＭＳ Ｐゴシック"/>
      <family val="3"/>
      <charset val="128"/>
    </font>
    <font>
      <sz val="20"/>
      <color theme="1"/>
      <name val="Meiryo UI"/>
      <family val="3"/>
      <charset val="128"/>
    </font>
    <font>
      <b/>
      <sz val="22"/>
      <color theme="1"/>
      <name val="Meiryo UI"/>
      <family val="3"/>
      <charset val="128"/>
    </font>
    <font>
      <sz val="12"/>
      <color theme="1"/>
      <name val="Meiryo UI"/>
      <family val="3"/>
      <charset val="128"/>
    </font>
  </fonts>
  <fills count="17">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4" tint="0.79998168889431442"/>
        <bgColor indexed="64"/>
      </patternFill>
    </fill>
    <fill>
      <patternFill patternType="solid">
        <fgColor rgb="FF808080"/>
        <bgColor indexed="64"/>
      </patternFill>
    </fill>
    <fill>
      <patternFill patternType="solid">
        <fgColor rgb="FFDCE6F1"/>
        <bgColor indexed="64"/>
      </patternFill>
    </fill>
    <fill>
      <patternFill patternType="solid">
        <fgColor rgb="FFFFFF99"/>
        <bgColor indexed="64"/>
      </patternFill>
    </fill>
    <fill>
      <patternFill patternType="solid">
        <fgColor rgb="FFCCFF99"/>
        <bgColor indexed="64"/>
      </patternFill>
    </fill>
    <fill>
      <patternFill patternType="solid">
        <fgColor theme="5" tint="0.39997558519241921"/>
        <bgColor indexed="64"/>
      </patternFill>
    </fill>
    <fill>
      <patternFill patternType="solid">
        <fgColor rgb="FFFFFFBE"/>
        <bgColor indexed="64"/>
      </patternFill>
    </fill>
    <fill>
      <patternFill patternType="solid">
        <fgColor theme="0" tint="-0.34998626667073579"/>
        <bgColor indexed="64"/>
      </patternFill>
    </fill>
    <fill>
      <patternFill patternType="solid">
        <fgColor theme="3"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hair">
        <color indexed="64"/>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dotted">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style="medium">
        <color indexed="64"/>
      </bottom>
      <diagonal style="thin">
        <color indexed="64"/>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diagonal/>
    </border>
    <border>
      <left style="dotted">
        <color indexed="64"/>
      </left>
      <right style="thin">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diagonal/>
    </border>
    <border>
      <left style="dotted">
        <color indexed="64"/>
      </left>
      <right/>
      <top style="thin">
        <color indexed="64"/>
      </top>
      <bottom style="medium">
        <color indexed="64"/>
      </bottom>
      <diagonal/>
    </border>
    <border>
      <left style="dotted">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hair">
        <color indexed="64"/>
      </right>
      <top style="medium">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top style="thick">
        <color indexed="64"/>
      </top>
      <bottom style="thin">
        <color indexed="64"/>
      </bottom>
      <diagonal/>
    </border>
    <border>
      <left style="thin">
        <color indexed="64"/>
      </left>
      <right style="thin">
        <color indexed="64"/>
      </right>
      <top/>
      <bottom style="thick">
        <color indexed="64"/>
      </bottom>
      <diagonal/>
    </border>
    <border>
      <left/>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auto="1"/>
      </bottom>
      <diagonal/>
    </border>
    <border>
      <left style="thin">
        <color indexed="64"/>
      </left>
      <right/>
      <top style="thin">
        <color indexed="64"/>
      </top>
      <bottom style="thick">
        <color indexed="64"/>
      </bottom>
      <diagonal/>
    </border>
    <border>
      <left style="thin">
        <color indexed="64"/>
      </left>
      <right/>
      <top style="thin">
        <color indexed="64"/>
      </top>
      <bottom style="thick">
        <color auto="1"/>
      </bottom>
      <diagonal/>
    </border>
    <border>
      <left/>
      <right/>
      <top style="thick">
        <color auto="1"/>
      </top>
      <bottom/>
      <diagonal/>
    </border>
    <border diagonalUp="1">
      <left style="thick">
        <color indexed="64"/>
      </left>
      <right/>
      <top style="thick">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auto="1"/>
      </bottom>
      <diagonal/>
    </border>
    <border diagonalUp="1">
      <left/>
      <right/>
      <top style="thick">
        <color indexed="64"/>
      </top>
      <bottom style="thin">
        <color indexed="64"/>
      </bottom>
      <diagonal style="thin">
        <color indexed="64"/>
      </diagonal>
    </border>
    <border>
      <left style="thick">
        <color indexed="64"/>
      </left>
      <right style="thick">
        <color indexed="64"/>
      </right>
      <top style="thick">
        <color indexed="64"/>
      </top>
      <bottom style="thick">
        <color indexed="64"/>
      </bottom>
      <diagonal/>
    </border>
    <border diagonalUp="1">
      <left style="thick">
        <color indexed="64"/>
      </left>
      <right style="thick">
        <color indexed="64"/>
      </right>
      <top style="thick">
        <color indexed="64"/>
      </top>
      <bottom style="thin">
        <color indexed="64"/>
      </bottom>
      <diagonal style="thin">
        <color indexed="64"/>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diagonalUp="1">
      <left/>
      <right style="thick">
        <color indexed="64"/>
      </right>
      <top style="thick">
        <color indexed="64"/>
      </top>
      <bottom style="thin">
        <color indexed="64"/>
      </bottom>
      <diagonal style="thin">
        <color indexed="64"/>
      </diagonal>
    </border>
    <border>
      <left style="thick">
        <color indexed="64"/>
      </left>
      <right style="thick">
        <color indexed="64"/>
      </right>
      <top/>
      <bottom/>
      <diagonal/>
    </border>
    <border diagonalUp="1">
      <left style="thick">
        <color indexed="64"/>
      </left>
      <right/>
      <top style="thick">
        <color indexed="64"/>
      </top>
      <bottom/>
      <diagonal style="thin">
        <color indexed="64"/>
      </diagonal>
    </border>
    <border>
      <left style="thick">
        <color indexed="64"/>
      </left>
      <right style="thin">
        <color indexed="64"/>
      </right>
      <top style="thick">
        <color indexed="64"/>
      </top>
      <bottom style="thin">
        <color indexed="64"/>
      </bottom>
      <diagonal/>
    </border>
    <border diagonalUp="1">
      <left/>
      <right/>
      <top style="thick">
        <color indexed="64"/>
      </top>
      <bottom/>
      <diagonal style="thin">
        <color indexed="64"/>
      </diagonal>
    </border>
    <border>
      <left style="thin">
        <color indexed="64"/>
      </left>
      <right style="thin">
        <color indexed="64"/>
      </right>
      <top style="thick">
        <color indexed="64"/>
      </top>
      <bottom style="thin">
        <color indexed="64"/>
      </bottom>
      <diagonal/>
    </border>
    <border diagonalUp="1">
      <left style="thick">
        <color indexed="64"/>
      </left>
      <right style="thin">
        <color indexed="64"/>
      </right>
      <top style="thick">
        <color indexed="64"/>
      </top>
      <bottom/>
      <diagonal style="thin">
        <color indexed="64"/>
      </diagonal>
    </border>
    <border>
      <left style="thin">
        <color indexed="64"/>
      </left>
      <right style="thick">
        <color indexed="64"/>
      </right>
      <top style="thick">
        <color indexed="64"/>
      </top>
      <bottom style="thin">
        <color indexed="64"/>
      </bottom>
      <diagonal/>
    </border>
    <border diagonalUp="1">
      <left style="thin">
        <color indexed="64"/>
      </left>
      <right/>
      <top style="thick">
        <color indexed="64"/>
      </top>
      <bottom style="thin">
        <color indexed="64"/>
      </bottom>
      <diagonal style="thin">
        <color indexed="64"/>
      </diagonal>
    </border>
    <border>
      <left style="thin">
        <color indexed="64"/>
      </left>
      <right style="thick">
        <color theme="1"/>
      </right>
      <top style="thin">
        <color indexed="64"/>
      </top>
      <bottom style="thin">
        <color indexed="64"/>
      </bottom>
      <diagonal/>
    </border>
    <border>
      <left style="thin">
        <color indexed="64"/>
      </left>
      <right style="thick">
        <color theme="1"/>
      </right>
      <top style="thin">
        <color indexed="64"/>
      </top>
      <bottom style="thick">
        <color indexed="64"/>
      </bottom>
      <diagonal/>
    </border>
    <border>
      <left style="thin">
        <color theme="1"/>
      </left>
      <right/>
      <top/>
      <bottom/>
      <diagonal/>
    </border>
    <border>
      <left style="thick">
        <color theme="1"/>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ck">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ashed">
        <color indexed="64"/>
      </right>
      <top style="medium">
        <color indexed="64"/>
      </top>
      <bottom/>
      <diagonal/>
    </border>
    <border>
      <left style="dashed">
        <color indexed="64"/>
      </left>
      <right style="medium">
        <color indexed="64"/>
      </right>
      <top style="medium">
        <color indexed="64"/>
      </top>
      <bottom/>
      <diagonal/>
    </border>
    <border>
      <left/>
      <right style="dashed">
        <color indexed="64"/>
      </right>
      <top style="medium">
        <color indexed="64"/>
      </top>
      <bottom/>
      <diagonal/>
    </border>
    <border>
      <left style="dashed">
        <color indexed="64"/>
      </left>
      <right/>
      <top style="medium">
        <color indexed="64"/>
      </top>
      <bottom/>
      <diagonal/>
    </border>
    <border>
      <left/>
      <right style="medium">
        <color indexed="64"/>
      </right>
      <top style="thick">
        <color indexed="64"/>
      </top>
      <bottom style="thin">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38" fillId="0" borderId="0">
      <alignment vertical="center"/>
    </xf>
  </cellStyleXfs>
  <cellXfs count="630">
    <xf numFmtId="0" fontId="0" fillId="0" borderId="0" xfId="0">
      <alignment vertical="center"/>
    </xf>
    <xf numFmtId="0" fontId="3" fillId="0" borderId="0" xfId="5" applyFont="1">
      <alignment vertical="center"/>
    </xf>
    <xf numFmtId="0" fontId="3" fillId="2" borderId="0" xfId="0" applyFont="1" applyFill="1">
      <alignment vertical="center"/>
    </xf>
    <xf numFmtId="0" fontId="3" fillId="0" borderId="0" xfId="5" applyFont="1" applyAlignment="1">
      <alignment horizontal="center" vertical="center"/>
    </xf>
    <xf numFmtId="0" fontId="3" fillId="5" borderId="20" xfId="3" applyNumberFormat="1" applyFont="1" applyFill="1" applyBorder="1" applyAlignment="1">
      <alignment horizontal="center" vertical="center"/>
    </xf>
    <xf numFmtId="0" fontId="3" fillId="5" borderId="18" xfId="3" applyNumberFormat="1" applyFont="1" applyFill="1" applyBorder="1" applyAlignment="1">
      <alignment horizontal="center" vertical="center"/>
    </xf>
    <xf numFmtId="0" fontId="3" fillId="5" borderId="19" xfId="3" applyNumberFormat="1" applyFont="1" applyFill="1" applyBorder="1" applyAlignment="1">
      <alignment horizontal="center" vertical="center"/>
    </xf>
    <xf numFmtId="0" fontId="3" fillId="2" borderId="0" xfId="5" applyFont="1" applyFill="1" applyAlignment="1">
      <alignment horizontal="center" vertical="center"/>
    </xf>
    <xf numFmtId="0" fontId="5" fillId="7" borderId="24" xfId="5" applyFont="1" applyFill="1" applyBorder="1" applyAlignment="1" applyProtection="1">
      <alignment horizontal="left" vertical="center" shrinkToFit="1"/>
      <protection locked="0"/>
    </xf>
    <xf numFmtId="0" fontId="5" fillId="7" borderId="5" xfId="5" applyFont="1" applyFill="1" applyBorder="1" applyAlignment="1" applyProtection="1">
      <alignment horizontal="left" vertical="center" shrinkToFit="1"/>
      <protection locked="0"/>
    </xf>
    <xf numFmtId="0" fontId="5" fillId="0" borderId="5" xfId="5" applyFont="1" applyFill="1" applyBorder="1" applyAlignment="1" applyProtection="1">
      <alignment horizontal="left" vertical="center" shrinkToFit="1"/>
      <protection locked="0"/>
    </xf>
    <xf numFmtId="0" fontId="5" fillId="7" borderId="9" xfId="5" applyFont="1" applyFill="1" applyBorder="1" applyAlignment="1" applyProtection="1">
      <alignment horizontal="left" vertical="center" shrinkToFit="1"/>
      <protection locked="0"/>
    </xf>
    <xf numFmtId="0" fontId="5" fillId="7" borderId="1" xfId="5" applyFont="1" applyFill="1" applyBorder="1" applyAlignment="1" applyProtection="1">
      <alignment horizontal="left" vertical="center" shrinkToFit="1"/>
      <protection locked="0"/>
    </xf>
    <xf numFmtId="0" fontId="5" fillId="7" borderId="2" xfId="5" applyFont="1" applyFill="1" applyBorder="1" applyAlignment="1" applyProtection="1">
      <alignment horizontal="left" vertical="center" shrinkToFit="1"/>
      <protection locked="0"/>
    </xf>
    <xf numFmtId="0" fontId="3" fillId="0" borderId="0" xfId="0" applyFont="1" applyAlignment="1">
      <alignment horizontal="justify" vertical="center"/>
    </xf>
    <xf numFmtId="0" fontId="3" fillId="2" borderId="0" xfId="0" applyFont="1" applyFill="1" applyAlignment="1">
      <alignment horizontal="justify" vertical="center"/>
    </xf>
    <xf numFmtId="55" fontId="5" fillId="0" borderId="6" xfId="5" applyNumberFormat="1" applyFont="1" applyFill="1" applyBorder="1" applyAlignment="1" applyProtection="1">
      <alignment horizontal="center" vertical="center"/>
      <protection locked="0"/>
    </xf>
    <xf numFmtId="0" fontId="3" fillId="2" borderId="0" xfId="5" applyFont="1" applyFill="1" applyAlignment="1">
      <alignment horizontal="left" vertical="center"/>
    </xf>
    <xf numFmtId="0" fontId="3" fillId="2" borderId="27" xfId="5" applyFont="1" applyFill="1" applyBorder="1" applyAlignment="1">
      <alignment horizontal="center" vertical="center" shrinkToFit="1"/>
    </xf>
    <xf numFmtId="0" fontId="3" fillId="2" borderId="28" xfId="5" applyFont="1" applyFill="1" applyBorder="1" applyAlignment="1">
      <alignment horizontal="center" vertical="center" shrinkToFit="1"/>
    </xf>
    <xf numFmtId="0" fontId="3" fillId="8" borderId="29" xfId="5" applyFont="1" applyFill="1" applyBorder="1">
      <alignment vertical="center"/>
    </xf>
    <xf numFmtId="0" fontId="3" fillId="2" borderId="34" xfId="5" applyFont="1" applyFill="1" applyBorder="1" applyAlignment="1">
      <alignment vertical="center" shrinkToFit="1"/>
    </xf>
    <xf numFmtId="0" fontId="3" fillId="2" borderId="35" xfId="5" applyFont="1" applyFill="1" applyBorder="1" applyAlignment="1">
      <alignment vertical="center" shrinkToFit="1"/>
    </xf>
    <xf numFmtId="0" fontId="3" fillId="8" borderId="36" xfId="5" applyFont="1" applyFill="1" applyBorder="1">
      <alignment vertical="center"/>
    </xf>
    <xf numFmtId="0" fontId="8" fillId="4" borderId="37" xfId="5" applyFont="1" applyFill="1" applyBorder="1" applyAlignment="1">
      <alignment horizontal="center" vertical="center" wrapText="1"/>
    </xf>
    <xf numFmtId="0" fontId="8" fillId="4" borderId="38" xfId="5" applyFont="1" applyFill="1" applyBorder="1" applyAlignment="1">
      <alignment horizontal="center" vertical="center" wrapText="1"/>
    </xf>
    <xf numFmtId="55" fontId="5" fillId="0" borderId="39" xfId="5" applyNumberFormat="1" applyFont="1" applyBorder="1" applyAlignment="1" applyProtection="1">
      <alignment horizontal="center" vertical="center"/>
      <protection locked="0"/>
    </xf>
    <xf numFmtId="55" fontId="5" fillId="0" borderId="1" xfId="5" applyNumberFormat="1" applyFont="1" applyFill="1" applyBorder="1" applyAlignment="1" applyProtection="1">
      <alignment horizontal="center" vertical="center"/>
      <protection locked="0"/>
    </xf>
    <xf numFmtId="55" fontId="5" fillId="0" borderId="2" xfId="5" applyNumberFormat="1" applyFont="1" applyFill="1" applyBorder="1" applyAlignment="1" applyProtection="1">
      <alignment horizontal="center" vertical="center"/>
      <protection locked="0"/>
    </xf>
    <xf numFmtId="0" fontId="3" fillId="0" borderId="0" xfId="5" applyFont="1" applyAlignment="1">
      <alignment horizontal="left" vertical="center"/>
    </xf>
    <xf numFmtId="55" fontId="5" fillId="0" borderId="7" xfId="5" applyNumberFormat="1" applyFont="1" applyBorder="1" applyAlignment="1" applyProtection="1">
      <alignment horizontal="center" vertical="center" wrapText="1"/>
      <protection locked="0"/>
    </xf>
    <xf numFmtId="55" fontId="5" fillId="0" borderId="9" xfId="5" applyNumberFormat="1" applyFont="1" applyFill="1" applyBorder="1" applyAlignment="1" applyProtection="1">
      <alignment horizontal="center" vertical="center"/>
      <protection locked="0"/>
    </xf>
    <xf numFmtId="0" fontId="8" fillId="4" borderId="40" xfId="5" applyFont="1" applyFill="1" applyBorder="1" applyAlignment="1">
      <alignment horizontal="center" vertical="center"/>
    </xf>
    <xf numFmtId="0" fontId="3" fillId="2" borderId="20" xfId="5" applyFont="1" applyFill="1" applyBorder="1" applyAlignment="1">
      <alignment vertical="center" shrinkToFit="1"/>
    </xf>
    <xf numFmtId="0" fontId="3" fillId="2" borderId="18" xfId="5" applyFont="1" applyFill="1" applyBorder="1" applyAlignment="1">
      <alignment vertical="center" shrinkToFit="1"/>
    </xf>
    <xf numFmtId="0" fontId="3" fillId="2" borderId="41" xfId="5" applyFont="1" applyFill="1" applyBorder="1" applyAlignment="1">
      <alignment vertical="center" shrinkToFit="1"/>
    </xf>
    <xf numFmtId="0" fontId="3" fillId="8" borderId="40" xfId="5" applyFont="1" applyFill="1" applyBorder="1">
      <alignment vertical="center"/>
    </xf>
    <xf numFmtId="0" fontId="9" fillId="2" borderId="0" xfId="5" applyFont="1" applyFill="1">
      <alignment vertical="center"/>
    </xf>
    <xf numFmtId="0" fontId="8" fillId="4" borderId="39" xfId="5" applyFont="1" applyFill="1" applyBorder="1" applyAlignment="1">
      <alignment horizontal="center" vertical="center"/>
    </xf>
    <xf numFmtId="14" fontId="8" fillId="4" borderId="42" xfId="5" applyNumberFormat="1" applyFont="1" applyFill="1" applyBorder="1" applyAlignment="1">
      <alignment horizontal="center" vertical="center" wrapText="1"/>
    </xf>
    <xf numFmtId="55" fontId="5" fillId="0" borderId="43" xfId="5" applyNumberFormat="1" applyFont="1" applyBorder="1" applyAlignment="1" applyProtection="1">
      <alignment horizontal="center" vertical="center" shrinkToFit="1"/>
      <protection locked="0"/>
    </xf>
    <xf numFmtId="55" fontId="5" fillId="0" borderId="44" xfId="5" applyNumberFormat="1" applyFont="1" applyFill="1" applyBorder="1" applyAlignment="1" applyProtection="1">
      <alignment horizontal="center" vertical="center" shrinkToFit="1"/>
      <protection locked="0"/>
    </xf>
    <xf numFmtId="55" fontId="5" fillId="0" borderId="45" xfId="5" applyNumberFormat="1" applyFont="1" applyFill="1" applyBorder="1" applyAlignment="1" applyProtection="1">
      <alignment horizontal="center" vertical="center" shrinkToFit="1"/>
      <protection locked="0"/>
    </xf>
    <xf numFmtId="14" fontId="8" fillId="4" borderId="16" xfId="5" applyNumberFormat="1" applyFont="1" applyFill="1" applyBorder="1" applyAlignment="1">
      <alignment horizontal="center" vertical="center" wrapText="1"/>
    </xf>
    <xf numFmtId="55" fontId="5" fillId="0" borderId="12" xfId="5" applyNumberFormat="1" applyFont="1" applyBorder="1" applyAlignment="1" applyProtection="1">
      <alignment horizontal="center" vertical="center" shrinkToFit="1"/>
      <protection locked="0"/>
    </xf>
    <xf numFmtId="55" fontId="5" fillId="0" borderId="15" xfId="5" applyNumberFormat="1" applyFont="1" applyFill="1" applyBorder="1" applyAlignment="1" applyProtection="1">
      <alignment horizontal="center" vertical="center" shrinkToFit="1"/>
      <protection locked="0"/>
    </xf>
    <xf numFmtId="55" fontId="5" fillId="0" borderId="16" xfId="5" applyNumberFormat="1" applyFont="1" applyFill="1" applyBorder="1" applyAlignment="1" applyProtection="1">
      <alignment horizontal="center" vertical="center" shrinkToFit="1"/>
      <protection locked="0"/>
    </xf>
    <xf numFmtId="0" fontId="8" fillId="4" borderId="42" xfId="5" applyFont="1" applyFill="1" applyBorder="1" applyAlignment="1">
      <alignment horizontal="center" vertical="center" wrapText="1"/>
    </xf>
    <xf numFmtId="38" fontId="5" fillId="10" borderId="53" xfId="3" applyFont="1" applyFill="1" applyBorder="1" applyAlignment="1" applyProtection="1">
      <alignment vertical="center"/>
      <protection hidden="1"/>
    </xf>
    <xf numFmtId="38" fontId="5" fillId="10" borderId="54" xfId="3" applyFont="1" applyFill="1" applyBorder="1" applyAlignment="1" applyProtection="1">
      <alignment vertical="center"/>
      <protection hidden="1"/>
    </xf>
    <xf numFmtId="38" fontId="5" fillId="10" borderId="42" xfId="3" applyFont="1" applyFill="1" applyBorder="1" applyAlignment="1" applyProtection="1">
      <alignment vertical="center"/>
      <protection hidden="1"/>
    </xf>
    <xf numFmtId="38" fontId="3" fillId="6" borderId="46" xfId="5" applyNumberFormat="1" applyFont="1" applyFill="1" applyBorder="1">
      <alignment vertical="center"/>
    </xf>
    <xf numFmtId="0" fontId="8" fillId="4" borderId="39" xfId="5" applyFont="1" applyFill="1" applyBorder="1" applyAlignment="1">
      <alignment horizontal="center" vertical="center" wrapText="1"/>
    </xf>
    <xf numFmtId="49" fontId="8" fillId="4" borderId="55" xfId="5" applyNumberFormat="1" applyFont="1" applyFill="1" applyBorder="1" applyAlignment="1">
      <alignment horizontal="center" vertical="center" wrapText="1"/>
    </xf>
    <xf numFmtId="38" fontId="5" fillId="0" borderId="56" xfId="3" applyFont="1" applyFill="1" applyBorder="1" applyAlignment="1" applyProtection="1">
      <alignment vertical="center"/>
      <protection hidden="1"/>
    </xf>
    <xf numFmtId="38" fontId="5" fillId="0" borderId="57" xfId="3" applyFont="1" applyFill="1" applyBorder="1" applyAlignment="1" applyProtection="1">
      <alignment vertical="center"/>
      <protection hidden="1"/>
    </xf>
    <xf numFmtId="38" fontId="5" fillId="0" borderId="58" xfId="3" applyFont="1" applyFill="1" applyBorder="1" applyAlignment="1" applyProtection="1">
      <alignment vertical="center"/>
      <protection hidden="1"/>
    </xf>
    <xf numFmtId="38" fontId="5" fillId="0" borderId="59" xfId="3" applyFont="1" applyFill="1" applyBorder="1" applyAlignment="1" applyProtection="1">
      <alignment vertical="center"/>
      <protection hidden="1"/>
    </xf>
    <xf numFmtId="38" fontId="5" fillId="0" borderId="55" xfId="3" applyFont="1" applyFill="1" applyBorder="1" applyAlignment="1" applyProtection="1">
      <alignment vertical="center"/>
      <protection hidden="1"/>
    </xf>
    <xf numFmtId="0" fontId="3" fillId="6" borderId="60" xfId="5" applyFont="1" applyFill="1" applyBorder="1">
      <alignment vertical="center"/>
    </xf>
    <xf numFmtId="49" fontId="8" fillId="4" borderId="62" xfId="5" applyNumberFormat="1" applyFont="1" applyFill="1" applyBorder="1" applyAlignment="1">
      <alignment horizontal="center" vertical="center" wrapText="1"/>
    </xf>
    <xf numFmtId="3" fontId="5" fillId="0" borderId="63" xfId="5" applyNumberFormat="1" applyFont="1" applyFill="1" applyBorder="1" applyAlignment="1" applyProtection="1">
      <alignment vertical="center"/>
      <protection hidden="1"/>
    </xf>
    <xf numFmtId="3" fontId="5" fillId="0" borderId="64" xfId="5" applyNumberFormat="1" applyFont="1" applyFill="1" applyBorder="1" applyAlignment="1" applyProtection="1">
      <alignment vertical="center"/>
      <protection hidden="1"/>
    </xf>
    <xf numFmtId="3" fontId="5" fillId="0" borderId="65" xfId="5" applyNumberFormat="1" applyFont="1" applyFill="1" applyBorder="1" applyAlignment="1" applyProtection="1">
      <alignment vertical="center"/>
      <protection hidden="1"/>
    </xf>
    <xf numFmtId="3" fontId="5" fillId="0" borderId="62" xfId="5" applyNumberFormat="1" applyFont="1" applyFill="1" applyBorder="1" applyAlignment="1" applyProtection="1">
      <alignment vertical="center"/>
      <protection hidden="1"/>
    </xf>
    <xf numFmtId="0" fontId="3" fillId="6" borderId="66" xfId="5" applyFont="1" applyFill="1" applyBorder="1">
      <alignment vertical="center"/>
    </xf>
    <xf numFmtId="176" fontId="8" fillId="4" borderId="42" xfId="5" applyNumberFormat="1" applyFont="1" applyFill="1" applyBorder="1" applyAlignment="1">
      <alignment horizontal="center" vertical="center" wrapText="1"/>
    </xf>
    <xf numFmtId="176" fontId="5" fillId="10" borderId="53" xfId="1" applyNumberFormat="1" applyFont="1" applyFill="1" applyBorder="1" applyAlignment="1" applyProtection="1">
      <alignment vertical="center" wrapText="1"/>
      <protection hidden="1"/>
    </xf>
    <xf numFmtId="176" fontId="5" fillId="10" borderId="54" xfId="1" applyNumberFormat="1" applyFont="1" applyFill="1" applyBorder="1" applyAlignment="1" applyProtection="1">
      <alignment vertical="center" wrapText="1"/>
      <protection hidden="1"/>
    </xf>
    <xf numFmtId="176" fontId="5" fillId="10" borderId="42" xfId="1" applyNumberFormat="1" applyFont="1" applyFill="1" applyBorder="1" applyAlignment="1" applyProtection="1">
      <alignment vertical="center" wrapText="1"/>
      <protection hidden="1"/>
    </xf>
    <xf numFmtId="0" fontId="3" fillId="6" borderId="46" xfId="5" applyFont="1" applyFill="1" applyBorder="1">
      <alignment vertical="center"/>
    </xf>
    <xf numFmtId="176" fontId="8" fillId="4" borderId="68" xfId="5" applyNumberFormat="1" applyFont="1" applyFill="1" applyBorder="1" applyAlignment="1">
      <alignment horizontal="center" vertical="center" shrinkToFit="1"/>
    </xf>
    <xf numFmtId="176" fontId="5" fillId="10" borderId="14" xfId="1" applyNumberFormat="1" applyFont="1" applyFill="1" applyBorder="1" applyAlignment="1" applyProtection="1">
      <alignment vertical="center" wrapText="1"/>
      <protection hidden="1"/>
    </xf>
    <xf numFmtId="176" fontId="5" fillId="10" borderId="10" xfId="1" applyNumberFormat="1" applyFont="1" applyFill="1" applyBorder="1" applyAlignment="1" applyProtection="1">
      <alignment vertical="center" wrapText="1"/>
      <protection hidden="1"/>
    </xf>
    <xf numFmtId="176" fontId="5" fillId="10" borderId="11" xfId="1" applyNumberFormat="1" applyFont="1" applyFill="1" applyBorder="1" applyAlignment="1" applyProtection="1">
      <alignment vertical="center" wrapText="1"/>
      <protection hidden="1"/>
    </xf>
    <xf numFmtId="0" fontId="3" fillId="6" borderId="69" xfId="5" applyFont="1" applyFill="1" applyBorder="1">
      <alignment vertical="center"/>
    </xf>
    <xf numFmtId="0" fontId="3" fillId="2" borderId="72" xfId="5" applyFont="1" applyFill="1" applyBorder="1">
      <alignment vertical="center"/>
    </xf>
    <xf numFmtId="0" fontId="3" fillId="2" borderId="73" xfId="5" applyFont="1" applyFill="1" applyBorder="1">
      <alignment vertical="center"/>
    </xf>
    <xf numFmtId="0" fontId="3" fillId="2" borderId="74" xfId="5" applyFont="1" applyFill="1" applyBorder="1">
      <alignment vertical="center"/>
    </xf>
    <xf numFmtId="0" fontId="10" fillId="0" borderId="0" xfId="5" applyFont="1" applyFill="1" applyAlignment="1" applyProtection="1">
      <alignment vertical="center"/>
      <protection hidden="1"/>
    </xf>
    <xf numFmtId="0" fontId="11" fillId="0" borderId="0" xfId="5" applyFont="1">
      <alignment vertical="center"/>
    </xf>
    <xf numFmtId="0" fontId="3" fillId="0" borderId="0" xfId="5" applyFont="1" applyProtection="1">
      <alignment vertical="center"/>
      <protection hidden="1"/>
    </xf>
    <xf numFmtId="0" fontId="5" fillId="0" borderId="0" xfId="5" applyFont="1" applyFill="1" applyAlignment="1" applyProtection="1">
      <alignment vertical="center"/>
      <protection hidden="1"/>
    </xf>
    <xf numFmtId="0" fontId="10" fillId="0" borderId="0" xfId="5" applyFont="1" applyProtection="1">
      <alignment vertical="center"/>
      <protection hidden="1"/>
    </xf>
    <xf numFmtId="0" fontId="13" fillId="0" borderId="0" xfId="5" applyFont="1" applyBorder="1" applyAlignment="1" applyProtection="1">
      <alignment horizontal="left"/>
      <protection hidden="1"/>
    </xf>
    <xf numFmtId="0" fontId="13" fillId="0" borderId="0" xfId="5" applyFont="1" applyAlignment="1" applyProtection="1">
      <protection hidden="1"/>
    </xf>
    <xf numFmtId="0" fontId="10" fillId="0" borderId="0" xfId="5" applyFont="1" applyBorder="1" applyAlignment="1" applyProtection="1">
      <alignment horizontal="center" vertical="center" wrapText="1"/>
      <protection hidden="1"/>
    </xf>
    <xf numFmtId="0" fontId="8" fillId="4" borderId="39" xfId="5" applyFont="1" applyFill="1" applyBorder="1" applyAlignment="1" applyProtection="1">
      <alignment vertical="center"/>
      <protection hidden="1"/>
    </xf>
    <xf numFmtId="0" fontId="8" fillId="4" borderId="1" xfId="5" applyFont="1" applyFill="1" applyBorder="1" applyAlignment="1" applyProtection="1">
      <alignment horizontal="center" vertical="center" wrapText="1"/>
      <protection hidden="1"/>
    </xf>
    <xf numFmtId="49" fontId="8" fillId="4" borderId="1" xfId="5" applyNumberFormat="1" applyFont="1" applyFill="1" applyBorder="1" applyAlignment="1" applyProtection="1">
      <alignment horizontal="center" vertical="center" wrapText="1"/>
      <protection hidden="1"/>
    </xf>
    <xf numFmtId="49" fontId="8" fillId="4" borderId="2" xfId="5" applyNumberFormat="1" applyFont="1" applyFill="1" applyBorder="1" applyAlignment="1" applyProtection="1">
      <alignment horizontal="center" vertical="center" wrapText="1"/>
      <protection hidden="1"/>
    </xf>
    <xf numFmtId="0" fontId="10" fillId="0" borderId="0" xfId="5" applyFont="1" applyBorder="1" applyAlignment="1" applyProtection="1">
      <alignment horizontal="left" vertical="top" wrapText="1"/>
      <protection locked="0"/>
    </xf>
    <xf numFmtId="0" fontId="5" fillId="0" borderId="0" xfId="5" applyFont="1" applyFill="1" applyAlignment="1" applyProtection="1">
      <alignment vertical="center"/>
      <protection locked="0" hidden="1"/>
    </xf>
    <xf numFmtId="0" fontId="8" fillId="4" borderId="39" xfId="5" applyFont="1" applyFill="1" applyBorder="1" applyAlignment="1" applyProtection="1">
      <alignment horizontal="center" vertical="center" wrapText="1"/>
      <protection hidden="1"/>
    </xf>
    <xf numFmtId="38" fontId="12" fillId="8" borderId="1" xfId="3" applyFont="1" applyFill="1" applyBorder="1" applyAlignment="1" applyProtection="1">
      <alignment vertical="center"/>
      <protection hidden="1"/>
    </xf>
    <xf numFmtId="38" fontId="5" fillId="10" borderId="1" xfId="3" applyFont="1" applyFill="1" applyBorder="1" applyAlignment="1" applyProtection="1">
      <alignment vertical="center"/>
      <protection locked="0"/>
    </xf>
    <xf numFmtId="3" fontId="5" fillId="10" borderId="2" xfId="5" applyNumberFormat="1" applyFont="1" applyFill="1" applyBorder="1" applyAlignment="1" applyProtection="1">
      <alignment vertical="center"/>
      <protection locked="0"/>
    </xf>
    <xf numFmtId="0" fontId="10" fillId="0" borderId="0" xfId="5" applyFont="1" applyFill="1" applyAlignment="1" applyProtection="1">
      <alignment vertical="center"/>
      <protection locked="0" hidden="1"/>
    </xf>
    <xf numFmtId="0" fontId="10" fillId="12" borderId="21" xfId="5" applyFont="1" applyFill="1" applyBorder="1" applyProtection="1">
      <alignment vertical="center"/>
      <protection hidden="1"/>
    </xf>
    <xf numFmtId="0" fontId="8" fillId="4" borderId="24" xfId="5" applyFont="1" applyFill="1" applyBorder="1" applyAlignment="1" applyProtection="1">
      <alignment horizontal="center" vertical="center"/>
      <protection hidden="1"/>
    </xf>
    <xf numFmtId="176" fontId="5" fillId="8" borderId="5" xfId="1" applyNumberFormat="1" applyFont="1" applyFill="1" applyBorder="1" applyAlignment="1" applyProtection="1">
      <alignment vertical="center"/>
      <protection hidden="1"/>
    </xf>
    <xf numFmtId="176" fontId="5" fillId="8" borderId="6" xfId="1" applyNumberFormat="1" applyFont="1" applyFill="1" applyBorder="1" applyAlignment="1" applyProtection="1">
      <alignment vertical="center"/>
      <protection hidden="1"/>
    </xf>
    <xf numFmtId="0" fontId="10" fillId="12" borderId="66" xfId="5" applyFont="1" applyFill="1" applyBorder="1" applyProtection="1">
      <alignment vertical="center"/>
      <protection hidden="1"/>
    </xf>
    <xf numFmtId="0" fontId="5" fillId="0" borderId="0" xfId="5" applyFont="1" applyFill="1" applyBorder="1" applyAlignment="1" applyProtection="1">
      <alignment vertical="center"/>
      <protection hidden="1"/>
    </xf>
    <xf numFmtId="0" fontId="5" fillId="0" borderId="0" xfId="5" applyFont="1" applyFill="1" applyBorder="1" applyAlignment="1" applyProtection="1">
      <alignment vertical="center"/>
      <protection locked="0" hidden="1"/>
    </xf>
    <xf numFmtId="0" fontId="5" fillId="8" borderId="2" xfId="5" applyNumberFormat="1" applyFont="1" applyFill="1" applyBorder="1" applyAlignment="1" applyProtection="1">
      <alignment horizontal="center" vertical="center" wrapText="1"/>
      <protection locked="0" hidden="1"/>
    </xf>
    <xf numFmtId="0" fontId="8" fillId="4" borderId="16" xfId="5" applyFont="1" applyFill="1" applyBorder="1" applyAlignment="1" applyProtection="1">
      <alignment horizontal="center" vertical="center"/>
      <protection hidden="1"/>
    </xf>
    <xf numFmtId="0" fontId="10" fillId="0" borderId="0" xfId="5" applyFont="1" applyBorder="1" applyAlignment="1" applyProtection="1">
      <alignment horizontal="left" vertical="center"/>
      <protection hidden="1"/>
    </xf>
    <xf numFmtId="0" fontId="3" fillId="0" borderId="55" xfId="5" applyFont="1" applyFill="1" applyBorder="1" applyAlignment="1" applyProtection="1">
      <alignment horizontal="center" vertical="center"/>
      <protection hidden="1"/>
    </xf>
    <xf numFmtId="0" fontId="10" fillId="0" borderId="0" xfId="5" applyFont="1">
      <alignment vertical="center"/>
    </xf>
    <xf numFmtId="38" fontId="10" fillId="0" borderId="0" xfId="12" applyFont="1" applyFill="1" applyAlignment="1" applyProtection="1">
      <alignment vertical="center"/>
      <protection hidden="1"/>
    </xf>
    <xf numFmtId="0" fontId="10" fillId="5" borderId="96" xfId="5" applyFont="1" applyFill="1" applyBorder="1" applyAlignment="1" applyProtection="1">
      <alignment horizontal="center" vertical="center" wrapText="1"/>
      <protection hidden="1"/>
    </xf>
    <xf numFmtId="0" fontId="10" fillId="5" borderId="41" xfId="5" applyFont="1" applyFill="1" applyBorder="1" applyAlignment="1" applyProtection="1">
      <alignment horizontal="center" vertical="center" wrapText="1"/>
      <protection hidden="1"/>
    </xf>
    <xf numFmtId="0" fontId="10" fillId="5" borderId="19" xfId="5" applyFont="1" applyFill="1" applyBorder="1" applyAlignment="1" applyProtection="1">
      <alignment horizontal="center" vertical="center" wrapText="1"/>
      <protection hidden="1"/>
    </xf>
    <xf numFmtId="0" fontId="15" fillId="4" borderId="21" xfId="5" applyFont="1" applyFill="1" applyBorder="1" applyAlignment="1" applyProtection="1">
      <alignment vertical="center"/>
      <protection hidden="1"/>
    </xf>
    <xf numFmtId="0" fontId="11" fillId="0" borderId="97" xfId="5" applyFont="1" applyFill="1" applyBorder="1" applyAlignment="1" applyProtection="1">
      <alignment vertical="center" wrapText="1"/>
      <protection locked="0"/>
    </xf>
    <xf numFmtId="0" fontId="11" fillId="0" borderId="1" xfId="5" applyFont="1" applyFill="1" applyBorder="1" applyAlignment="1" applyProtection="1">
      <alignment vertical="center" wrapText="1"/>
      <protection locked="0"/>
    </xf>
    <xf numFmtId="0" fontId="15" fillId="4" borderId="25" xfId="5" applyFont="1" applyFill="1" applyBorder="1" applyAlignment="1" applyProtection="1">
      <alignment vertical="center"/>
      <protection hidden="1"/>
    </xf>
    <xf numFmtId="0" fontId="3" fillId="2" borderId="74" xfId="0" applyFont="1" applyFill="1" applyBorder="1" applyAlignment="1">
      <alignment horizontal="center" vertical="center" shrinkToFit="1"/>
    </xf>
    <xf numFmtId="0" fontId="11" fillId="0" borderId="0" xfId="5" applyFont="1" applyFill="1" applyAlignment="1" applyProtection="1">
      <alignment vertical="center"/>
      <protection hidden="1"/>
    </xf>
    <xf numFmtId="178" fontId="10" fillId="0" borderId="0" xfId="3" applyNumberFormat="1" applyFont="1" applyFill="1" applyAlignment="1" applyProtection="1">
      <alignment vertical="center"/>
      <protection hidden="1"/>
    </xf>
    <xf numFmtId="0" fontId="11" fillId="0" borderId="0" xfId="5" applyFont="1" applyBorder="1">
      <alignment vertical="center"/>
    </xf>
    <xf numFmtId="0" fontId="10" fillId="0" borderId="0" xfId="5" applyFont="1" applyFill="1" applyAlignment="1" applyProtection="1">
      <alignment horizontal="right" vertical="center"/>
      <protection hidden="1"/>
    </xf>
    <xf numFmtId="38" fontId="10" fillId="10" borderId="100" xfId="12" applyFont="1" applyFill="1" applyBorder="1" applyAlignment="1" applyProtection="1">
      <alignment vertical="center"/>
      <protection locked="0"/>
    </xf>
    <xf numFmtId="38" fontId="10" fillId="10" borderId="101" xfId="12" applyFont="1" applyFill="1" applyBorder="1" applyAlignment="1" applyProtection="1">
      <alignment vertical="center"/>
      <protection locked="0"/>
    </xf>
    <xf numFmtId="38" fontId="15" fillId="4" borderId="25" xfId="12" applyFont="1" applyFill="1" applyBorder="1" applyAlignment="1" applyProtection="1">
      <alignment vertical="center"/>
      <protection hidden="1"/>
    </xf>
    <xf numFmtId="38" fontId="10" fillId="8" borderId="0" xfId="12" applyFont="1" applyFill="1" applyAlignment="1" applyProtection="1">
      <alignment vertical="center"/>
      <protection hidden="1"/>
    </xf>
    <xf numFmtId="38" fontId="10" fillId="8" borderId="0" xfId="12" applyFont="1" applyFill="1" applyAlignment="1" applyProtection="1">
      <alignment horizontal="center" vertical="center"/>
      <protection hidden="1"/>
    </xf>
    <xf numFmtId="38" fontId="18" fillId="0" borderId="78" xfId="12" applyFont="1" applyFill="1" applyBorder="1" applyAlignment="1">
      <alignment vertical="center"/>
    </xf>
    <xf numFmtId="38" fontId="3" fillId="0" borderId="103" xfId="12" applyFont="1" applyFill="1" applyBorder="1" applyAlignment="1" applyProtection="1">
      <alignment vertical="center" wrapText="1"/>
      <protection hidden="1"/>
    </xf>
    <xf numFmtId="38" fontId="3" fillId="0" borderId="104" xfId="12" applyFont="1" applyFill="1" applyBorder="1" applyAlignment="1" applyProtection="1">
      <alignment vertical="center" wrapText="1"/>
      <protection hidden="1"/>
    </xf>
    <xf numFmtId="38" fontId="3" fillId="0" borderId="107" xfId="12" applyFont="1" applyFill="1" applyBorder="1" applyAlignment="1" applyProtection="1">
      <alignment vertical="center" wrapText="1"/>
      <protection hidden="1"/>
    </xf>
    <xf numFmtId="38" fontId="3" fillId="0" borderId="108" xfId="12" applyFont="1" applyFill="1" applyBorder="1" applyAlignment="1" applyProtection="1">
      <alignment vertical="center" wrapText="1"/>
      <protection hidden="1"/>
    </xf>
    <xf numFmtId="0" fontId="18" fillId="0" borderId="78" xfId="0" applyFont="1" applyFill="1" applyBorder="1" applyAlignment="1">
      <alignment vertical="center"/>
    </xf>
    <xf numFmtId="0" fontId="15" fillId="3" borderId="109" xfId="5" applyFont="1" applyFill="1" applyBorder="1" applyAlignment="1">
      <alignment horizontal="center" vertical="center"/>
    </xf>
    <xf numFmtId="0" fontId="11" fillId="0" borderId="100" xfId="5" applyFont="1" applyFill="1" applyBorder="1" applyAlignment="1" applyProtection="1">
      <alignment horizontal="center" vertical="center" wrapText="1"/>
      <protection locked="0"/>
    </xf>
    <xf numFmtId="0" fontId="11" fillId="0" borderId="101" xfId="5" applyFont="1" applyFill="1" applyBorder="1" applyAlignment="1" applyProtection="1">
      <alignment horizontal="center" vertical="center" wrapText="1"/>
      <protection locked="0"/>
    </xf>
    <xf numFmtId="0" fontId="15" fillId="3" borderId="110" xfId="5" applyFont="1" applyFill="1" applyBorder="1" applyAlignment="1">
      <alignment horizontal="center" vertical="center"/>
    </xf>
    <xf numFmtId="0" fontId="11" fillId="0" borderId="111" xfId="5" applyFont="1" applyFill="1" applyBorder="1" applyAlignment="1" applyProtection="1">
      <alignment horizontal="center" vertical="center" wrapText="1"/>
      <protection locked="0"/>
    </xf>
    <xf numFmtId="0" fontId="11" fillId="0" borderId="112" xfId="5" applyFont="1" applyFill="1" applyBorder="1" applyAlignment="1" applyProtection="1">
      <alignment horizontal="center" vertical="center" wrapText="1"/>
      <protection locked="0"/>
    </xf>
    <xf numFmtId="0" fontId="3" fillId="0" borderId="78" xfId="0" applyFont="1" applyFill="1" applyBorder="1" applyAlignment="1">
      <alignment vertical="center"/>
    </xf>
    <xf numFmtId="0" fontId="11" fillId="0" borderId="0" xfId="5" applyFont="1" applyAlignment="1">
      <alignment horizontal="right" vertical="center"/>
    </xf>
    <xf numFmtId="0" fontId="3" fillId="0" borderId="72" xfId="5" applyFont="1" applyFill="1" applyBorder="1" applyAlignment="1">
      <alignment vertical="center"/>
    </xf>
    <xf numFmtId="0" fontId="3" fillId="0" borderId="73" xfId="5" applyFont="1" applyFill="1" applyBorder="1" applyAlignment="1">
      <alignment vertical="center"/>
    </xf>
    <xf numFmtId="0" fontId="11" fillId="0" borderId="0" xfId="7" applyFont="1" applyAlignment="1">
      <alignment vertical="top"/>
    </xf>
    <xf numFmtId="0" fontId="10" fillId="0" borderId="0" xfId="7" applyFont="1" applyAlignment="1">
      <alignment vertical="top"/>
    </xf>
    <xf numFmtId="0" fontId="10" fillId="0" borderId="0" xfId="7" applyFont="1" applyAlignment="1">
      <alignment horizontal="center" vertical="top" shrinkToFit="1"/>
    </xf>
    <xf numFmtId="0" fontId="10" fillId="0" borderId="0" xfId="7" applyFont="1" applyAlignment="1">
      <alignment horizontal="center" vertical="top"/>
    </xf>
    <xf numFmtId="0" fontId="11" fillId="0" borderId="0" xfId="7" applyFont="1" applyAlignment="1">
      <alignment horizontal="center" shrinkToFit="1"/>
    </xf>
    <xf numFmtId="38" fontId="11" fillId="0" borderId="0" xfId="12" applyFont="1" applyAlignment="1">
      <alignment horizontal="right" vertical="top"/>
    </xf>
    <xf numFmtId="0" fontId="11" fillId="0" borderId="0" xfId="7" applyFont="1" applyAlignment="1">
      <alignment horizontal="center" vertical="center"/>
    </xf>
    <xf numFmtId="0" fontId="11" fillId="2" borderId="0" xfId="7" applyFont="1" applyFill="1" applyAlignment="1">
      <alignment vertical="top"/>
    </xf>
    <xf numFmtId="0" fontId="11" fillId="0" borderId="0" xfId="7" applyFont="1" applyAlignment="1">
      <alignment horizontal="center" vertical="center" shrinkToFit="1"/>
    </xf>
    <xf numFmtId="0" fontId="11" fillId="0" borderId="0" xfId="7" applyFont="1" applyAlignment="1">
      <alignment vertical="top" shrinkToFit="1"/>
    </xf>
    <xf numFmtId="179" fontId="11" fillId="0" borderId="0" xfId="7" applyNumberFormat="1" applyFont="1" applyAlignment="1">
      <alignment vertical="top"/>
    </xf>
    <xf numFmtId="0" fontId="15" fillId="0" borderId="0" xfId="7" applyFont="1" applyAlignment="1">
      <alignment vertical="top"/>
    </xf>
    <xf numFmtId="0" fontId="14" fillId="0" borderId="0" xfId="7" applyFont="1" applyAlignment="1">
      <alignment vertical="top"/>
    </xf>
    <xf numFmtId="0" fontId="11" fillId="0" borderId="0" xfId="7" applyFont="1"/>
    <xf numFmtId="0" fontId="10" fillId="0" borderId="1" xfId="7" applyFont="1" applyBorder="1" applyAlignment="1">
      <alignment vertical="top"/>
    </xf>
    <xf numFmtId="0" fontId="15" fillId="15" borderId="37" xfId="7" applyFont="1" applyFill="1" applyBorder="1" applyAlignment="1">
      <alignment horizontal="center" vertical="center" wrapText="1"/>
    </xf>
    <xf numFmtId="0" fontId="14" fillId="10" borderId="1" xfId="7" applyFont="1" applyFill="1" applyBorder="1" applyAlignment="1">
      <alignment horizontal="center" vertical="center" wrapText="1"/>
    </xf>
    <xf numFmtId="0" fontId="15" fillId="15" borderId="37" xfId="7" applyFont="1" applyFill="1" applyBorder="1" applyAlignment="1">
      <alignment horizontal="center" vertical="center"/>
    </xf>
    <xf numFmtId="0" fontId="20" fillId="12" borderId="116" xfId="7" applyFont="1" applyFill="1" applyBorder="1" applyAlignment="1">
      <alignment vertical="center"/>
    </xf>
    <xf numFmtId="0" fontId="20" fillId="12" borderId="118" xfId="7" applyFont="1" applyFill="1" applyBorder="1" applyAlignment="1">
      <alignment vertical="center"/>
    </xf>
    <xf numFmtId="0" fontId="20" fillId="0" borderId="1" xfId="7" applyFont="1" applyFill="1" applyBorder="1" applyAlignment="1">
      <alignment horizontal="center" vertical="center"/>
    </xf>
    <xf numFmtId="0" fontId="20" fillId="0" borderId="119" xfId="7" applyFont="1" applyFill="1" applyBorder="1" applyAlignment="1">
      <alignment horizontal="center" vertical="center"/>
    </xf>
    <xf numFmtId="0" fontId="20" fillId="12" borderId="118" xfId="7" applyFont="1" applyFill="1" applyBorder="1" applyAlignment="1">
      <alignment horizontal="left" vertical="center"/>
    </xf>
    <xf numFmtId="0" fontId="15" fillId="15" borderId="37" xfId="7" applyFont="1" applyFill="1" applyBorder="1" applyAlignment="1">
      <alignment horizontal="center" vertical="center" shrinkToFit="1"/>
    </xf>
    <xf numFmtId="0" fontId="20" fillId="12" borderId="118" xfId="7" applyFont="1" applyFill="1" applyBorder="1" applyAlignment="1">
      <alignment vertical="center" shrinkToFit="1"/>
    </xf>
    <xf numFmtId="0" fontId="11" fillId="0" borderId="1" xfId="7" applyFont="1" applyFill="1" applyBorder="1" applyAlignment="1">
      <alignment horizontal="center" vertical="center" shrinkToFit="1"/>
    </xf>
    <xf numFmtId="0" fontId="11" fillId="0" borderId="120" xfId="7" applyFont="1" applyFill="1" applyBorder="1" applyAlignment="1">
      <alignment horizontal="center" vertical="center" shrinkToFit="1"/>
    </xf>
    <xf numFmtId="0" fontId="11" fillId="0" borderId="15" xfId="7" applyFont="1" applyFill="1" applyBorder="1" applyAlignment="1">
      <alignment horizontal="center" vertical="center"/>
    </xf>
    <xf numFmtId="0" fontId="11" fillId="0" borderId="1" xfId="7" applyFont="1" applyFill="1" applyBorder="1" applyAlignment="1">
      <alignment horizontal="center" vertical="center"/>
    </xf>
    <xf numFmtId="0" fontId="11" fillId="0" borderId="37" xfId="7" applyFont="1" applyFill="1" applyBorder="1" applyAlignment="1">
      <alignment horizontal="center" vertical="center"/>
    </xf>
    <xf numFmtId="0" fontId="11" fillId="0" borderId="119" xfId="7" applyFont="1" applyFill="1" applyBorder="1" applyAlignment="1">
      <alignment horizontal="center" vertical="center"/>
    </xf>
    <xf numFmtId="0" fontId="11" fillId="0" borderId="5" xfId="7" applyFont="1" applyFill="1" applyBorder="1" applyAlignment="1">
      <alignment horizontal="center" vertical="center"/>
    </xf>
    <xf numFmtId="0" fontId="11" fillId="0" borderId="9" xfId="7" applyFont="1" applyFill="1" applyBorder="1" applyAlignment="1">
      <alignment horizontal="center" vertical="center"/>
    </xf>
    <xf numFmtId="0" fontId="11" fillId="0" borderId="121" xfId="7" applyFont="1" applyFill="1" applyBorder="1" applyAlignment="1">
      <alignment horizontal="center" vertical="center"/>
    </xf>
    <xf numFmtId="0" fontId="11" fillId="0" borderId="122" xfId="7" applyFont="1" applyFill="1" applyBorder="1" applyAlignment="1">
      <alignment horizontal="center" vertical="center"/>
    </xf>
    <xf numFmtId="0" fontId="11" fillId="0" borderId="10" xfId="7" applyFont="1" applyFill="1" applyBorder="1" applyAlignment="1">
      <alignment horizontal="center" vertical="center"/>
    </xf>
    <xf numFmtId="0" fontId="11" fillId="0" borderId="4" xfId="7" applyFont="1" applyFill="1" applyBorder="1" applyAlignment="1">
      <alignment horizontal="center" vertical="center"/>
    </xf>
    <xf numFmtId="0" fontId="10" fillId="0" borderId="123" xfId="7" applyFont="1" applyBorder="1" applyAlignment="1">
      <alignment vertical="top"/>
    </xf>
    <xf numFmtId="38" fontId="20" fillId="12" borderId="116" xfId="4" applyFont="1" applyFill="1" applyBorder="1" applyAlignment="1">
      <alignment horizontal="center" vertical="center"/>
    </xf>
    <xf numFmtId="0" fontId="10" fillId="0" borderId="5" xfId="7" applyFont="1" applyBorder="1" applyAlignment="1">
      <alignment horizontal="center" vertical="center"/>
    </xf>
    <xf numFmtId="0" fontId="10" fillId="0" borderId="0" xfId="7" applyFont="1" applyFill="1" applyBorder="1" applyAlignment="1">
      <alignment horizontal="center" vertical="top" shrinkToFit="1"/>
    </xf>
    <xf numFmtId="0" fontId="21" fillId="15" borderId="37" xfId="7" applyFont="1" applyFill="1" applyBorder="1" applyAlignment="1">
      <alignment horizontal="center" vertical="center" shrinkToFit="1"/>
    </xf>
    <xf numFmtId="38" fontId="10" fillId="0" borderId="125" xfId="4" applyFont="1" applyFill="1" applyBorder="1" applyAlignment="1">
      <alignment horizontal="center" vertical="center" shrinkToFit="1"/>
    </xf>
    <xf numFmtId="38" fontId="10" fillId="0" borderId="126" xfId="4" applyFont="1" applyFill="1" applyBorder="1" applyAlignment="1">
      <alignment horizontal="center" vertical="center" shrinkToFit="1"/>
    </xf>
    <xf numFmtId="38" fontId="22" fillId="0" borderId="0" xfId="12" applyFont="1" applyFill="1" applyBorder="1" applyAlignment="1">
      <alignment horizontal="right" vertical="top" wrapText="1"/>
    </xf>
    <xf numFmtId="38" fontId="21" fillId="15" borderId="37" xfId="12" applyFont="1" applyFill="1" applyBorder="1" applyAlignment="1">
      <alignment horizontal="center" vertical="center" wrapText="1"/>
    </xf>
    <xf numFmtId="38" fontId="10" fillId="0" borderId="1" xfId="12" applyFont="1" applyBorder="1" applyAlignment="1">
      <alignment horizontal="right" vertical="center" wrapText="1"/>
    </xf>
    <xf numFmtId="38" fontId="10" fillId="0" borderId="37" xfId="12" applyFont="1" applyBorder="1" applyAlignment="1">
      <alignment horizontal="right" vertical="center" wrapText="1"/>
    </xf>
    <xf numFmtId="38" fontId="10" fillId="0" borderId="119" xfId="12" applyFont="1" applyFill="1" applyBorder="1" applyAlignment="1">
      <alignment horizontal="right" vertical="center" wrapText="1"/>
    </xf>
    <xf numFmtId="38" fontId="10" fillId="0" borderId="0" xfId="12" applyFont="1" applyFill="1" applyBorder="1" applyAlignment="1">
      <alignment horizontal="right" vertical="top"/>
    </xf>
    <xf numFmtId="38" fontId="21" fillId="15" borderId="37" xfId="12" applyFont="1" applyFill="1" applyBorder="1" applyAlignment="1">
      <alignment horizontal="center" vertical="center"/>
    </xf>
    <xf numFmtId="38" fontId="10" fillId="0" borderId="1" xfId="12" applyFont="1" applyBorder="1" applyAlignment="1">
      <alignment horizontal="right" vertical="center"/>
    </xf>
    <xf numFmtId="38" fontId="10" fillId="0" borderId="37" xfId="12" applyFont="1" applyBorder="1" applyAlignment="1">
      <alignment horizontal="right" vertical="center"/>
    </xf>
    <xf numFmtId="38" fontId="10" fillId="0" borderId="119" xfId="12" applyFont="1" applyFill="1" applyBorder="1" applyAlignment="1">
      <alignment horizontal="right" vertical="center"/>
    </xf>
    <xf numFmtId="0" fontId="22" fillId="0" borderId="0" xfId="7" applyFont="1" applyFill="1" applyBorder="1" applyAlignment="1">
      <alignment horizontal="center" vertical="center" wrapText="1"/>
    </xf>
    <xf numFmtId="0" fontId="21" fillId="15" borderId="37" xfId="7" applyFont="1" applyFill="1" applyBorder="1" applyAlignment="1">
      <alignment horizontal="center" vertical="center" wrapText="1" shrinkToFit="1"/>
    </xf>
    <xf numFmtId="0" fontId="14" fillId="12" borderId="128" xfId="7" applyFont="1" applyFill="1" applyBorder="1" applyAlignment="1">
      <alignment horizontal="center" vertical="center" shrinkToFit="1"/>
    </xf>
    <xf numFmtId="38" fontId="10" fillId="0" borderId="3" xfId="4" applyFont="1" applyBorder="1" applyAlignment="1">
      <alignment horizontal="center" vertical="center" wrapText="1"/>
    </xf>
    <xf numFmtId="38" fontId="10" fillId="0" borderId="1" xfId="4" applyFont="1" applyFill="1" applyBorder="1" applyAlignment="1">
      <alignment horizontal="center" vertical="center" wrapText="1"/>
    </xf>
    <xf numFmtId="38" fontId="10" fillId="0" borderId="37" xfId="4" applyFont="1" applyBorder="1" applyAlignment="1">
      <alignment horizontal="center" vertical="center" wrapText="1"/>
    </xf>
    <xf numFmtId="38" fontId="10" fillId="0" borderId="119" xfId="4" applyFont="1" applyFill="1" applyBorder="1" applyAlignment="1">
      <alignment horizontal="center" vertical="center" wrapText="1"/>
    </xf>
    <xf numFmtId="0" fontId="10" fillId="0" borderId="0" xfId="7" applyFont="1" applyFill="1" applyBorder="1" applyAlignment="1">
      <alignment vertical="top"/>
    </xf>
    <xf numFmtId="0" fontId="21" fillId="15" borderId="30" xfId="7" applyFont="1" applyFill="1" applyBorder="1" applyAlignment="1">
      <alignment horizontal="center" vertical="center" shrinkToFit="1"/>
    </xf>
    <xf numFmtId="0" fontId="10" fillId="12" borderId="129" xfId="7" applyFont="1" applyFill="1" applyBorder="1" applyAlignment="1">
      <alignment horizontal="center" vertical="center" shrinkToFit="1"/>
    </xf>
    <xf numFmtId="38" fontId="10" fillId="0" borderId="130" xfId="4" applyFont="1" applyBorder="1" applyAlignment="1">
      <alignment vertical="center"/>
    </xf>
    <xf numFmtId="38" fontId="11" fillId="0" borderId="130" xfId="4" applyFont="1" applyFill="1" applyBorder="1" applyAlignment="1">
      <alignment vertical="center" wrapText="1"/>
    </xf>
    <xf numFmtId="38" fontId="10" fillId="0" borderId="131" xfId="4" applyFont="1" applyBorder="1" applyAlignment="1">
      <alignment vertical="center"/>
    </xf>
    <xf numFmtId="38" fontId="10" fillId="0" borderId="132" xfId="4" applyFont="1" applyFill="1" applyBorder="1" applyAlignment="1">
      <alignment vertical="center" wrapText="1"/>
    </xf>
    <xf numFmtId="38" fontId="10" fillId="0" borderId="133" xfId="4" applyFont="1" applyFill="1" applyBorder="1" applyAlignment="1">
      <alignment horizontal="center" vertical="center" shrinkToFit="1"/>
    </xf>
    <xf numFmtId="0" fontId="10" fillId="2" borderId="0" xfId="7" applyFont="1" applyFill="1" applyBorder="1" applyAlignment="1">
      <alignment vertical="top"/>
    </xf>
    <xf numFmtId="0" fontId="10" fillId="2" borderId="0" xfId="7" applyFont="1" applyFill="1" applyAlignment="1">
      <alignment vertical="center"/>
    </xf>
    <xf numFmtId="0" fontId="15" fillId="2" borderId="135" xfId="7" applyFont="1" applyFill="1" applyBorder="1" applyAlignment="1">
      <alignment vertical="top"/>
    </xf>
    <xf numFmtId="38" fontId="10" fillId="2" borderId="0" xfId="4" applyFont="1" applyFill="1" applyBorder="1" applyAlignment="1">
      <alignment vertical="center"/>
    </xf>
    <xf numFmtId="38" fontId="10" fillId="2" borderId="0" xfId="4" applyFont="1" applyFill="1" applyAlignment="1">
      <alignment vertical="center"/>
    </xf>
    <xf numFmtId="0" fontId="15" fillId="2" borderId="0" xfId="7" applyFont="1" applyFill="1" applyAlignment="1">
      <alignment vertical="top"/>
    </xf>
    <xf numFmtId="0" fontId="10" fillId="0" borderId="0" xfId="7" applyFont="1" applyFill="1" applyBorder="1" applyAlignment="1">
      <alignment horizontal="center" vertical="center" shrinkToFit="1"/>
    </xf>
    <xf numFmtId="38" fontId="10" fillId="0" borderId="137" xfId="4" applyFont="1" applyFill="1" applyBorder="1" applyAlignment="1">
      <alignment horizontal="center" vertical="center" shrinkToFit="1"/>
    </xf>
    <xf numFmtId="38" fontId="10" fillId="0" borderId="139" xfId="12" applyFont="1" applyBorder="1" applyAlignment="1">
      <alignment horizontal="right" vertical="center" shrinkToFit="1"/>
    </xf>
    <xf numFmtId="38" fontId="10" fillId="0" borderId="1" xfId="12" applyFont="1" applyFill="1" applyBorder="1" applyAlignment="1">
      <alignment horizontal="right" vertical="center" shrinkToFit="1"/>
    </xf>
    <xf numFmtId="38" fontId="10" fillId="0" borderId="119" xfId="12" applyFont="1" applyBorder="1" applyAlignment="1">
      <alignment horizontal="right" vertical="center" shrinkToFit="1"/>
    </xf>
    <xf numFmtId="38" fontId="21" fillId="0" borderId="0" xfId="12" applyFont="1" applyFill="1" applyBorder="1" applyAlignment="1">
      <alignment horizontal="right" vertical="top"/>
    </xf>
    <xf numFmtId="38" fontId="10" fillId="0" borderId="139" xfId="12" applyFont="1" applyBorder="1" applyAlignment="1">
      <alignment horizontal="right" vertical="center"/>
    </xf>
    <xf numFmtId="0" fontId="22" fillId="0" borderId="0" xfId="7" applyFont="1" applyFill="1" applyBorder="1" applyAlignment="1">
      <alignment horizontal="left" vertical="top" wrapText="1"/>
    </xf>
    <xf numFmtId="38" fontId="10" fillId="0" borderId="139" xfId="4" applyFont="1" applyBorder="1" applyAlignment="1">
      <alignment horizontal="center" vertical="center" shrinkToFit="1"/>
    </xf>
    <xf numFmtId="38" fontId="10" fillId="0" borderId="1" xfId="4" applyFont="1" applyFill="1" applyBorder="1" applyAlignment="1">
      <alignment horizontal="center" vertical="center" shrinkToFit="1"/>
    </xf>
    <xf numFmtId="38" fontId="10" fillId="0" borderId="119" xfId="4" applyFont="1" applyBorder="1" applyAlignment="1">
      <alignment horizontal="center" vertical="center" shrinkToFit="1"/>
    </xf>
    <xf numFmtId="38" fontId="10" fillId="0" borderId="3" xfId="4" applyFont="1" applyBorder="1" applyAlignment="1">
      <alignment horizontal="center" vertical="center" shrinkToFit="1"/>
    </xf>
    <xf numFmtId="0" fontId="21" fillId="15" borderId="4" xfId="7" applyFont="1" applyFill="1" applyBorder="1" applyAlignment="1">
      <alignment horizontal="center" vertical="center" shrinkToFit="1"/>
    </xf>
    <xf numFmtId="0" fontId="10" fillId="12" borderId="140" xfId="7" applyFont="1" applyFill="1" applyBorder="1" applyAlignment="1">
      <alignment horizontal="center" vertical="center" shrinkToFit="1"/>
    </xf>
    <xf numFmtId="0" fontId="10" fillId="2" borderId="141" xfId="7" applyFont="1" applyFill="1" applyBorder="1" applyAlignment="1">
      <alignment vertical="center" wrapText="1"/>
    </xf>
    <xf numFmtId="9" fontId="10" fillId="0" borderId="130" xfId="2" applyFont="1" applyBorder="1" applyAlignment="1">
      <alignment vertical="center"/>
    </xf>
    <xf numFmtId="38" fontId="10" fillId="0" borderId="132" xfId="4" applyFont="1" applyBorder="1" applyAlignment="1">
      <alignment vertical="center"/>
    </xf>
    <xf numFmtId="0" fontId="10" fillId="2" borderId="130" xfId="7" applyFont="1" applyFill="1" applyBorder="1" applyAlignment="1">
      <alignment vertical="center" wrapText="1"/>
    </xf>
    <xf numFmtId="0" fontId="10" fillId="2" borderId="143" xfId="7" applyFont="1" applyFill="1" applyBorder="1" applyAlignment="1">
      <alignment vertical="center" wrapText="1"/>
    </xf>
    <xf numFmtId="38" fontId="10" fillId="0" borderId="143" xfId="4" applyFont="1" applyFill="1" applyBorder="1" applyAlignment="1">
      <alignment vertical="center"/>
    </xf>
    <xf numFmtId="9" fontId="10" fillId="0" borderId="143" xfId="2" applyFont="1" applyBorder="1" applyAlignment="1">
      <alignment vertical="center"/>
    </xf>
    <xf numFmtId="38" fontId="10" fillId="0" borderId="144" xfId="4" applyFont="1" applyBorder="1" applyAlignment="1">
      <alignment vertical="center"/>
    </xf>
    <xf numFmtId="0" fontId="10" fillId="2" borderId="145" xfId="7" applyFont="1" applyFill="1" applyBorder="1" applyAlignment="1">
      <alignment vertical="top"/>
    </xf>
    <xf numFmtId="0" fontId="10" fillId="2" borderId="0" xfId="7" applyFont="1" applyFill="1" applyAlignment="1">
      <alignment vertical="top"/>
    </xf>
    <xf numFmtId="0" fontId="10" fillId="2" borderId="146" xfId="7" applyFont="1" applyFill="1" applyBorder="1" applyAlignment="1">
      <alignment vertical="top"/>
    </xf>
    <xf numFmtId="0" fontId="15" fillId="0" borderId="0" xfId="7" applyFont="1" applyAlignment="1">
      <alignment horizontal="center" vertical="center"/>
    </xf>
    <xf numFmtId="0" fontId="11" fillId="8" borderId="147" xfId="7" applyFont="1" applyFill="1" applyBorder="1" applyAlignment="1">
      <alignment horizontal="center" vertical="center"/>
    </xf>
    <xf numFmtId="0" fontId="10" fillId="0" borderId="149" xfId="7" applyFont="1" applyBorder="1" applyAlignment="1">
      <alignment horizontal="center" vertical="center"/>
    </xf>
    <xf numFmtId="0" fontId="11" fillId="0" borderId="150" xfId="7" applyFont="1" applyFill="1" applyBorder="1" applyAlignment="1">
      <alignment horizontal="center" vertical="center"/>
    </xf>
    <xf numFmtId="180" fontId="11" fillId="0" borderId="151" xfId="7" applyNumberFormat="1" applyFont="1" applyFill="1" applyBorder="1" applyAlignment="1">
      <alignment horizontal="center" vertical="center"/>
    </xf>
    <xf numFmtId="0" fontId="11" fillId="0" borderId="152" xfId="7" applyFont="1" applyFill="1" applyBorder="1" applyAlignment="1">
      <alignment horizontal="center" vertical="center"/>
    </xf>
    <xf numFmtId="0" fontId="15" fillId="0" borderId="0" xfId="7" applyFont="1" applyAlignment="1">
      <alignment vertical="top" shrinkToFit="1"/>
    </xf>
    <xf numFmtId="180" fontId="11" fillId="0" borderId="151" xfId="7" applyNumberFormat="1" applyFont="1" applyFill="1" applyBorder="1" applyAlignment="1">
      <alignment horizontal="center" vertical="center" shrinkToFit="1"/>
    </xf>
    <xf numFmtId="0" fontId="11" fillId="0" borderId="33" xfId="0" applyFont="1" applyBorder="1" applyAlignment="1">
      <alignment horizontal="center" vertical="center"/>
    </xf>
    <xf numFmtId="180" fontId="11" fillId="0" borderId="153" xfId="7" applyNumberFormat="1" applyFont="1" applyFill="1" applyBorder="1" applyAlignment="1">
      <alignment horizontal="center" vertical="center" shrinkToFit="1"/>
    </xf>
    <xf numFmtId="0" fontId="11" fillId="0" borderId="26" xfId="7" applyFont="1" applyFill="1" applyBorder="1" applyAlignment="1">
      <alignment horizontal="center" vertical="center"/>
    </xf>
    <xf numFmtId="0" fontId="10" fillId="0" borderId="18" xfId="7" applyFont="1" applyBorder="1" applyAlignment="1">
      <alignment vertical="top"/>
    </xf>
    <xf numFmtId="0" fontId="11" fillId="0" borderId="86" xfId="7" applyFont="1" applyFill="1" applyBorder="1" applyAlignment="1">
      <alignment horizontal="center" vertical="center"/>
    </xf>
    <xf numFmtId="179" fontId="15" fillId="0" borderId="0" xfId="7" applyNumberFormat="1" applyFont="1" applyAlignment="1">
      <alignment vertical="top"/>
    </xf>
    <xf numFmtId="179" fontId="11" fillId="0" borderId="86" xfId="7" applyNumberFormat="1" applyFont="1" applyFill="1" applyBorder="1" applyAlignment="1">
      <alignment horizontal="center" vertical="center"/>
    </xf>
    <xf numFmtId="179" fontId="10" fillId="0" borderId="1" xfId="7" applyNumberFormat="1" applyFont="1" applyBorder="1" applyAlignment="1">
      <alignment vertical="top"/>
    </xf>
    <xf numFmtId="0" fontId="10" fillId="0" borderId="72" xfId="7" applyFont="1" applyBorder="1" applyAlignment="1">
      <alignment vertical="top"/>
    </xf>
    <xf numFmtId="0" fontId="40" fillId="0" borderId="0" xfId="13" applyFont="1">
      <alignment vertical="center"/>
    </xf>
    <xf numFmtId="0" fontId="40" fillId="0" borderId="0" xfId="13" applyFont="1" applyAlignment="1">
      <alignment horizontal="center" vertical="center"/>
    </xf>
    <xf numFmtId="0" fontId="40" fillId="0" borderId="0" xfId="13" applyFont="1" applyAlignment="1">
      <alignment horizontal="right" vertical="center"/>
    </xf>
    <xf numFmtId="0" fontId="40" fillId="0" borderId="14" xfId="13" applyFont="1" applyBorder="1" applyAlignment="1">
      <alignment horizontal="center" vertical="center"/>
    </xf>
    <xf numFmtId="0" fontId="42" fillId="0" borderId="1" xfId="13" applyFont="1" applyBorder="1" applyAlignment="1">
      <alignment horizontal="center" vertical="center"/>
    </xf>
    <xf numFmtId="0" fontId="42" fillId="0" borderId="1" xfId="13" applyFont="1" applyBorder="1" applyAlignment="1">
      <alignment vertical="center"/>
    </xf>
    <xf numFmtId="0" fontId="41" fillId="0" borderId="0" xfId="13" applyFont="1" applyAlignment="1">
      <alignment horizontal="center" vertical="center"/>
    </xf>
    <xf numFmtId="0" fontId="3" fillId="8" borderId="47" xfId="5" applyFont="1" applyFill="1" applyBorder="1" applyAlignment="1">
      <alignment horizontal="center" vertical="center"/>
    </xf>
    <xf numFmtId="0" fontId="3" fillId="8" borderId="52" xfId="5" applyFont="1" applyFill="1" applyBorder="1" applyAlignment="1">
      <alignment horizontal="center" vertical="center"/>
    </xf>
    <xf numFmtId="9" fontId="3" fillId="8" borderId="21" xfId="5" applyNumberFormat="1" applyFont="1" applyFill="1" applyBorder="1" applyAlignment="1">
      <alignment horizontal="center" vertical="center"/>
    </xf>
    <xf numFmtId="9" fontId="3" fillId="8" borderId="48" xfId="5" applyNumberFormat="1" applyFont="1" applyFill="1" applyBorder="1" applyAlignment="1">
      <alignment horizontal="center" vertical="center"/>
    </xf>
    <xf numFmtId="0" fontId="8" fillId="4" borderId="18" xfId="5" applyFont="1" applyFill="1" applyBorder="1" applyAlignment="1">
      <alignment horizontal="center" vertical="center" wrapText="1"/>
    </xf>
    <xf numFmtId="0" fontId="8" fillId="4" borderId="19" xfId="5" applyFont="1" applyFill="1" applyBorder="1" applyAlignment="1">
      <alignment horizontal="center" vertical="center" wrapText="1"/>
    </xf>
    <xf numFmtId="0" fontId="8" fillId="4" borderId="9" xfId="5" applyFont="1" applyFill="1" applyBorder="1" applyAlignment="1">
      <alignment horizontal="center" vertical="center"/>
    </xf>
    <xf numFmtId="0" fontId="8" fillId="4" borderId="23" xfId="5" applyFont="1" applyFill="1" applyBorder="1" applyAlignment="1">
      <alignment horizontal="center" vertical="center"/>
    </xf>
    <xf numFmtId="0" fontId="8" fillId="4" borderId="9" xfId="5" applyFont="1" applyFill="1" applyBorder="1" applyAlignment="1">
      <alignment horizontal="center" vertical="center" wrapText="1"/>
    </xf>
    <xf numFmtId="0" fontId="0" fillId="0" borderId="30" xfId="0" applyBorder="1" applyAlignment="1">
      <alignment vertical="center" wrapText="1"/>
    </xf>
    <xf numFmtId="0" fontId="8" fillId="4" borderId="23" xfId="5" applyFont="1" applyFill="1" applyBorder="1" applyAlignment="1">
      <alignment vertical="center" wrapText="1"/>
    </xf>
    <xf numFmtId="0" fontId="0" fillId="0" borderId="31" xfId="0" applyBorder="1" applyAlignment="1">
      <alignment vertical="center" wrapText="1"/>
    </xf>
    <xf numFmtId="0" fontId="8" fillId="4" borderId="37" xfId="5" applyFont="1" applyFill="1" applyBorder="1" applyAlignment="1">
      <alignment horizontal="center" vertical="center" wrapText="1"/>
    </xf>
    <xf numFmtId="0" fontId="8" fillId="4" borderId="38" xfId="5" applyFont="1" applyFill="1" applyBorder="1" applyAlignment="1">
      <alignment horizontal="center" vertical="center" wrapText="1"/>
    </xf>
    <xf numFmtId="0" fontId="3" fillId="2" borderId="5" xfId="5" applyFont="1" applyFill="1" applyBorder="1" applyAlignment="1">
      <alignment horizontal="center" vertical="center" shrinkToFit="1"/>
    </xf>
    <xf numFmtId="0" fontId="3" fillId="2" borderId="50" xfId="5" applyFont="1" applyFill="1" applyBorder="1" applyAlignment="1">
      <alignment horizontal="center" vertical="center" shrinkToFit="1"/>
    </xf>
    <xf numFmtId="9" fontId="3" fillId="2" borderId="27" xfId="5" applyNumberFormat="1" applyFont="1" applyFill="1" applyBorder="1" applyAlignment="1">
      <alignment horizontal="center" vertical="center"/>
    </xf>
    <xf numFmtId="9" fontId="3" fillId="2" borderId="49" xfId="5" applyNumberFormat="1" applyFont="1" applyFill="1" applyBorder="1" applyAlignment="1">
      <alignment horizontal="center" vertical="center"/>
    </xf>
    <xf numFmtId="0" fontId="3" fillId="2" borderId="9" xfId="5" applyFont="1" applyFill="1" applyBorder="1" applyAlignment="1">
      <alignment horizontal="center" vertical="center" shrinkToFit="1"/>
    </xf>
    <xf numFmtId="0" fontId="3" fillId="2" borderId="51" xfId="5" applyFont="1" applyFill="1" applyBorder="1" applyAlignment="1">
      <alignment horizontal="center" vertical="center" shrinkToFit="1"/>
    </xf>
    <xf numFmtId="0" fontId="3" fillId="6" borderId="21" xfId="5" applyFont="1" applyFill="1" applyBorder="1" applyAlignment="1">
      <alignment horizontal="center" vertical="center"/>
    </xf>
    <xf numFmtId="0" fontId="0" fillId="6" borderId="25" xfId="0" applyFill="1" applyBorder="1" applyAlignment="1">
      <alignment vertical="center"/>
    </xf>
    <xf numFmtId="0" fontId="8" fillId="4" borderId="26" xfId="5" applyFont="1" applyFill="1" applyBorder="1" applyAlignment="1">
      <alignment horizontal="center" vertical="center"/>
    </xf>
    <xf numFmtId="0" fontId="0" fillId="0" borderId="33" xfId="0" applyBorder="1" applyAlignment="1">
      <alignment horizontal="center" vertical="center"/>
    </xf>
    <xf numFmtId="0" fontId="8" fillId="4" borderId="46" xfId="5" applyFont="1" applyFill="1" applyBorder="1" applyAlignment="1">
      <alignment horizontal="center" vertical="center"/>
    </xf>
    <xf numFmtId="0" fontId="8" fillId="4" borderId="48" xfId="5" applyFont="1" applyFill="1" applyBorder="1" applyAlignment="1">
      <alignment horizontal="center" vertical="center"/>
    </xf>
    <xf numFmtId="0" fontId="8" fillId="4" borderId="21" xfId="5" applyFont="1" applyFill="1" applyBorder="1" applyAlignment="1">
      <alignment horizontal="center" vertical="center"/>
    </xf>
    <xf numFmtId="0" fontId="3" fillId="2" borderId="8" xfId="5" applyFont="1" applyFill="1" applyBorder="1" applyAlignment="1">
      <alignment horizontal="center" vertical="center" shrinkToFit="1"/>
    </xf>
    <xf numFmtId="0" fontId="3" fillId="2" borderId="49" xfId="5" applyFont="1" applyFill="1" applyBorder="1" applyAlignment="1">
      <alignment horizontal="center" vertical="center" shrinkToFit="1"/>
    </xf>
    <xf numFmtId="55" fontId="5" fillId="0" borderId="5" xfId="5" applyNumberFormat="1" applyFont="1" applyFill="1" applyBorder="1" applyAlignment="1" applyProtection="1">
      <alignment horizontal="center" vertical="center"/>
      <protection locked="0"/>
    </xf>
    <xf numFmtId="0" fontId="0" fillId="0" borderId="15" xfId="0" applyBorder="1" applyAlignment="1">
      <alignment horizontal="center" vertical="center"/>
    </xf>
    <xf numFmtId="55" fontId="5" fillId="0" borderId="6" xfId="5" applyNumberFormat="1" applyFont="1" applyFill="1" applyBorder="1" applyAlignment="1" applyProtection="1">
      <alignment horizontal="center" vertical="center"/>
      <protection locked="0"/>
    </xf>
    <xf numFmtId="0" fontId="0" fillId="0" borderId="16" xfId="0" applyBorder="1" applyAlignment="1">
      <alignment horizontal="center" vertical="center"/>
    </xf>
    <xf numFmtId="55" fontId="5" fillId="0" borderId="24" xfId="5" applyNumberFormat="1" applyFont="1" applyBorder="1" applyAlignment="1" applyProtection="1">
      <alignment horizontal="center" vertical="center"/>
      <protection locked="0"/>
    </xf>
    <xf numFmtId="0" fontId="0" fillId="0" borderId="32" xfId="0" applyBorder="1" applyAlignment="1">
      <alignment horizontal="center" vertical="center"/>
    </xf>
    <xf numFmtId="55" fontId="5" fillId="0" borderId="8" xfId="5"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7" fillId="4" borderId="17" xfId="5" applyFont="1" applyFill="1" applyBorder="1" applyAlignment="1">
      <alignment horizontal="center" vertical="center"/>
    </xf>
    <xf numFmtId="0" fontId="7" fillId="4" borderId="22" xfId="5" applyFont="1" applyFill="1" applyBorder="1" applyAlignment="1">
      <alignment horizontal="center" vertical="center"/>
    </xf>
    <xf numFmtId="0" fontId="7" fillId="4" borderId="32" xfId="5" applyFont="1" applyFill="1" applyBorder="1" applyAlignment="1">
      <alignment horizontal="center" vertical="center"/>
    </xf>
    <xf numFmtId="0" fontId="3" fillId="10" borderId="24" xfId="5" applyFont="1" applyFill="1" applyBorder="1" applyAlignment="1">
      <alignment horizontal="center" vertical="center"/>
    </xf>
    <xf numFmtId="0" fontId="3" fillId="10" borderId="32" xfId="5" applyFont="1" applyFill="1" applyBorder="1" applyAlignment="1">
      <alignment horizontal="center" vertical="center"/>
    </xf>
    <xf numFmtId="0" fontId="3" fillId="5" borderId="61" xfId="5" applyFont="1" applyFill="1" applyBorder="1" applyAlignment="1" applyProtection="1">
      <alignment horizontal="center" vertical="center"/>
      <protection locked="0"/>
    </xf>
    <xf numFmtId="0" fontId="3" fillId="5" borderId="67" xfId="5" applyFont="1" applyFill="1" applyBorder="1" applyAlignment="1" applyProtection="1">
      <alignment horizontal="center" vertical="center"/>
      <protection locked="0"/>
    </xf>
    <xf numFmtId="0" fontId="3" fillId="5" borderId="33" xfId="5" applyFont="1" applyFill="1" applyBorder="1" applyAlignment="1" applyProtection="1">
      <alignment horizontal="center" vertical="center"/>
      <protection locked="0"/>
    </xf>
    <xf numFmtId="14" fontId="8" fillId="9" borderId="5" xfId="5" applyNumberFormat="1" applyFont="1" applyFill="1" applyBorder="1" applyAlignment="1">
      <alignment horizontal="center" vertical="center"/>
    </xf>
    <xf numFmtId="14" fontId="8" fillId="9" borderId="15" xfId="5" applyNumberFormat="1" applyFont="1" applyFill="1" applyBorder="1" applyAlignment="1">
      <alignment horizontal="center" vertical="center"/>
    </xf>
    <xf numFmtId="0" fontId="8" fillId="4" borderId="5" xfId="5" applyFont="1" applyFill="1" applyBorder="1" applyAlignment="1">
      <alignment horizontal="center" vertical="center"/>
    </xf>
    <xf numFmtId="0" fontId="8" fillId="4" borderId="10" xfId="5" applyFont="1" applyFill="1" applyBorder="1" applyAlignment="1">
      <alignment horizontal="center" vertical="center"/>
    </xf>
    <xf numFmtId="0" fontId="8" fillId="4" borderId="15" xfId="5" applyFont="1" applyFill="1" applyBorder="1" applyAlignment="1">
      <alignment horizontal="center" vertical="center"/>
    </xf>
    <xf numFmtId="176" fontId="8" fillId="4" borderId="5" xfId="5" applyNumberFormat="1" applyFont="1" applyFill="1" applyBorder="1" applyAlignment="1">
      <alignment horizontal="center" vertical="center"/>
    </xf>
    <xf numFmtId="176" fontId="8" fillId="4" borderId="10" xfId="5" applyNumberFormat="1" applyFont="1" applyFill="1" applyBorder="1" applyAlignment="1">
      <alignment horizontal="center" vertical="center"/>
    </xf>
    <xf numFmtId="0" fontId="8" fillId="9" borderId="70" xfId="5" applyFont="1" applyFill="1" applyBorder="1" applyAlignment="1">
      <alignment horizontal="center" vertical="center" wrapText="1"/>
    </xf>
    <xf numFmtId="0" fontId="8" fillId="9" borderId="71" xfId="5" applyFont="1" applyFill="1" applyBorder="1" applyAlignment="1">
      <alignment horizontal="center" vertical="center"/>
    </xf>
    <xf numFmtId="0" fontId="10" fillId="12" borderId="40" xfId="5" applyFont="1" applyFill="1" applyBorder="1" applyAlignment="1" applyProtection="1">
      <alignment horizontal="center" vertical="center"/>
      <protection hidden="1"/>
    </xf>
    <xf numFmtId="0" fontId="10" fillId="12" borderId="79" xfId="5" applyFont="1" applyFill="1" applyBorder="1" applyAlignment="1" applyProtection="1">
      <alignment horizontal="center" vertical="center"/>
      <protection hidden="1"/>
    </xf>
    <xf numFmtId="0" fontId="10" fillId="12" borderId="74" xfId="5" applyFont="1" applyFill="1" applyBorder="1" applyAlignment="1" applyProtection="1">
      <alignment horizontal="center" vertical="center"/>
      <protection hidden="1"/>
    </xf>
    <xf numFmtId="0" fontId="10" fillId="12" borderId="46" xfId="5" applyFont="1" applyFill="1" applyBorder="1" applyAlignment="1" applyProtection="1">
      <alignment horizontal="center" vertical="center"/>
      <protection hidden="1"/>
    </xf>
    <xf numFmtId="0" fontId="10" fillId="12" borderId="25" xfId="5" applyFont="1" applyFill="1" applyBorder="1" applyAlignment="1" applyProtection="1">
      <alignment horizontal="center" vertical="center"/>
      <protection hidden="1"/>
    </xf>
    <xf numFmtId="0" fontId="10" fillId="0" borderId="7" xfId="5" applyFont="1" applyBorder="1" applyAlignment="1" applyProtection="1">
      <alignment horizontal="center" vertical="center"/>
      <protection hidden="1"/>
    </xf>
    <xf numFmtId="0" fontId="10" fillId="0" borderId="0" xfId="5" applyFont="1" applyBorder="1" applyAlignment="1" applyProtection="1">
      <alignment horizontal="center" vertical="center"/>
      <protection hidden="1"/>
    </xf>
    <xf numFmtId="0" fontId="10" fillId="0" borderId="95" xfId="5" applyFont="1" applyBorder="1" applyAlignment="1" applyProtection="1">
      <alignment horizontal="center" vertical="center"/>
      <protection hidden="1"/>
    </xf>
    <xf numFmtId="0" fontId="10" fillId="0" borderId="8" xfId="5" applyFont="1" applyBorder="1" applyAlignment="1" applyProtection="1">
      <alignment horizontal="center" vertical="center"/>
      <protection hidden="1"/>
    </xf>
    <xf numFmtId="0" fontId="10" fillId="0" borderId="14" xfId="5" applyFont="1" applyBorder="1" applyAlignment="1" applyProtection="1">
      <alignment horizontal="center" vertical="center"/>
      <protection hidden="1"/>
    </xf>
    <xf numFmtId="0" fontId="10" fillId="0" borderId="49" xfId="5" applyFont="1" applyBorder="1" applyAlignment="1" applyProtection="1">
      <alignment horizontal="center" vertical="center"/>
      <protection hidden="1"/>
    </xf>
    <xf numFmtId="0" fontId="10" fillId="8" borderId="18" xfId="5" applyFont="1" applyFill="1" applyBorder="1" applyAlignment="1" applyProtection="1">
      <alignment horizontal="center" vertical="center"/>
      <protection hidden="1"/>
    </xf>
    <xf numFmtId="0" fontId="10" fillId="8" borderId="1" xfId="5" applyFont="1" applyFill="1" applyBorder="1" applyAlignment="1" applyProtection="1">
      <alignment horizontal="center" vertical="center"/>
      <protection hidden="1"/>
    </xf>
    <xf numFmtId="0" fontId="10" fillId="8" borderId="19" xfId="5" applyFont="1" applyFill="1" applyBorder="1" applyAlignment="1" applyProtection="1">
      <alignment horizontal="center" vertical="center"/>
      <protection hidden="1"/>
    </xf>
    <xf numFmtId="0" fontId="10" fillId="8" borderId="2" xfId="5" applyFont="1" applyFill="1" applyBorder="1" applyAlignment="1" applyProtection="1">
      <alignment horizontal="center" vertical="center"/>
      <protection hidden="1"/>
    </xf>
    <xf numFmtId="0" fontId="10" fillId="0" borderId="72" xfId="5" applyFont="1" applyBorder="1" applyAlignment="1" applyProtection="1">
      <alignment horizontal="center" vertical="center"/>
      <protection hidden="1"/>
    </xf>
    <xf numFmtId="0" fontId="10" fillId="0" borderId="73" xfId="5" applyFont="1" applyBorder="1" applyAlignment="1" applyProtection="1">
      <alignment horizontal="center" vertical="center"/>
      <protection hidden="1"/>
    </xf>
    <xf numFmtId="0" fontId="10" fillId="8" borderId="18" xfId="5" applyFont="1" applyFill="1" applyBorder="1" applyAlignment="1" applyProtection="1">
      <alignment horizontal="center" vertical="center" wrapText="1"/>
      <protection hidden="1"/>
    </xf>
    <xf numFmtId="0" fontId="10" fillId="8" borderId="1" xfId="5" applyFont="1" applyFill="1" applyBorder="1" applyAlignment="1" applyProtection="1">
      <alignment horizontal="center" vertical="center" wrapText="1"/>
      <protection hidden="1"/>
    </xf>
    <xf numFmtId="0" fontId="10" fillId="8" borderId="19" xfId="5" applyFont="1" applyFill="1" applyBorder="1" applyAlignment="1" applyProtection="1">
      <alignment horizontal="center" vertical="center" wrapText="1"/>
      <protection hidden="1"/>
    </xf>
    <xf numFmtId="0" fontId="10" fillId="8" borderId="2" xfId="5" applyFont="1" applyFill="1" applyBorder="1" applyAlignment="1" applyProtection="1">
      <alignment horizontal="center" vertical="center" wrapText="1"/>
      <protection hidden="1"/>
    </xf>
    <xf numFmtId="0" fontId="10" fillId="0" borderId="9" xfId="5" applyFont="1" applyBorder="1" applyAlignment="1" applyProtection="1">
      <alignment horizontal="center" vertical="center"/>
      <protection hidden="1"/>
    </xf>
    <xf numFmtId="0" fontId="10" fillId="0" borderId="4" xfId="5" applyFont="1" applyBorder="1" applyAlignment="1" applyProtection="1">
      <alignment horizontal="center" vertical="center"/>
      <protection hidden="1"/>
    </xf>
    <xf numFmtId="0" fontId="10" fillId="0" borderId="30" xfId="5" applyFont="1" applyBorder="1" applyAlignment="1" applyProtection="1">
      <alignment horizontal="center" vertical="center"/>
      <protection hidden="1"/>
    </xf>
    <xf numFmtId="0" fontId="10" fillId="0" borderId="23" xfId="5" applyFont="1" applyBorder="1" applyAlignment="1" applyProtection="1">
      <alignment horizontal="center" vertical="center"/>
      <protection hidden="1"/>
    </xf>
    <xf numFmtId="0" fontId="10" fillId="0" borderId="78" xfId="5" applyFont="1" applyBorder="1" applyAlignment="1" applyProtection="1">
      <alignment horizontal="center" vertical="center"/>
      <protection hidden="1"/>
    </xf>
    <xf numFmtId="0" fontId="10" fillId="0" borderId="31" xfId="5" applyFont="1" applyBorder="1" applyAlignment="1" applyProtection="1">
      <alignment horizontal="center" vertical="center"/>
      <protection hidden="1"/>
    </xf>
    <xf numFmtId="0" fontId="10" fillId="0" borderId="9" xfId="5" applyFont="1" applyBorder="1" applyAlignment="1" applyProtection="1">
      <alignment horizontal="center" vertical="center" wrapText="1"/>
      <protection hidden="1"/>
    </xf>
    <xf numFmtId="0" fontId="10" fillId="0" borderId="4" xfId="5" applyFont="1" applyBorder="1" applyAlignment="1" applyProtection="1">
      <alignment horizontal="center" vertical="center" wrapText="1"/>
      <protection hidden="1"/>
    </xf>
    <xf numFmtId="0" fontId="10" fillId="0" borderId="30" xfId="5" applyFont="1" applyBorder="1" applyAlignment="1" applyProtection="1">
      <alignment horizontal="center" vertical="center" wrapText="1"/>
      <protection hidden="1"/>
    </xf>
    <xf numFmtId="0" fontId="10" fillId="0" borderId="23" xfId="5" applyFont="1" applyBorder="1" applyAlignment="1" applyProtection="1">
      <alignment horizontal="center" vertical="center" wrapText="1"/>
      <protection hidden="1"/>
    </xf>
    <xf numFmtId="0" fontId="10" fillId="0" borderId="78" xfId="5" applyFont="1" applyBorder="1" applyAlignment="1" applyProtection="1">
      <alignment horizontal="center" vertical="center" wrapText="1"/>
      <protection hidden="1"/>
    </xf>
    <xf numFmtId="0" fontId="10" fillId="0" borderId="31" xfId="5" applyFont="1" applyBorder="1" applyAlignment="1" applyProtection="1">
      <alignment horizontal="center" vertical="center" wrapText="1"/>
      <protection hidden="1"/>
    </xf>
    <xf numFmtId="0" fontId="10" fillId="0" borderId="94" xfId="5" applyFont="1" applyBorder="1" applyAlignment="1" applyProtection="1">
      <alignment horizontal="center" vertical="center"/>
      <protection hidden="1"/>
    </xf>
    <xf numFmtId="0" fontId="10" fillId="8" borderId="20" xfId="5" applyFont="1" applyFill="1" applyBorder="1" applyAlignment="1" applyProtection="1">
      <alignment horizontal="center" vertical="center"/>
      <protection hidden="1"/>
    </xf>
    <xf numFmtId="0" fontId="10" fillId="8" borderId="3" xfId="5" applyFont="1" applyFill="1" applyBorder="1" applyAlignment="1" applyProtection="1">
      <alignment horizontal="center" vertical="center"/>
      <protection hidden="1"/>
    </xf>
    <xf numFmtId="0" fontId="10" fillId="0" borderId="71" xfId="5" applyFont="1" applyBorder="1" applyAlignment="1" applyProtection="1">
      <alignment horizontal="center" vertical="center"/>
      <protection hidden="1"/>
    </xf>
    <xf numFmtId="0" fontId="10" fillId="8" borderId="20" xfId="5" applyFont="1" applyFill="1" applyBorder="1" applyAlignment="1" applyProtection="1">
      <alignment horizontal="center" vertical="center" wrapText="1"/>
      <protection hidden="1"/>
    </xf>
    <xf numFmtId="0" fontId="10" fillId="8" borderId="3" xfId="5" applyFont="1" applyFill="1" applyBorder="1" applyAlignment="1" applyProtection="1">
      <alignment horizontal="center" vertical="center" wrapText="1"/>
      <protection hidden="1"/>
    </xf>
    <xf numFmtId="0" fontId="10" fillId="0" borderId="61" xfId="5" applyFont="1" applyBorder="1" applyAlignment="1" applyProtection="1">
      <alignment horizontal="center" vertical="center"/>
      <protection hidden="1"/>
    </xf>
    <xf numFmtId="0" fontId="10" fillId="0" borderId="67" xfId="5" applyFont="1" applyBorder="1" applyAlignment="1" applyProtection="1">
      <alignment horizontal="center" vertical="center"/>
      <protection hidden="1"/>
    </xf>
    <xf numFmtId="0" fontId="10" fillId="0" borderId="81" xfId="5" applyFont="1" applyBorder="1" applyAlignment="1" applyProtection="1">
      <alignment horizontal="center" vertical="center"/>
      <protection hidden="1"/>
    </xf>
    <xf numFmtId="0" fontId="10" fillId="0" borderId="13" xfId="5" applyFont="1" applyBorder="1" applyAlignment="1" applyProtection="1">
      <alignment horizontal="center" vertical="center"/>
      <protection hidden="1"/>
    </xf>
    <xf numFmtId="0" fontId="10" fillId="12" borderId="66" xfId="5" applyFont="1" applyFill="1" applyBorder="1" applyAlignment="1" applyProtection="1">
      <alignment horizontal="center" vertical="center"/>
      <protection hidden="1"/>
    </xf>
    <xf numFmtId="0" fontId="10" fillId="12" borderId="48" xfId="5" applyFont="1" applyFill="1" applyBorder="1" applyAlignment="1" applyProtection="1">
      <alignment horizontal="center" vertical="center"/>
      <protection hidden="1"/>
    </xf>
    <xf numFmtId="0" fontId="14" fillId="0" borderId="21" xfId="5" applyFont="1" applyBorder="1" applyAlignment="1" applyProtection="1">
      <alignment horizontal="center"/>
      <protection hidden="1"/>
    </xf>
    <xf numFmtId="0" fontId="14" fillId="0" borderId="25" xfId="5" applyFont="1" applyBorder="1" applyAlignment="1" applyProtection="1">
      <alignment horizontal="center"/>
      <protection hidden="1"/>
    </xf>
    <xf numFmtId="0" fontId="14" fillId="0" borderId="48" xfId="5" applyFont="1" applyBorder="1" applyAlignment="1" applyProtection="1">
      <alignment horizontal="center"/>
      <protection hidden="1"/>
    </xf>
    <xf numFmtId="0" fontId="12" fillId="11" borderId="75" xfId="5" applyFont="1" applyFill="1" applyBorder="1" applyAlignment="1" applyProtection="1">
      <alignment horizontal="center" vertical="center"/>
      <protection hidden="1"/>
    </xf>
    <xf numFmtId="0" fontId="12" fillId="11" borderId="39" xfId="5" applyFont="1" applyFill="1" applyBorder="1" applyAlignment="1" applyProtection="1">
      <alignment horizontal="center" vertical="center"/>
      <protection hidden="1"/>
    </xf>
    <xf numFmtId="0" fontId="12" fillId="11" borderId="80" xfId="5" applyFont="1" applyFill="1" applyBorder="1" applyAlignment="1" applyProtection="1">
      <alignment horizontal="center" vertical="center"/>
      <protection hidden="1"/>
    </xf>
    <xf numFmtId="0" fontId="12" fillId="11" borderId="19" xfId="5" applyFont="1" applyFill="1" applyBorder="1" applyAlignment="1" applyProtection="1">
      <alignment horizontal="center" vertical="center"/>
      <protection hidden="1"/>
    </xf>
    <xf numFmtId="0" fontId="12" fillId="11" borderId="2" xfId="5" applyFont="1" applyFill="1" applyBorder="1" applyAlignment="1" applyProtection="1">
      <alignment horizontal="center" vertical="center"/>
      <protection hidden="1"/>
    </xf>
    <xf numFmtId="0" fontId="12" fillId="11" borderId="73" xfId="5" applyFont="1" applyFill="1" applyBorder="1" applyAlignment="1" applyProtection="1">
      <alignment horizontal="center" vertical="center"/>
      <protection hidden="1"/>
    </xf>
    <xf numFmtId="0" fontId="8" fillId="4" borderId="82" xfId="5" applyFont="1" applyFill="1" applyBorder="1" applyAlignment="1" applyProtection="1">
      <alignment horizontal="center" vertical="center" wrapText="1"/>
      <protection hidden="1"/>
    </xf>
    <xf numFmtId="0" fontId="8" fillId="4" borderId="83" xfId="5" applyFont="1" applyFill="1" applyBorder="1" applyAlignment="1" applyProtection="1">
      <alignment horizontal="center" vertical="center"/>
      <protection hidden="1"/>
    </xf>
    <xf numFmtId="0" fontId="4" fillId="10" borderId="86" xfId="5" applyFont="1" applyFill="1" applyBorder="1" applyAlignment="1" applyProtection="1">
      <alignment horizontal="center" vertical="center"/>
      <protection locked="0" hidden="1"/>
    </xf>
    <xf numFmtId="0" fontId="4" fillId="10" borderId="38" xfId="5" applyFont="1" applyFill="1" applyBorder="1" applyAlignment="1" applyProtection="1">
      <alignment horizontal="center" vertical="center"/>
      <protection locked="0" hidden="1"/>
    </xf>
    <xf numFmtId="14" fontId="8" fillId="4" borderId="26" xfId="5" applyNumberFormat="1" applyFont="1" applyFill="1" applyBorder="1" applyAlignment="1" applyProtection="1">
      <alignment horizontal="center" vertical="center"/>
      <protection hidden="1"/>
    </xf>
    <xf numFmtId="14" fontId="8" fillId="4" borderId="81" xfId="5" applyNumberFormat="1" applyFont="1" applyFill="1" applyBorder="1" applyAlignment="1" applyProtection="1">
      <alignment horizontal="center" vertical="center"/>
      <protection hidden="1"/>
    </xf>
    <xf numFmtId="14" fontId="8" fillId="4" borderId="77" xfId="5" applyNumberFormat="1" applyFont="1" applyFill="1" applyBorder="1" applyAlignment="1" applyProtection="1">
      <alignment horizontal="center" vertical="center"/>
      <protection hidden="1"/>
    </xf>
    <xf numFmtId="14" fontId="8" fillId="4" borderId="31" xfId="5" applyNumberFormat="1" applyFont="1" applyFill="1" applyBorder="1" applyAlignment="1" applyProtection="1">
      <alignment horizontal="center" vertical="center"/>
      <protection hidden="1"/>
    </xf>
    <xf numFmtId="14" fontId="5" fillId="10" borderId="61" xfId="5" applyNumberFormat="1" applyFont="1" applyFill="1" applyBorder="1" applyAlignment="1" applyProtection="1">
      <alignment horizontal="center" vertical="center" shrinkToFit="1"/>
      <protection locked="0"/>
    </xf>
    <xf numFmtId="14" fontId="5" fillId="10" borderId="33" xfId="5" applyNumberFormat="1" applyFont="1" applyFill="1" applyBorder="1" applyAlignment="1" applyProtection="1">
      <alignment horizontal="center" vertical="center" shrinkToFit="1"/>
      <protection locked="0"/>
    </xf>
    <xf numFmtId="14" fontId="5" fillId="10" borderId="23" xfId="5" applyNumberFormat="1" applyFont="1" applyFill="1" applyBorder="1" applyAlignment="1" applyProtection="1">
      <alignment horizontal="center" vertical="center" shrinkToFit="1"/>
      <protection locked="0"/>
    </xf>
    <xf numFmtId="14" fontId="5" fillId="10" borderId="94" xfId="5" applyNumberFormat="1" applyFont="1" applyFill="1" applyBorder="1" applyAlignment="1" applyProtection="1">
      <alignment horizontal="center" vertical="center" shrinkToFit="1"/>
      <protection locked="0"/>
    </xf>
    <xf numFmtId="0" fontId="8" fillId="4" borderId="75" xfId="5" applyFont="1" applyFill="1" applyBorder="1" applyAlignment="1" applyProtection="1">
      <alignment horizontal="center" vertical="center"/>
      <protection hidden="1"/>
    </xf>
    <xf numFmtId="0" fontId="8" fillId="4" borderId="39" xfId="5" applyFont="1" applyFill="1" applyBorder="1" applyAlignment="1" applyProtection="1">
      <alignment horizontal="center" vertical="center"/>
      <protection hidden="1"/>
    </xf>
    <xf numFmtId="0" fontId="8" fillId="4" borderId="18" xfId="5" applyFont="1" applyFill="1" applyBorder="1" applyAlignment="1" applyProtection="1">
      <alignment horizontal="center" vertical="center"/>
      <protection hidden="1"/>
    </xf>
    <xf numFmtId="0" fontId="8" fillId="4" borderId="1" xfId="5" applyFont="1" applyFill="1" applyBorder="1" applyAlignment="1" applyProtection="1">
      <alignment horizontal="center" vertical="center"/>
      <protection hidden="1"/>
    </xf>
    <xf numFmtId="0" fontId="8" fillId="4" borderId="19" xfId="5" applyFont="1" applyFill="1" applyBorder="1" applyAlignment="1" applyProtection="1">
      <alignment horizontal="center" vertical="center"/>
      <protection hidden="1"/>
    </xf>
    <xf numFmtId="0" fontId="8" fillId="4" borderId="2" xfId="5" applyFont="1" applyFill="1" applyBorder="1" applyAlignment="1" applyProtection="1">
      <alignment horizontal="center" vertical="center"/>
      <protection hidden="1"/>
    </xf>
    <xf numFmtId="0" fontId="8" fillId="4" borderId="61" xfId="5" applyFont="1" applyFill="1" applyBorder="1" applyAlignment="1" applyProtection="1">
      <alignment horizontal="center" vertical="center" wrapText="1"/>
      <protection hidden="1"/>
    </xf>
    <xf numFmtId="0" fontId="8" fillId="4" borderId="81" xfId="5" applyFont="1" applyFill="1" applyBorder="1" applyAlignment="1" applyProtection="1">
      <alignment horizontal="center" vertical="center" wrapText="1"/>
      <protection hidden="1"/>
    </xf>
    <xf numFmtId="0" fontId="8" fillId="4" borderId="8" xfId="5" applyFont="1" applyFill="1" applyBorder="1" applyAlignment="1" applyProtection="1">
      <alignment horizontal="center" vertical="center" wrapText="1"/>
      <protection hidden="1"/>
    </xf>
    <xf numFmtId="0" fontId="8" fillId="4" borderId="13" xfId="5" applyFont="1" applyFill="1" applyBorder="1" applyAlignment="1" applyProtection="1">
      <alignment horizontal="center" vertical="center" wrapText="1"/>
      <protection hidden="1"/>
    </xf>
    <xf numFmtId="0" fontId="5" fillId="8" borderId="61" xfId="5" applyFont="1" applyFill="1" applyBorder="1" applyAlignment="1" applyProtection="1">
      <alignment horizontal="center" vertical="center"/>
      <protection locked="0"/>
    </xf>
    <xf numFmtId="0" fontId="5" fillId="8" borderId="67" xfId="5" applyFont="1" applyFill="1" applyBorder="1" applyAlignment="1" applyProtection="1">
      <alignment horizontal="center" vertical="center"/>
      <protection locked="0"/>
    </xf>
    <xf numFmtId="0" fontId="5" fillId="8" borderId="81" xfId="5" applyFont="1" applyFill="1" applyBorder="1" applyAlignment="1" applyProtection="1">
      <alignment horizontal="center" vertical="center"/>
      <protection locked="0"/>
    </xf>
    <xf numFmtId="0" fontId="5" fillId="8" borderId="8" xfId="5" applyFont="1" applyFill="1" applyBorder="1" applyAlignment="1" applyProtection="1">
      <alignment horizontal="center" vertical="center"/>
      <protection locked="0"/>
    </xf>
    <xf numFmtId="0" fontId="5" fillId="8" borderId="14" xfId="5" applyFont="1" applyFill="1" applyBorder="1" applyAlignment="1" applyProtection="1">
      <alignment horizontal="center" vertical="center"/>
      <protection locked="0"/>
    </xf>
    <xf numFmtId="0" fontId="5" fillId="8" borderId="13" xfId="5" applyFont="1" applyFill="1" applyBorder="1" applyAlignment="1" applyProtection="1">
      <alignment horizontal="center" vertical="center"/>
      <protection locked="0"/>
    </xf>
    <xf numFmtId="0" fontId="8" fillId="4" borderId="39" xfId="5" applyFont="1" applyFill="1" applyBorder="1" applyAlignment="1" applyProtection="1">
      <alignment horizontal="center" vertical="center" wrapText="1"/>
      <protection hidden="1"/>
    </xf>
    <xf numFmtId="0" fontId="8" fillId="4" borderId="9" xfId="5" applyFont="1" applyFill="1" applyBorder="1" applyAlignment="1" applyProtection="1">
      <alignment horizontal="center" vertical="center" wrapText="1"/>
      <protection hidden="1"/>
    </xf>
    <xf numFmtId="0" fontId="8" fillId="4" borderId="30" xfId="5" applyFont="1" applyFill="1" applyBorder="1" applyAlignment="1" applyProtection="1">
      <alignment horizontal="center" vertical="center" wrapText="1"/>
      <protection hidden="1"/>
    </xf>
    <xf numFmtId="0" fontId="8" fillId="4" borderId="23" xfId="5" applyFont="1" applyFill="1" applyBorder="1" applyAlignment="1" applyProtection="1">
      <alignment horizontal="center" vertical="center" wrapText="1"/>
      <protection hidden="1"/>
    </xf>
    <xf numFmtId="0" fontId="8" fillId="4" borderId="31" xfId="5" applyFont="1" applyFill="1" applyBorder="1" applyAlignment="1" applyProtection="1">
      <alignment horizontal="center" vertical="center" wrapText="1"/>
      <protection hidden="1"/>
    </xf>
    <xf numFmtId="0" fontId="5" fillId="2" borderId="9" xfId="5" applyFont="1" applyFill="1" applyBorder="1" applyAlignment="1" applyProtection="1">
      <alignment horizontal="center" vertical="center"/>
      <protection locked="0"/>
    </xf>
    <xf numFmtId="0" fontId="5" fillId="2" borderId="4" xfId="5" applyFont="1" applyFill="1" applyBorder="1" applyAlignment="1" applyProtection="1">
      <alignment horizontal="center" vertical="center"/>
      <protection locked="0"/>
    </xf>
    <xf numFmtId="0" fontId="5" fillId="2" borderId="30" xfId="5" applyFont="1" applyFill="1" applyBorder="1" applyAlignment="1" applyProtection="1">
      <alignment horizontal="center" vertical="center"/>
      <protection locked="0"/>
    </xf>
    <xf numFmtId="0" fontId="5" fillId="2" borderId="23" xfId="5" applyFont="1" applyFill="1" applyBorder="1" applyAlignment="1" applyProtection="1">
      <alignment horizontal="center" vertical="center"/>
      <protection locked="0"/>
    </xf>
    <xf numFmtId="0" fontId="5" fillId="2" borderId="78" xfId="5" applyFont="1" applyFill="1" applyBorder="1" applyAlignment="1" applyProtection="1">
      <alignment horizontal="center" vertical="center"/>
      <protection locked="0"/>
    </xf>
    <xf numFmtId="0" fontId="5" fillId="2" borderId="31" xfId="5" applyFont="1" applyFill="1" applyBorder="1" applyAlignment="1" applyProtection="1">
      <alignment horizontal="center" vertical="center"/>
      <protection locked="0"/>
    </xf>
    <xf numFmtId="0" fontId="10" fillId="12" borderId="26" xfId="5" applyFont="1" applyFill="1" applyBorder="1" applyAlignment="1" applyProtection="1">
      <alignment horizontal="center" vertical="center" wrapText="1"/>
      <protection hidden="1"/>
    </xf>
    <xf numFmtId="0" fontId="10" fillId="12" borderId="67" xfId="5" applyFont="1" applyFill="1" applyBorder="1" applyAlignment="1" applyProtection="1">
      <alignment horizontal="center" vertical="center" wrapText="1"/>
      <protection hidden="1"/>
    </xf>
    <xf numFmtId="0" fontId="10" fillId="12" borderId="81" xfId="5" applyFont="1" applyFill="1" applyBorder="1" applyAlignment="1" applyProtection="1">
      <alignment horizontal="center" vertical="center" wrapText="1"/>
      <protection hidden="1"/>
    </xf>
    <xf numFmtId="0" fontId="10" fillId="12" borderId="27" xfId="5" applyFont="1" applyFill="1" applyBorder="1" applyAlignment="1" applyProtection="1">
      <alignment horizontal="center" vertical="center" wrapText="1"/>
      <protection hidden="1"/>
    </xf>
    <xf numFmtId="0" fontId="10" fillId="12" borderId="14" xfId="5" applyFont="1" applyFill="1" applyBorder="1" applyAlignment="1" applyProtection="1">
      <alignment horizontal="center" vertical="center" wrapText="1"/>
      <protection hidden="1"/>
    </xf>
    <xf numFmtId="0" fontId="10" fillId="12" borderId="13" xfId="5" applyFont="1" applyFill="1" applyBorder="1" applyAlignment="1" applyProtection="1">
      <alignment horizontal="center" vertical="center" wrapText="1"/>
      <protection hidden="1"/>
    </xf>
    <xf numFmtId="0" fontId="10" fillId="12" borderId="1" xfId="5" applyFont="1" applyFill="1" applyBorder="1" applyAlignment="1" applyProtection="1">
      <alignment horizontal="center" vertical="center" wrapText="1"/>
      <protection locked="0"/>
    </xf>
    <xf numFmtId="0" fontId="10" fillId="2" borderId="9" xfId="5" applyFont="1" applyFill="1" applyBorder="1" applyAlignment="1" applyProtection="1">
      <alignment horizontal="left" vertical="center" wrapText="1"/>
      <protection hidden="1"/>
    </xf>
    <xf numFmtId="0" fontId="10" fillId="2" borderId="4" xfId="5" applyFont="1" applyFill="1" applyBorder="1" applyAlignment="1" applyProtection="1">
      <alignment horizontal="left" vertical="center" wrapText="1"/>
      <protection hidden="1"/>
    </xf>
    <xf numFmtId="0" fontId="10" fillId="2" borderId="51" xfId="5" applyFont="1" applyFill="1" applyBorder="1" applyAlignment="1" applyProtection="1">
      <alignment horizontal="left" vertical="center" wrapText="1"/>
      <protection hidden="1"/>
    </xf>
    <xf numFmtId="0" fontId="10" fillId="2" borderId="8" xfId="5" applyFont="1" applyFill="1" applyBorder="1" applyAlignment="1" applyProtection="1">
      <alignment horizontal="left" vertical="center" wrapText="1"/>
      <protection hidden="1"/>
    </xf>
    <xf numFmtId="0" fontId="10" fillId="2" borderId="14" xfId="5" applyFont="1" applyFill="1" applyBorder="1" applyAlignment="1" applyProtection="1">
      <alignment horizontal="left" vertical="center" wrapText="1"/>
      <protection hidden="1"/>
    </xf>
    <xf numFmtId="0" fontId="10" fillId="2" borderId="49" xfId="5" applyFont="1" applyFill="1" applyBorder="1" applyAlignment="1" applyProtection="1">
      <alignment horizontal="left" vertical="center" wrapText="1"/>
      <protection hidden="1"/>
    </xf>
    <xf numFmtId="0" fontId="10" fillId="12" borderId="1" xfId="5" applyFont="1" applyFill="1" applyBorder="1" applyAlignment="1" applyProtection="1">
      <alignment horizontal="center" vertical="center" wrapText="1"/>
      <protection hidden="1"/>
    </xf>
    <xf numFmtId="0" fontId="10" fillId="2" borderId="9" xfId="5" applyFont="1" applyFill="1" applyBorder="1" applyAlignment="1" applyProtection="1">
      <alignment horizontal="left" vertical="top" wrapText="1"/>
      <protection locked="0"/>
    </xf>
    <xf numFmtId="0" fontId="10" fillId="2" borderId="4" xfId="5" applyFont="1" applyFill="1" applyBorder="1" applyAlignment="1" applyProtection="1">
      <alignment horizontal="left" vertical="top" wrapText="1"/>
      <protection locked="0"/>
    </xf>
    <xf numFmtId="0" fontId="10" fillId="2" borderId="51" xfId="5" applyFont="1" applyFill="1" applyBorder="1" applyAlignment="1" applyProtection="1">
      <alignment horizontal="left" vertical="top" wrapText="1"/>
      <protection locked="0"/>
    </xf>
    <xf numFmtId="0" fontId="10" fillId="2" borderId="8" xfId="5" applyFont="1" applyFill="1" applyBorder="1" applyAlignment="1" applyProtection="1">
      <alignment horizontal="left" vertical="top" wrapText="1"/>
      <protection locked="0"/>
    </xf>
    <xf numFmtId="0" fontId="10" fillId="2" borderId="14" xfId="5" applyFont="1" applyFill="1" applyBorder="1" applyAlignment="1" applyProtection="1">
      <alignment horizontal="left" vertical="top" wrapText="1"/>
      <protection locked="0"/>
    </xf>
    <xf numFmtId="0" fontId="10" fillId="2" borderId="49" xfId="5" applyFont="1" applyFill="1" applyBorder="1" applyAlignment="1" applyProtection="1">
      <alignment horizontal="left" vertical="top" wrapText="1"/>
      <protection locked="0"/>
    </xf>
    <xf numFmtId="0" fontId="10" fillId="12" borderId="76" xfId="5" applyFont="1" applyFill="1" applyBorder="1" applyAlignment="1" applyProtection="1">
      <alignment horizontal="center" vertical="center" wrapText="1"/>
      <protection hidden="1"/>
    </xf>
    <xf numFmtId="0" fontId="10" fillId="12" borderId="4" xfId="5" applyFont="1" applyFill="1" applyBorder="1" applyAlignment="1" applyProtection="1">
      <alignment horizontal="center" vertical="center" wrapText="1"/>
      <protection hidden="1"/>
    </xf>
    <xf numFmtId="0" fontId="10" fillId="12" borderId="30" xfId="5" applyFont="1" applyFill="1" applyBorder="1" applyAlignment="1" applyProtection="1">
      <alignment horizontal="center" vertical="center" wrapText="1"/>
      <protection hidden="1"/>
    </xf>
    <xf numFmtId="0" fontId="10" fillId="12" borderId="77" xfId="5" applyFont="1" applyFill="1" applyBorder="1" applyAlignment="1" applyProtection="1">
      <alignment horizontal="center" vertical="center" wrapText="1"/>
      <protection hidden="1"/>
    </xf>
    <xf numFmtId="0" fontId="10" fillId="12" borderId="78" xfId="5" applyFont="1" applyFill="1" applyBorder="1" applyAlignment="1" applyProtection="1">
      <alignment horizontal="center" vertical="center" wrapText="1"/>
      <protection hidden="1"/>
    </xf>
    <xf numFmtId="0" fontId="10" fillId="12" borderId="31" xfId="5" applyFont="1" applyFill="1" applyBorder="1" applyAlignment="1" applyProtection="1">
      <alignment horizontal="center" vertical="center" wrapText="1"/>
      <protection hidden="1"/>
    </xf>
    <xf numFmtId="0" fontId="10" fillId="0" borderId="9" xfId="5" applyFont="1" applyFill="1" applyBorder="1" applyAlignment="1" applyProtection="1">
      <alignment horizontal="left" vertical="top" wrapText="1"/>
      <protection locked="0"/>
    </xf>
    <xf numFmtId="0" fontId="10" fillId="0" borderId="4" xfId="5" applyFont="1" applyFill="1" applyBorder="1" applyAlignment="1" applyProtection="1">
      <alignment horizontal="left" vertical="top" wrapText="1"/>
      <protection locked="0"/>
    </xf>
    <xf numFmtId="0" fontId="10" fillId="0" borderId="30" xfId="5" applyFont="1" applyFill="1" applyBorder="1" applyAlignment="1" applyProtection="1">
      <alignment horizontal="left" vertical="top" wrapText="1"/>
      <protection locked="0"/>
    </xf>
    <xf numFmtId="0" fontId="10" fillId="0" borderId="23" xfId="5" applyFont="1" applyFill="1" applyBorder="1" applyAlignment="1" applyProtection="1">
      <alignment horizontal="left" vertical="top" wrapText="1"/>
      <protection locked="0"/>
    </xf>
    <xf numFmtId="0" fontId="10" fillId="0" borderId="78" xfId="5" applyFont="1" applyFill="1" applyBorder="1" applyAlignment="1" applyProtection="1">
      <alignment horizontal="left" vertical="top" wrapText="1"/>
      <protection locked="0"/>
    </xf>
    <xf numFmtId="0" fontId="10" fillId="0" borderId="31" xfId="5" applyFont="1" applyFill="1" applyBorder="1" applyAlignment="1" applyProtection="1">
      <alignment horizontal="left" vertical="top" wrapText="1"/>
      <protection locked="0"/>
    </xf>
    <xf numFmtId="0" fontId="10" fillId="12" borderId="2" xfId="5" applyFont="1" applyFill="1" applyBorder="1" applyAlignment="1" applyProtection="1">
      <alignment horizontal="center" vertical="center" wrapText="1"/>
      <protection hidden="1"/>
    </xf>
    <xf numFmtId="0" fontId="10" fillId="2" borderId="6" xfId="5" applyFont="1" applyFill="1" applyBorder="1" applyAlignment="1" applyProtection="1">
      <alignment horizontal="left" vertical="top" wrapText="1"/>
      <protection locked="0"/>
    </xf>
    <xf numFmtId="0" fontId="10" fillId="2" borderId="11" xfId="5" applyFont="1" applyFill="1" applyBorder="1" applyAlignment="1" applyProtection="1">
      <alignment horizontal="left" vertical="top" wrapText="1"/>
      <protection locked="0"/>
    </xf>
    <xf numFmtId="0" fontId="10" fillId="2" borderId="93" xfId="5" applyFont="1" applyFill="1" applyBorder="1" applyAlignment="1" applyProtection="1">
      <alignment horizontal="left" vertical="top" wrapText="1"/>
      <protection locked="0"/>
    </xf>
    <xf numFmtId="0" fontId="10" fillId="12" borderId="28" xfId="5" applyFont="1" applyFill="1" applyBorder="1" applyAlignment="1" applyProtection="1">
      <alignment horizontal="center" vertical="center" wrapText="1"/>
      <protection hidden="1"/>
    </xf>
    <xf numFmtId="0" fontId="10" fillId="12" borderId="10" xfId="5" applyFont="1" applyFill="1" applyBorder="1" applyAlignment="1" applyProtection="1">
      <alignment horizontal="center" vertical="center" wrapText="1"/>
      <protection hidden="1"/>
    </xf>
    <xf numFmtId="0" fontId="10" fillId="12" borderId="15" xfId="5" applyFont="1" applyFill="1" applyBorder="1" applyAlignment="1" applyProtection="1">
      <alignment horizontal="center" vertical="center" wrapText="1"/>
      <protection hidden="1"/>
    </xf>
    <xf numFmtId="0" fontId="10" fillId="0" borderId="5" xfId="5" applyFont="1" applyFill="1" applyBorder="1" applyAlignment="1" applyProtection="1">
      <alignment horizontal="left" vertical="center" wrapText="1"/>
      <protection locked="0"/>
    </xf>
    <xf numFmtId="0" fontId="10" fillId="0" borderId="10" xfId="5" applyFont="1" applyFill="1" applyBorder="1" applyAlignment="1" applyProtection="1">
      <alignment horizontal="left" vertical="center" wrapText="1"/>
      <protection locked="0"/>
    </xf>
    <xf numFmtId="0" fontId="10" fillId="0" borderId="15" xfId="5" applyFont="1" applyFill="1" applyBorder="1" applyAlignment="1" applyProtection="1">
      <alignment horizontal="left" vertical="center" wrapText="1"/>
      <protection locked="0"/>
    </xf>
    <xf numFmtId="0" fontId="10" fillId="0" borderId="85" xfId="5" applyFont="1" applyFill="1" applyBorder="1" applyAlignment="1" applyProtection="1">
      <alignment horizontal="left" vertical="center" wrapText="1"/>
      <protection locked="0"/>
    </xf>
    <xf numFmtId="0" fontId="10" fillId="0" borderId="88" xfId="5" applyFont="1" applyFill="1" applyBorder="1" applyAlignment="1" applyProtection="1">
      <alignment horizontal="left" vertical="center" wrapText="1"/>
      <protection locked="0"/>
    </xf>
    <xf numFmtId="0" fontId="10" fillId="0" borderId="90" xfId="5" applyFont="1" applyFill="1" applyBorder="1" applyAlignment="1" applyProtection="1">
      <alignment horizontal="left" vertical="center" wrapText="1"/>
      <protection locked="0"/>
    </xf>
    <xf numFmtId="0" fontId="10" fillId="12" borderId="5" xfId="5" applyFont="1" applyFill="1" applyBorder="1" applyAlignment="1" applyProtection="1">
      <alignment horizontal="center" vertical="center" wrapText="1"/>
      <protection hidden="1"/>
    </xf>
    <xf numFmtId="0" fontId="10" fillId="2" borderId="5" xfId="5" applyFont="1" applyFill="1" applyBorder="1" applyAlignment="1" applyProtection="1">
      <alignment horizontal="left" vertical="center" wrapText="1"/>
      <protection hidden="1"/>
    </xf>
    <xf numFmtId="0" fontId="10" fillId="2" borderId="10" xfId="5" applyFont="1" applyFill="1" applyBorder="1" applyAlignment="1" applyProtection="1">
      <alignment horizontal="left" vertical="center" wrapText="1"/>
      <protection hidden="1"/>
    </xf>
    <xf numFmtId="0" fontId="10" fillId="2" borderId="50" xfId="5" applyFont="1" applyFill="1" applyBorder="1" applyAlignment="1" applyProtection="1">
      <alignment horizontal="left" vertical="center" wrapText="1"/>
      <protection hidden="1"/>
    </xf>
    <xf numFmtId="0" fontId="10" fillId="12" borderId="61" xfId="5" applyFont="1" applyFill="1" applyBorder="1" applyAlignment="1" applyProtection="1">
      <alignment horizontal="center" vertical="center" wrapText="1"/>
      <protection hidden="1"/>
    </xf>
    <xf numFmtId="0" fontId="10" fillId="12" borderId="8" xfId="5" applyFont="1" applyFill="1" applyBorder="1" applyAlignment="1" applyProtection="1">
      <alignment horizontal="center" vertical="center" wrapText="1"/>
      <protection hidden="1"/>
    </xf>
    <xf numFmtId="0" fontId="10" fillId="2" borderId="61" xfId="5" applyFont="1" applyFill="1" applyBorder="1" applyAlignment="1" applyProtection="1">
      <alignment horizontal="left" vertical="center" wrapText="1"/>
      <protection hidden="1"/>
    </xf>
    <xf numFmtId="0" fontId="10" fillId="2" borderId="67" xfId="5" applyFont="1" applyFill="1" applyBorder="1" applyAlignment="1" applyProtection="1">
      <alignment horizontal="left" vertical="center" wrapText="1"/>
      <protection hidden="1"/>
    </xf>
    <xf numFmtId="0" fontId="10" fillId="2" borderId="33" xfId="5" applyFont="1" applyFill="1" applyBorder="1" applyAlignment="1" applyProtection="1">
      <alignment horizontal="left" vertical="center" wrapText="1"/>
      <protection hidden="1"/>
    </xf>
    <xf numFmtId="0" fontId="15" fillId="4" borderId="6" xfId="5" applyFont="1" applyFill="1" applyBorder="1" applyAlignment="1" applyProtection="1">
      <alignment horizontal="center" vertical="center"/>
      <protection hidden="1"/>
    </xf>
    <xf numFmtId="0" fontId="15" fillId="4" borderId="11" xfId="5" applyFont="1" applyFill="1" applyBorder="1" applyAlignment="1" applyProtection="1">
      <alignment horizontal="center" vertical="center"/>
      <protection hidden="1"/>
    </xf>
    <xf numFmtId="0" fontId="15" fillId="4" borderId="16" xfId="5" applyFont="1" applyFill="1" applyBorder="1" applyAlignment="1" applyProtection="1">
      <alignment horizontal="center" vertical="center"/>
      <protection hidden="1"/>
    </xf>
    <xf numFmtId="0" fontId="5" fillId="0" borderId="6" xfId="5" applyFont="1" applyFill="1" applyBorder="1" applyAlignment="1" applyProtection="1">
      <alignment horizontal="center" vertical="center" wrapText="1"/>
      <protection locked="0"/>
    </xf>
    <xf numFmtId="0" fontId="5" fillId="0" borderId="11" xfId="5" applyFont="1" applyFill="1" applyBorder="1" applyAlignment="1" applyProtection="1">
      <alignment horizontal="center" vertical="center" wrapText="1"/>
      <protection locked="0"/>
    </xf>
    <xf numFmtId="0" fontId="5" fillId="0" borderId="16" xfId="5" applyFont="1" applyFill="1" applyBorder="1" applyAlignment="1" applyProtection="1">
      <alignment horizontal="center" vertical="center" wrapText="1"/>
      <protection locked="0"/>
    </xf>
    <xf numFmtId="0" fontId="8" fillId="4" borderId="6" xfId="5" applyFont="1" applyFill="1" applyBorder="1" applyAlignment="1" applyProtection="1">
      <alignment horizontal="center" vertical="center" wrapText="1"/>
      <protection locked="0"/>
    </xf>
    <xf numFmtId="0" fontId="8" fillId="4" borderId="11" xfId="5" applyFont="1" applyFill="1" applyBorder="1" applyAlignment="1" applyProtection="1">
      <alignment horizontal="center" vertical="center" wrapText="1"/>
      <protection locked="0"/>
    </xf>
    <xf numFmtId="0" fontId="5" fillId="0" borderId="93" xfId="5" applyFont="1" applyFill="1" applyBorder="1" applyAlignment="1" applyProtection="1">
      <alignment horizontal="center" vertical="center" wrapText="1"/>
      <protection locked="0"/>
    </xf>
    <xf numFmtId="0" fontId="10" fillId="0" borderId="84" xfId="5" applyFont="1" applyFill="1" applyBorder="1" applyAlignment="1" applyProtection="1">
      <alignment horizontal="left" vertical="center" wrapText="1"/>
      <protection locked="0"/>
    </xf>
    <xf numFmtId="0" fontId="10" fillId="0" borderId="87" xfId="5" applyFont="1" applyFill="1" applyBorder="1" applyAlignment="1" applyProtection="1">
      <alignment horizontal="left" vertical="center" wrapText="1"/>
      <protection locked="0"/>
    </xf>
    <xf numFmtId="0" fontId="10" fillId="0" borderId="89" xfId="5" applyFont="1" applyFill="1" applyBorder="1" applyAlignment="1" applyProtection="1">
      <alignment horizontal="left" vertical="center" wrapText="1"/>
      <protection locked="0"/>
    </xf>
    <xf numFmtId="0" fontId="15" fillId="4" borderId="24" xfId="5" applyFont="1" applyFill="1" applyBorder="1" applyAlignment="1" applyProtection="1">
      <alignment horizontal="center" vertical="center" wrapText="1"/>
      <protection hidden="1"/>
    </xf>
    <xf numFmtId="0" fontId="15" fillId="4" borderId="22" xfId="5" applyFont="1" applyFill="1" applyBorder="1" applyAlignment="1" applyProtection="1">
      <alignment horizontal="center" vertical="center" wrapText="1"/>
      <protection hidden="1"/>
    </xf>
    <xf numFmtId="0" fontId="15" fillId="4" borderId="32" xfId="5" applyFont="1" applyFill="1" applyBorder="1" applyAlignment="1" applyProtection="1">
      <alignment horizontal="center" vertical="center" wrapText="1"/>
      <protection hidden="1"/>
    </xf>
    <xf numFmtId="0" fontId="5" fillId="0" borderId="39" xfId="5" applyFont="1" applyBorder="1" applyAlignment="1" applyProtection="1">
      <alignment vertical="center" wrapText="1"/>
      <protection locked="0"/>
    </xf>
    <xf numFmtId="0" fontId="5" fillId="0" borderId="80" xfId="5" applyFont="1" applyBorder="1" applyAlignment="1" applyProtection="1">
      <alignment vertical="center" wrapText="1"/>
      <protection locked="0"/>
    </xf>
    <xf numFmtId="0" fontId="15" fillId="4" borderId="5" xfId="5" applyFont="1" applyFill="1" applyBorder="1" applyAlignment="1" applyProtection="1">
      <alignment horizontal="center" vertical="center"/>
      <protection hidden="1"/>
    </xf>
    <xf numFmtId="0" fontId="15" fillId="4" borderId="10" xfId="5" applyFont="1" applyFill="1" applyBorder="1" applyAlignment="1" applyProtection="1">
      <alignment horizontal="center" vertical="center"/>
      <protection hidden="1"/>
    </xf>
    <xf numFmtId="0" fontId="15" fillId="4" borderId="15" xfId="5" applyFont="1" applyFill="1" applyBorder="1" applyAlignment="1" applyProtection="1">
      <alignment horizontal="center" vertical="center"/>
      <protection hidden="1"/>
    </xf>
    <xf numFmtId="0" fontId="5" fillId="0" borderId="1" xfId="5" applyFont="1" applyBorder="1" applyAlignment="1" applyProtection="1">
      <alignment vertical="center" wrapText="1"/>
      <protection locked="0"/>
    </xf>
    <xf numFmtId="0" fontId="5" fillId="0" borderId="72" xfId="5" applyFont="1" applyBorder="1" applyAlignment="1" applyProtection="1">
      <alignment vertical="center" wrapText="1"/>
      <protection locked="0"/>
    </xf>
    <xf numFmtId="0" fontId="8" fillId="4" borderId="61" xfId="5" applyFont="1" applyFill="1" applyBorder="1" applyAlignment="1" applyProtection="1">
      <alignment horizontal="center" vertical="center"/>
      <protection hidden="1"/>
    </xf>
    <xf numFmtId="0" fontId="8" fillId="4" borderId="81" xfId="5" applyFont="1" applyFill="1" applyBorder="1" applyAlignment="1" applyProtection="1">
      <alignment horizontal="center" vertical="center"/>
      <protection hidden="1"/>
    </xf>
    <xf numFmtId="0" fontId="12" fillId="8" borderId="24" xfId="5" applyFont="1" applyFill="1" applyBorder="1" applyAlignment="1" applyProtection="1">
      <alignment horizontal="center" vertical="center" wrapText="1"/>
      <protection locked="0" hidden="1"/>
    </xf>
    <xf numFmtId="0" fontId="12" fillId="8" borderId="22" xfId="5" applyFont="1" applyFill="1" applyBorder="1" applyAlignment="1" applyProtection="1">
      <alignment horizontal="center" vertical="center" wrapText="1"/>
      <protection locked="0" hidden="1"/>
    </xf>
    <xf numFmtId="0" fontId="12" fillId="8" borderId="32" xfId="5" applyFont="1" applyFill="1" applyBorder="1" applyAlignment="1" applyProtection="1">
      <alignment horizontal="center" vertical="center" wrapText="1"/>
      <protection locked="0" hidden="1"/>
    </xf>
    <xf numFmtId="0" fontId="7" fillId="4" borderId="39" xfId="5" applyFont="1" applyFill="1" applyBorder="1" applyAlignment="1" applyProtection="1">
      <alignment horizontal="center" vertical="center"/>
      <protection hidden="1"/>
    </xf>
    <xf numFmtId="0" fontId="4" fillId="8" borderId="24" xfId="5" applyFont="1" applyFill="1" applyBorder="1" applyAlignment="1" applyProtection="1">
      <alignment vertical="center" shrinkToFit="1"/>
      <protection locked="0" hidden="1"/>
    </xf>
    <xf numFmtId="0" fontId="4" fillId="8" borderId="22" xfId="5" applyFont="1" applyFill="1" applyBorder="1" applyAlignment="1" applyProtection="1">
      <alignment vertical="center" shrinkToFit="1"/>
      <protection locked="0" hidden="1"/>
    </xf>
    <xf numFmtId="0" fontId="4" fillId="8" borderId="92" xfId="5" applyFont="1" applyFill="1" applyBorder="1" applyAlignment="1" applyProtection="1">
      <alignment vertical="center" shrinkToFit="1"/>
      <protection locked="0" hidden="1"/>
    </xf>
    <xf numFmtId="0" fontId="5" fillId="2" borderId="6" xfId="5" applyNumberFormat="1" applyFont="1" applyFill="1" applyBorder="1" applyAlignment="1" applyProtection="1">
      <alignment horizontal="center" vertical="center" wrapText="1"/>
      <protection locked="0" hidden="1"/>
    </xf>
    <xf numFmtId="0" fontId="5" fillId="2" borderId="11" xfId="5" applyNumberFormat="1" applyFont="1" applyFill="1" applyBorder="1" applyAlignment="1" applyProtection="1">
      <alignment horizontal="center" vertical="center" wrapText="1"/>
      <protection locked="0" hidden="1"/>
    </xf>
    <xf numFmtId="0" fontId="5" fillId="2" borderId="16" xfId="5" applyNumberFormat="1" applyFont="1" applyFill="1" applyBorder="1" applyAlignment="1" applyProtection="1">
      <alignment horizontal="center" vertical="center" wrapText="1"/>
      <protection locked="0" hidden="1"/>
    </xf>
    <xf numFmtId="55" fontId="8" fillId="4" borderId="6" xfId="5" applyNumberFormat="1" applyFont="1" applyFill="1" applyBorder="1" applyAlignment="1" applyProtection="1">
      <alignment horizontal="center" vertical="center"/>
      <protection hidden="1"/>
    </xf>
    <xf numFmtId="55" fontId="8" fillId="4" borderId="16" xfId="5" applyNumberFormat="1" applyFont="1" applyFill="1" applyBorder="1" applyAlignment="1" applyProtection="1">
      <alignment horizontal="center" vertical="center"/>
      <protection hidden="1"/>
    </xf>
    <xf numFmtId="177" fontId="3" fillId="0" borderId="6" xfId="5" applyNumberFormat="1" applyFont="1" applyFill="1" applyBorder="1" applyAlignment="1" applyProtection="1">
      <alignment horizontal="center" vertical="center" shrinkToFit="1"/>
      <protection locked="0"/>
    </xf>
    <xf numFmtId="177" fontId="3" fillId="0" borderId="11" xfId="5" applyNumberFormat="1" applyFont="1" applyFill="1" applyBorder="1" applyAlignment="1" applyProtection="1">
      <alignment horizontal="center" vertical="center" shrinkToFit="1"/>
      <protection locked="0"/>
    </xf>
    <xf numFmtId="177" fontId="3" fillId="0" borderId="91" xfId="5" applyNumberFormat="1" applyFont="1" applyFill="1" applyBorder="1" applyAlignment="1" applyProtection="1">
      <alignment horizontal="center" vertical="center" shrinkToFit="1"/>
      <protection locked="0"/>
    </xf>
    <xf numFmtId="177" fontId="3" fillId="0" borderId="68" xfId="5" applyNumberFormat="1" applyFont="1" applyFill="1" applyBorder="1" applyAlignment="1" applyProtection="1">
      <alignment horizontal="center" vertical="center" shrinkToFit="1"/>
      <protection locked="0"/>
    </xf>
    <xf numFmtId="177" fontId="3" fillId="0" borderId="16" xfId="5" applyNumberFormat="1" applyFont="1" applyFill="1" applyBorder="1" applyProtection="1">
      <alignment vertical="center"/>
      <protection locked="0"/>
    </xf>
    <xf numFmtId="0" fontId="5" fillId="0" borderId="6" xfId="5" applyFont="1" applyFill="1" applyBorder="1" applyAlignment="1" applyProtection="1">
      <alignment horizontal="center" vertical="center"/>
      <protection locked="0"/>
    </xf>
    <xf numFmtId="0" fontId="5" fillId="0" borderId="11" xfId="5" applyFont="1" applyFill="1" applyBorder="1" applyAlignment="1" applyProtection="1">
      <alignment horizontal="center" vertical="center"/>
      <protection locked="0"/>
    </xf>
    <xf numFmtId="0" fontId="5" fillId="0" borderId="93" xfId="5" applyFont="1" applyFill="1" applyBorder="1" applyAlignment="1" applyProtection="1">
      <alignment horizontal="center" vertical="center"/>
      <protection locked="0"/>
    </xf>
    <xf numFmtId="0" fontId="15" fillId="4" borderId="25" xfId="5" applyFont="1" applyFill="1" applyBorder="1" applyAlignment="1" applyProtection="1">
      <alignment horizontal="right" vertical="center"/>
      <protection hidden="1"/>
    </xf>
    <xf numFmtId="0" fontId="15" fillId="4" borderId="25" xfId="5" applyFont="1" applyFill="1" applyBorder="1" applyAlignment="1" applyProtection="1">
      <alignment horizontal="center" vertical="center"/>
      <protection hidden="1"/>
    </xf>
    <xf numFmtId="0" fontId="15" fillId="4" borderId="48" xfId="5" applyFont="1" applyFill="1" applyBorder="1" applyAlignment="1" applyProtection="1">
      <alignment horizontal="center" vertical="center"/>
      <protection hidden="1"/>
    </xf>
    <xf numFmtId="0" fontId="8" fillId="4" borderId="20" xfId="5" applyFont="1" applyFill="1" applyBorder="1" applyAlignment="1" applyProtection="1">
      <alignment horizontal="center" vertical="center" wrapText="1"/>
      <protection hidden="1"/>
    </xf>
    <xf numFmtId="0" fontId="8" fillId="4" borderId="86" xfId="5" applyFont="1" applyFill="1" applyBorder="1" applyAlignment="1" applyProtection="1">
      <alignment horizontal="center" vertical="center" wrapText="1"/>
      <protection hidden="1"/>
    </xf>
    <xf numFmtId="0" fontId="8" fillId="4" borderId="3" xfId="5" applyFont="1" applyFill="1" applyBorder="1" applyAlignment="1" applyProtection="1">
      <alignment horizontal="center" vertical="center" wrapText="1"/>
      <protection hidden="1"/>
    </xf>
    <xf numFmtId="0" fontId="8" fillId="4" borderId="67" xfId="5" applyFont="1" applyFill="1" applyBorder="1" applyAlignment="1" applyProtection="1">
      <alignment horizontal="center" vertical="center" wrapText="1"/>
      <protection hidden="1"/>
    </xf>
    <xf numFmtId="0" fontId="8" fillId="4" borderId="14" xfId="5" applyFont="1" applyFill="1" applyBorder="1" applyAlignment="1" applyProtection="1">
      <alignment horizontal="center" vertical="center" wrapText="1"/>
      <protection hidden="1"/>
    </xf>
    <xf numFmtId="0" fontId="8" fillId="4" borderId="61" xfId="5" applyFont="1" applyFill="1" applyBorder="1" applyAlignment="1" applyProtection="1">
      <alignment horizontal="center" vertical="center" wrapText="1" shrinkToFit="1"/>
      <protection hidden="1"/>
    </xf>
    <xf numFmtId="0" fontId="8" fillId="4" borderId="67" xfId="5" applyFont="1" applyFill="1" applyBorder="1" applyAlignment="1" applyProtection="1">
      <alignment horizontal="center" vertical="center" wrapText="1" shrinkToFit="1"/>
      <protection hidden="1"/>
    </xf>
    <xf numFmtId="0" fontId="8" fillId="4" borderId="81" xfId="5" applyFont="1" applyFill="1" applyBorder="1" applyAlignment="1" applyProtection="1">
      <alignment horizontal="center" vertical="center" wrapText="1" shrinkToFit="1"/>
      <protection hidden="1"/>
    </xf>
    <xf numFmtId="0" fontId="8" fillId="4" borderId="8" xfId="5" applyFont="1" applyFill="1" applyBorder="1" applyAlignment="1" applyProtection="1">
      <alignment horizontal="center" vertical="center" wrapText="1" shrinkToFit="1"/>
      <protection hidden="1"/>
    </xf>
    <xf numFmtId="0" fontId="8" fillId="4" borderId="14" xfId="5" applyFont="1" applyFill="1" applyBorder="1" applyAlignment="1" applyProtection="1">
      <alignment horizontal="center" vertical="center" wrapText="1" shrinkToFit="1"/>
      <protection hidden="1"/>
    </xf>
    <xf numFmtId="0" fontId="8" fillId="4" borderId="13" xfId="5" applyFont="1" applyFill="1" applyBorder="1" applyAlignment="1" applyProtection="1">
      <alignment horizontal="center" vertical="center" wrapText="1" shrinkToFit="1"/>
      <protection hidden="1"/>
    </xf>
    <xf numFmtId="0" fontId="8" fillId="4" borderId="61" xfId="5" applyFont="1" applyFill="1" applyBorder="1" applyAlignment="1">
      <alignment horizontal="center" vertical="center" wrapText="1"/>
    </xf>
    <xf numFmtId="0" fontId="8" fillId="4" borderId="67" xfId="5" applyFont="1" applyFill="1" applyBorder="1" applyAlignment="1">
      <alignment horizontal="center" vertical="center" wrapText="1"/>
    </xf>
    <xf numFmtId="0" fontId="8" fillId="4" borderId="81" xfId="5" applyFont="1" applyFill="1" applyBorder="1" applyAlignment="1">
      <alignment horizontal="center" vertical="center" wrapText="1"/>
    </xf>
    <xf numFmtId="0" fontId="8" fillId="4" borderId="8" xfId="5" applyFont="1" applyFill="1" applyBorder="1" applyAlignment="1">
      <alignment horizontal="center" vertical="center" wrapText="1"/>
    </xf>
    <xf numFmtId="0" fontId="8" fillId="4" borderId="14" xfId="5" applyFont="1" applyFill="1" applyBorder="1" applyAlignment="1">
      <alignment horizontal="center" vertical="center" wrapText="1"/>
    </xf>
    <xf numFmtId="0" fontId="8" fillId="4" borderId="13" xfId="5" applyFont="1" applyFill="1" applyBorder="1" applyAlignment="1">
      <alignment horizontal="center" vertical="center" wrapText="1"/>
    </xf>
    <xf numFmtId="0" fontId="8" fillId="4" borderId="67" xfId="5" applyFont="1" applyFill="1" applyBorder="1" applyAlignment="1" applyProtection="1">
      <alignment horizontal="center" vertical="center"/>
      <protection hidden="1"/>
    </xf>
    <xf numFmtId="0" fontId="8" fillId="4" borderId="8" xfId="5" applyFont="1" applyFill="1" applyBorder="1" applyAlignment="1" applyProtection="1">
      <alignment horizontal="center" vertical="center"/>
      <protection hidden="1"/>
    </xf>
    <xf numFmtId="0" fontId="8" fillId="4" borderId="14" xfId="5" applyFont="1" applyFill="1" applyBorder="1" applyAlignment="1" applyProtection="1">
      <alignment horizontal="center" vertical="center"/>
      <protection hidden="1"/>
    </xf>
    <xf numFmtId="0" fontId="8" fillId="4" borderId="13" xfId="5" applyFont="1" applyFill="1" applyBorder="1" applyAlignment="1" applyProtection="1">
      <alignment horizontal="center" vertical="center"/>
      <protection hidden="1"/>
    </xf>
    <xf numFmtId="38" fontId="8" fillId="4" borderId="98" xfId="12" applyFont="1" applyFill="1" applyBorder="1" applyAlignment="1" applyProtection="1">
      <alignment horizontal="center" vertical="center" wrapText="1"/>
      <protection hidden="1"/>
    </xf>
    <xf numFmtId="38" fontId="8" fillId="4" borderId="99" xfId="12" applyFont="1" applyFill="1" applyBorder="1" applyAlignment="1" applyProtection="1">
      <alignment horizontal="center" vertical="center" wrapText="1"/>
      <protection hidden="1"/>
    </xf>
    <xf numFmtId="38" fontId="8" fillId="4" borderId="102" xfId="12" applyFont="1" applyFill="1" applyBorder="1" applyAlignment="1" applyProtection="1">
      <alignment horizontal="center" vertical="center" wrapText="1"/>
      <protection hidden="1"/>
    </xf>
    <xf numFmtId="38" fontId="8" fillId="4" borderId="103" xfId="12" applyFont="1" applyFill="1" applyBorder="1" applyAlignment="1" applyProtection="1">
      <alignment horizontal="center" vertical="center" wrapText="1"/>
      <protection hidden="1"/>
    </xf>
    <xf numFmtId="38" fontId="8" fillId="4" borderId="105" xfId="12" applyFont="1" applyFill="1" applyBorder="1" applyAlignment="1" applyProtection="1">
      <alignment horizontal="center" vertical="center" wrapText="1"/>
      <protection hidden="1"/>
    </xf>
    <xf numFmtId="38" fontId="8" fillId="4" borderId="106" xfId="12" applyFont="1" applyFill="1" applyBorder="1" applyAlignment="1" applyProtection="1">
      <alignment horizontal="center" vertical="center" wrapText="1"/>
      <protection hidden="1"/>
    </xf>
    <xf numFmtId="0" fontId="8" fillId="13" borderId="33" xfId="5" applyFont="1" applyFill="1" applyBorder="1" applyAlignment="1">
      <alignment horizontal="center" vertical="center" wrapText="1"/>
    </xf>
    <xf numFmtId="0" fontId="8" fillId="13" borderId="49" xfId="5" applyFont="1" applyFill="1" applyBorder="1" applyAlignment="1">
      <alignment horizontal="center" vertical="center" wrapText="1"/>
    </xf>
    <xf numFmtId="0" fontId="11" fillId="0" borderId="6" xfId="5" applyFont="1" applyFill="1" applyBorder="1" applyAlignment="1" applyProtection="1">
      <alignment horizontal="center" vertical="top" wrapText="1"/>
      <protection locked="0"/>
    </xf>
    <xf numFmtId="0" fontId="11" fillId="0" borderId="11" xfId="5" applyFont="1" applyFill="1" applyBorder="1" applyAlignment="1" applyProtection="1">
      <alignment horizontal="center" vertical="top" wrapText="1"/>
      <protection locked="0"/>
    </xf>
    <xf numFmtId="0" fontId="11" fillId="0" borderId="16" xfId="5" applyFont="1" applyFill="1" applyBorder="1" applyAlignment="1" applyProtection="1">
      <alignment horizontal="center" vertical="top" wrapText="1"/>
      <protection locked="0"/>
    </xf>
    <xf numFmtId="0" fontId="3" fillId="0" borderId="23" xfId="5" applyFont="1" applyFill="1" applyBorder="1" applyAlignment="1" applyProtection="1">
      <alignment horizontal="center" vertical="center" wrapText="1" shrinkToFit="1"/>
      <protection hidden="1"/>
    </xf>
    <xf numFmtId="0" fontId="3" fillId="0" borderId="78" xfId="5" applyFont="1" applyFill="1" applyBorder="1" applyAlignment="1" applyProtection="1">
      <alignment horizontal="center" vertical="center" wrapText="1" shrinkToFit="1"/>
      <protection hidden="1"/>
    </xf>
    <xf numFmtId="0" fontId="3" fillId="0" borderId="31" xfId="5" applyFont="1" applyFill="1" applyBorder="1" applyAlignment="1" applyProtection="1">
      <alignment horizontal="center" vertical="center" wrapText="1" shrinkToFit="1"/>
      <protection hidden="1"/>
    </xf>
    <xf numFmtId="0" fontId="17" fillId="0" borderId="6" xfId="5" applyFont="1" applyFill="1" applyBorder="1" applyAlignment="1" applyProtection="1">
      <alignment horizontal="center" vertical="center"/>
      <protection locked="0"/>
    </xf>
    <xf numFmtId="0" fontId="17" fillId="0" borderId="11" xfId="5" applyFont="1" applyFill="1" applyBorder="1" applyAlignment="1" applyProtection="1">
      <alignment horizontal="center" vertical="center"/>
      <protection locked="0"/>
    </xf>
    <xf numFmtId="0" fontId="17" fillId="0" borderId="16" xfId="5" applyFont="1" applyFill="1" applyBorder="1" applyAlignment="1" applyProtection="1">
      <alignment horizontal="center" vertical="center"/>
      <protection locked="0"/>
    </xf>
    <xf numFmtId="49" fontId="6" fillId="0" borderId="23" xfId="5" applyNumberFormat="1" applyFont="1" applyFill="1" applyBorder="1" applyAlignment="1" applyProtection="1">
      <alignment horizontal="center" vertical="center" textRotation="255"/>
      <protection locked="0"/>
    </xf>
    <xf numFmtId="49" fontId="6" fillId="0" borderId="78" xfId="5" applyNumberFormat="1" applyFont="1" applyFill="1" applyBorder="1" applyAlignment="1" applyProtection="1">
      <alignment horizontal="center" vertical="center" textRotation="255"/>
      <protection locked="0"/>
    </xf>
    <xf numFmtId="0" fontId="11" fillId="0" borderId="9" xfId="5" applyFont="1" applyFill="1" applyBorder="1" applyAlignment="1" applyProtection="1">
      <alignment horizontal="center" vertical="top" wrapText="1"/>
      <protection locked="0"/>
    </xf>
    <xf numFmtId="0" fontId="11" fillId="0" borderId="4" xfId="5" applyFont="1" applyFill="1" applyBorder="1" applyAlignment="1" applyProtection="1">
      <alignment horizontal="center" vertical="top" wrapText="1"/>
      <protection locked="0"/>
    </xf>
    <xf numFmtId="0" fontId="11" fillId="0" borderId="30" xfId="5" applyFont="1" applyFill="1" applyBorder="1" applyAlignment="1" applyProtection="1">
      <alignment horizontal="center" vertical="top" wrapText="1"/>
      <protection locked="0"/>
    </xf>
    <xf numFmtId="0" fontId="3" fillId="0" borderId="8" xfId="5" applyFont="1" applyFill="1" applyBorder="1" applyAlignment="1" applyProtection="1">
      <alignment horizontal="center" vertical="center" wrapText="1" shrinkToFit="1"/>
      <protection hidden="1"/>
    </xf>
    <xf numFmtId="0" fontId="3" fillId="0" borderId="14" xfId="5" applyFont="1" applyFill="1" applyBorder="1" applyAlignment="1" applyProtection="1">
      <alignment horizontal="center" vertical="center" wrapText="1" shrinkToFit="1"/>
      <protection hidden="1"/>
    </xf>
    <xf numFmtId="0" fontId="3" fillId="0" borderId="13" xfId="5" applyFont="1" applyFill="1" applyBorder="1" applyAlignment="1" applyProtection="1">
      <alignment horizontal="center" vertical="center" wrapText="1" shrinkToFit="1"/>
      <protection hidden="1"/>
    </xf>
    <xf numFmtId="0" fontId="17" fillId="0" borderId="5" xfId="5" applyFont="1" applyFill="1" applyBorder="1" applyAlignment="1" applyProtection="1">
      <alignment horizontal="center" vertical="center"/>
      <protection locked="0"/>
    </xf>
    <xf numFmtId="0" fontId="17" fillId="0" borderId="10" xfId="5" applyFont="1" applyFill="1" applyBorder="1" applyAlignment="1" applyProtection="1">
      <alignment horizontal="center" vertical="center"/>
      <protection locked="0"/>
    </xf>
    <xf numFmtId="0" fontId="17" fillId="0" borderId="15" xfId="5" applyFont="1" applyFill="1" applyBorder="1" applyAlignment="1" applyProtection="1">
      <alignment horizontal="center" vertical="center"/>
      <protection locked="0"/>
    </xf>
    <xf numFmtId="49" fontId="6" fillId="0" borderId="8" xfId="5" applyNumberFormat="1" applyFont="1" applyFill="1" applyBorder="1" applyAlignment="1" applyProtection="1">
      <alignment horizontal="center" vertical="center" textRotation="255"/>
      <protection locked="0"/>
    </xf>
    <xf numFmtId="49" fontId="6" fillId="0" borderId="14" xfId="5" applyNumberFormat="1" applyFont="1" applyFill="1" applyBorder="1" applyAlignment="1" applyProtection="1">
      <alignment horizontal="center" vertical="center" textRotation="255"/>
      <protection locked="0"/>
    </xf>
    <xf numFmtId="0" fontId="11" fillId="0" borderId="9" xfId="5" applyFont="1" applyFill="1" applyBorder="1" applyAlignment="1" applyProtection="1">
      <alignment horizontal="left" vertical="top" wrapText="1"/>
      <protection locked="0"/>
    </xf>
    <xf numFmtId="0" fontId="11" fillId="0" borderId="4" xfId="5" applyFont="1" applyFill="1" applyBorder="1" applyAlignment="1" applyProtection="1">
      <alignment horizontal="left" vertical="top" wrapText="1"/>
      <protection locked="0"/>
    </xf>
    <xf numFmtId="0" fontId="11" fillId="0" borderId="30" xfId="5" applyFont="1" applyFill="1" applyBorder="1" applyAlignment="1" applyProtection="1">
      <alignment horizontal="left" vertical="top" wrapText="1"/>
      <protection locked="0"/>
    </xf>
    <xf numFmtId="0" fontId="11" fillId="0" borderId="8" xfId="5" applyFont="1" applyFill="1" applyBorder="1" applyAlignment="1" applyProtection="1">
      <alignment vertical="top" wrapText="1"/>
      <protection locked="0"/>
    </xf>
    <xf numFmtId="0" fontId="11" fillId="0" borderId="14" xfId="5" applyFont="1" applyFill="1" applyBorder="1" applyAlignment="1" applyProtection="1">
      <alignment vertical="top" wrapText="1"/>
      <protection locked="0"/>
    </xf>
    <xf numFmtId="0" fontId="11" fillId="0" borderId="13" xfId="5" applyFont="1" applyFill="1" applyBorder="1" applyAlignment="1" applyProtection="1">
      <alignment vertical="top" wrapText="1"/>
      <protection locked="0"/>
    </xf>
    <xf numFmtId="0" fontId="17" fillId="0" borderId="5" xfId="5" applyFont="1" applyFill="1" applyBorder="1" applyAlignment="1" applyProtection="1">
      <alignment horizontal="center" vertical="center" wrapText="1"/>
      <protection locked="0"/>
    </xf>
    <xf numFmtId="0" fontId="17" fillId="0" borderId="10" xfId="5" applyFont="1" applyFill="1" applyBorder="1" applyAlignment="1" applyProtection="1">
      <alignment horizontal="center" vertical="center" wrapText="1"/>
      <protection locked="0"/>
    </xf>
    <xf numFmtId="0" fontId="17" fillId="0" borderId="15" xfId="5" applyFont="1" applyFill="1" applyBorder="1" applyAlignment="1" applyProtection="1">
      <alignment horizontal="center" vertical="center" wrapText="1"/>
      <protection locked="0"/>
    </xf>
    <xf numFmtId="49" fontId="6" fillId="0" borderId="8" xfId="5" applyNumberFormat="1" applyFont="1" applyFill="1" applyBorder="1" applyAlignment="1" applyProtection="1">
      <alignment horizontal="center" vertical="center" wrapText="1"/>
      <protection locked="0"/>
    </xf>
    <xf numFmtId="49" fontId="6" fillId="0" borderId="14" xfId="5" applyNumberFormat="1" applyFont="1" applyFill="1" applyBorder="1" applyAlignment="1" applyProtection="1">
      <alignment horizontal="center" vertical="center"/>
      <protection locked="0"/>
    </xf>
    <xf numFmtId="0" fontId="8" fillId="4" borderId="21" xfId="5" applyFont="1" applyFill="1" applyBorder="1" applyAlignment="1" applyProtection="1">
      <alignment horizontal="center" vertical="center" shrinkToFit="1"/>
      <protection hidden="1"/>
    </xf>
    <xf numFmtId="0" fontId="8" fillId="4" borderId="66" xfId="0" applyFont="1" applyFill="1" applyBorder="1" applyAlignment="1">
      <alignment horizontal="center" vertical="center" shrinkToFit="1"/>
    </xf>
    <xf numFmtId="0" fontId="16" fillId="4" borderId="25" xfId="0" applyFont="1" applyFill="1" applyBorder="1" applyAlignment="1">
      <alignment horizontal="center" vertical="center"/>
    </xf>
    <xf numFmtId="0" fontId="3" fillId="8" borderId="21" xfId="0" applyFont="1" applyFill="1" applyBorder="1" applyAlignment="1">
      <alignment vertical="center" shrinkToFit="1"/>
    </xf>
    <xf numFmtId="0" fontId="0" fillId="0" borderId="25" xfId="0" applyBorder="1" applyAlignment="1">
      <alignment vertical="center" shrinkToFit="1"/>
    </xf>
    <xf numFmtId="0" fontId="0" fillId="0" borderId="48" xfId="0" applyBorder="1" applyAlignment="1">
      <alignment vertical="center" shrinkToFit="1"/>
    </xf>
    <xf numFmtId="179" fontId="3" fillId="10" borderId="78" xfId="0" applyNumberFormat="1" applyFont="1" applyFill="1" applyBorder="1" applyAlignment="1">
      <alignment horizontal="center" vertical="center"/>
    </xf>
    <xf numFmtId="0" fontId="8" fillId="4" borderId="24" xfId="5" applyFont="1" applyFill="1" applyBorder="1" applyAlignment="1" applyProtection="1">
      <alignment horizontal="center" vertical="center" wrapText="1"/>
      <protection hidden="1"/>
    </xf>
    <xf numFmtId="0" fontId="8" fillId="4" borderId="22" xfId="5" applyFont="1" applyFill="1" applyBorder="1" applyAlignment="1" applyProtection="1">
      <alignment horizontal="center" vertical="center" wrapText="1"/>
      <protection hidden="1"/>
    </xf>
    <xf numFmtId="0" fontId="14" fillId="8" borderId="113" xfId="7" applyFont="1" applyFill="1" applyBorder="1" applyAlignment="1">
      <alignment horizontal="center" vertical="center"/>
    </xf>
    <xf numFmtId="0" fontId="14" fillId="8" borderId="114" xfId="7" applyFont="1" applyFill="1" applyBorder="1" applyAlignment="1">
      <alignment horizontal="center" vertical="center"/>
    </xf>
    <xf numFmtId="0" fontId="14" fillId="8" borderId="115" xfId="7" applyFont="1" applyFill="1" applyBorder="1" applyAlignment="1">
      <alignment horizontal="center" vertical="center"/>
    </xf>
    <xf numFmtId="0" fontId="20" fillId="10" borderId="37" xfId="7" applyFont="1" applyFill="1" applyBorder="1" applyAlignment="1">
      <alignment horizontal="center" vertical="center" wrapText="1"/>
    </xf>
    <xf numFmtId="0" fontId="20" fillId="10" borderId="97" xfId="7" applyFont="1" applyFill="1" applyBorder="1" applyAlignment="1">
      <alignment horizontal="center" vertical="center" wrapText="1"/>
    </xf>
    <xf numFmtId="0" fontId="20" fillId="10" borderId="117" xfId="7" applyFont="1" applyFill="1" applyBorder="1" applyAlignment="1">
      <alignment horizontal="center" vertical="center" wrapText="1"/>
    </xf>
    <xf numFmtId="0" fontId="20" fillId="12" borderId="116" xfId="7" applyFont="1" applyFill="1" applyBorder="1" applyAlignment="1">
      <alignment horizontal="left" vertical="center"/>
    </xf>
    <xf numFmtId="0" fontId="20" fillId="12" borderId="118" xfId="7" applyFont="1" applyFill="1" applyBorder="1" applyAlignment="1">
      <alignment horizontal="left" vertical="center"/>
    </xf>
    <xf numFmtId="0" fontId="10" fillId="2" borderId="18" xfId="7" applyFont="1" applyFill="1" applyBorder="1" applyAlignment="1">
      <alignment vertical="center"/>
    </xf>
    <xf numFmtId="0" fontId="23" fillId="0" borderId="1" xfId="0" applyFont="1" applyBorder="1" applyAlignment="1">
      <alignment vertical="center"/>
    </xf>
    <xf numFmtId="0" fontId="10" fillId="2" borderId="1" xfId="7" applyFont="1" applyFill="1" applyBorder="1" applyAlignment="1">
      <alignment vertical="center"/>
    </xf>
    <xf numFmtId="0" fontId="23" fillId="0" borderId="72" xfId="0" applyFont="1" applyBorder="1" applyAlignment="1">
      <alignment vertical="center"/>
    </xf>
    <xf numFmtId="0" fontId="10" fillId="12" borderId="124" xfId="7" applyFont="1" applyFill="1" applyBorder="1" applyAlignment="1">
      <alignment horizontal="center" vertical="center" shrinkToFit="1"/>
    </xf>
    <xf numFmtId="0" fontId="10" fillId="12" borderId="127" xfId="7" applyFont="1" applyFill="1" applyBorder="1" applyAlignment="1">
      <alignment horizontal="center" vertical="center" shrinkToFit="1"/>
    </xf>
    <xf numFmtId="0" fontId="10" fillId="12" borderId="134" xfId="7" applyFont="1" applyFill="1" applyBorder="1" applyAlignment="1">
      <alignment horizontal="center" vertical="center" shrinkToFit="1"/>
    </xf>
    <xf numFmtId="0" fontId="10" fillId="12" borderId="142" xfId="7" applyFont="1" applyFill="1" applyBorder="1" applyAlignment="1">
      <alignment horizontal="center" vertical="center" shrinkToFit="1"/>
    </xf>
    <xf numFmtId="0" fontId="10" fillId="12" borderId="17" xfId="7" applyFont="1" applyFill="1" applyBorder="1" applyAlignment="1">
      <alignment horizontal="left" vertical="center"/>
    </xf>
    <xf numFmtId="0" fontId="11" fillId="12" borderId="22" xfId="0" applyFont="1" applyFill="1" applyBorder="1" applyAlignment="1">
      <alignment horizontal="left" vertical="center"/>
    </xf>
    <xf numFmtId="0" fontId="11" fillId="12" borderId="92" xfId="0" applyFont="1" applyFill="1" applyBorder="1" applyAlignment="1">
      <alignment horizontal="left" vertical="center"/>
    </xf>
    <xf numFmtId="0" fontId="10" fillId="12" borderId="136" xfId="7" applyFont="1" applyFill="1" applyBorder="1" applyAlignment="1">
      <alignment horizontal="center" vertical="center" shrinkToFit="1"/>
    </xf>
    <xf numFmtId="0" fontId="10" fillId="2" borderId="28" xfId="7" applyFont="1" applyFill="1" applyBorder="1" applyAlignment="1">
      <alignment vertical="center"/>
    </xf>
    <xf numFmtId="0" fontId="10" fillId="2" borderId="15" xfId="7" applyFont="1" applyFill="1" applyBorder="1" applyAlignment="1">
      <alignment vertical="center"/>
    </xf>
    <xf numFmtId="0" fontId="10" fillId="2" borderId="5" xfId="7" applyFont="1" applyFill="1" applyBorder="1" applyAlignment="1">
      <alignment vertical="center"/>
    </xf>
    <xf numFmtId="0" fontId="10" fillId="2" borderId="50" xfId="7" applyFont="1" applyFill="1" applyBorder="1" applyAlignment="1">
      <alignment vertical="center"/>
    </xf>
    <xf numFmtId="0" fontId="10" fillId="12" borderId="138" xfId="7" applyFont="1" applyFill="1" applyBorder="1" applyAlignment="1">
      <alignment horizontal="center" vertical="center" shrinkToFit="1"/>
    </xf>
    <xf numFmtId="0" fontId="10" fillId="12" borderId="148" xfId="7" applyFont="1" applyFill="1" applyBorder="1" applyAlignment="1">
      <alignment horizontal="left" vertical="center"/>
    </xf>
    <xf numFmtId="0" fontId="11" fillId="12" borderId="118" xfId="0" applyFont="1" applyFill="1" applyBorder="1" applyAlignment="1">
      <alignment horizontal="left" vertical="center"/>
    </xf>
    <xf numFmtId="0" fontId="11" fillId="12" borderId="154" xfId="0" applyFont="1" applyFill="1" applyBorder="1" applyAlignment="1">
      <alignment horizontal="left" vertical="center"/>
    </xf>
    <xf numFmtId="0" fontId="14" fillId="14" borderId="5" xfId="7" applyFont="1" applyFill="1" applyBorder="1" applyAlignment="1">
      <alignment horizontal="center" vertical="center" wrapText="1"/>
    </xf>
    <xf numFmtId="0" fontId="19" fillId="14" borderId="10" xfId="0" applyFont="1" applyFill="1" applyBorder="1" applyAlignment="1">
      <alignment vertical="center"/>
    </xf>
    <xf numFmtId="0" fontId="19" fillId="14" borderId="15" xfId="0" applyFont="1" applyFill="1" applyBorder="1" applyAlignment="1">
      <alignment vertical="center"/>
    </xf>
    <xf numFmtId="0" fontId="14" fillId="8" borderId="5" xfId="7" applyFont="1" applyFill="1" applyBorder="1" applyAlignment="1">
      <alignment horizontal="center" vertical="center" wrapText="1"/>
    </xf>
    <xf numFmtId="0" fontId="14" fillId="8" borderId="10" xfId="7" applyFont="1" applyFill="1" applyBorder="1" applyAlignment="1">
      <alignment horizontal="center" vertical="center" wrapText="1"/>
    </xf>
    <xf numFmtId="0" fontId="14" fillId="8" borderId="15" xfId="7" applyFont="1" applyFill="1" applyBorder="1" applyAlignment="1">
      <alignment horizontal="center" vertical="center" wrapText="1"/>
    </xf>
    <xf numFmtId="0" fontId="21" fillId="16" borderId="5" xfId="7" applyFont="1" applyFill="1" applyBorder="1" applyAlignment="1">
      <alignment horizontal="center" vertical="center" shrinkToFit="1"/>
    </xf>
    <xf numFmtId="0" fontId="21" fillId="16" borderId="10" xfId="7" applyFont="1" applyFill="1" applyBorder="1" applyAlignment="1">
      <alignment horizontal="center" vertical="center" shrinkToFit="1"/>
    </xf>
    <xf numFmtId="0" fontId="21" fillId="16" borderId="15" xfId="7" applyFont="1" applyFill="1" applyBorder="1" applyAlignment="1">
      <alignment horizontal="center" vertical="center" shrinkToFit="1"/>
    </xf>
    <xf numFmtId="0" fontId="10" fillId="8" borderId="26" xfId="7" applyFont="1" applyFill="1" applyBorder="1" applyAlignment="1">
      <alignment horizontal="center" vertical="center"/>
    </xf>
    <xf numFmtId="0" fontId="11" fillId="0" borderId="67" xfId="0" applyFont="1" applyBorder="1" applyAlignment="1">
      <alignment horizontal="center" vertical="center"/>
    </xf>
    <xf numFmtId="0" fontId="11" fillId="0" borderId="33" xfId="0" applyFont="1" applyBorder="1" applyAlignment="1">
      <alignment horizontal="center" vertical="center"/>
    </xf>
    <xf numFmtId="0" fontId="10" fillId="5" borderId="26" xfId="7" applyFont="1" applyFill="1" applyBorder="1" applyAlignment="1">
      <alignment horizontal="center" vertical="center"/>
    </xf>
    <xf numFmtId="0" fontId="10" fillId="0" borderId="25" xfId="5" applyFont="1" applyBorder="1" applyAlignment="1" applyProtection="1">
      <alignment horizontal="center" vertical="center"/>
      <protection hidden="1"/>
    </xf>
    <xf numFmtId="0" fontId="10" fillId="0" borderId="48" xfId="5" applyFont="1" applyBorder="1" applyAlignment="1" applyProtection="1">
      <alignment horizontal="center" vertical="center"/>
      <protection hidden="1"/>
    </xf>
  </cellXfs>
  <cellStyles count="14">
    <cellStyle name="パーセント 2" xfId="1"/>
    <cellStyle name="パーセント 3" xfId="2"/>
    <cellStyle name="桁区切り" xfId="12" builtinId="6"/>
    <cellStyle name="桁区切り 2" xfId="3"/>
    <cellStyle name="桁区切り 3" xfId="4"/>
    <cellStyle name="標準" xfId="0" builtinId="0"/>
    <cellStyle name="標準 2" xfId="5"/>
    <cellStyle name="標準 2 2" xfId="13"/>
    <cellStyle name="標準 3" xfId="6"/>
    <cellStyle name="標準 4" xfId="7"/>
    <cellStyle name="標準 8" xfId="8"/>
    <cellStyle name="標準 8 2" xfId="9"/>
    <cellStyle name="標準 8 3" xfId="10"/>
    <cellStyle name="標準 8 3 2" xfId="11"/>
  </cellStyles>
  <dxfs count="0"/>
  <tableStyles count="0" defaultTableStyle="TableStyleMedium9" defaultPivotStyle="PivotStyleLight16"/>
  <colors>
    <mruColors>
      <color rgb="FFDCE6F1"/>
      <color rgb="FFCCFF99"/>
      <color rgb="FFEBF1DE"/>
      <color rgb="FF808080"/>
      <color rgb="FFFF9999"/>
      <color rgb="FFFFFFCC"/>
      <color rgb="FF00FF99"/>
      <color rgb="FFFFFF66"/>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76200</xdr:colOff>
      <xdr:row>2</xdr:row>
      <xdr:rowOff>219075</xdr:rowOff>
    </xdr:to>
    <xdr:sp macro="" textlink="">
      <xdr:nvSpPr>
        <xdr:cNvPr id="2" name="Text Box 2"/>
        <xdr:cNvSpPr txBox="1">
          <a:spLocks noChangeArrowheads="1"/>
        </xdr:cNvSpPr>
      </xdr:nvSpPr>
      <xdr:spPr>
        <a:xfrm>
          <a:off x="10029825" y="560070"/>
          <a:ext cx="76200" cy="219075"/>
        </a:xfrm>
        <a:prstGeom prst="rect">
          <a:avLst/>
        </a:prstGeom>
        <a:noFill/>
        <a:ln>
          <a:noFill/>
        </a:ln>
      </xdr:spPr>
    </xdr:sp>
    <xdr:clientData/>
  </xdr:twoCellAnchor>
  <xdr:oneCellAnchor>
    <xdr:from>
      <xdr:col>8</xdr:col>
      <xdr:colOff>0</xdr:colOff>
      <xdr:row>8</xdr:row>
      <xdr:rowOff>0</xdr:rowOff>
    </xdr:from>
    <xdr:ext cx="76200" cy="219075"/>
    <xdr:sp macro="" textlink="">
      <xdr:nvSpPr>
        <xdr:cNvPr id="3"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4"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5"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6"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7"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8"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9</xdr:row>
      <xdr:rowOff>0</xdr:rowOff>
    </xdr:from>
    <xdr:ext cx="76200" cy="219075"/>
    <xdr:sp macro="" textlink="">
      <xdr:nvSpPr>
        <xdr:cNvPr id="9"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7</xdr:col>
      <xdr:colOff>863600</xdr:colOff>
      <xdr:row>9</xdr:row>
      <xdr:rowOff>245110</xdr:rowOff>
    </xdr:from>
    <xdr:ext cx="72390" cy="219075"/>
    <xdr:sp macro="" textlink="">
      <xdr:nvSpPr>
        <xdr:cNvPr id="10" name="Text Box 2"/>
        <xdr:cNvSpPr txBox="1">
          <a:spLocks noChangeArrowheads="1"/>
        </xdr:cNvSpPr>
      </xdr:nvSpPr>
      <xdr:spPr>
        <a:xfrm>
          <a:off x="9931400" y="3416300"/>
          <a:ext cx="72390" cy="219075"/>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1"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2"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3"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4"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5"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6"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7"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18"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20"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21"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22"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3"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4"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25"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26"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7"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8"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29"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0"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31"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32"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33"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34"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35"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36"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37"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38"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39"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0"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1"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2"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3"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4"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5"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23</xdr:row>
      <xdr:rowOff>0</xdr:rowOff>
    </xdr:from>
    <xdr:ext cx="76200" cy="219710"/>
    <xdr:sp macro="" textlink="">
      <xdr:nvSpPr>
        <xdr:cNvPr id="46" name="Text Box 2"/>
        <xdr:cNvSpPr txBox="1">
          <a:spLocks noChangeArrowheads="1"/>
        </xdr:cNvSpPr>
      </xdr:nvSpPr>
      <xdr:spPr>
        <a:xfrm>
          <a:off x="10029825" y="8674100"/>
          <a:ext cx="76200" cy="219710"/>
        </a:xfrm>
        <a:prstGeom prst="rect">
          <a:avLst/>
        </a:prstGeom>
        <a:noFill/>
        <a:ln>
          <a:noFill/>
        </a:ln>
      </xdr:spPr>
    </xdr:sp>
    <xdr:clientData/>
  </xdr:oneCellAnchor>
  <xdr:oneCellAnchor>
    <xdr:from>
      <xdr:col>8</xdr:col>
      <xdr:colOff>0</xdr:colOff>
      <xdr:row>3</xdr:row>
      <xdr:rowOff>0</xdr:rowOff>
    </xdr:from>
    <xdr:ext cx="76200" cy="219075"/>
    <xdr:sp macro="" textlink="">
      <xdr:nvSpPr>
        <xdr:cNvPr id="47" name="Text Box 2"/>
        <xdr:cNvSpPr txBox="1">
          <a:spLocks noChangeArrowheads="1"/>
        </xdr:cNvSpPr>
      </xdr:nvSpPr>
      <xdr:spPr>
        <a:xfrm>
          <a:off x="10029825" y="815340"/>
          <a:ext cx="76200" cy="219075"/>
        </a:xfrm>
        <a:prstGeom prst="rect">
          <a:avLst/>
        </a:prstGeom>
        <a:noFill/>
        <a:ln>
          <a:noFill/>
        </a:ln>
      </xdr:spPr>
    </xdr:sp>
    <xdr:clientData/>
  </xdr:oneCellAnchor>
  <xdr:oneCellAnchor>
    <xdr:from>
      <xdr:col>8</xdr:col>
      <xdr:colOff>0</xdr:colOff>
      <xdr:row>3</xdr:row>
      <xdr:rowOff>0</xdr:rowOff>
    </xdr:from>
    <xdr:ext cx="76200" cy="219075"/>
    <xdr:sp macro="" textlink="">
      <xdr:nvSpPr>
        <xdr:cNvPr id="48" name="Text Box 2"/>
        <xdr:cNvSpPr txBox="1">
          <a:spLocks noChangeArrowheads="1"/>
        </xdr:cNvSpPr>
      </xdr:nvSpPr>
      <xdr:spPr>
        <a:xfrm>
          <a:off x="10029825" y="815340"/>
          <a:ext cx="76200" cy="219075"/>
        </a:xfrm>
        <a:prstGeom prst="rect">
          <a:avLst/>
        </a:prstGeom>
        <a:noFill/>
        <a:ln>
          <a:noFill/>
        </a:ln>
      </xdr:spPr>
    </xdr:sp>
    <xdr:clientData/>
  </xdr:oneCellAnchor>
  <xdr:oneCellAnchor>
    <xdr:from>
      <xdr:col>8</xdr:col>
      <xdr:colOff>0</xdr:colOff>
      <xdr:row>3</xdr:row>
      <xdr:rowOff>0</xdr:rowOff>
    </xdr:from>
    <xdr:ext cx="76200" cy="219075"/>
    <xdr:sp macro="" textlink="">
      <xdr:nvSpPr>
        <xdr:cNvPr id="49" name="Text Box 2"/>
        <xdr:cNvSpPr txBox="1">
          <a:spLocks noChangeArrowheads="1"/>
        </xdr:cNvSpPr>
      </xdr:nvSpPr>
      <xdr:spPr>
        <a:xfrm>
          <a:off x="10029825" y="815340"/>
          <a:ext cx="76200" cy="219075"/>
        </a:xfrm>
        <a:prstGeom prst="rect">
          <a:avLst/>
        </a:prstGeom>
        <a:noFill/>
        <a:ln>
          <a:noFill/>
        </a:ln>
      </xdr:spPr>
    </xdr:sp>
    <xdr:clientData/>
  </xdr:oneCellAnchor>
  <xdr:oneCellAnchor>
    <xdr:from>
      <xdr:col>8</xdr:col>
      <xdr:colOff>0</xdr:colOff>
      <xdr:row>3</xdr:row>
      <xdr:rowOff>0</xdr:rowOff>
    </xdr:from>
    <xdr:ext cx="76200" cy="219075"/>
    <xdr:sp macro="" textlink="">
      <xdr:nvSpPr>
        <xdr:cNvPr id="50" name="Text Box 2"/>
        <xdr:cNvSpPr txBox="1">
          <a:spLocks noChangeArrowheads="1"/>
        </xdr:cNvSpPr>
      </xdr:nvSpPr>
      <xdr:spPr>
        <a:xfrm>
          <a:off x="10029825" y="815340"/>
          <a:ext cx="76200" cy="219075"/>
        </a:xfrm>
        <a:prstGeom prst="rect">
          <a:avLst/>
        </a:prstGeom>
        <a:noFill/>
        <a:ln>
          <a:noFill/>
        </a:ln>
      </xdr:spPr>
    </xdr:sp>
    <xdr:clientData/>
  </xdr:oneCellAnchor>
  <xdr:oneCellAnchor>
    <xdr:from>
      <xdr:col>8</xdr:col>
      <xdr:colOff>0</xdr:colOff>
      <xdr:row>3</xdr:row>
      <xdr:rowOff>0</xdr:rowOff>
    </xdr:from>
    <xdr:ext cx="76200" cy="219075"/>
    <xdr:sp macro="" textlink="">
      <xdr:nvSpPr>
        <xdr:cNvPr id="51" name="Text Box 2"/>
        <xdr:cNvSpPr txBox="1">
          <a:spLocks noChangeArrowheads="1"/>
        </xdr:cNvSpPr>
      </xdr:nvSpPr>
      <xdr:spPr>
        <a:xfrm>
          <a:off x="10029825" y="815340"/>
          <a:ext cx="76200" cy="219075"/>
        </a:xfrm>
        <a:prstGeom prst="rect">
          <a:avLst/>
        </a:prstGeom>
        <a:noFill/>
        <a:ln>
          <a:noFill/>
        </a:ln>
      </xdr:spPr>
    </xdr:sp>
    <xdr:clientData/>
  </xdr:oneCellAnchor>
  <xdr:oneCellAnchor>
    <xdr:from>
      <xdr:col>8</xdr:col>
      <xdr:colOff>0</xdr:colOff>
      <xdr:row>3</xdr:row>
      <xdr:rowOff>0</xdr:rowOff>
    </xdr:from>
    <xdr:ext cx="76200" cy="219075"/>
    <xdr:sp macro="" textlink="">
      <xdr:nvSpPr>
        <xdr:cNvPr id="52" name="Text Box 2"/>
        <xdr:cNvSpPr txBox="1">
          <a:spLocks noChangeArrowheads="1"/>
        </xdr:cNvSpPr>
      </xdr:nvSpPr>
      <xdr:spPr>
        <a:xfrm>
          <a:off x="10029825" y="81534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53"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54"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55"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56"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57"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58"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59"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60"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1"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2"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3"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4"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65"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66"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67"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68"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69"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70"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1"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2"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73"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74"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5"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6"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7"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8"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79"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0"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1"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2"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3"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4" name="Text Box 2"/>
        <xdr:cNvSpPr txBox="1">
          <a:spLocks noChangeArrowheads="1"/>
        </xdr:cNvSpPr>
      </xdr:nvSpPr>
      <xdr:spPr>
        <a:xfrm>
          <a:off x="10029825" y="120586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6"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7"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8"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9"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90"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91" name="Text Box 2"/>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2"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3"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4"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5"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6"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7" name="Text Box 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98"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99"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0"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1"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2"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3" name="Text Box 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4"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5"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6"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7"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8"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9" name="Text Box 2"/>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0"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1"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2"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3"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4"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5" name="Text Box 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6"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7"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8"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9"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20"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21" name="Text Box 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2"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3"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4"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5"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6"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7" name="Text Box 2"/>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28"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29"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0"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1"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2"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3" name="Text Box 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4"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5"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6"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7"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8"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9" name="Text Box 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0"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1"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2"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3"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4"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5" name="Text Box 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6"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7"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8"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9"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50"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51" name="Text Box 2"/>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2"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3"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4"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5"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6"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7" name="Text Box 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58"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59"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0"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1"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2"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3" name="Text Box 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4"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5"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6"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7"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8"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9" name="Text Box 2"/>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0"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1"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2"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3"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4"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5" name="Text Box 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6"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7"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8"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9"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80"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81" name="Text Box 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2"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3"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4"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5"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6"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7" name="Text Box 2"/>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88"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89"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0"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1"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2"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3" name="Text Box 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194" name="Text Box 193"/>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195" name="Text Box 194"/>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196" name="Text Box 195"/>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197" name="Text Box 196"/>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198" name="Text Box 197"/>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199" name="Text Box 198"/>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200" name="Text Box 199"/>
        <xdr:cNvSpPr txBox="1">
          <a:spLocks noChangeArrowheads="1"/>
        </xdr:cNvSpPr>
      </xdr:nvSpPr>
      <xdr:spPr>
        <a:xfrm>
          <a:off x="10029825" y="159893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1" name="Text Box 200"/>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2" name="Text Box 201"/>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3" name="Text Box 202"/>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4" name="Text Box 203"/>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5" name="Text Box 204"/>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6" name="Text Box 205"/>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207" name="Text Box 206"/>
        <xdr:cNvSpPr txBox="1">
          <a:spLocks noChangeArrowheads="1"/>
        </xdr:cNvSpPr>
      </xdr:nvSpPr>
      <xdr:spPr>
        <a:xfrm>
          <a:off x="10029825" y="199199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08" name="Text Box 207"/>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09" name="Text Box 208"/>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10" name="Text Box 209"/>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11" name="Text Box 210"/>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12" name="Text Box 211"/>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13" name="Text Box 212"/>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214" name="Text Box 213"/>
        <xdr:cNvSpPr txBox="1">
          <a:spLocks noChangeArrowheads="1"/>
        </xdr:cNvSpPr>
      </xdr:nvSpPr>
      <xdr:spPr>
        <a:xfrm>
          <a:off x="10029825" y="238506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15" name="Text Box 214"/>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16" name="Text Box 215"/>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17" name="Text Box 216"/>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18" name="Text Box 217"/>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19" name="Text Box 218"/>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20" name="Text Box 219"/>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221" name="Text Box 220"/>
        <xdr:cNvSpPr txBox="1">
          <a:spLocks noChangeArrowheads="1"/>
        </xdr:cNvSpPr>
      </xdr:nvSpPr>
      <xdr:spPr>
        <a:xfrm>
          <a:off x="10029825" y="277812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2" name="Text Box 221"/>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3" name="Text Box 222"/>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4" name="Text Box 223"/>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5" name="Text Box 224"/>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6" name="Text Box 225"/>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7" name="Text Box 226"/>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228" name="Text Box 227"/>
        <xdr:cNvSpPr txBox="1">
          <a:spLocks noChangeArrowheads="1"/>
        </xdr:cNvSpPr>
      </xdr:nvSpPr>
      <xdr:spPr>
        <a:xfrm>
          <a:off x="10029825" y="317119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29" name="Text Box 228"/>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30" name="Text Box 229"/>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31" name="Text Box 230"/>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32" name="Text Box 231"/>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33" name="Text Box 232"/>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34" name="Text Box 233"/>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235" name="Text Box 234"/>
        <xdr:cNvSpPr txBox="1">
          <a:spLocks noChangeArrowheads="1"/>
        </xdr:cNvSpPr>
      </xdr:nvSpPr>
      <xdr:spPr>
        <a:xfrm>
          <a:off x="10029825" y="356425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36" name="Text Box 235"/>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37" name="Text Box 236"/>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38" name="Text Box 237"/>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39" name="Text Box 238"/>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40" name="Text Box 239"/>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41" name="Text Box 240"/>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242" name="Text Box 241"/>
        <xdr:cNvSpPr txBox="1">
          <a:spLocks noChangeArrowheads="1"/>
        </xdr:cNvSpPr>
      </xdr:nvSpPr>
      <xdr:spPr>
        <a:xfrm>
          <a:off x="10029825" y="395732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3" name="Text Box 242"/>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4" name="Text Box 243"/>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5" name="Text Box 244"/>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6" name="Text Box 245"/>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7" name="Text Box 246"/>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8" name="Text Box 247"/>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49" name="Text Box 248"/>
        <xdr:cNvSpPr txBox="1">
          <a:spLocks noChangeArrowheads="1"/>
        </xdr:cNvSpPr>
      </xdr:nvSpPr>
      <xdr:spPr>
        <a:xfrm>
          <a:off x="10029825" y="435038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0" name="Text Box 249"/>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1" name="Text Box 250"/>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2" name="Text Box 251"/>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3" name="Text Box 252"/>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4" name="Text Box 253"/>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5" name="Text Box 254"/>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256" name="Text Box 255"/>
        <xdr:cNvSpPr txBox="1">
          <a:spLocks noChangeArrowheads="1"/>
        </xdr:cNvSpPr>
      </xdr:nvSpPr>
      <xdr:spPr>
        <a:xfrm>
          <a:off x="10029825" y="474345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57" name="Text Box 256"/>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58" name="Text Box 257"/>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59" name="Text Box 258"/>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60" name="Text Box 259"/>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61" name="Text Box 260"/>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62" name="Text Box 261"/>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263" name="Text Box 262"/>
        <xdr:cNvSpPr txBox="1">
          <a:spLocks noChangeArrowheads="1"/>
        </xdr:cNvSpPr>
      </xdr:nvSpPr>
      <xdr:spPr>
        <a:xfrm>
          <a:off x="10029825" y="513651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64" name="Text Box 263"/>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65" name="Text Box 264"/>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66" name="Text Box 265"/>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67" name="Text Box 266"/>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68" name="Text Box 267"/>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69" name="Text Box 268"/>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270" name="Text Box 269"/>
        <xdr:cNvSpPr txBox="1">
          <a:spLocks noChangeArrowheads="1"/>
        </xdr:cNvSpPr>
      </xdr:nvSpPr>
      <xdr:spPr>
        <a:xfrm>
          <a:off x="10029825" y="552958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1" name="Text Box 270"/>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2" name="Text Box 271"/>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3" name="Text Box 272"/>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4" name="Text Box 273"/>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5" name="Text Box 274"/>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6" name="Text Box 275"/>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77" name="Text Box 276"/>
        <xdr:cNvSpPr txBox="1">
          <a:spLocks noChangeArrowheads="1"/>
        </xdr:cNvSpPr>
      </xdr:nvSpPr>
      <xdr:spPr>
        <a:xfrm>
          <a:off x="10029825" y="592264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78" name="Text Box 277"/>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79" name="Text Box 278"/>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80" name="Text Box 279"/>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81" name="Text Box 280"/>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82" name="Text Box 281"/>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83" name="Text Box 282"/>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284" name="Text Box 283"/>
        <xdr:cNvSpPr txBox="1">
          <a:spLocks noChangeArrowheads="1"/>
        </xdr:cNvSpPr>
      </xdr:nvSpPr>
      <xdr:spPr>
        <a:xfrm>
          <a:off x="10029825" y="631571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85" name="Text Box 284"/>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86" name="Text Box 285"/>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87" name="Text Box 286"/>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88" name="Text Box 287"/>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89" name="Text Box 288"/>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90" name="Text Box 289"/>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291" name="Text Box 290"/>
        <xdr:cNvSpPr txBox="1">
          <a:spLocks noChangeArrowheads="1"/>
        </xdr:cNvSpPr>
      </xdr:nvSpPr>
      <xdr:spPr>
        <a:xfrm>
          <a:off x="10029825" y="670877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2" name="Text Box 291"/>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3" name="Text Box 292"/>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4" name="Text Box 293"/>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5" name="Text Box 294"/>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6" name="Text Box 295"/>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7" name="Text Box 296"/>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298" name="Text Box 297"/>
        <xdr:cNvSpPr txBox="1">
          <a:spLocks noChangeArrowheads="1"/>
        </xdr:cNvSpPr>
      </xdr:nvSpPr>
      <xdr:spPr>
        <a:xfrm>
          <a:off x="10029825" y="710184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299" name="Text Box 298"/>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300" name="Text Box 299"/>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301" name="Text Box 300"/>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302" name="Text Box 301"/>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303" name="Text Box 302"/>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304" name="Text Box 303"/>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305" name="Text Box 304"/>
        <xdr:cNvSpPr txBox="1">
          <a:spLocks noChangeArrowheads="1"/>
        </xdr:cNvSpPr>
      </xdr:nvSpPr>
      <xdr:spPr>
        <a:xfrm>
          <a:off x="10029825" y="749490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06" name="Text Box 305"/>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07" name="Text Box 306"/>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08" name="Text Box 307"/>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09" name="Text Box 308"/>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10" name="Text Box 309"/>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11" name="Text Box 310"/>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12" name="Text Box 311"/>
        <xdr:cNvSpPr txBox="1">
          <a:spLocks noChangeArrowheads="1"/>
        </xdr:cNvSpPr>
      </xdr:nvSpPr>
      <xdr:spPr>
        <a:xfrm>
          <a:off x="10029825" y="788797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3" name="Text Box 312"/>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4" name="Text Box 313"/>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5" name="Text Box 314"/>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6" name="Text Box 315"/>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7" name="Text Box 316"/>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8" name="Text Box 317"/>
        <xdr:cNvSpPr txBox="1">
          <a:spLocks noChangeArrowheads="1"/>
        </xdr:cNvSpPr>
      </xdr:nvSpPr>
      <xdr:spPr>
        <a:xfrm>
          <a:off x="10029825" y="828103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319" name="Text Box 318"/>
        <xdr:cNvSpPr txBox="1">
          <a:spLocks noChangeArrowheads="1"/>
        </xdr:cNvSpPr>
      </xdr:nvSpPr>
      <xdr:spPr>
        <a:xfrm>
          <a:off x="10029825" y="8281035"/>
          <a:ext cx="76200" cy="219075"/>
        </a:xfrm>
        <a:prstGeom prst="rect">
          <a:avLst/>
        </a:prstGeom>
        <a:noFill/>
        <a:ln>
          <a:noFill/>
        </a:ln>
      </xdr:spPr>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492125</xdr:colOff>
      <xdr:row>0</xdr:row>
      <xdr:rowOff>35560</xdr:rowOff>
    </xdr:from>
    <xdr:to>
      <xdr:col>14</xdr:col>
      <xdr:colOff>822325</xdr:colOff>
      <xdr:row>1</xdr:row>
      <xdr:rowOff>46990</xdr:rowOff>
    </xdr:to>
    <xdr:sp macro="" textlink="">
      <xdr:nvSpPr>
        <xdr:cNvPr id="2" name="角丸四角形 2"/>
        <xdr:cNvSpPr/>
      </xdr:nvSpPr>
      <xdr:spPr>
        <a:xfrm>
          <a:off x="7721600" y="35560"/>
          <a:ext cx="6731000" cy="344805"/>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rPr>
            <a:t>事業別総括評価算出方：個別事業評価を　</a:t>
          </a:r>
          <a:r>
            <a:rPr kumimoji="1" lang="en-US" altLang="ja-JP" sz="1200" b="1">
              <a:solidFill>
                <a:sysClr val="windowText" lastClr="000000"/>
              </a:solidFill>
            </a:rPr>
            <a:t>S=5P,A=3P,B=2P,C=1P</a:t>
          </a:r>
          <a:r>
            <a:rPr kumimoji="1" lang="ja-JP" altLang="en-US" sz="1200" b="1">
              <a:solidFill>
                <a:sysClr val="windowText" lastClr="000000"/>
              </a:solidFill>
            </a:rPr>
            <a:t>で換算し係数で割り算出して下さい。</a:t>
          </a:r>
        </a:p>
      </xdr:txBody>
    </xdr:sp>
    <xdr:clientData/>
  </xdr:twoCellAnchor>
  <xdr:twoCellAnchor>
    <xdr:from>
      <xdr:col>12</xdr:col>
      <xdr:colOff>1343025</xdr:colOff>
      <xdr:row>3</xdr:row>
      <xdr:rowOff>150495</xdr:rowOff>
    </xdr:from>
    <xdr:to>
      <xdr:col>12</xdr:col>
      <xdr:colOff>1343025</xdr:colOff>
      <xdr:row>4</xdr:row>
      <xdr:rowOff>203835</xdr:rowOff>
    </xdr:to>
    <xdr:sp macro="" textlink="">
      <xdr:nvSpPr>
        <xdr:cNvPr id="11" name="テキスト ボックス 14"/>
        <xdr:cNvSpPr txBox="1"/>
      </xdr:nvSpPr>
      <xdr:spPr>
        <a:xfrm>
          <a:off x="12468225" y="1293495"/>
          <a:ext cx="0" cy="38671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3200" b="1" baseline="0">
              <a:latin typeface="Meiryo UI"/>
              <a:ea typeface="Meiryo UI"/>
              <a:cs typeface="Meiryo UI"/>
            </a:rPr>
            <a:t>⑦</a:t>
          </a:r>
          <a:endParaRPr kumimoji="1" lang="en-US" altLang="ja-JP" sz="3200" b="1" baseline="0">
            <a:latin typeface="Meiryo UI"/>
            <a:ea typeface="Meiryo UI"/>
            <a:cs typeface="Meiryo U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76200</xdr:colOff>
      <xdr:row>2</xdr:row>
      <xdr:rowOff>219075</xdr:rowOff>
    </xdr:to>
    <xdr:sp macro="" textlink="">
      <xdr:nvSpPr>
        <xdr:cNvPr id="2" name="Text Box 2"/>
        <xdr:cNvSpPr txBox="1">
          <a:spLocks noChangeArrowheads="1"/>
        </xdr:cNvSpPr>
      </xdr:nvSpPr>
      <xdr:spPr>
        <a:xfrm>
          <a:off x="10029825" y="560070"/>
          <a:ext cx="76200" cy="219075"/>
        </a:xfrm>
        <a:prstGeom prst="rect">
          <a:avLst/>
        </a:prstGeom>
        <a:noFill/>
        <a:ln>
          <a:noFill/>
        </a:ln>
      </xdr:spPr>
    </xdr:sp>
    <xdr:clientData/>
  </xdr:twoCellAnchor>
  <xdr:oneCellAnchor>
    <xdr:from>
      <xdr:col>8</xdr:col>
      <xdr:colOff>0</xdr:colOff>
      <xdr:row>8</xdr:row>
      <xdr:rowOff>0</xdr:rowOff>
    </xdr:from>
    <xdr:ext cx="76200" cy="219075"/>
    <xdr:sp macro="" textlink="">
      <xdr:nvSpPr>
        <xdr:cNvPr id="3"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4"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5"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6"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7"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8"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9"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7</xdr:col>
      <xdr:colOff>863600</xdr:colOff>
      <xdr:row>9</xdr:row>
      <xdr:rowOff>245110</xdr:rowOff>
    </xdr:from>
    <xdr:ext cx="72390" cy="219075"/>
    <xdr:sp macro="" textlink="">
      <xdr:nvSpPr>
        <xdr:cNvPr id="10" name="Text Box 2"/>
        <xdr:cNvSpPr txBox="1">
          <a:spLocks noChangeArrowheads="1"/>
        </xdr:cNvSpPr>
      </xdr:nvSpPr>
      <xdr:spPr>
        <a:xfrm>
          <a:off x="9931400" y="3425825"/>
          <a:ext cx="72390" cy="21907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1"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2"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3"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4"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5"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6"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7"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18"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20"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21"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22"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3"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24"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25"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26"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7"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28"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29"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30"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31"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32"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33"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34"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35"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36"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37"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38"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39"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0"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1"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2"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3"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4"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5"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23</xdr:row>
      <xdr:rowOff>0</xdr:rowOff>
    </xdr:from>
    <xdr:ext cx="76200" cy="248285"/>
    <xdr:sp macro="" textlink="">
      <xdr:nvSpPr>
        <xdr:cNvPr id="46" name="Text Box 2"/>
        <xdr:cNvSpPr txBox="1">
          <a:spLocks noChangeArrowheads="1"/>
        </xdr:cNvSpPr>
      </xdr:nvSpPr>
      <xdr:spPr>
        <a:xfrm>
          <a:off x="10029825" y="8683625"/>
          <a:ext cx="76200" cy="248285"/>
        </a:xfrm>
        <a:prstGeom prst="rect">
          <a:avLst/>
        </a:prstGeom>
        <a:noFill/>
        <a:ln>
          <a:noFill/>
        </a:ln>
      </xdr:spPr>
    </xdr:sp>
    <xdr:clientData/>
  </xdr:oneCellAnchor>
  <xdr:oneCellAnchor>
    <xdr:from>
      <xdr:col>8</xdr:col>
      <xdr:colOff>0</xdr:colOff>
      <xdr:row>3</xdr:row>
      <xdr:rowOff>0</xdr:rowOff>
    </xdr:from>
    <xdr:ext cx="76200" cy="219710"/>
    <xdr:sp macro="" textlink="">
      <xdr:nvSpPr>
        <xdr:cNvPr id="47" name="Text Box 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48" name="Text Box 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49" name="Text Box 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50" name="Text Box 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51" name="Text Box 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52" name="Text Box 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53"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54"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55"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56"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57"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58"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59"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60"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1"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2"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3"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64"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65"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66"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67"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68"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69"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70"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1"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2"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73"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74"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5"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6"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7"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78"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79"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0"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1"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2"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3"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4</xdr:row>
      <xdr:rowOff>0</xdr:rowOff>
    </xdr:from>
    <xdr:ext cx="76200" cy="219075"/>
    <xdr:sp macro="" textlink="">
      <xdr:nvSpPr>
        <xdr:cNvPr id="84" name="Text Box 2"/>
        <xdr:cNvSpPr txBox="1">
          <a:spLocks noChangeArrowheads="1"/>
        </xdr:cNvSpPr>
      </xdr:nvSpPr>
      <xdr:spPr>
        <a:xfrm>
          <a:off x="10029825" y="1215390"/>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5"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6"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7"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8"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89"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5</xdr:row>
      <xdr:rowOff>0</xdr:rowOff>
    </xdr:from>
    <xdr:ext cx="76200" cy="219075"/>
    <xdr:sp macro="" textlink="">
      <xdr:nvSpPr>
        <xdr:cNvPr id="90" name="Text Box 2"/>
        <xdr:cNvSpPr txBox="1">
          <a:spLocks noChangeArrowheads="1"/>
        </xdr:cNvSpPr>
      </xdr:nvSpPr>
      <xdr:spPr>
        <a:xfrm>
          <a:off x="10029825" y="1608455"/>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1"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2"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3"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4"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5"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6</xdr:row>
      <xdr:rowOff>0</xdr:rowOff>
    </xdr:from>
    <xdr:ext cx="76200" cy="219075"/>
    <xdr:sp macro="" textlink="">
      <xdr:nvSpPr>
        <xdr:cNvPr id="96" name="Text Box 2"/>
        <xdr:cNvSpPr txBox="1">
          <a:spLocks noChangeArrowheads="1"/>
        </xdr:cNvSpPr>
      </xdr:nvSpPr>
      <xdr:spPr>
        <a:xfrm>
          <a:off x="10029825" y="2001520"/>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97"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98"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99"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0"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1"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7</xdr:row>
      <xdr:rowOff>0</xdr:rowOff>
    </xdr:from>
    <xdr:ext cx="76200" cy="219075"/>
    <xdr:sp macro="" textlink="">
      <xdr:nvSpPr>
        <xdr:cNvPr id="102" name="Text Box 2"/>
        <xdr:cNvSpPr txBox="1">
          <a:spLocks noChangeArrowheads="1"/>
        </xdr:cNvSpPr>
      </xdr:nvSpPr>
      <xdr:spPr>
        <a:xfrm>
          <a:off x="10029825" y="2394585"/>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3"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4"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5"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6"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7"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8</xdr:row>
      <xdr:rowOff>0</xdr:rowOff>
    </xdr:from>
    <xdr:ext cx="76200" cy="219075"/>
    <xdr:sp macro="" textlink="">
      <xdr:nvSpPr>
        <xdr:cNvPr id="108" name="Text Box 2"/>
        <xdr:cNvSpPr txBox="1">
          <a:spLocks noChangeArrowheads="1"/>
        </xdr:cNvSpPr>
      </xdr:nvSpPr>
      <xdr:spPr>
        <a:xfrm>
          <a:off x="10029825" y="2787650"/>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09"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0"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1"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2"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3"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8</xdr:col>
      <xdr:colOff>0</xdr:colOff>
      <xdr:row>9</xdr:row>
      <xdr:rowOff>0</xdr:rowOff>
    </xdr:from>
    <xdr:ext cx="76200" cy="219075"/>
    <xdr:sp macro="" textlink="">
      <xdr:nvSpPr>
        <xdr:cNvPr id="114" name="Text Box 2"/>
        <xdr:cNvSpPr txBox="1">
          <a:spLocks noChangeArrowheads="1"/>
        </xdr:cNvSpPr>
      </xdr:nvSpPr>
      <xdr:spPr>
        <a:xfrm>
          <a:off x="10029825" y="3180715"/>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5"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6"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7"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8"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19"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10</xdr:row>
      <xdr:rowOff>0</xdr:rowOff>
    </xdr:from>
    <xdr:ext cx="76200" cy="219075"/>
    <xdr:sp macro="" textlink="">
      <xdr:nvSpPr>
        <xdr:cNvPr id="120" name="Text Box 2"/>
        <xdr:cNvSpPr txBox="1">
          <a:spLocks noChangeArrowheads="1"/>
        </xdr:cNvSpPr>
      </xdr:nvSpPr>
      <xdr:spPr>
        <a:xfrm>
          <a:off x="10029825" y="3573780"/>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1"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2"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3"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4"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5"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11</xdr:row>
      <xdr:rowOff>0</xdr:rowOff>
    </xdr:from>
    <xdr:ext cx="76200" cy="219075"/>
    <xdr:sp macro="" textlink="">
      <xdr:nvSpPr>
        <xdr:cNvPr id="126" name="Text Box 2"/>
        <xdr:cNvSpPr txBox="1">
          <a:spLocks noChangeArrowheads="1"/>
        </xdr:cNvSpPr>
      </xdr:nvSpPr>
      <xdr:spPr>
        <a:xfrm>
          <a:off x="10029825" y="3966845"/>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27"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28"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29"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0"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1"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12</xdr:row>
      <xdr:rowOff>0</xdr:rowOff>
    </xdr:from>
    <xdr:ext cx="76200" cy="219075"/>
    <xdr:sp macro="" textlink="">
      <xdr:nvSpPr>
        <xdr:cNvPr id="132" name="Text Box 2"/>
        <xdr:cNvSpPr txBox="1">
          <a:spLocks noChangeArrowheads="1"/>
        </xdr:cNvSpPr>
      </xdr:nvSpPr>
      <xdr:spPr>
        <a:xfrm>
          <a:off x="10029825" y="4359910"/>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3"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4"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5"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6"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7"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13</xdr:row>
      <xdr:rowOff>0</xdr:rowOff>
    </xdr:from>
    <xdr:ext cx="76200" cy="219075"/>
    <xdr:sp macro="" textlink="">
      <xdr:nvSpPr>
        <xdr:cNvPr id="138" name="Text Box 2"/>
        <xdr:cNvSpPr txBox="1">
          <a:spLocks noChangeArrowheads="1"/>
        </xdr:cNvSpPr>
      </xdr:nvSpPr>
      <xdr:spPr>
        <a:xfrm>
          <a:off x="10029825" y="4752975"/>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39"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0"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1"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2"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3"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14</xdr:row>
      <xdr:rowOff>0</xdr:rowOff>
    </xdr:from>
    <xdr:ext cx="76200" cy="219075"/>
    <xdr:sp macro="" textlink="">
      <xdr:nvSpPr>
        <xdr:cNvPr id="144" name="Text Box 2"/>
        <xdr:cNvSpPr txBox="1">
          <a:spLocks noChangeArrowheads="1"/>
        </xdr:cNvSpPr>
      </xdr:nvSpPr>
      <xdr:spPr>
        <a:xfrm>
          <a:off x="10029825" y="5146040"/>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5"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6"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7"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8"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49"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15</xdr:row>
      <xdr:rowOff>0</xdr:rowOff>
    </xdr:from>
    <xdr:ext cx="76200" cy="219075"/>
    <xdr:sp macro="" textlink="">
      <xdr:nvSpPr>
        <xdr:cNvPr id="150" name="Text Box 2"/>
        <xdr:cNvSpPr txBox="1">
          <a:spLocks noChangeArrowheads="1"/>
        </xdr:cNvSpPr>
      </xdr:nvSpPr>
      <xdr:spPr>
        <a:xfrm>
          <a:off x="10029825" y="5539105"/>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1"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2"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3"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4"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5"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16</xdr:row>
      <xdr:rowOff>0</xdr:rowOff>
    </xdr:from>
    <xdr:ext cx="76200" cy="219075"/>
    <xdr:sp macro="" textlink="">
      <xdr:nvSpPr>
        <xdr:cNvPr id="156" name="Text Box 2"/>
        <xdr:cNvSpPr txBox="1">
          <a:spLocks noChangeArrowheads="1"/>
        </xdr:cNvSpPr>
      </xdr:nvSpPr>
      <xdr:spPr>
        <a:xfrm>
          <a:off x="10029825" y="5932170"/>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57"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58"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59"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0"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1"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17</xdr:row>
      <xdr:rowOff>0</xdr:rowOff>
    </xdr:from>
    <xdr:ext cx="76200" cy="219075"/>
    <xdr:sp macro="" textlink="">
      <xdr:nvSpPr>
        <xdr:cNvPr id="162" name="Text Box 2"/>
        <xdr:cNvSpPr txBox="1">
          <a:spLocks noChangeArrowheads="1"/>
        </xdr:cNvSpPr>
      </xdr:nvSpPr>
      <xdr:spPr>
        <a:xfrm>
          <a:off x="10029825" y="6325235"/>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3"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4"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5"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6"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7"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18</xdr:row>
      <xdr:rowOff>0</xdr:rowOff>
    </xdr:from>
    <xdr:ext cx="76200" cy="219075"/>
    <xdr:sp macro="" textlink="">
      <xdr:nvSpPr>
        <xdr:cNvPr id="168" name="Text Box 2"/>
        <xdr:cNvSpPr txBox="1">
          <a:spLocks noChangeArrowheads="1"/>
        </xdr:cNvSpPr>
      </xdr:nvSpPr>
      <xdr:spPr>
        <a:xfrm>
          <a:off x="10029825" y="6718300"/>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69"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0"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1"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2"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3"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19</xdr:row>
      <xdr:rowOff>0</xdr:rowOff>
    </xdr:from>
    <xdr:ext cx="76200" cy="219075"/>
    <xdr:sp macro="" textlink="">
      <xdr:nvSpPr>
        <xdr:cNvPr id="174" name="Text Box 2"/>
        <xdr:cNvSpPr txBox="1">
          <a:spLocks noChangeArrowheads="1"/>
        </xdr:cNvSpPr>
      </xdr:nvSpPr>
      <xdr:spPr>
        <a:xfrm>
          <a:off x="10029825" y="7111365"/>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5"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6"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7"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8"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79"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20</xdr:row>
      <xdr:rowOff>0</xdr:rowOff>
    </xdr:from>
    <xdr:ext cx="76200" cy="219075"/>
    <xdr:sp macro="" textlink="">
      <xdr:nvSpPr>
        <xdr:cNvPr id="180" name="Text Box 2"/>
        <xdr:cNvSpPr txBox="1">
          <a:spLocks noChangeArrowheads="1"/>
        </xdr:cNvSpPr>
      </xdr:nvSpPr>
      <xdr:spPr>
        <a:xfrm>
          <a:off x="10029825" y="7504430"/>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1"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2"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3"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4"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5"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21</xdr:row>
      <xdr:rowOff>0</xdr:rowOff>
    </xdr:from>
    <xdr:ext cx="76200" cy="219075"/>
    <xdr:sp macro="" textlink="">
      <xdr:nvSpPr>
        <xdr:cNvPr id="186" name="Text Box 2"/>
        <xdr:cNvSpPr txBox="1">
          <a:spLocks noChangeArrowheads="1"/>
        </xdr:cNvSpPr>
      </xdr:nvSpPr>
      <xdr:spPr>
        <a:xfrm>
          <a:off x="10029825" y="7897495"/>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87"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88"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89"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0"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1"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22</xdr:row>
      <xdr:rowOff>0</xdr:rowOff>
    </xdr:from>
    <xdr:ext cx="76200" cy="219075"/>
    <xdr:sp macro="" textlink="">
      <xdr:nvSpPr>
        <xdr:cNvPr id="192" name="Text Box 2"/>
        <xdr:cNvSpPr txBox="1">
          <a:spLocks noChangeArrowheads="1"/>
        </xdr:cNvSpPr>
      </xdr:nvSpPr>
      <xdr:spPr>
        <a:xfrm>
          <a:off x="10029825" y="8290560"/>
          <a:ext cx="76200" cy="219075"/>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3" name="Text Box 194"/>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4" name="Text Box 195"/>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5" name="Text Box 196"/>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6" name="Text Box 197"/>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7" name="Text Box 198"/>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8" name="Text Box 199"/>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199" name="Text Box 200"/>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200" name="Text Box 201"/>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201" name="Text Box 202"/>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202" name="Text Box 203"/>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203" name="Text Box 204"/>
        <xdr:cNvSpPr txBox="1">
          <a:spLocks noChangeArrowheads="1"/>
        </xdr:cNvSpPr>
      </xdr:nvSpPr>
      <xdr:spPr>
        <a:xfrm>
          <a:off x="10029825" y="815340"/>
          <a:ext cx="76200" cy="219710"/>
        </a:xfrm>
        <a:prstGeom prst="rect">
          <a:avLst/>
        </a:prstGeom>
        <a:noFill/>
        <a:ln>
          <a:noFill/>
        </a:ln>
      </xdr:spPr>
    </xdr:sp>
    <xdr:clientData/>
  </xdr:oneCellAnchor>
  <xdr:oneCellAnchor>
    <xdr:from>
      <xdr:col>8</xdr:col>
      <xdr:colOff>0</xdr:colOff>
      <xdr:row>3</xdr:row>
      <xdr:rowOff>0</xdr:rowOff>
    </xdr:from>
    <xdr:ext cx="76200" cy="219710"/>
    <xdr:sp macro="" textlink="">
      <xdr:nvSpPr>
        <xdr:cNvPr id="204" name="Text Box 205"/>
        <xdr:cNvSpPr txBox="1">
          <a:spLocks noChangeArrowheads="1"/>
        </xdr:cNvSpPr>
      </xdr:nvSpPr>
      <xdr:spPr>
        <a:xfrm>
          <a:off x="10029825" y="815340"/>
          <a:ext cx="76200" cy="219710"/>
        </a:xfrm>
        <a:prstGeom prst="rect">
          <a:avLst/>
        </a:prstGeom>
        <a:noFill/>
        <a:ln>
          <a:noFill/>
        </a:ln>
      </xdr:spPr>
    </xdr:sp>
    <xdr:clientData/>
  </xdr:oneCellAnchor>
  <xdr:twoCellAnchor>
    <xdr:from>
      <xdr:col>3</xdr:col>
      <xdr:colOff>356235</xdr:colOff>
      <xdr:row>4</xdr:row>
      <xdr:rowOff>24765</xdr:rowOff>
    </xdr:from>
    <xdr:to>
      <xdr:col>4</xdr:col>
      <xdr:colOff>318135</xdr:colOff>
      <xdr:row>5</xdr:row>
      <xdr:rowOff>126365</xdr:rowOff>
    </xdr:to>
    <xdr:sp macro="" textlink="">
      <xdr:nvSpPr>
        <xdr:cNvPr id="205" name="テキスト ボックス 204"/>
        <xdr:cNvSpPr txBox="1"/>
      </xdr:nvSpPr>
      <xdr:spPr>
        <a:xfrm>
          <a:off x="5518785" y="1240155"/>
          <a:ext cx="523875" cy="49466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①</a:t>
          </a:r>
          <a:endParaRPr kumimoji="1" lang="en-US" altLang="ja-JP" sz="1400" b="1">
            <a:latin typeface="Meiryo UI"/>
            <a:ea typeface="Meiryo UI"/>
            <a:cs typeface="Meiryo UI"/>
          </a:endParaRPr>
        </a:p>
      </xdr:txBody>
    </xdr:sp>
    <xdr:clientData/>
  </xdr:twoCellAnchor>
  <xdr:twoCellAnchor>
    <xdr:from>
      <xdr:col>10</xdr:col>
      <xdr:colOff>191770</xdr:colOff>
      <xdr:row>4</xdr:row>
      <xdr:rowOff>168275</xdr:rowOff>
    </xdr:from>
    <xdr:to>
      <xdr:col>13</xdr:col>
      <xdr:colOff>198120</xdr:colOff>
      <xdr:row>6</xdr:row>
      <xdr:rowOff>140335</xdr:rowOff>
    </xdr:to>
    <xdr:sp macro="" textlink="">
      <xdr:nvSpPr>
        <xdr:cNvPr id="207" name="角丸四角形 206"/>
        <xdr:cNvSpPr/>
      </xdr:nvSpPr>
      <xdr:spPr>
        <a:xfrm>
          <a:off x="12145645" y="1383665"/>
          <a:ext cx="2892425" cy="75819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2"/>
              </a:solidFill>
            </a:rPr>
            <a:t>水色着色セルは自動入力</a:t>
          </a:r>
        </a:p>
      </xdr:txBody>
    </xdr:sp>
    <xdr:clientData/>
  </xdr:twoCellAnchor>
  <xdr:twoCellAnchor>
    <xdr:from>
      <xdr:col>14</xdr:col>
      <xdr:colOff>54610</xdr:colOff>
      <xdr:row>3</xdr:row>
      <xdr:rowOff>67310</xdr:rowOff>
    </xdr:from>
    <xdr:to>
      <xdr:col>14</xdr:col>
      <xdr:colOff>574040</xdr:colOff>
      <xdr:row>4</xdr:row>
      <xdr:rowOff>169545</xdr:rowOff>
    </xdr:to>
    <xdr:sp macro="" textlink="">
      <xdr:nvSpPr>
        <xdr:cNvPr id="209" name="テキスト ボックス 208"/>
        <xdr:cNvSpPr txBox="1"/>
      </xdr:nvSpPr>
      <xdr:spPr>
        <a:xfrm>
          <a:off x="15856585" y="882650"/>
          <a:ext cx="519430" cy="50228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②</a:t>
          </a:r>
          <a:endParaRPr kumimoji="1" lang="en-US" altLang="ja-JP" sz="1400" b="1">
            <a:latin typeface="Meiryo UI"/>
            <a:ea typeface="Meiryo UI"/>
            <a:cs typeface="Meiryo U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16510</xdr:colOff>
      <xdr:row>3</xdr:row>
      <xdr:rowOff>125095</xdr:rowOff>
    </xdr:from>
    <xdr:to>
      <xdr:col>6</xdr:col>
      <xdr:colOff>535940</xdr:colOff>
      <xdr:row>4</xdr:row>
      <xdr:rowOff>365760</xdr:rowOff>
    </xdr:to>
    <xdr:sp macro="" textlink="">
      <xdr:nvSpPr>
        <xdr:cNvPr id="2" name="テキスト ボックス 1"/>
        <xdr:cNvSpPr txBox="1"/>
      </xdr:nvSpPr>
      <xdr:spPr>
        <a:xfrm>
          <a:off x="3683635" y="966470"/>
          <a:ext cx="519430" cy="71691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③</a:t>
          </a:r>
          <a:endParaRPr kumimoji="1" lang="en-US" altLang="ja-JP" sz="1400" b="1">
            <a:latin typeface="Meiryo UI"/>
            <a:ea typeface="Meiryo UI"/>
            <a:cs typeface="Meiryo UI"/>
          </a:endParaRPr>
        </a:p>
      </xdr:txBody>
    </xdr:sp>
    <xdr:clientData/>
  </xdr:twoCellAnchor>
  <xdr:twoCellAnchor>
    <xdr:from>
      <xdr:col>12</xdr:col>
      <xdr:colOff>142240</xdr:colOff>
      <xdr:row>5</xdr:row>
      <xdr:rowOff>186690</xdr:rowOff>
    </xdr:from>
    <xdr:to>
      <xdr:col>12</xdr:col>
      <xdr:colOff>662305</xdr:colOff>
      <xdr:row>6</xdr:row>
      <xdr:rowOff>319405</xdr:rowOff>
    </xdr:to>
    <xdr:sp macro="" textlink="">
      <xdr:nvSpPr>
        <xdr:cNvPr id="3" name="テキスト ボックス 2"/>
        <xdr:cNvSpPr txBox="1"/>
      </xdr:nvSpPr>
      <xdr:spPr>
        <a:xfrm>
          <a:off x="8657590" y="1977390"/>
          <a:ext cx="520065" cy="60896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④</a:t>
          </a:r>
          <a:endParaRPr kumimoji="1" lang="en-US" altLang="ja-JP" sz="1400" b="1">
            <a:latin typeface="Meiryo UI"/>
            <a:ea typeface="Meiryo UI"/>
            <a:cs typeface="Meiryo UI"/>
          </a:endParaRPr>
        </a:p>
      </xdr:txBody>
    </xdr:sp>
    <xdr:clientData/>
  </xdr:twoCellAnchor>
  <xdr:twoCellAnchor>
    <xdr:from>
      <xdr:col>16</xdr:col>
      <xdr:colOff>59055</xdr:colOff>
      <xdr:row>8</xdr:row>
      <xdr:rowOff>206375</xdr:rowOff>
    </xdr:from>
    <xdr:to>
      <xdr:col>16</xdr:col>
      <xdr:colOff>681990</xdr:colOff>
      <xdr:row>9</xdr:row>
      <xdr:rowOff>461010</xdr:rowOff>
    </xdr:to>
    <xdr:sp macro="" textlink="">
      <xdr:nvSpPr>
        <xdr:cNvPr id="5" name="テキスト ボックス 4"/>
        <xdr:cNvSpPr txBox="1"/>
      </xdr:nvSpPr>
      <xdr:spPr>
        <a:xfrm>
          <a:off x="11851005" y="3063875"/>
          <a:ext cx="622935" cy="87376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⑨</a:t>
          </a:r>
          <a:endParaRPr kumimoji="1" lang="en-US" altLang="ja-JP" sz="1400" b="1">
            <a:latin typeface="Meiryo UI"/>
            <a:ea typeface="Meiryo UI"/>
            <a:cs typeface="Meiryo UI"/>
          </a:endParaRPr>
        </a:p>
      </xdr:txBody>
    </xdr:sp>
    <xdr:clientData/>
  </xdr:twoCellAnchor>
  <xdr:twoCellAnchor>
    <xdr:from>
      <xdr:col>3</xdr:col>
      <xdr:colOff>157480</xdr:colOff>
      <xdr:row>19</xdr:row>
      <xdr:rowOff>125730</xdr:rowOff>
    </xdr:from>
    <xdr:to>
      <xdr:col>3</xdr:col>
      <xdr:colOff>677545</xdr:colOff>
      <xdr:row>20</xdr:row>
      <xdr:rowOff>208280</xdr:rowOff>
    </xdr:to>
    <xdr:sp macro="" textlink="">
      <xdr:nvSpPr>
        <xdr:cNvPr id="7" name="テキスト ボックス 6"/>
        <xdr:cNvSpPr txBox="1"/>
      </xdr:nvSpPr>
      <xdr:spPr>
        <a:xfrm>
          <a:off x="1386205" y="8698230"/>
          <a:ext cx="520065" cy="53975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⑬</a:t>
          </a:r>
          <a:endParaRPr kumimoji="1" lang="en-US" altLang="ja-JP" sz="1400" b="1">
            <a:latin typeface="Meiryo UI"/>
            <a:ea typeface="Meiryo UI"/>
            <a:cs typeface="Meiryo UI"/>
          </a:endParaRPr>
        </a:p>
      </xdr:txBody>
    </xdr:sp>
    <xdr:clientData/>
  </xdr:twoCellAnchor>
  <xdr:twoCellAnchor>
    <xdr:from>
      <xdr:col>7</xdr:col>
      <xdr:colOff>16510</xdr:colOff>
      <xdr:row>6</xdr:row>
      <xdr:rowOff>156845</xdr:rowOff>
    </xdr:from>
    <xdr:to>
      <xdr:col>10</xdr:col>
      <xdr:colOff>492125</xdr:colOff>
      <xdr:row>8</xdr:row>
      <xdr:rowOff>599440</xdr:rowOff>
    </xdr:to>
    <xdr:sp macro="" textlink="">
      <xdr:nvSpPr>
        <xdr:cNvPr id="16" name="角丸四角形 15"/>
        <xdr:cNvSpPr/>
      </xdr:nvSpPr>
      <xdr:spPr>
        <a:xfrm>
          <a:off x="4483735" y="2423795"/>
          <a:ext cx="2904490" cy="103314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2"/>
              </a:solidFill>
            </a:rPr>
            <a:t>水色着色セルは自動入力</a:t>
          </a:r>
        </a:p>
      </xdr:txBody>
    </xdr:sp>
    <xdr:clientData/>
  </xdr:twoCellAnchor>
  <xdr:twoCellAnchor>
    <xdr:from>
      <xdr:col>1</xdr:col>
      <xdr:colOff>412750</xdr:colOff>
      <xdr:row>23</xdr:row>
      <xdr:rowOff>98425</xdr:rowOff>
    </xdr:from>
    <xdr:to>
      <xdr:col>6</xdr:col>
      <xdr:colOff>269875</xdr:colOff>
      <xdr:row>23</xdr:row>
      <xdr:rowOff>1873885</xdr:rowOff>
    </xdr:to>
    <xdr:grpSp>
      <xdr:nvGrpSpPr>
        <xdr:cNvPr id="20" name="グループ化 22"/>
        <xdr:cNvGrpSpPr/>
      </xdr:nvGrpSpPr>
      <xdr:grpSpPr>
        <a:xfrm>
          <a:off x="539750" y="10369550"/>
          <a:ext cx="3397250" cy="1775460"/>
          <a:chOff x="140543" y="5881809"/>
          <a:chExt cx="3145582" cy="1815765"/>
        </a:xfrm>
      </xdr:grpSpPr>
      <xdr:pic>
        <xdr:nvPicPr>
          <xdr:cNvPr id="21" name="図 23"/>
          <xdr:cNvPicPr>
            <a:picLocks noChangeAspect="1"/>
          </xdr:cNvPicPr>
        </xdr:nvPicPr>
        <xdr:blipFill>
          <a:blip xmlns:r="http://schemas.openxmlformats.org/officeDocument/2006/relationships" r:embed="rId1"/>
          <a:stretch>
            <a:fillRect/>
          </a:stretch>
        </xdr:blipFill>
        <xdr:spPr>
          <a:xfrm>
            <a:off x="140543" y="5881809"/>
            <a:ext cx="3117007" cy="1499277"/>
          </a:xfrm>
          <a:prstGeom prst="rect">
            <a:avLst/>
          </a:prstGeom>
        </xdr:spPr>
      </xdr:pic>
      <xdr:pic>
        <xdr:nvPicPr>
          <xdr:cNvPr id="22" name="図 24"/>
          <xdr:cNvPicPr>
            <a:picLocks noChangeAspect="1"/>
          </xdr:cNvPicPr>
        </xdr:nvPicPr>
        <xdr:blipFill>
          <a:blip xmlns:r="http://schemas.openxmlformats.org/officeDocument/2006/relationships" r:embed="rId2"/>
          <a:stretch>
            <a:fillRect/>
          </a:stretch>
        </xdr:blipFill>
        <xdr:spPr>
          <a:xfrm>
            <a:off x="2143125" y="6875172"/>
            <a:ext cx="1143000" cy="822402"/>
          </a:xfrm>
          <a:prstGeom prst="rect">
            <a:avLst/>
          </a:prstGeom>
        </xdr:spPr>
      </xdr:pic>
    </xdr:grpSp>
    <xdr:clientData/>
  </xdr:twoCellAnchor>
  <xdr:twoCellAnchor editAs="oneCell">
    <xdr:from>
      <xdr:col>8</xdr:col>
      <xdr:colOff>205740</xdr:colOff>
      <xdr:row>23</xdr:row>
      <xdr:rowOff>62865</xdr:rowOff>
    </xdr:from>
    <xdr:to>
      <xdr:col>11</xdr:col>
      <xdr:colOff>650240</xdr:colOff>
      <xdr:row>23</xdr:row>
      <xdr:rowOff>2035175</xdr:rowOff>
    </xdr:to>
    <xdr:pic>
      <xdr:nvPicPr>
        <xdr:cNvPr id="23" name="Picture 25"/>
        <xdr:cNvPicPr>
          <a:picLocks noChangeAspect="1"/>
        </xdr:cNvPicPr>
      </xdr:nvPicPr>
      <xdr:blipFill>
        <a:blip xmlns:r="http://schemas.openxmlformats.org/officeDocument/2006/relationships" r:embed="rId3"/>
        <a:stretch>
          <a:fillRect/>
        </a:stretch>
      </xdr:blipFill>
      <xdr:spPr>
        <a:xfrm>
          <a:off x="5482590" y="10302240"/>
          <a:ext cx="2873375" cy="1972310"/>
        </a:xfrm>
        <a:prstGeom prst="rect">
          <a:avLst/>
        </a:prstGeom>
      </xdr:spPr>
    </xdr:pic>
    <xdr:clientData/>
  </xdr:twoCellAnchor>
  <xdr:twoCellAnchor editAs="oneCell">
    <xdr:from>
      <xdr:col>14</xdr:col>
      <xdr:colOff>681990</xdr:colOff>
      <xdr:row>23</xdr:row>
      <xdr:rowOff>152400</xdr:rowOff>
    </xdr:from>
    <xdr:to>
      <xdr:col>16</xdr:col>
      <xdr:colOff>647065</xdr:colOff>
      <xdr:row>23</xdr:row>
      <xdr:rowOff>1891665</xdr:rowOff>
    </xdr:to>
    <xdr:pic>
      <xdr:nvPicPr>
        <xdr:cNvPr id="24" name="図 26"/>
        <xdr:cNvPicPr>
          <a:picLocks noChangeAspect="1"/>
        </xdr:cNvPicPr>
      </xdr:nvPicPr>
      <xdr:blipFill>
        <a:blip xmlns:r="http://schemas.openxmlformats.org/officeDocument/2006/relationships" r:embed="rId4"/>
        <a:stretch>
          <a:fillRect/>
        </a:stretch>
      </xdr:blipFill>
      <xdr:spPr>
        <a:xfrm>
          <a:off x="10949940" y="10391775"/>
          <a:ext cx="1489075" cy="1739265"/>
        </a:xfrm>
        <a:prstGeom prst="rect">
          <a:avLst/>
        </a:prstGeom>
      </xdr:spPr>
    </xdr:pic>
    <xdr:clientData/>
  </xdr:twoCellAnchor>
  <xdr:twoCellAnchor>
    <xdr:from>
      <xdr:col>3</xdr:col>
      <xdr:colOff>389890</xdr:colOff>
      <xdr:row>8</xdr:row>
      <xdr:rowOff>196850</xdr:rowOff>
    </xdr:from>
    <xdr:to>
      <xdr:col>4</xdr:col>
      <xdr:colOff>203200</xdr:colOff>
      <xdr:row>9</xdr:row>
      <xdr:rowOff>451485</xdr:rowOff>
    </xdr:to>
    <xdr:sp macro="" textlink="">
      <xdr:nvSpPr>
        <xdr:cNvPr id="25" name="テキスト ボックス 27"/>
        <xdr:cNvSpPr txBox="1"/>
      </xdr:nvSpPr>
      <xdr:spPr>
        <a:xfrm>
          <a:off x="1618615" y="3054350"/>
          <a:ext cx="622935" cy="87376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⑤</a:t>
          </a:r>
          <a:endParaRPr kumimoji="1" lang="en-US" altLang="ja-JP" sz="1400" b="1">
            <a:latin typeface="Meiryo UI"/>
            <a:ea typeface="Meiryo UI"/>
            <a:cs typeface="Meiryo UI"/>
          </a:endParaRPr>
        </a:p>
      </xdr:txBody>
    </xdr:sp>
    <xdr:clientData/>
  </xdr:twoCellAnchor>
  <xdr:twoCellAnchor>
    <xdr:from>
      <xdr:col>3</xdr:col>
      <xdr:colOff>285115</xdr:colOff>
      <xdr:row>11</xdr:row>
      <xdr:rowOff>17780</xdr:rowOff>
    </xdr:from>
    <xdr:to>
      <xdr:col>3</xdr:col>
      <xdr:colOff>630555</xdr:colOff>
      <xdr:row>11</xdr:row>
      <xdr:rowOff>494665</xdr:rowOff>
    </xdr:to>
    <xdr:sp macro="" textlink="">
      <xdr:nvSpPr>
        <xdr:cNvPr id="26" name="テキスト ボックス 28"/>
        <xdr:cNvSpPr txBox="1"/>
      </xdr:nvSpPr>
      <xdr:spPr>
        <a:xfrm>
          <a:off x="1513840" y="4618355"/>
          <a:ext cx="345440" cy="47688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⑥</a:t>
          </a:r>
          <a:endParaRPr kumimoji="1" lang="en-US" altLang="ja-JP" sz="1400" b="1">
            <a:latin typeface="Meiryo UI"/>
            <a:ea typeface="Meiryo UI"/>
            <a:cs typeface="Meiryo UI"/>
          </a:endParaRPr>
        </a:p>
      </xdr:txBody>
    </xdr:sp>
    <xdr:clientData/>
  </xdr:twoCellAnchor>
  <xdr:twoCellAnchor>
    <xdr:from>
      <xdr:col>3</xdr:col>
      <xdr:colOff>289560</xdr:colOff>
      <xdr:row>12</xdr:row>
      <xdr:rowOff>21590</xdr:rowOff>
    </xdr:from>
    <xdr:to>
      <xdr:col>3</xdr:col>
      <xdr:colOff>635635</xdr:colOff>
      <xdr:row>12</xdr:row>
      <xdr:rowOff>499110</xdr:rowOff>
    </xdr:to>
    <xdr:sp macro="" textlink="">
      <xdr:nvSpPr>
        <xdr:cNvPr id="27" name="テキスト ボックス 29"/>
        <xdr:cNvSpPr txBox="1"/>
      </xdr:nvSpPr>
      <xdr:spPr>
        <a:xfrm>
          <a:off x="1518285" y="5126990"/>
          <a:ext cx="346075" cy="47752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⑦</a:t>
          </a:r>
          <a:endParaRPr kumimoji="1" lang="en-US" altLang="ja-JP" sz="1400" b="1">
            <a:latin typeface="Meiryo UI"/>
            <a:ea typeface="Meiryo UI"/>
            <a:cs typeface="Meiryo UI"/>
          </a:endParaRPr>
        </a:p>
      </xdr:txBody>
    </xdr:sp>
    <xdr:clientData/>
  </xdr:twoCellAnchor>
  <xdr:twoCellAnchor>
    <xdr:from>
      <xdr:col>3</xdr:col>
      <xdr:colOff>273050</xdr:colOff>
      <xdr:row>14</xdr:row>
      <xdr:rowOff>405765</xdr:rowOff>
    </xdr:from>
    <xdr:to>
      <xdr:col>3</xdr:col>
      <xdr:colOff>619125</xdr:colOff>
      <xdr:row>15</xdr:row>
      <xdr:rowOff>242570</xdr:rowOff>
    </xdr:to>
    <xdr:sp macro="" textlink="">
      <xdr:nvSpPr>
        <xdr:cNvPr id="28" name="テキスト ボックス 30"/>
        <xdr:cNvSpPr txBox="1"/>
      </xdr:nvSpPr>
      <xdr:spPr>
        <a:xfrm>
          <a:off x="1501775" y="6520815"/>
          <a:ext cx="346075" cy="45593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⑧</a:t>
          </a:r>
          <a:endParaRPr kumimoji="1" lang="en-US" altLang="ja-JP" sz="1400" b="1">
            <a:latin typeface="Meiryo UI"/>
            <a:ea typeface="Meiryo UI"/>
            <a:cs typeface="Meiryo UI"/>
          </a:endParaRPr>
        </a:p>
      </xdr:txBody>
    </xdr:sp>
    <xdr:clientData/>
  </xdr:twoCellAnchor>
  <xdr:twoCellAnchor>
    <xdr:from>
      <xdr:col>16</xdr:col>
      <xdr:colOff>285750</xdr:colOff>
      <xdr:row>11</xdr:row>
      <xdr:rowOff>310515</xdr:rowOff>
    </xdr:from>
    <xdr:to>
      <xdr:col>16</xdr:col>
      <xdr:colOff>631825</xdr:colOff>
      <xdr:row>12</xdr:row>
      <xdr:rowOff>259080</xdr:rowOff>
    </xdr:to>
    <xdr:sp macro="" textlink="">
      <xdr:nvSpPr>
        <xdr:cNvPr id="29" name="テキスト ボックス 31"/>
        <xdr:cNvSpPr txBox="1"/>
      </xdr:nvSpPr>
      <xdr:spPr>
        <a:xfrm>
          <a:off x="12077700" y="4911090"/>
          <a:ext cx="346075" cy="45339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⑩</a:t>
          </a:r>
          <a:endParaRPr kumimoji="1" lang="en-US" altLang="ja-JP" sz="1400" b="1">
            <a:latin typeface="Meiryo UI"/>
            <a:ea typeface="Meiryo UI"/>
            <a:cs typeface="Meiryo UI"/>
          </a:endParaRPr>
        </a:p>
      </xdr:txBody>
    </xdr:sp>
    <xdr:clientData/>
  </xdr:twoCellAnchor>
  <xdr:twoCellAnchor>
    <xdr:from>
      <xdr:col>16</xdr:col>
      <xdr:colOff>361950</xdr:colOff>
      <xdr:row>14</xdr:row>
      <xdr:rowOff>77470</xdr:rowOff>
    </xdr:from>
    <xdr:to>
      <xdr:col>16</xdr:col>
      <xdr:colOff>706755</xdr:colOff>
      <xdr:row>14</xdr:row>
      <xdr:rowOff>534035</xdr:rowOff>
    </xdr:to>
    <xdr:sp macro="" textlink="">
      <xdr:nvSpPr>
        <xdr:cNvPr id="30" name="テキスト ボックス 32"/>
        <xdr:cNvSpPr txBox="1"/>
      </xdr:nvSpPr>
      <xdr:spPr>
        <a:xfrm>
          <a:off x="12153900" y="6192520"/>
          <a:ext cx="344805" cy="45656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⑪</a:t>
          </a:r>
          <a:endParaRPr kumimoji="1" lang="en-US" altLang="ja-JP" sz="1400" b="1">
            <a:latin typeface="Meiryo UI"/>
            <a:ea typeface="Meiryo UI"/>
            <a:cs typeface="Meiryo UI"/>
          </a:endParaRPr>
        </a:p>
      </xdr:txBody>
    </xdr:sp>
    <xdr:clientData/>
  </xdr:twoCellAnchor>
  <xdr:twoCellAnchor>
    <xdr:from>
      <xdr:col>16</xdr:col>
      <xdr:colOff>370205</xdr:colOff>
      <xdr:row>15</xdr:row>
      <xdr:rowOff>245110</xdr:rowOff>
    </xdr:from>
    <xdr:to>
      <xdr:col>16</xdr:col>
      <xdr:colOff>713105</xdr:colOff>
      <xdr:row>16</xdr:row>
      <xdr:rowOff>81280</xdr:rowOff>
    </xdr:to>
    <xdr:sp macro="" textlink="">
      <xdr:nvSpPr>
        <xdr:cNvPr id="31" name="テキスト ボックス 33"/>
        <xdr:cNvSpPr txBox="1"/>
      </xdr:nvSpPr>
      <xdr:spPr>
        <a:xfrm>
          <a:off x="12162155" y="6979285"/>
          <a:ext cx="342900" cy="45529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⑫</a:t>
          </a:r>
          <a:endParaRPr kumimoji="1" lang="en-US" altLang="ja-JP" sz="1400" b="1">
            <a:latin typeface="Meiryo UI"/>
            <a:ea typeface="Meiryo UI"/>
            <a:cs typeface="Meiryo UI"/>
          </a:endParaRPr>
        </a:p>
      </xdr:txBody>
    </xdr:sp>
    <xdr:clientData/>
  </xdr:twoCellAnchor>
  <xdr:twoCellAnchor>
    <xdr:from>
      <xdr:col>25</xdr:col>
      <xdr:colOff>36830</xdr:colOff>
      <xdr:row>19</xdr:row>
      <xdr:rowOff>116840</xdr:rowOff>
    </xdr:from>
    <xdr:to>
      <xdr:col>26</xdr:col>
      <xdr:colOff>301625</xdr:colOff>
      <xdr:row>20</xdr:row>
      <xdr:rowOff>294005</xdr:rowOff>
    </xdr:to>
    <xdr:sp macro="" textlink="">
      <xdr:nvSpPr>
        <xdr:cNvPr id="34" name="テキスト ボックス 36"/>
        <xdr:cNvSpPr txBox="1"/>
      </xdr:nvSpPr>
      <xdr:spPr>
        <a:xfrm>
          <a:off x="16448405" y="8689340"/>
          <a:ext cx="693420" cy="63436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⑯</a:t>
          </a:r>
          <a:endParaRPr kumimoji="1" lang="en-US" altLang="ja-JP" sz="1400" b="1">
            <a:latin typeface="Meiryo UI"/>
            <a:ea typeface="Meiryo UI"/>
            <a:cs typeface="Meiryo UI"/>
          </a:endParaRPr>
        </a:p>
      </xdr:txBody>
    </xdr:sp>
    <xdr:clientData/>
  </xdr:twoCellAnchor>
  <xdr:twoCellAnchor>
    <xdr:from>
      <xdr:col>16</xdr:col>
      <xdr:colOff>383540</xdr:colOff>
      <xdr:row>19</xdr:row>
      <xdr:rowOff>118110</xdr:rowOff>
    </xdr:from>
    <xdr:to>
      <xdr:col>17</xdr:col>
      <xdr:colOff>302260</xdr:colOff>
      <xdr:row>20</xdr:row>
      <xdr:rowOff>295910</xdr:rowOff>
    </xdr:to>
    <xdr:sp macro="" textlink="">
      <xdr:nvSpPr>
        <xdr:cNvPr id="35" name="テキスト ボックス 37"/>
        <xdr:cNvSpPr txBox="1"/>
      </xdr:nvSpPr>
      <xdr:spPr>
        <a:xfrm>
          <a:off x="12175490" y="8690610"/>
          <a:ext cx="680720" cy="63500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⑮</a:t>
          </a:r>
          <a:endParaRPr kumimoji="1" lang="en-US" altLang="ja-JP" sz="1400" b="1">
            <a:latin typeface="Meiryo UI"/>
            <a:ea typeface="Meiryo UI"/>
            <a:cs typeface="Meiryo UI"/>
          </a:endParaRPr>
        </a:p>
      </xdr:txBody>
    </xdr:sp>
    <xdr:clientData/>
  </xdr:twoCellAnchor>
  <xdr:twoCellAnchor>
    <xdr:from>
      <xdr:col>9</xdr:col>
      <xdr:colOff>354330</xdr:colOff>
      <xdr:row>19</xdr:row>
      <xdr:rowOff>120015</xdr:rowOff>
    </xdr:from>
    <xdr:to>
      <xdr:col>10</xdr:col>
      <xdr:colOff>231775</xdr:colOff>
      <xdr:row>20</xdr:row>
      <xdr:rowOff>297815</xdr:rowOff>
    </xdr:to>
    <xdr:sp macro="" textlink="">
      <xdr:nvSpPr>
        <xdr:cNvPr id="36" name="テキスト ボックス 38"/>
        <xdr:cNvSpPr txBox="1"/>
      </xdr:nvSpPr>
      <xdr:spPr>
        <a:xfrm>
          <a:off x="6440805" y="8692515"/>
          <a:ext cx="687070" cy="63500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⑭</a:t>
          </a:r>
          <a:endParaRPr kumimoji="1" lang="en-US" altLang="ja-JP" sz="1400" b="1">
            <a:latin typeface="Meiryo UI"/>
            <a:ea typeface="Meiryo UI"/>
            <a:cs typeface="Meiryo UI"/>
          </a:endParaRPr>
        </a:p>
      </xdr:txBody>
    </xdr:sp>
    <xdr:clientData/>
  </xdr:twoCellAnchor>
  <xdr:twoCellAnchor>
    <xdr:from>
      <xdr:col>4</xdr:col>
      <xdr:colOff>65405</xdr:colOff>
      <xdr:row>23</xdr:row>
      <xdr:rowOff>546735</xdr:rowOff>
    </xdr:from>
    <xdr:to>
      <xdr:col>4</xdr:col>
      <xdr:colOff>757555</xdr:colOff>
      <xdr:row>23</xdr:row>
      <xdr:rowOff>1192530</xdr:rowOff>
    </xdr:to>
    <xdr:sp macro="" textlink="">
      <xdr:nvSpPr>
        <xdr:cNvPr id="37" name="テキスト ボックス 39"/>
        <xdr:cNvSpPr txBox="1"/>
      </xdr:nvSpPr>
      <xdr:spPr>
        <a:xfrm>
          <a:off x="2103755" y="10786110"/>
          <a:ext cx="692150" cy="64579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⑰</a:t>
          </a:r>
          <a:endParaRPr kumimoji="1" lang="en-US" altLang="ja-JP" sz="1400" b="1">
            <a:latin typeface="Meiryo UI"/>
            <a:ea typeface="Meiryo UI"/>
            <a:cs typeface="Meiryo UI"/>
          </a:endParaRPr>
        </a:p>
      </xdr:txBody>
    </xdr:sp>
    <xdr:clientData/>
  </xdr:twoCellAnchor>
  <xdr:twoCellAnchor>
    <xdr:from>
      <xdr:col>1</xdr:col>
      <xdr:colOff>91440</xdr:colOff>
      <xdr:row>23</xdr:row>
      <xdr:rowOff>1443355</xdr:rowOff>
    </xdr:from>
    <xdr:to>
      <xdr:col>2</xdr:col>
      <xdr:colOff>227330</xdr:colOff>
      <xdr:row>23</xdr:row>
      <xdr:rowOff>2079625</xdr:rowOff>
    </xdr:to>
    <xdr:sp macro="" textlink="">
      <xdr:nvSpPr>
        <xdr:cNvPr id="38" name="テキスト ボックス 40"/>
        <xdr:cNvSpPr txBox="1"/>
      </xdr:nvSpPr>
      <xdr:spPr>
        <a:xfrm>
          <a:off x="215265" y="11682730"/>
          <a:ext cx="688340" cy="63627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⑱</a:t>
          </a:r>
          <a:endParaRPr kumimoji="1" lang="en-US" altLang="ja-JP" sz="1400" b="1">
            <a:latin typeface="Meiryo UI"/>
            <a:ea typeface="Meiryo UI"/>
            <a:cs typeface="Meiryo UI"/>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406400</xdr:colOff>
      <xdr:row>3</xdr:row>
      <xdr:rowOff>595630</xdr:rowOff>
    </xdr:from>
    <xdr:to>
      <xdr:col>3</xdr:col>
      <xdr:colOff>253365</xdr:colOff>
      <xdr:row>4</xdr:row>
      <xdr:rowOff>76200</xdr:rowOff>
    </xdr:to>
    <xdr:sp macro="" textlink="">
      <xdr:nvSpPr>
        <xdr:cNvPr id="2" name="テキスト ボックス 1"/>
        <xdr:cNvSpPr txBox="1"/>
      </xdr:nvSpPr>
      <xdr:spPr>
        <a:xfrm>
          <a:off x="815975" y="1843405"/>
          <a:ext cx="513715" cy="49974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⑲</a:t>
          </a:r>
          <a:endParaRPr kumimoji="1" lang="en-US" altLang="ja-JP" sz="1400" b="1">
            <a:latin typeface="Meiryo UI"/>
            <a:ea typeface="Meiryo UI"/>
            <a:cs typeface="Meiryo UI"/>
          </a:endParaRPr>
        </a:p>
      </xdr:txBody>
    </xdr:sp>
    <xdr:clientData/>
  </xdr:twoCellAnchor>
  <xdr:twoCellAnchor>
    <xdr:from>
      <xdr:col>4</xdr:col>
      <xdr:colOff>572135</xdr:colOff>
      <xdr:row>3</xdr:row>
      <xdr:rowOff>443865</xdr:rowOff>
    </xdr:from>
    <xdr:to>
      <xdr:col>5</xdr:col>
      <xdr:colOff>405765</xdr:colOff>
      <xdr:row>3</xdr:row>
      <xdr:rowOff>939165</xdr:rowOff>
    </xdr:to>
    <xdr:sp macro="" textlink="">
      <xdr:nvSpPr>
        <xdr:cNvPr id="3" name="テキスト ボックス 2"/>
        <xdr:cNvSpPr txBox="1"/>
      </xdr:nvSpPr>
      <xdr:spPr>
        <a:xfrm>
          <a:off x="2381885" y="1691640"/>
          <a:ext cx="567055" cy="49530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⑳</a:t>
          </a:r>
          <a:endParaRPr kumimoji="1" lang="en-US" altLang="ja-JP" sz="1400" b="1">
            <a:latin typeface="Meiryo UI"/>
            <a:ea typeface="Meiryo UI"/>
            <a:cs typeface="Meiryo UI"/>
          </a:endParaRPr>
        </a:p>
      </xdr:txBody>
    </xdr:sp>
    <xdr:clientData/>
  </xdr:twoCellAnchor>
  <xdr:twoCellAnchor>
    <xdr:from>
      <xdr:col>9</xdr:col>
      <xdr:colOff>368300</xdr:colOff>
      <xdr:row>3</xdr:row>
      <xdr:rowOff>711200</xdr:rowOff>
    </xdr:from>
    <xdr:to>
      <xdr:col>11</xdr:col>
      <xdr:colOff>24765</xdr:colOff>
      <xdr:row>4</xdr:row>
      <xdr:rowOff>191770</xdr:rowOff>
    </xdr:to>
    <xdr:sp macro="" textlink="">
      <xdr:nvSpPr>
        <xdr:cNvPr id="4" name="テキスト ボックス 3"/>
        <xdr:cNvSpPr txBox="1"/>
      </xdr:nvSpPr>
      <xdr:spPr>
        <a:xfrm>
          <a:off x="5845175" y="1958975"/>
          <a:ext cx="513715" cy="49974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㉑</a:t>
          </a:r>
          <a:endParaRPr kumimoji="1" lang="en-US" altLang="ja-JP" sz="1400" b="1">
            <a:latin typeface="Meiryo UI"/>
            <a:ea typeface="Meiryo UI"/>
            <a:cs typeface="Meiryo UI"/>
          </a:endParaRPr>
        </a:p>
      </xdr:txBody>
    </xdr:sp>
    <xdr:clientData/>
  </xdr:twoCellAnchor>
  <xdr:twoCellAnchor>
    <xdr:from>
      <xdr:col>13</xdr:col>
      <xdr:colOff>0</xdr:colOff>
      <xdr:row>3</xdr:row>
      <xdr:rowOff>687705</xdr:rowOff>
    </xdr:from>
    <xdr:to>
      <xdr:col>14</xdr:col>
      <xdr:colOff>88265</xdr:colOff>
      <xdr:row>4</xdr:row>
      <xdr:rowOff>163830</xdr:rowOff>
    </xdr:to>
    <xdr:sp macro="" textlink="">
      <xdr:nvSpPr>
        <xdr:cNvPr id="5" name="テキスト ボックス 4"/>
        <xdr:cNvSpPr txBox="1"/>
      </xdr:nvSpPr>
      <xdr:spPr>
        <a:xfrm>
          <a:off x="7191375" y="1935480"/>
          <a:ext cx="516890" cy="49530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㉒</a:t>
          </a:r>
          <a:endParaRPr kumimoji="1" lang="en-US" altLang="ja-JP" sz="1400" b="1">
            <a:latin typeface="Meiryo UI"/>
            <a:ea typeface="Meiryo UI"/>
            <a:cs typeface="Meiryo UI"/>
          </a:endParaRPr>
        </a:p>
      </xdr:txBody>
    </xdr:sp>
    <xdr:clientData/>
  </xdr:twoCellAnchor>
  <xdr:twoCellAnchor>
    <xdr:from>
      <xdr:col>25</xdr:col>
      <xdr:colOff>0</xdr:colOff>
      <xdr:row>3</xdr:row>
      <xdr:rowOff>671195</xdr:rowOff>
    </xdr:from>
    <xdr:to>
      <xdr:col>26</xdr:col>
      <xdr:colOff>227965</xdr:colOff>
      <xdr:row>4</xdr:row>
      <xdr:rowOff>151765</xdr:rowOff>
    </xdr:to>
    <xdr:sp macro="" textlink="">
      <xdr:nvSpPr>
        <xdr:cNvPr id="6" name="テキスト ボックス 5"/>
        <xdr:cNvSpPr txBox="1"/>
      </xdr:nvSpPr>
      <xdr:spPr>
        <a:xfrm>
          <a:off x="12782550" y="1918970"/>
          <a:ext cx="475615" cy="49974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㉓</a:t>
          </a:r>
          <a:endParaRPr kumimoji="1" lang="en-US" altLang="ja-JP" sz="1400" b="1">
            <a:latin typeface="Meiryo UI"/>
            <a:ea typeface="Meiryo UI"/>
            <a:cs typeface="Meiryo UI"/>
          </a:endParaRPr>
        </a:p>
      </xdr:txBody>
    </xdr:sp>
    <xdr:clientData/>
  </xdr:twoCellAnchor>
  <xdr:twoCellAnchor>
    <xdr:from>
      <xdr:col>35</xdr:col>
      <xdr:colOff>25400</xdr:colOff>
      <xdr:row>3</xdr:row>
      <xdr:rowOff>711200</xdr:rowOff>
    </xdr:from>
    <xdr:to>
      <xdr:col>35</xdr:col>
      <xdr:colOff>545465</xdr:colOff>
      <xdr:row>4</xdr:row>
      <xdr:rowOff>191770</xdr:rowOff>
    </xdr:to>
    <xdr:sp macro="" textlink="">
      <xdr:nvSpPr>
        <xdr:cNvPr id="7" name="テキスト ボックス 6"/>
        <xdr:cNvSpPr txBox="1"/>
      </xdr:nvSpPr>
      <xdr:spPr>
        <a:xfrm>
          <a:off x="15703550" y="1958975"/>
          <a:ext cx="520065" cy="49974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400" b="1">
              <a:latin typeface="Meiryo UI"/>
              <a:ea typeface="Meiryo UI"/>
              <a:cs typeface="Meiryo UI"/>
            </a:rPr>
            <a:t>㉔</a:t>
          </a:r>
          <a:endParaRPr kumimoji="1" lang="en-US" altLang="ja-JP" sz="1400" b="1">
            <a:latin typeface="Meiryo UI"/>
            <a:ea typeface="Meiryo UI"/>
            <a:cs typeface="Meiryo UI"/>
          </a:endParaRPr>
        </a:p>
      </xdr:txBody>
    </xdr:sp>
    <xdr:clientData/>
  </xdr:twoCellAnchor>
  <xdr:twoCellAnchor>
    <xdr:from>
      <xdr:col>14</xdr:col>
      <xdr:colOff>12700</xdr:colOff>
      <xdr:row>1</xdr:row>
      <xdr:rowOff>584835</xdr:rowOff>
    </xdr:from>
    <xdr:to>
      <xdr:col>19</xdr:col>
      <xdr:colOff>708025</xdr:colOff>
      <xdr:row>3</xdr:row>
      <xdr:rowOff>395605</xdr:rowOff>
    </xdr:to>
    <xdr:sp macro="" textlink="">
      <xdr:nvSpPr>
        <xdr:cNvPr id="8" name="角丸四角形 7"/>
        <xdr:cNvSpPr/>
      </xdr:nvSpPr>
      <xdr:spPr>
        <a:xfrm>
          <a:off x="7632700" y="880110"/>
          <a:ext cx="2914650" cy="76327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2"/>
              </a:solidFill>
            </a:rPr>
            <a:t>水色着色セルは自動入力</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492125</xdr:colOff>
      <xdr:row>0</xdr:row>
      <xdr:rowOff>35560</xdr:rowOff>
    </xdr:from>
    <xdr:to>
      <xdr:col>14</xdr:col>
      <xdr:colOff>822325</xdr:colOff>
      <xdr:row>1</xdr:row>
      <xdr:rowOff>46990</xdr:rowOff>
    </xdr:to>
    <xdr:sp macro="" textlink="">
      <xdr:nvSpPr>
        <xdr:cNvPr id="3" name="角丸四角形 2"/>
        <xdr:cNvSpPr/>
      </xdr:nvSpPr>
      <xdr:spPr>
        <a:xfrm>
          <a:off x="7721600" y="35560"/>
          <a:ext cx="6731000" cy="344805"/>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rPr>
            <a:t>事業別総括評価算出方：個別事業評価を　</a:t>
          </a:r>
          <a:r>
            <a:rPr kumimoji="1" lang="en-US" altLang="ja-JP" sz="1200" b="1">
              <a:solidFill>
                <a:sysClr val="windowText" lastClr="000000"/>
              </a:solidFill>
            </a:rPr>
            <a:t>S=5P,A=3P,B=2P,C=1P</a:t>
          </a:r>
          <a:r>
            <a:rPr kumimoji="1" lang="ja-JP" altLang="en-US" sz="1200" b="1">
              <a:solidFill>
                <a:sysClr val="windowText" lastClr="000000"/>
              </a:solidFill>
            </a:rPr>
            <a:t>で換算し係数で割り算出して下さい。</a:t>
          </a:r>
        </a:p>
      </xdr:txBody>
    </xdr:sp>
    <xdr:clientData/>
  </xdr:twoCellAnchor>
  <xdr:twoCellAnchor>
    <xdr:from>
      <xdr:col>12</xdr:col>
      <xdr:colOff>60325</xdr:colOff>
      <xdr:row>5</xdr:row>
      <xdr:rowOff>214630</xdr:rowOff>
    </xdr:from>
    <xdr:to>
      <xdr:col>13</xdr:col>
      <xdr:colOff>797560</xdr:colOff>
      <xdr:row>7</xdr:row>
      <xdr:rowOff>108585</xdr:rowOff>
    </xdr:to>
    <xdr:sp macro="" textlink="">
      <xdr:nvSpPr>
        <xdr:cNvPr id="5" name="図形 45"/>
        <xdr:cNvSpPr/>
      </xdr:nvSpPr>
      <xdr:spPr>
        <a:xfrm>
          <a:off x="11185525" y="2024380"/>
          <a:ext cx="2080260" cy="560705"/>
        </a:xfrm>
        <a:prstGeom prst="wedgeRoundRectCallout">
          <a:avLst>
            <a:gd name="adj1" fmla="val -62048"/>
            <a:gd name="adj2" fmla="val -159452"/>
            <a:gd name="adj3" fmla="val 16667"/>
          </a:avLst>
        </a:prstGeom>
        <a:solidFill>
          <a:srgbClr val="FFFFCC"/>
        </a:solidFill>
        <a:ln w="38100"/>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200"/>
            <a:t>（3P+2P+3P)/3=2.6・・・</a:t>
          </a:r>
        </a:p>
        <a:p>
          <a:r>
            <a:rPr kumimoji="1" lang="ja-JP" altLang="en-US" sz="1200"/>
            <a:t>四捨五入して3⇒A</a:t>
          </a:r>
        </a:p>
      </xdr:txBody>
    </xdr:sp>
    <xdr:clientData/>
  </xdr:twoCellAnchor>
  <xdr:twoCellAnchor>
    <xdr:from>
      <xdr:col>22</xdr:col>
      <xdr:colOff>581025</xdr:colOff>
      <xdr:row>4</xdr:row>
      <xdr:rowOff>6350</xdr:rowOff>
    </xdr:from>
    <xdr:to>
      <xdr:col>24</xdr:col>
      <xdr:colOff>356870</xdr:colOff>
      <xdr:row>5</xdr:row>
      <xdr:rowOff>214630</xdr:rowOff>
    </xdr:to>
    <xdr:sp macro="" textlink="">
      <xdr:nvSpPr>
        <xdr:cNvPr id="6" name="図形 46"/>
        <xdr:cNvSpPr/>
      </xdr:nvSpPr>
      <xdr:spPr>
        <a:xfrm>
          <a:off x="21459825" y="1482725"/>
          <a:ext cx="1690370" cy="541655"/>
        </a:xfrm>
        <a:prstGeom prst="wedgeRoundRectCallout">
          <a:avLst>
            <a:gd name="adj1" fmla="val -47087"/>
            <a:gd name="adj2" fmla="val -8140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200"/>
            <a:t>（3P+2P+2P)/3=2.3・・</a:t>
          </a:r>
        </a:p>
        <a:p>
          <a:r>
            <a:rPr kumimoji="1" lang="ja-JP" altLang="en-US" sz="1200"/>
            <a:t>四捨五入して2⇒B</a:t>
          </a:r>
        </a:p>
      </xdr:txBody>
    </xdr:sp>
    <xdr:clientData/>
  </xdr:twoCellAnchor>
  <xdr:twoCellAnchor>
    <xdr:from>
      <xdr:col>4</xdr:col>
      <xdr:colOff>0</xdr:colOff>
      <xdr:row>3</xdr:row>
      <xdr:rowOff>93980</xdr:rowOff>
    </xdr:from>
    <xdr:to>
      <xdr:col>7</xdr:col>
      <xdr:colOff>523875</xdr:colOff>
      <xdr:row>4</xdr:row>
      <xdr:rowOff>82550</xdr:rowOff>
    </xdr:to>
    <xdr:sp macro="" textlink="">
      <xdr:nvSpPr>
        <xdr:cNvPr id="7" name="角丸四角形 6"/>
        <xdr:cNvSpPr/>
      </xdr:nvSpPr>
      <xdr:spPr>
        <a:xfrm>
          <a:off x="3686175" y="1236980"/>
          <a:ext cx="3181350" cy="32194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2"/>
              </a:solidFill>
            </a:rPr>
            <a:t>水色着色セルは自動入力</a:t>
          </a:r>
        </a:p>
      </xdr:txBody>
    </xdr:sp>
    <xdr:clientData/>
  </xdr:twoCellAnchor>
  <xdr:twoCellAnchor>
    <xdr:from>
      <xdr:col>3</xdr:col>
      <xdr:colOff>1264285</xdr:colOff>
      <xdr:row>0</xdr:row>
      <xdr:rowOff>200025</xdr:rowOff>
    </xdr:from>
    <xdr:to>
      <xdr:col>4</xdr:col>
      <xdr:colOff>35560</xdr:colOff>
      <xdr:row>2</xdr:row>
      <xdr:rowOff>33655</xdr:rowOff>
    </xdr:to>
    <xdr:sp macro="" textlink="">
      <xdr:nvSpPr>
        <xdr:cNvPr id="8" name="テキスト ボックス 7"/>
        <xdr:cNvSpPr txBox="1"/>
      </xdr:nvSpPr>
      <xdr:spPr>
        <a:xfrm>
          <a:off x="3388360" y="200025"/>
          <a:ext cx="333375" cy="50038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200" b="1">
              <a:latin typeface="Meiryo UI"/>
              <a:ea typeface="Meiryo UI"/>
              <a:cs typeface="Meiryo UI"/>
            </a:rPr>
            <a:t>①</a:t>
          </a:r>
          <a:endParaRPr kumimoji="1" lang="en-US" altLang="ja-JP" sz="1200" b="1">
            <a:latin typeface="Meiryo UI"/>
            <a:ea typeface="Meiryo UI"/>
            <a:cs typeface="Meiryo UI"/>
          </a:endParaRPr>
        </a:p>
      </xdr:txBody>
    </xdr:sp>
    <xdr:clientData/>
  </xdr:twoCellAnchor>
  <xdr:twoCellAnchor>
    <xdr:from>
      <xdr:col>3</xdr:col>
      <xdr:colOff>808990</xdr:colOff>
      <xdr:row>3</xdr:row>
      <xdr:rowOff>46990</xdr:rowOff>
    </xdr:from>
    <xdr:to>
      <xdr:col>3</xdr:col>
      <xdr:colOff>1203325</xdr:colOff>
      <xdr:row>4</xdr:row>
      <xdr:rowOff>83820</xdr:rowOff>
    </xdr:to>
    <xdr:sp macro="" textlink="">
      <xdr:nvSpPr>
        <xdr:cNvPr id="10" name="テキスト ボックス 9"/>
        <xdr:cNvSpPr txBox="1"/>
      </xdr:nvSpPr>
      <xdr:spPr>
        <a:xfrm>
          <a:off x="2933065" y="1189990"/>
          <a:ext cx="394335" cy="37020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200" b="1">
              <a:latin typeface="Meiryo UI"/>
              <a:ea typeface="Meiryo UI"/>
              <a:cs typeface="Meiryo UI"/>
            </a:rPr>
            <a:t>②</a:t>
          </a:r>
          <a:endParaRPr kumimoji="1" lang="en-US" altLang="ja-JP" sz="1200" b="1">
            <a:latin typeface="Meiryo UI"/>
            <a:ea typeface="Meiryo UI"/>
            <a:cs typeface="Meiryo UI"/>
          </a:endParaRPr>
        </a:p>
      </xdr:txBody>
    </xdr:sp>
    <xdr:clientData/>
  </xdr:twoCellAnchor>
  <xdr:twoCellAnchor>
    <xdr:from>
      <xdr:col>6</xdr:col>
      <xdr:colOff>680720</xdr:colOff>
      <xdr:row>4</xdr:row>
      <xdr:rowOff>120015</xdr:rowOff>
    </xdr:from>
    <xdr:to>
      <xdr:col>7</xdr:col>
      <xdr:colOff>116205</xdr:colOff>
      <xdr:row>5</xdr:row>
      <xdr:rowOff>155575</xdr:rowOff>
    </xdr:to>
    <xdr:sp macro="" textlink="">
      <xdr:nvSpPr>
        <xdr:cNvPr id="11" name="テキスト ボックス 10"/>
        <xdr:cNvSpPr txBox="1"/>
      </xdr:nvSpPr>
      <xdr:spPr>
        <a:xfrm>
          <a:off x="6138545" y="1596390"/>
          <a:ext cx="321310" cy="36893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200" b="1">
              <a:latin typeface="Meiryo UI"/>
              <a:ea typeface="Meiryo UI"/>
              <a:cs typeface="Meiryo UI"/>
            </a:rPr>
            <a:t>③</a:t>
          </a:r>
          <a:endParaRPr kumimoji="1" lang="en-US" altLang="ja-JP" sz="1200" b="1">
            <a:latin typeface="Meiryo UI"/>
            <a:ea typeface="Meiryo UI"/>
            <a:cs typeface="Meiryo UI"/>
          </a:endParaRPr>
        </a:p>
      </xdr:txBody>
    </xdr:sp>
    <xdr:clientData/>
  </xdr:twoCellAnchor>
  <xdr:twoCellAnchor>
    <xdr:from>
      <xdr:col>8</xdr:col>
      <xdr:colOff>1178560</xdr:colOff>
      <xdr:row>3</xdr:row>
      <xdr:rowOff>24765</xdr:rowOff>
    </xdr:from>
    <xdr:to>
      <xdr:col>9</xdr:col>
      <xdr:colOff>282575</xdr:colOff>
      <xdr:row>4</xdr:row>
      <xdr:rowOff>46990</xdr:rowOff>
    </xdr:to>
    <xdr:sp macro="" textlink="">
      <xdr:nvSpPr>
        <xdr:cNvPr id="12" name="テキスト ボックス 11"/>
        <xdr:cNvSpPr txBox="1"/>
      </xdr:nvSpPr>
      <xdr:spPr>
        <a:xfrm flipH="1">
          <a:off x="8408035" y="1167765"/>
          <a:ext cx="408940" cy="35560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200" b="1" baseline="0">
              <a:latin typeface="Meiryo UI"/>
              <a:ea typeface="Meiryo UI"/>
              <a:cs typeface="Meiryo UI"/>
            </a:rPr>
            <a:t>④</a:t>
          </a:r>
          <a:endParaRPr kumimoji="1" lang="en-US" altLang="ja-JP" sz="1200" b="1" baseline="0">
            <a:latin typeface="Meiryo UI"/>
            <a:ea typeface="Meiryo UI"/>
            <a:cs typeface="Meiryo UI"/>
          </a:endParaRPr>
        </a:p>
      </xdr:txBody>
    </xdr:sp>
    <xdr:clientData/>
  </xdr:twoCellAnchor>
  <xdr:twoCellAnchor>
    <xdr:from>
      <xdr:col>11</xdr:col>
      <xdr:colOff>567055</xdr:colOff>
      <xdr:row>3</xdr:row>
      <xdr:rowOff>213360</xdr:rowOff>
    </xdr:from>
    <xdr:to>
      <xdr:col>12</xdr:col>
      <xdr:colOff>392430</xdr:colOff>
      <xdr:row>4</xdr:row>
      <xdr:rowOff>202565</xdr:rowOff>
    </xdr:to>
    <xdr:sp macro="" textlink="">
      <xdr:nvSpPr>
        <xdr:cNvPr id="13" name="テキスト ボックス 12"/>
        <xdr:cNvSpPr txBox="1"/>
      </xdr:nvSpPr>
      <xdr:spPr>
        <a:xfrm>
          <a:off x="11120755" y="1356360"/>
          <a:ext cx="396875" cy="32258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200" b="1" baseline="0">
              <a:latin typeface="Meiryo UI"/>
              <a:ea typeface="Meiryo UI"/>
              <a:cs typeface="Meiryo UI"/>
            </a:rPr>
            <a:t>⑤</a:t>
          </a:r>
          <a:endParaRPr kumimoji="1" lang="en-US" altLang="ja-JP" sz="1200" b="1" baseline="0">
            <a:latin typeface="Meiryo UI"/>
            <a:ea typeface="Meiryo UI"/>
            <a:cs typeface="Meiryo UI"/>
          </a:endParaRPr>
        </a:p>
      </xdr:txBody>
    </xdr:sp>
    <xdr:clientData/>
  </xdr:twoCellAnchor>
  <xdr:twoCellAnchor>
    <xdr:from>
      <xdr:col>12</xdr:col>
      <xdr:colOff>1343025</xdr:colOff>
      <xdr:row>3</xdr:row>
      <xdr:rowOff>150495</xdr:rowOff>
    </xdr:from>
    <xdr:to>
      <xdr:col>12</xdr:col>
      <xdr:colOff>1343025</xdr:colOff>
      <xdr:row>4</xdr:row>
      <xdr:rowOff>203835</xdr:rowOff>
    </xdr:to>
    <xdr:sp macro="" textlink="">
      <xdr:nvSpPr>
        <xdr:cNvPr id="15" name="テキスト ボックス 14"/>
        <xdr:cNvSpPr txBox="1"/>
      </xdr:nvSpPr>
      <xdr:spPr>
        <a:xfrm>
          <a:off x="12468225" y="1293495"/>
          <a:ext cx="0" cy="386715"/>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3200" b="1" baseline="0">
              <a:latin typeface="Meiryo UI"/>
              <a:ea typeface="Meiryo UI"/>
              <a:cs typeface="Meiryo UI"/>
            </a:rPr>
            <a:t>⑦</a:t>
          </a:r>
          <a:endParaRPr kumimoji="1" lang="en-US" altLang="ja-JP" sz="3200" b="1" baseline="0">
            <a:latin typeface="Meiryo UI"/>
            <a:ea typeface="Meiryo UI"/>
            <a:cs typeface="Meiryo UI"/>
          </a:endParaRPr>
        </a:p>
      </xdr:txBody>
    </xdr:sp>
    <xdr:clientData/>
  </xdr:twoCellAnchor>
  <xdr:twoCellAnchor>
    <xdr:from>
      <xdr:col>12</xdr:col>
      <xdr:colOff>791845</xdr:colOff>
      <xdr:row>3</xdr:row>
      <xdr:rowOff>306070</xdr:rowOff>
    </xdr:from>
    <xdr:to>
      <xdr:col>12</xdr:col>
      <xdr:colOff>1188085</xdr:colOff>
      <xdr:row>4</xdr:row>
      <xdr:rowOff>295275</xdr:rowOff>
    </xdr:to>
    <xdr:sp macro="" textlink="">
      <xdr:nvSpPr>
        <xdr:cNvPr id="16" name="テキスト ボックス 92"/>
        <xdr:cNvSpPr txBox="1"/>
      </xdr:nvSpPr>
      <xdr:spPr>
        <a:xfrm>
          <a:off x="11917045" y="1449070"/>
          <a:ext cx="396240" cy="322580"/>
        </a:xfrm>
        <a:prstGeom prst="rect">
          <a:avLst/>
        </a:prstGeom>
        <a:solidFill>
          <a:schemeClr val="accent6">
            <a:lumMod val="60000"/>
            <a:lumOff val="40000"/>
          </a:schemeClr>
        </a:solidFill>
        <a:ln w="952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lIns="36000" tIns="36000" rIns="36000" bIns="36000" rtlCol="0" anchor="ctr"/>
        <a:lstStyle/>
        <a:p>
          <a:pPr algn="ctr"/>
          <a:r>
            <a:rPr kumimoji="1" lang="ja-JP" altLang="en-US" sz="1200" b="1" baseline="0">
              <a:latin typeface="Meiryo UI"/>
              <a:ea typeface="Meiryo UI"/>
              <a:cs typeface="Meiryo UI"/>
            </a:rPr>
            <a:t>⑥</a:t>
          </a:r>
          <a:endParaRPr kumimoji="1" lang="en-US" altLang="ja-JP" sz="1200" b="1" baseline="0">
            <a:latin typeface="Meiryo UI"/>
            <a:ea typeface="Meiryo UI"/>
            <a:cs typeface="Meiryo U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Users\kenmotsu-m63zh\Desktop\H30&#24180;&#24230;&#22320;&#26041;&#36899;&#25658;&#20107;&#26989;&#35336;&#30011;&#25552;&#20986;&#12395;&#12388;&#12356;&#12390;\03_&#12304;&#9679;&#9679;&#36939;&#36664;&#23616;&#12305;&#24179;&#25104;30&#24180;&#24230;&#22320;&#26041;&#36899;&#25658;&#20107;&#26989;&#31649;&#29702;&#32113;&#21512;&#12501;&#12449;&#12452;&#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
      <sheetName val="メニュー"/>
      <sheetName val="事業リスト"/>
      <sheetName val="事業計画"/>
      <sheetName val="評価別算定"/>
      <sheetName val="事前評価"/>
      <sheetName val="予算管理"/>
      <sheetName val="関連実績"/>
      <sheetName val="事業Ｄ概要"/>
      <sheetName val="事業Ｄ内容"/>
      <sheetName val="事前評価Ｄ"/>
      <sheetName val="管理Ｄ計"/>
      <sheetName val="管理Ｄ個別"/>
      <sheetName val="データ位置"/>
      <sheetName val="コード表"/>
      <sheetName val="市町村"/>
      <sheetName val="Sheet1"/>
      <sheetName val="Sheet2"/>
      <sheetName val="Sheet3"/>
      <sheetName val="貼付データ"/>
    </sheetNames>
    <sheetDataSet>
      <sheetData sheetId="0"/>
      <sheetData sheetId="1"/>
      <sheetData sheetId="2"/>
      <sheetData sheetId="3"/>
      <sheetData sheetId="4"/>
      <sheetData sheetId="5"/>
      <sheetData sheetId="6"/>
      <sheetData sheetId="7"/>
      <sheetData sheetId="8">
        <row r="33">
          <cell r="H33" t="str">
            <v>事業費合計</v>
          </cell>
        </row>
      </sheetData>
      <sheetData sheetId="9"/>
      <sheetData sheetId="10"/>
      <sheetData sheetId="11"/>
      <sheetData sheetId="12"/>
      <sheetData sheetId="13"/>
      <sheetData sheetId="14">
        <row r="3">
          <cell r="C3" t="str">
            <v>韓国</v>
          </cell>
          <cell r="D3" t="str">
            <v>韓国</v>
          </cell>
          <cell r="I3" t="str">
            <v>01北海道</v>
          </cell>
          <cell r="K3" t="str">
            <v>中止</v>
          </cell>
        </row>
        <row r="4">
          <cell r="C4" t="str">
            <v>台湾</v>
          </cell>
          <cell r="D4" t="str">
            <v>台湾</v>
          </cell>
          <cell r="I4" t="str">
            <v>02青森県</v>
          </cell>
          <cell r="K4" t="str">
            <v>未定</v>
          </cell>
        </row>
        <row r="5">
          <cell r="C5" t="str">
            <v>中国</v>
          </cell>
          <cell r="D5" t="str">
            <v>中国</v>
          </cell>
          <cell r="I5" t="str">
            <v>03岩手県</v>
          </cell>
          <cell r="K5">
            <v>42095</v>
          </cell>
        </row>
        <row r="6">
          <cell r="C6" t="str">
            <v>香港</v>
          </cell>
          <cell r="D6" t="str">
            <v>香港</v>
          </cell>
          <cell r="I6" t="str">
            <v>04宮城県</v>
          </cell>
          <cell r="K6">
            <v>42125</v>
          </cell>
        </row>
        <row r="7">
          <cell r="C7" t="str">
            <v>シンガポール</v>
          </cell>
          <cell r="D7" t="str">
            <v>シン</v>
          </cell>
          <cell r="I7" t="str">
            <v>05秋田県</v>
          </cell>
          <cell r="K7">
            <v>42156</v>
          </cell>
        </row>
        <row r="8">
          <cell r="C8" t="str">
            <v>タイ</v>
          </cell>
          <cell r="D8" t="str">
            <v>タイ</v>
          </cell>
          <cell r="I8" t="str">
            <v>06山形県</v>
          </cell>
          <cell r="K8">
            <v>42186</v>
          </cell>
        </row>
        <row r="9">
          <cell r="C9" t="str">
            <v>米国</v>
          </cell>
          <cell r="D9" t="str">
            <v>米国</v>
          </cell>
          <cell r="I9" t="str">
            <v>07福島県</v>
          </cell>
          <cell r="K9">
            <v>42217</v>
          </cell>
        </row>
        <row r="10">
          <cell r="C10" t="str">
            <v>カナダ</v>
          </cell>
          <cell r="D10" t="str">
            <v>ｶﾅﾀﾞ</v>
          </cell>
          <cell r="I10" t="str">
            <v>08茨城県</v>
          </cell>
          <cell r="K10">
            <v>42248</v>
          </cell>
        </row>
        <row r="11">
          <cell r="C11" t="str">
            <v>英国</v>
          </cell>
          <cell r="D11" t="str">
            <v>英国</v>
          </cell>
          <cell r="I11" t="str">
            <v>09栃木県</v>
          </cell>
          <cell r="K11">
            <v>42278</v>
          </cell>
        </row>
        <row r="12">
          <cell r="C12" t="str">
            <v>仏国</v>
          </cell>
          <cell r="D12" t="str">
            <v>仏国</v>
          </cell>
          <cell r="I12" t="str">
            <v>10群馬県</v>
          </cell>
          <cell r="K12">
            <v>42309</v>
          </cell>
        </row>
        <row r="13">
          <cell r="C13" t="str">
            <v>独国</v>
          </cell>
          <cell r="D13" t="str">
            <v>独国</v>
          </cell>
          <cell r="I13" t="str">
            <v>11埼玉県</v>
          </cell>
          <cell r="K13">
            <v>42339</v>
          </cell>
        </row>
        <row r="14">
          <cell r="C14" t="str">
            <v>豪州</v>
          </cell>
          <cell r="D14" t="str">
            <v>豪州</v>
          </cell>
          <cell r="I14" t="str">
            <v>12千葉県</v>
          </cell>
          <cell r="K14">
            <v>42370</v>
          </cell>
        </row>
        <row r="15">
          <cell r="C15" t="str">
            <v>ロシア</v>
          </cell>
          <cell r="D15" t="str">
            <v>ﾛｼｱ</v>
          </cell>
          <cell r="I15" t="str">
            <v>13東京都</v>
          </cell>
          <cell r="K15">
            <v>42401</v>
          </cell>
        </row>
        <row r="16">
          <cell r="C16" t="str">
            <v>マカオ</v>
          </cell>
          <cell r="D16" t="str">
            <v>ﾏｶｵ</v>
          </cell>
          <cell r="I16" t="str">
            <v>14神奈川県</v>
          </cell>
          <cell r="K16">
            <v>42430</v>
          </cell>
        </row>
        <row r="17">
          <cell r="C17" t="str">
            <v>フィリピン</v>
          </cell>
          <cell r="D17" t="str">
            <v>ﾌｨﾘ</v>
          </cell>
          <cell r="I17" t="str">
            <v>15新潟県</v>
          </cell>
          <cell r="K17">
            <v>42461</v>
          </cell>
        </row>
        <row r="18">
          <cell r="C18" t="str">
            <v>インドネシア</v>
          </cell>
          <cell r="D18" t="str">
            <v>ｲﾝﾄﾞﾈ</v>
          </cell>
          <cell r="I18" t="str">
            <v>16富山県</v>
          </cell>
          <cell r="K18">
            <v>42491</v>
          </cell>
        </row>
        <row r="19">
          <cell r="C19" t="str">
            <v>ベトナム</v>
          </cell>
          <cell r="D19" t="str">
            <v>ﾍﾞﾄﾅ</v>
          </cell>
          <cell r="I19" t="str">
            <v>17石川県</v>
          </cell>
          <cell r="K19">
            <v>42522</v>
          </cell>
        </row>
        <row r="20">
          <cell r="C20" t="str">
            <v>マレーシア</v>
          </cell>
          <cell r="D20" t="str">
            <v>ﾏﾚｰ</v>
          </cell>
          <cell r="I20" t="str">
            <v>18福井県</v>
          </cell>
          <cell r="K20">
            <v>42552</v>
          </cell>
        </row>
        <row r="21">
          <cell r="C21" t="str">
            <v>インド</v>
          </cell>
          <cell r="D21" t="str">
            <v>印度</v>
          </cell>
          <cell r="I21" t="str">
            <v>19山梨県</v>
          </cell>
          <cell r="K21">
            <v>42583</v>
          </cell>
          <cell r="N21" t="str">
            <v>旅行会社招請</v>
          </cell>
        </row>
        <row r="22">
          <cell r="C22" t="str">
            <v>中東</v>
          </cell>
          <cell r="D22" t="str">
            <v>中東</v>
          </cell>
          <cell r="I22" t="str">
            <v>20長野県</v>
          </cell>
          <cell r="K22">
            <v>42614</v>
          </cell>
          <cell r="N22" t="str">
            <v>海外現地商談会</v>
          </cell>
        </row>
        <row r="23">
          <cell r="C23" t="str">
            <v>イタリア</v>
          </cell>
          <cell r="D23" t="str">
            <v>ｲﾀﾘｱ</v>
          </cell>
          <cell r="I23" t="str">
            <v>21岐阜県</v>
          </cell>
          <cell r="K23">
            <v>42644</v>
          </cell>
          <cell r="N23" t="str">
            <v>トラベルマート</v>
          </cell>
        </row>
        <row r="24">
          <cell r="C24" t="str">
            <v>スペイン</v>
          </cell>
          <cell r="D24" t="str">
            <v>ｽﾍﾟｲ</v>
          </cell>
          <cell r="I24" t="str">
            <v>22静岡県</v>
          </cell>
          <cell r="K24">
            <v>42675</v>
          </cell>
          <cell r="N24" t="str">
            <v>旅行会社等セールスコール</v>
          </cell>
        </row>
        <row r="25">
          <cell r="C25" t="str">
            <v>メキシコ</v>
          </cell>
          <cell r="D25" t="str">
            <v>ﾒｷｼｺ</v>
          </cell>
          <cell r="I25" t="str">
            <v>23愛知県</v>
          </cell>
          <cell r="K25">
            <v>42705</v>
          </cell>
          <cell r="N25" t="str">
            <v>共同広告</v>
          </cell>
        </row>
        <row r="26">
          <cell r="D26" t="str">
            <v>英圏</v>
          </cell>
          <cell r="I26" t="str">
            <v>24三重県</v>
          </cell>
          <cell r="K26">
            <v>42736</v>
          </cell>
          <cell r="N26" t="str">
            <v>セミナー</v>
          </cell>
        </row>
        <row r="27">
          <cell r="D27" t="str">
            <v>欧米</v>
          </cell>
          <cell r="I27" t="str">
            <v>25滋賀県</v>
          </cell>
          <cell r="K27">
            <v>42767</v>
          </cell>
          <cell r="N27" t="str">
            <v>純広告</v>
          </cell>
        </row>
        <row r="28">
          <cell r="D28" t="str">
            <v>準重</v>
          </cell>
          <cell r="I28" t="str">
            <v>26京都府</v>
          </cell>
          <cell r="K28">
            <v>42795</v>
          </cell>
          <cell r="N28" t="str">
            <v>メディア招請</v>
          </cell>
        </row>
        <row r="29">
          <cell r="D29" t="str">
            <v>共通</v>
          </cell>
          <cell r="I29" t="str">
            <v>27大阪府</v>
          </cell>
          <cell r="K29">
            <v>42826</v>
          </cell>
          <cell r="N29" t="str">
            <v>海外現地メディア説明会</v>
          </cell>
        </row>
        <row r="30">
          <cell r="I30" t="str">
            <v>28兵庫県</v>
          </cell>
          <cell r="K30">
            <v>42856</v>
          </cell>
          <cell r="N30" t="str">
            <v>インターネット（ＷＥＢ）</v>
          </cell>
        </row>
        <row r="31">
          <cell r="I31" t="str">
            <v>29奈良県</v>
          </cell>
          <cell r="K31">
            <v>42887</v>
          </cell>
          <cell r="N31" t="str">
            <v>インターネット（ＳＮＳ）</v>
          </cell>
        </row>
        <row r="32">
          <cell r="I32" t="str">
            <v>30和歌山県</v>
          </cell>
          <cell r="K32">
            <v>42917</v>
          </cell>
          <cell r="N32" t="str">
            <v>印刷物・映像等</v>
          </cell>
        </row>
        <row r="33">
          <cell r="I33" t="str">
            <v>31鳥取県</v>
          </cell>
          <cell r="K33">
            <v>42948</v>
          </cell>
          <cell r="N33" t="str">
            <v>イベント・旅行博等出展</v>
          </cell>
        </row>
        <row r="34">
          <cell r="I34" t="str">
            <v>32島根県</v>
          </cell>
          <cell r="K34">
            <v>42979</v>
          </cell>
          <cell r="N34" t="str">
            <v>５事業以上</v>
          </cell>
        </row>
        <row r="35">
          <cell r="I35" t="str">
            <v>33岡山県</v>
          </cell>
          <cell r="K35">
            <v>43009</v>
          </cell>
          <cell r="N35" t="str">
            <v>調査事業</v>
          </cell>
        </row>
        <row r="36">
          <cell r="I36" t="str">
            <v>34広島県</v>
          </cell>
          <cell r="K36">
            <v>43040</v>
          </cell>
          <cell r="N36" t="str">
            <v>その他</v>
          </cell>
        </row>
        <row r="37">
          <cell r="I37" t="str">
            <v>35山口県</v>
          </cell>
          <cell r="K37">
            <v>43070</v>
          </cell>
          <cell r="N37" t="str">
            <v>予備１</v>
          </cell>
        </row>
        <row r="38">
          <cell r="I38" t="str">
            <v>36徳島県</v>
          </cell>
          <cell r="K38">
            <v>43101</v>
          </cell>
          <cell r="N38" t="str">
            <v>予備２</v>
          </cell>
        </row>
        <row r="39">
          <cell r="I39" t="str">
            <v>37香川県</v>
          </cell>
          <cell r="K39">
            <v>43132</v>
          </cell>
          <cell r="N39" t="str">
            <v>予備２</v>
          </cell>
        </row>
        <row r="40">
          <cell r="I40" t="str">
            <v>38愛媛県</v>
          </cell>
          <cell r="K40">
            <v>43160</v>
          </cell>
        </row>
        <row r="41">
          <cell r="I41" t="str">
            <v>39高知県</v>
          </cell>
          <cell r="K41">
            <v>43191</v>
          </cell>
        </row>
        <row r="42">
          <cell r="I42" t="str">
            <v>40福岡県</v>
          </cell>
          <cell r="K42">
            <v>43221</v>
          </cell>
        </row>
        <row r="43">
          <cell r="I43" t="str">
            <v>41佐賀県</v>
          </cell>
          <cell r="K43">
            <v>43252</v>
          </cell>
        </row>
        <row r="44">
          <cell r="I44" t="str">
            <v>42長崎県</v>
          </cell>
          <cell r="K44">
            <v>43282</v>
          </cell>
          <cell r="O44" t="str">
            <v>01北海道</v>
          </cell>
        </row>
        <row r="45">
          <cell r="I45" t="str">
            <v>43熊本県</v>
          </cell>
          <cell r="K45">
            <v>43313</v>
          </cell>
          <cell r="O45" t="str">
            <v>02東北</v>
          </cell>
        </row>
        <row r="46">
          <cell r="I46" t="str">
            <v>44大分県</v>
          </cell>
          <cell r="K46">
            <v>43344</v>
          </cell>
          <cell r="O46" t="str">
            <v>03関東</v>
          </cell>
        </row>
        <row r="47">
          <cell r="I47" t="str">
            <v>45宮崎県</v>
          </cell>
          <cell r="K47">
            <v>43374</v>
          </cell>
          <cell r="O47" t="str">
            <v>04北陸</v>
          </cell>
        </row>
        <row r="48">
          <cell r="I48" t="str">
            <v>46鹿児島県</v>
          </cell>
          <cell r="K48">
            <v>43405</v>
          </cell>
          <cell r="O48" t="str">
            <v>05中部</v>
          </cell>
        </row>
        <row r="49">
          <cell r="I49" t="str">
            <v>47沖縄県</v>
          </cell>
          <cell r="K49">
            <v>43435</v>
          </cell>
          <cell r="O49" t="str">
            <v>06近畿</v>
          </cell>
        </row>
        <row r="50">
          <cell r="K50">
            <v>43466</v>
          </cell>
          <cell r="O50" t="str">
            <v>07中国</v>
          </cell>
        </row>
        <row r="51">
          <cell r="K51">
            <v>43497</v>
          </cell>
          <cell r="O51" t="str">
            <v>08四国</v>
          </cell>
        </row>
        <row r="52">
          <cell r="K52">
            <v>43525</v>
          </cell>
          <cell r="O52" t="str">
            <v>09九州</v>
          </cell>
        </row>
        <row r="53">
          <cell r="K53">
            <v>43556</v>
          </cell>
          <cell r="O53" t="str">
            <v>10沖縄</v>
          </cell>
        </row>
        <row r="54">
          <cell r="K54">
            <v>43586</v>
          </cell>
          <cell r="O54" t="str">
            <v>HQ本部</v>
          </cell>
        </row>
        <row r="55">
          <cell r="K55">
            <v>43617</v>
          </cell>
          <cell r="O55" t="str">
            <v>XX共通</v>
          </cell>
        </row>
        <row r="56">
          <cell r="K56">
            <v>43647</v>
          </cell>
        </row>
        <row r="57">
          <cell r="K57">
            <v>43678</v>
          </cell>
        </row>
        <row r="58">
          <cell r="K58">
            <v>43709</v>
          </cell>
        </row>
        <row r="59">
          <cell r="K59">
            <v>43739</v>
          </cell>
        </row>
        <row r="60">
          <cell r="K60">
            <v>43770</v>
          </cell>
        </row>
        <row r="61">
          <cell r="K61">
            <v>43800</v>
          </cell>
        </row>
        <row r="62">
          <cell r="K62">
            <v>43831</v>
          </cell>
        </row>
        <row r="63">
          <cell r="K63">
            <v>43862</v>
          </cell>
        </row>
        <row r="64">
          <cell r="K64">
            <v>43891</v>
          </cell>
        </row>
      </sheetData>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AJ21"/>
  <sheetViews>
    <sheetView tabSelected="1" view="pageBreakPreview" zoomScaleNormal="100" zoomScaleSheetLayoutView="100" workbookViewId="0">
      <selection activeCell="W5" sqref="W5:AI5"/>
    </sheetView>
  </sheetViews>
  <sheetFormatPr defaultRowHeight="28.5" x14ac:dyDescent="0.15"/>
  <cols>
    <col min="1" max="40" width="3.625" style="261" customWidth="1"/>
    <col min="41" max="16384" width="9" style="261"/>
  </cols>
  <sheetData>
    <row r="2" spans="1:36" ht="33" customHeight="1" x14ac:dyDescent="0.15">
      <c r="A2" s="261" t="s">
        <v>183</v>
      </c>
    </row>
    <row r="3" spans="1:36" ht="21" customHeight="1" x14ac:dyDescent="0.15"/>
    <row r="4" spans="1:36" ht="21" customHeight="1" x14ac:dyDescent="0.15"/>
    <row r="5" spans="1:36" ht="33" customHeight="1" x14ac:dyDescent="0.15">
      <c r="R5" s="263" t="s">
        <v>191</v>
      </c>
      <c r="S5" s="263"/>
      <c r="T5" s="263"/>
      <c r="U5" s="263"/>
      <c r="V5" s="262" t="s">
        <v>184</v>
      </c>
      <c r="W5" s="264"/>
      <c r="X5" s="264"/>
      <c r="Y5" s="264"/>
      <c r="Z5" s="264"/>
      <c r="AA5" s="264"/>
      <c r="AB5" s="264"/>
      <c r="AC5" s="264"/>
      <c r="AD5" s="264"/>
      <c r="AE5" s="264"/>
      <c r="AF5" s="264"/>
      <c r="AG5" s="264"/>
      <c r="AH5" s="264"/>
      <c r="AI5" s="264"/>
    </row>
    <row r="6" spans="1:36" ht="21" customHeight="1" x14ac:dyDescent="0.15"/>
    <row r="7" spans="1:36" ht="21" customHeight="1" x14ac:dyDescent="0.15"/>
    <row r="8" spans="1:36" ht="24" customHeight="1" x14ac:dyDescent="0.15">
      <c r="A8" s="267" t="s">
        <v>189</v>
      </c>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row>
    <row r="9" spans="1:36" ht="24" customHeight="1" x14ac:dyDescent="0.15">
      <c r="A9" s="267"/>
      <c r="B9" s="267"/>
      <c r="C9" s="267"/>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row>
    <row r="10" spans="1:36" ht="21" customHeight="1" x14ac:dyDescent="0.15"/>
    <row r="11" spans="1:36" ht="21" customHeight="1" x14ac:dyDescent="0.15"/>
    <row r="12" spans="1:36" ht="33" customHeight="1" x14ac:dyDescent="0.15">
      <c r="B12" s="263" t="s">
        <v>190</v>
      </c>
      <c r="C12" s="263"/>
      <c r="D12" s="263"/>
      <c r="E12" s="263"/>
      <c r="F12" s="263"/>
      <c r="G12" s="263"/>
      <c r="H12" s="262" t="s">
        <v>184</v>
      </c>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row>
    <row r="13" spans="1:36" ht="21" customHeight="1" x14ac:dyDescent="0.15"/>
    <row r="14" spans="1:36" ht="21" customHeight="1" x14ac:dyDescent="0.15"/>
    <row r="15" spans="1:36" ht="21" customHeight="1" x14ac:dyDescent="0.15"/>
    <row r="16" spans="1:36" ht="21" customHeight="1" x14ac:dyDescent="0.15"/>
    <row r="17" spans="18:34" ht="21" customHeight="1" x14ac:dyDescent="0.15"/>
    <row r="18" spans="18:34" ht="25.5" customHeight="1" x14ac:dyDescent="0.15">
      <c r="R18" s="265" t="s">
        <v>185</v>
      </c>
      <c r="S18" s="265"/>
      <c r="T18" s="265"/>
      <c r="U18" s="266"/>
      <c r="V18" s="266"/>
      <c r="W18" s="266"/>
      <c r="X18" s="266"/>
      <c r="Y18" s="266"/>
      <c r="Z18" s="266"/>
      <c r="AA18" s="266"/>
      <c r="AB18" s="266"/>
      <c r="AC18" s="266"/>
      <c r="AD18" s="266"/>
      <c r="AE18" s="266"/>
      <c r="AF18" s="266"/>
      <c r="AG18" s="266"/>
      <c r="AH18" s="266"/>
    </row>
    <row r="19" spans="18:34" ht="25.5" customHeight="1" x14ac:dyDescent="0.15">
      <c r="R19" s="265" t="s">
        <v>186</v>
      </c>
      <c r="S19" s="265"/>
      <c r="T19" s="265"/>
      <c r="U19" s="266"/>
      <c r="V19" s="266"/>
      <c r="W19" s="266"/>
      <c r="X19" s="266"/>
      <c r="Y19" s="266"/>
      <c r="Z19" s="266"/>
      <c r="AA19" s="266"/>
      <c r="AB19" s="266"/>
      <c r="AC19" s="266"/>
      <c r="AD19" s="266"/>
      <c r="AE19" s="266"/>
      <c r="AF19" s="266"/>
      <c r="AG19" s="266"/>
      <c r="AH19" s="266"/>
    </row>
    <row r="20" spans="18:34" ht="25.5" customHeight="1" x14ac:dyDescent="0.15">
      <c r="R20" s="265" t="s">
        <v>187</v>
      </c>
      <c r="S20" s="265"/>
      <c r="T20" s="265"/>
      <c r="U20" s="266"/>
      <c r="V20" s="266"/>
      <c r="W20" s="266"/>
      <c r="X20" s="266"/>
      <c r="Y20" s="266"/>
      <c r="Z20" s="266"/>
      <c r="AA20" s="266"/>
      <c r="AB20" s="266"/>
      <c r="AC20" s="266"/>
      <c r="AD20" s="266"/>
      <c r="AE20" s="266"/>
      <c r="AF20" s="266"/>
      <c r="AG20" s="266"/>
      <c r="AH20" s="266"/>
    </row>
    <row r="21" spans="18:34" ht="25.5" customHeight="1" x14ac:dyDescent="0.15">
      <c r="R21" s="265" t="s">
        <v>188</v>
      </c>
      <c r="S21" s="265"/>
      <c r="T21" s="265"/>
      <c r="U21" s="266"/>
      <c r="V21" s="266"/>
      <c r="W21" s="266"/>
      <c r="X21" s="266"/>
      <c r="Y21" s="266"/>
      <c r="Z21" s="266"/>
      <c r="AA21" s="266"/>
      <c r="AB21" s="266"/>
      <c r="AC21" s="266"/>
      <c r="AD21" s="266"/>
      <c r="AE21" s="266"/>
      <c r="AF21" s="266"/>
      <c r="AG21" s="266"/>
      <c r="AH21" s="266"/>
    </row>
  </sheetData>
  <mergeCells count="13">
    <mergeCell ref="R5:U5"/>
    <mergeCell ref="W5:AI5"/>
    <mergeCell ref="R21:T21"/>
    <mergeCell ref="U18:AH18"/>
    <mergeCell ref="U19:AH19"/>
    <mergeCell ref="U20:AH20"/>
    <mergeCell ref="U21:AH21"/>
    <mergeCell ref="A8:AJ9"/>
    <mergeCell ref="B12:G12"/>
    <mergeCell ref="I12:AH12"/>
    <mergeCell ref="R18:T18"/>
    <mergeCell ref="R19:T19"/>
    <mergeCell ref="R20:T20"/>
  </mergeCells>
  <phoneticPr fontId="39"/>
  <pageMargins left="0.7" right="0.7" top="0.75" bottom="0.75" header="0.3" footer="0.3"/>
  <pageSetup paperSize="9" orientation="landscape" r:id="rId1"/>
  <headerFooter>
    <oddHeader>&amp;R【様式１－１】</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pageSetUpPr fitToPage="1"/>
  </sheetPr>
  <dimension ref="B1:O32"/>
  <sheetViews>
    <sheetView view="pageBreakPreview" zoomScale="75" zoomScaleNormal="70" zoomScaleSheetLayoutView="75" workbookViewId="0">
      <selection activeCell="C8" sqref="C8"/>
    </sheetView>
  </sheetViews>
  <sheetFormatPr defaultRowHeight="15.75" x14ac:dyDescent="0.15"/>
  <cols>
    <col min="1" max="1" width="1.625" style="1" customWidth="1"/>
    <col min="2" max="2" width="5.125" style="3" customWidth="1"/>
    <col min="3" max="3" width="61" style="3" customWidth="1"/>
    <col min="4" max="5" width="7.375" style="1" customWidth="1"/>
    <col min="6" max="6" width="14.875" style="1" customWidth="1"/>
    <col min="7" max="7" width="21.625" style="1" customWidth="1"/>
    <col min="8" max="8" width="12.625" style="3" customWidth="1"/>
    <col min="9" max="14" width="12.625" style="1" customWidth="1"/>
    <col min="15" max="15" width="9" style="2" customWidth="1"/>
    <col min="16" max="16" width="9" style="1" customWidth="1"/>
    <col min="17" max="16384" width="9" style="1"/>
  </cols>
  <sheetData>
    <row r="1" spans="2:15" ht="24" customHeight="1" x14ac:dyDescent="0.15">
      <c r="B1" s="305" t="s">
        <v>150</v>
      </c>
      <c r="C1" s="306"/>
      <c r="D1" s="306"/>
      <c r="E1" s="306"/>
      <c r="F1" s="306"/>
      <c r="G1" s="307"/>
      <c r="H1" s="38" t="s">
        <v>21</v>
      </c>
      <c r="I1" s="308">
        <v>2022</v>
      </c>
      <c r="J1" s="309"/>
      <c r="K1" s="52" t="s">
        <v>0</v>
      </c>
      <c r="L1" s="310" t="s">
        <v>182</v>
      </c>
      <c r="M1" s="311"/>
      <c r="N1" s="311"/>
      <c r="O1" s="312"/>
    </row>
    <row r="2" spans="2:15" ht="20.100000000000001" customHeight="1" x14ac:dyDescent="0.15">
      <c r="B2" s="272" t="s">
        <v>35</v>
      </c>
      <c r="C2" s="274" t="s">
        <v>34</v>
      </c>
      <c r="D2" s="276" t="s">
        <v>41</v>
      </c>
      <c r="E2" s="277"/>
      <c r="F2" s="24" t="s">
        <v>47</v>
      </c>
      <c r="G2" s="280" t="s">
        <v>69</v>
      </c>
      <c r="H2" s="313" t="s">
        <v>2</v>
      </c>
      <c r="I2" s="314"/>
      <c r="J2" s="315" t="s">
        <v>27</v>
      </c>
      <c r="K2" s="316"/>
      <c r="L2" s="317"/>
      <c r="M2" s="318" t="s">
        <v>53</v>
      </c>
      <c r="N2" s="319"/>
      <c r="O2" s="320" t="s">
        <v>178</v>
      </c>
    </row>
    <row r="3" spans="2:15" ht="20.100000000000001" customHeight="1" x14ac:dyDescent="0.15">
      <c r="B3" s="273"/>
      <c r="C3" s="275"/>
      <c r="D3" s="278"/>
      <c r="E3" s="279"/>
      <c r="F3" s="25" t="s">
        <v>62</v>
      </c>
      <c r="G3" s="281"/>
      <c r="H3" s="39" t="s">
        <v>36</v>
      </c>
      <c r="I3" s="43" t="s">
        <v>38</v>
      </c>
      <c r="J3" s="47" t="s">
        <v>40</v>
      </c>
      <c r="K3" s="53" t="s">
        <v>42</v>
      </c>
      <c r="L3" s="60" t="s">
        <v>44</v>
      </c>
      <c r="M3" s="66" t="s">
        <v>50</v>
      </c>
      <c r="N3" s="71" t="s">
        <v>51</v>
      </c>
      <c r="O3" s="321"/>
    </row>
    <row r="4" spans="2:15" ht="30.75" customHeight="1" x14ac:dyDescent="0.15">
      <c r="B4" s="4">
        <v>1</v>
      </c>
      <c r="C4" s="8"/>
      <c r="D4" s="301"/>
      <c r="E4" s="302"/>
      <c r="F4" s="26"/>
      <c r="G4" s="30"/>
      <c r="H4" s="40"/>
      <c r="I4" s="44"/>
      <c r="J4" s="48">
        <f t="shared" ref="J4:J23" si="0">K4+L4</f>
        <v>0</v>
      </c>
      <c r="K4" s="54"/>
      <c r="L4" s="61"/>
      <c r="M4" s="67" t="str">
        <f t="shared" ref="M4:M24" si="1">IF(K4&gt;0,K4/J4,"")</f>
        <v/>
      </c>
      <c r="N4" s="72" t="str">
        <f t="shared" ref="N4:N24" si="2">IF(L4&gt;0,L4/J4,"")</f>
        <v/>
      </c>
      <c r="O4" s="76"/>
    </row>
    <row r="5" spans="2:15" ht="30.95" customHeight="1" x14ac:dyDescent="0.15">
      <c r="B5" s="5">
        <v>2</v>
      </c>
      <c r="C5" s="9"/>
      <c r="D5" s="303"/>
      <c r="E5" s="304"/>
      <c r="F5" s="27"/>
      <c r="G5" s="31"/>
      <c r="H5" s="41"/>
      <c r="I5" s="45"/>
      <c r="J5" s="49">
        <f t="shared" si="0"/>
        <v>0</v>
      </c>
      <c r="K5" s="55"/>
      <c r="L5" s="62"/>
      <c r="M5" s="68" t="str">
        <f t="shared" si="1"/>
        <v/>
      </c>
      <c r="N5" s="73" t="str">
        <f t="shared" si="2"/>
        <v/>
      </c>
      <c r="O5" s="76"/>
    </row>
    <row r="6" spans="2:15" ht="30.95" customHeight="1" x14ac:dyDescent="0.15">
      <c r="B6" s="5">
        <v>3</v>
      </c>
      <c r="C6" s="9"/>
      <c r="D6" s="297"/>
      <c r="E6" s="298"/>
      <c r="F6" s="27"/>
      <c r="G6" s="31"/>
      <c r="H6" s="41"/>
      <c r="I6" s="45"/>
      <c r="J6" s="49">
        <f t="shared" si="0"/>
        <v>0</v>
      </c>
      <c r="K6" s="55"/>
      <c r="L6" s="62"/>
      <c r="M6" s="68" t="str">
        <f t="shared" si="1"/>
        <v/>
      </c>
      <c r="N6" s="73" t="str">
        <f t="shared" si="2"/>
        <v/>
      </c>
      <c r="O6" s="76"/>
    </row>
    <row r="7" spans="2:15" ht="30.95" customHeight="1" x14ac:dyDescent="0.15">
      <c r="B7" s="5">
        <v>4</v>
      </c>
      <c r="C7" s="9"/>
      <c r="D7" s="297"/>
      <c r="E7" s="298"/>
      <c r="F7" s="27"/>
      <c r="G7" s="31"/>
      <c r="H7" s="41"/>
      <c r="I7" s="45"/>
      <c r="J7" s="49">
        <f t="shared" si="0"/>
        <v>0</v>
      </c>
      <c r="K7" s="55"/>
      <c r="L7" s="62"/>
      <c r="M7" s="68" t="str">
        <f t="shared" si="1"/>
        <v/>
      </c>
      <c r="N7" s="73" t="str">
        <f t="shared" si="2"/>
        <v/>
      </c>
      <c r="O7" s="76"/>
    </row>
    <row r="8" spans="2:15" ht="30.95" customHeight="1" x14ac:dyDescent="0.15">
      <c r="B8" s="5">
        <v>5</v>
      </c>
      <c r="C8" s="9"/>
      <c r="D8" s="297"/>
      <c r="E8" s="298"/>
      <c r="F8" s="27"/>
      <c r="G8" s="31"/>
      <c r="H8" s="41"/>
      <c r="I8" s="45"/>
      <c r="J8" s="49">
        <f t="shared" si="0"/>
        <v>0</v>
      </c>
      <c r="K8" s="55"/>
      <c r="L8" s="62"/>
      <c r="M8" s="68" t="str">
        <f t="shared" si="1"/>
        <v/>
      </c>
      <c r="N8" s="73" t="str">
        <f t="shared" si="2"/>
        <v/>
      </c>
      <c r="O8" s="76"/>
    </row>
    <row r="9" spans="2:15" ht="30.95" customHeight="1" x14ac:dyDescent="0.15">
      <c r="B9" s="5">
        <v>6</v>
      </c>
      <c r="C9" s="10"/>
      <c r="D9" s="297"/>
      <c r="E9" s="298"/>
      <c r="F9" s="27"/>
      <c r="G9" s="31"/>
      <c r="H9" s="41"/>
      <c r="I9" s="45"/>
      <c r="J9" s="49">
        <f t="shared" si="0"/>
        <v>0</v>
      </c>
      <c r="K9" s="55"/>
      <c r="L9" s="62"/>
      <c r="M9" s="68" t="str">
        <f t="shared" si="1"/>
        <v/>
      </c>
      <c r="N9" s="73" t="str">
        <f t="shared" si="2"/>
        <v/>
      </c>
      <c r="O9" s="76"/>
    </row>
    <row r="10" spans="2:15" ht="30.95" customHeight="1" x14ac:dyDescent="0.15">
      <c r="B10" s="5">
        <v>7</v>
      </c>
      <c r="C10" s="9"/>
      <c r="D10" s="297"/>
      <c r="E10" s="298"/>
      <c r="F10" s="27"/>
      <c r="G10" s="31"/>
      <c r="H10" s="41"/>
      <c r="I10" s="45"/>
      <c r="J10" s="49">
        <f t="shared" si="0"/>
        <v>0</v>
      </c>
      <c r="K10" s="55"/>
      <c r="L10" s="62"/>
      <c r="M10" s="68" t="str">
        <f t="shared" si="1"/>
        <v/>
      </c>
      <c r="N10" s="73" t="str">
        <f t="shared" si="2"/>
        <v/>
      </c>
      <c r="O10" s="76"/>
    </row>
    <row r="11" spans="2:15" ht="30.95" customHeight="1" x14ac:dyDescent="0.15">
      <c r="B11" s="5">
        <v>8</v>
      </c>
      <c r="C11" s="9"/>
      <c r="D11" s="297"/>
      <c r="E11" s="298"/>
      <c r="F11" s="27"/>
      <c r="G11" s="31"/>
      <c r="H11" s="41"/>
      <c r="I11" s="45"/>
      <c r="J11" s="49">
        <f t="shared" si="0"/>
        <v>0</v>
      </c>
      <c r="K11" s="55"/>
      <c r="L11" s="62"/>
      <c r="M11" s="68" t="str">
        <f t="shared" si="1"/>
        <v/>
      </c>
      <c r="N11" s="73" t="str">
        <f t="shared" si="2"/>
        <v/>
      </c>
      <c r="O11" s="76"/>
    </row>
    <row r="12" spans="2:15" ht="30.95" customHeight="1" x14ac:dyDescent="0.15">
      <c r="B12" s="5">
        <v>9</v>
      </c>
      <c r="C12" s="9"/>
      <c r="D12" s="297"/>
      <c r="E12" s="298"/>
      <c r="F12" s="27"/>
      <c r="G12" s="31"/>
      <c r="H12" s="41"/>
      <c r="I12" s="45"/>
      <c r="J12" s="49">
        <f t="shared" si="0"/>
        <v>0</v>
      </c>
      <c r="K12" s="55"/>
      <c r="L12" s="62"/>
      <c r="M12" s="68" t="str">
        <f t="shared" si="1"/>
        <v/>
      </c>
      <c r="N12" s="73" t="str">
        <f t="shared" si="2"/>
        <v/>
      </c>
      <c r="O12" s="76"/>
    </row>
    <row r="13" spans="2:15" ht="30.95" customHeight="1" x14ac:dyDescent="0.15">
      <c r="B13" s="5">
        <v>10</v>
      </c>
      <c r="C13" s="9"/>
      <c r="D13" s="297"/>
      <c r="E13" s="298"/>
      <c r="F13" s="27"/>
      <c r="G13" s="31"/>
      <c r="H13" s="41"/>
      <c r="I13" s="45"/>
      <c r="J13" s="49">
        <f t="shared" si="0"/>
        <v>0</v>
      </c>
      <c r="K13" s="55"/>
      <c r="L13" s="62"/>
      <c r="M13" s="68" t="str">
        <f t="shared" si="1"/>
        <v/>
      </c>
      <c r="N13" s="73" t="str">
        <f t="shared" si="2"/>
        <v/>
      </c>
      <c r="O13" s="76"/>
    </row>
    <row r="14" spans="2:15" ht="30.95" customHeight="1" x14ac:dyDescent="0.15">
      <c r="B14" s="5">
        <v>11</v>
      </c>
      <c r="C14" s="9"/>
      <c r="D14" s="297"/>
      <c r="E14" s="298"/>
      <c r="F14" s="27"/>
      <c r="G14" s="31"/>
      <c r="H14" s="41"/>
      <c r="I14" s="45"/>
      <c r="J14" s="49">
        <f t="shared" si="0"/>
        <v>0</v>
      </c>
      <c r="K14" s="55"/>
      <c r="L14" s="62"/>
      <c r="M14" s="68" t="str">
        <f t="shared" si="1"/>
        <v/>
      </c>
      <c r="N14" s="73" t="str">
        <f t="shared" si="2"/>
        <v/>
      </c>
      <c r="O14" s="76"/>
    </row>
    <row r="15" spans="2:15" ht="30.95" customHeight="1" x14ac:dyDescent="0.15">
      <c r="B15" s="5">
        <v>12</v>
      </c>
      <c r="C15" s="9"/>
      <c r="D15" s="297"/>
      <c r="E15" s="298"/>
      <c r="F15" s="27"/>
      <c r="G15" s="31"/>
      <c r="H15" s="41"/>
      <c r="I15" s="45"/>
      <c r="J15" s="49">
        <f t="shared" si="0"/>
        <v>0</v>
      </c>
      <c r="K15" s="55"/>
      <c r="L15" s="62"/>
      <c r="M15" s="68" t="str">
        <f t="shared" si="1"/>
        <v/>
      </c>
      <c r="N15" s="73" t="str">
        <f t="shared" si="2"/>
        <v/>
      </c>
      <c r="O15" s="76"/>
    </row>
    <row r="16" spans="2:15" ht="30.95" customHeight="1" x14ac:dyDescent="0.15">
      <c r="B16" s="5">
        <v>13</v>
      </c>
      <c r="C16" s="9"/>
      <c r="D16" s="297"/>
      <c r="E16" s="298"/>
      <c r="F16" s="27"/>
      <c r="G16" s="31"/>
      <c r="H16" s="41"/>
      <c r="I16" s="45"/>
      <c r="J16" s="49">
        <f t="shared" si="0"/>
        <v>0</v>
      </c>
      <c r="K16" s="55"/>
      <c r="L16" s="62"/>
      <c r="M16" s="68" t="str">
        <f t="shared" si="1"/>
        <v/>
      </c>
      <c r="N16" s="73" t="str">
        <f t="shared" si="2"/>
        <v/>
      </c>
      <c r="O16" s="76"/>
    </row>
    <row r="17" spans="2:15" ht="30.95" customHeight="1" x14ac:dyDescent="0.15">
      <c r="B17" s="5">
        <v>14</v>
      </c>
      <c r="C17" s="11"/>
      <c r="D17" s="297"/>
      <c r="E17" s="298"/>
      <c r="F17" s="27"/>
      <c r="G17" s="31"/>
      <c r="H17" s="41"/>
      <c r="I17" s="45"/>
      <c r="J17" s="49">
        <f t="shared" si="0"/>
        <v>0</v>
      </c>
      <c r="K17" s="56"/>
      <c r="L17" s="63"/>
      <c r="M17" s="68" t="str">
        <f t="shared" si="1"/>
        <v/>
      </c>
      <c r="N17" s="73" t="str">
        <f t="shared" si="2"/>
        <v/>
      </c>
      <c r="O17" s="76"/>
    </row>
    <row r="18" spans="2:15" ht="30.95" customHeight="1" x14ac:dyDescent="0.15">
      <c r="B18" s="5">
        <v>15</v>
      </c>
      <c r="C18" s="11"/>
      <c r="D18" s="297"/>
      <c r="E18" s="298"/>
      <c r="F18" s="27"/>
      <c r="G18" s="31"/>
      <c r="H18" s="41"/>
      <c r="I18" s="45"/>
      <c r="J18" s="49">
        <f t="shared" si="0"/>
        <v>0</v>
      </c>
      <c r="K18" s="56"/>
      <c r="L18" s="63"/>
      <c r="M18" s="68" t="str">
        <f t="shared" si="1"/>
        <v/>
      </c>
      <c r="N18" s="73" t="str">
        <f t="shared" si="2"/>
        <v/>
      </c>
      <c r="O18" s="76"/>
    </row>
    <row r="19" spans="2:15" ht="30.95" customHeight="1" x14ac:dyDescent="0.15">
      <c r="B19" s="5">
        <v>16</v>
      </c>
      <c r="C19" s="11"/>
      <c r="D19" s="297"/>
      <c r="E19" s="298"/>
      <c r="F19" s="27"/>
      <c r="G19" s="31"/>
      <c r="H19" s="41"/>
      <c r="I19" s="45"/>
      <c r="J19" s="49">
        <f t="shared" si="0"/>
        <v>0</v>
      </c>
      <c r="K19" s="56"/>
      <c r="L19" s="63"/>
      <c r="M19" s="68" t="str">
        <f t="shared" si="1"/>
        <v/>
      </c>
      <c r="N19" s="73" t="str">
        <f t="shared" si="2"/>
        <v/>
      </c>
      <c r="O19" s="76"/>
    </row>
    <row r="20" spans="2:15" ht="30.95" customHeight="1" x14ac:dyDescent="0.15">
      <c r="B20" s="5">
        <v>17</v>
      </c>
      <c r="C20" s="11"/>
      <c r="D20" s="297"/>
      <c r="E20" s="298"/>
      <c r="F20" s="27"/>
      <c r="G20" s="31"/>
      <c r="H20" s="41"/>
      <c r="I20" s="45"/>
      <c r="J20" s="49">
        <f t="shared" si="0"/>
        <v>0</v>
      </c>
      <c r="K20" s="56"/>
      <c r="L20" s="63"/>
      <c r="M20" s="68" t="str">
        <f t="shared" si="1"/>
        <v/>
      </c>
      <c r="N20" s="73" t="str">
        <f t="shared" si="2"/>
        <v/>
      </c>
      <c r="O20" s="76"/>
    </row>
    <row r="21" spans="2:15" ht="30.95" customHeight="1" x14ac:dyDescent="0.15">
      <c r="B21" s="5">
        <v>18</v>
      </c>
      <c r="C21" s="11"/>
      <c r="D21" s="297"/>
      <c r="E21" s="298"/>
      <c r="F21" s="27"/>
      <c r="G21" s="31"/>
      <c r="H21" s="41"/>
      <c r="I21" s="45"/>
      <c r="J21" s="49">
        <f t="shared" si="0"/>
        <v>0</v>
      </c>
      <c r="K21" s="56"/>
      <c r="L21" s="63"/>
      <c r="M21" s="68" t="str">
        <f t="shared" si="1"/>
        <v/>
      </c>
      <c r="N21" s="73" t="str">
        <f t="shared" si="2"/>
        <v/>
      </c>
      <c r="O21" s="76"/>
    </row>
    <row r="22" spans="2:15" ht="30.95" customHeight="1" x14ac:dyDescent="0.15">
      <c r="B22" s="5">
        <v>19</v>
      </c>
      <c r="C22" s="12"/>
      <c r="D22" s="297"/>
      <c r="E22" s="298"/>
      <c r="F22" s="27"/>
      <c r="G22" s="31"/>
      <c r="H22" s="41"/>
      <c r="I22" s="45"/>
      <c r="J22" s="49">
        <f t="shared" si="0"/>
        <v>0</v>
      </c>
      <c r="K22" s="57"/>
      <c r="L22" s="62"/>
      <c r="M22" s="68" t="str">
        <f t="shared" si="1"/>
        <v/>
      </c>
      <c r="N22" s="73" t="str">
        <f t="shared" si="2"/>
        <v/>
      </c>
      <c r="O22" s="76"/>
    </row>
    <row r="23" spans="2:15" ht="30.95" customHeight="1" x14ac:dyDescent="0.15">
      <c r="B23" s="6">
        <v>20</v>
      </c>
      <c r="C23" s="13"/>
      <c r="D23" s="299"/>
      <c r="E23" s="300"/>
      <c r="F23" s="28"/>
      <c r="G23" s="16"/>
      <c r="H23" s="42"/>
      <c r="I23" s="46"/>
      <c r="J23" s="50">
        <f t="shared" si="0"/>
        <v>0</v>
      </c>
      <c r="K23" s="58"/>
      <c r="L23" s="64"/>
      <c r="M23" s="69" t="str">
        <f t="shared" si="1"/>
        <v/>
      </c>
      <c r="N23" s="74" t="str">
        <f t="shared" si="2"/>
        <v/>
      </c>
      <c r="O23" s="77"/>
    </row>
    <row r="24" spans="2:15" x14ac:dyDescent="0.15">
      <c r="B24" s="288" t="s">
        <v>117</v>
      </c>
      <c r="C24" s="289"/>
      <c r="D24" s="289"/>
      <c r="E24" s="289"/>
      <c r="F24" s="289"/>
      <c r="G24" s="289"/>
      <c r="H24" s="289"/>
      <c r="I24" s="289"/>
      <c r="J24" s="51">
        <f>SUM(J4:J23)</f>
        <v>0</v>
      </c>
      <c r="K24" s="59">
        <f>SUM(K4:K23)</f>
        <v>0</v>
      </c>
      <c r="L24" s="65">
        <f>SUM(L4:L23)</f>
        <v>0</v>
      </c>
      <c r="M24" s="70" t="str">
        <f t="shared" si="1"/>
        <v/>
      </c>
      <c r="N24" s="75" t="str">
        <f t="shared" si="2"/>
        <v/>
      </c>
      <c r="O24" s="78"/>
    </row>
    <row r="25" spans="2:15" ht="20.100000000000001" customHeight="1" x14ac:dyDescent="0.15">
      <c r="B25" s="7"/>
      <c r="C25" s="7"/>
      <c r="D25" s="17" t="s">
        <v>116</v>
      </c>
      <c r="E25" s="17"/>
      <c r="F25" s="17"/>
      <c r="G25" s="2" t="s">
        <v>55</v>
      </c>
      <c r="H25" s="7"/>
      <c r="I25" s="2"/>
      <c r="J25" s="2"/>
      <c r="K25" s="2"/>
      <c r="L25" s="2"/>
      <c r="M25" s="2"/>
      <c r="N25" s="2"/>
    </row>
    <row r="26" spans="2:15" ht="20.100000000000001" customHeight="1" x14ac:dyDescent="0.15">
      <c r="C26" s="14"/>
      <c r="D26" s="290" t="s">
        <v>68</v>
      </c>
      <c r="E26" s="291"/>
      <c r="F26" s="29"/>
      <c r="G26" s="32"/>
      <c r="H26" s="292" t="s">
        <v>58</v>
      </c>
      <c r="I26" s="293"/>
      <c r="J26" s="294" t="s">
        <v>59</v>
      </c>
      <c r="K26" s="293"/>
      <c r="L26" s="2"/>
      <c r="M26" s="2"/>
      <c r="N26" s="2"/>
    </row>
    <row r="27" spans="2:15" ht="20.100000000000001" customHeight="1" x14ac:dyDescent="0.15">
      <c r="B27" s="7"/>
      <c r="C27" s="15"/>
      <c r="D27" s="18" t="s">
        <v>100</v>
      </c>
      <c r="E27" s="21">
        <f>COUNTIF($D$4:$E$23,"1年目")</f>
        <v>0</v>
      </c>
      <c r="F27" s="2"/>
      <c r="G27" s="33" t="s">
        <v>56</v>
      </c>
      <c r="H27" s="295" t="s">
        <v>109</v>
      </c>
      <c r="I27" s="296"/>
      <c r="J27" s="284" t="e">
        <f>COUNTIF(F4:F23,"東アジア")/(COUNTIF(F4:F23,"東アジア")+COUNTIF(F4:F23,"東南アジア")+COUNTIF(F4:F23,"欧米豪")+COUNTIF(F4:F23,"その他"))</f>
        <v>#DIV/0!</v>
      </c>
      <c r="K27" s="285"/>
      <c r="L27" s="2"/>
      <c r="M27" s="2"/>
      <c r="N27" s="2"/>
    </row>
    <row r="28" spans="2:15" ht="20.100000000000001" customHeight="1" x14ac:dyDescent="0.15">
      <c r="B28" s="7"/>
      <c r="C28" s="15"/>
      <c r="D28" s="19" t="s">
        <v>113</v>
      </c>
      <c r="E28" s="22">
        <f>COUNTIF($D$4:$E$23,"2年目")</f>
        <v>0</v>
      </c>
      <c r="F28" s="2"/>
      <c r="G28" s="34" t="s">
        <v>43</v>
      </c>
      <c r="H28" s="282" t="s">
        <v>111</v>
      </c>
      <c r="I28" s="283"/>
      <c r="J28" s="284" t="e">
        <f>COUNTIF(F4:F23,"東南アジア")/(COUNTIF(F4:F23,"東アジア")+COUNTIF(F4:F23,"東南アジア")+COUNTIF(F4:F23,"欧米豪")+COUNTIF(F4:F23,"その他"))</f>
        <v>#DIV/0!</v>
      </c>
      <c r="K28" s="285"/>
      <c r="L28" s="2"/>
      <c r="M28" s="2"/>
      <c r="N28" s="2"/>
    </row>
    <row r="29" spans="2:15" ht="20.100000000000001" customHeight="1" x14ac:dyDescent="0.15">
      <c r="B29" s="7"/>
      <c r="C29" s="7"/>
      <c r="D29" s="19" t="s">
        <v>115</v>
      </c>
      <c r="E29" s="22">
        <f>COUNTIF($D$4:$E$23,"3年目")</f>
        <v>0</v>
      </c>
      <c r="F29" s="2"/>
      <c r="G29" s="34" t="s">
        <v>52</v>
      </c>
      <c r="H29" s="282" t="s">
        <v>112</v>
      </c>
      <c r="I29" s="283"/>
      <c r="J29" s="284" t="e">
        <f>COUNTIF(F4:F23,"欧米豪")/(COUNTIF(F4:F23,"東アジア")+COUNTIF(F4:F23,"東南アジア")+COUNTIF(F4:F23,"欧米豪")+COUNTIF(F4:F23,"その他"))</f>
        <v>#DIV/0!</v>
      </c>
      <c r="K29" s="285"/>
      <c r="L29" s="2"/>
      <c r="M29" s="2"/>
      <c r="N29" s="2"/>
    </row>
    <row r="30" spans="2:15" ht="20.100000000000001" customHeight="1" x14ac:dyDescent="0.15">
      <c r="B30" s="7"/>
      <c r="C30" s="7"/>
      <c r="D30" s="19" t="s">
        <v>151</v>
      </c>
      <c r="E30" s="22">
        <f>COUNTIF($D$4:$E$23,"4年目")</f>
        <v>0</v>
      </c>
      <c r="F30" s="2"/>
      <c r="G30" s="35" t="s">
        <v>57</v>
      </c>
      <c r="H30" s="286" t="s">
        <v>24</v>
      </c>
      <c r="I30" s="287"/>
      <c r="J30" s="284" t="e">
        <f>COUNTIF(F4:F23,"その他")/(COUNTIF(F4:F23,"東アジア")+COUNTIF(F4:F23,"東南アジア")+COUNTIF(F4:F23,"欧米豪")+COUNTIF(F4:F23,"その他"))</f>
        <v>#DIV/0!</v>
      </c>
      <c r="K30" s="285"/>
      <c r="L30" s="2"/>
      <c r="M30" s="2"/>
      <c r="N30" s="2"/>
    </row>
    <row r="31" spans="2:15" ht="20.100000000000001" customHeight="1" x14ac:dyDescent="0.15">
      <c r="B31" s="7"/>
      <c r="C31" s="7"/>
      <c r="D31" s="20"/>
      <c r="E31" s="23">
        <f>SUM(E27:E30)</f>
        <v>0</v>
      </c>
      <c r="F31" s="2"/>
      <c r="G31" s="36" t="s">
        <v>32</v>
      </c>
      <c r="H31" s="268"/>
      <c r="I31" s="269"/>
      <c r="J31" s="270" t="e">
        <f>SUM(J27:K30)</f>
        <v>#DIV/0!</v>
      </c>
      <c r="K31" s="271"/>
      <c r="L31" s="2"/>
      <c r="M31" s="2"/>
      <c r="N31" s="2"/>
    </row>
    <row r="32" spans="2:15" ht="20.100000000000001" customHeight="1" x14ac:dyDescent="0.15">
      <c r="B32" s="7"/>
      <c r="C32" s="7"/>
      <c r="E32" s="2"/>
      <c r="F32" s="2"/>
      <c r="G32" s="37" t="s">
        <v>14</v>
      </c>
      <c r="H32" s="7"/>
      <c r="I32" s="2"/>
      <c r="J32" s="2"/>
      <c r="K32" s="2"/>
      <c r="L32" s="2"/>
      <c r="M32" s="2"/>
      <c r="N32" s="2"/>
    </row>
  </sheetData>
  <mergeCells count="45">
    <mergeCell ref="B1:G1"/>
    <mergeCell ref="I1:J1"/>
    <mergeCell ref="L1:O1"/>
    <mergeCell ref="H2:I2"/>
    <mergeCell ref="J2:L2"/>
    <mergeCell ref="M2:N2"/>
    <mergeCell ref="O2:O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H27:I27"/>
    <mergeCell ref="J27:K27"/>
    <mergeCell ref="D19:E19"/>
    <mergeCell ref="D20:E20"/>
    <mergeCell ref="D21:E21"/>
    <mergeCell ref="D22:E22"/>
    <mergeCell ref="D23:E23"/>
    <mergeCell ref="H31:I31"/>
    <mergeCell ref="J31:K31"/>
    <mergeCell ref="B2:B3"/>
    <mergeCell ref="C2:C3"/>
    <mergeCell ref="D2:E3"/>
    <mergeCell ref="G2:G3"/>
    <mergeCell ref="H28:I28"/>
    <mergeCell ref="J28:K28"/>
    <mergeCell ref="H29:I29"/>
    <mergeCell ref="J29:K29"/>
    <mergeCell ref="H30:I30"/>
    <mergeCell ref="J30:K30"/>
    <mergeCell ref="B24:I24"/>
    <mergeCell ref="D26:E26"/>
    <mergeCell ref="H26:I26"/>
    <mergeCell ref="J26:K26"/>
  </mergeCells>
  <phoneticPr fontId="2"/>
  <dataValidations count="7">
    <dataValidation type="list" allowBlank="1" showInputMessage="1" showErrorMessage="1" sqref="L1">
      <formula1>"北海道運輸局,東北運輸局,関東運輸局,北陸信越運輸局,中部運輸局,近畿運輸局,中国運輸局,四国運輸局,九州運輸局,沖縄総合事務局"</formula1>
    </dataValidation>
    <dataValidation type="list" allowBlank="1" showInputMessage="1" showErrorMessage="1" sqref="F4:F23">
      <formula1>"東アジア,東南アジア,欧米豪,その他"</formula1>
    </dataValidation>
    <dataValidation type="list" allowBlank="1" showInputMessage="1" showErrorMessage="1" sqref="L983012 L65508 L131044 L196580 L262116 L327652 L393188 L458724 L524260 L589796 L655332 L720868 L786404 L851940 L917476"/>
    <dataValidation type="list" allowBlank="1" showInputMessage="1" showErrorMessage="1" sqref="D65512:G65540 D131048:G131076 D196584:G196612 D262120:G262148 D327656:G327684 D393192:G393220 D458728:G458756 D524264:G524292 D589800:G589828 D655336:G655364 D720872:G720900 D786408:G786436 D851944:G851972 D917480:G917508 D983016:G983044">
      <formula1>"継続,新規"</formula1>
    </dataValidation>
    <dataValidation type="list" allowBlank="1" showInputMessage="1" showErrorMessage="1" sqref="D983015:G983015 D65511:G65511 D131047:G131047 D196583:G196583 D262119:G262119 D327655:G327655 D393191:G393191 D458727:G458727 D524263:G524263 D589799:G589799 D655335:G655335 D720871:G720871 D786407:G786407 D851943:G851943 D917479:G917479">
      <formula1>"継続,新規,改善"</formula1>
    </dataValidation>
    <dataValidation type="list" allowBlank="1" showInputMessage="1" showErrorMessage="1" sqref="D4:E23">
      <formula1>"1年目,2年目,3年目,4年目"</formula1>
    </dataValidation>
    <dataValidation type="list" allowBlank="1" showInputMessage="1" showErrorMessage="1" sqref="H4:I23">
      <formula1>"2022年4月,2022年5月,2022年6月,2022年7月,2022年8月,2022年9月,2022年10月,2022年11月,2022年12月,2023年1月,2023年2月,2023年3月"</formula1>
    </dataValidation>
  </dataValidations>
  <printOptions horizontalCentered="1"/>
  <pageMargins left="0.23622047244094491" right="0.23622047244094491" top="0.74803149606299213" bottom="0.74803149606299213" header="0.31496062992125984" footer="0.31496062992125984"/>
  <pageSetup paperSize="9" scale="63" orientation="landscape" r:id="rId1"/>
  <headerFooter>
    <oddHeader>&amp;L［資料３］&amp;R【様式１－１】</oddHeader>
    <oddFooter>&amp;L&amp;"Meiryo UI,標準"R4年度　地域の観光資源を活用したプロモーション事業</oddFooter>
  </headerFooter>
  <colBreaks count="1" manualBreakCount="1">
    <brk id="14" max="3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AF30"/>
  <sheetViews>
    <sheetView zoomScale="60" zoomScaleNormal="60" zoomScaleSheetLayoutView="37" workbookViewId="0">
      <selection activeCell="F1" sqref="F1:F2"/>
    </sheetView>
  </sheetViews>
  <sheetFormatPr defaultRowHeight="16.5" x14ac:dyDescent="0.15"/>
  <cols>
    <col min="1" max="1" width="1.625" style="79" customWidth="1"/>
    <col min="2" max="3" width="7.25" style="79" customWidth="1"/>
    <col min="4" max="6" width="10.625" style="79" customWidth="1"/>
    <col min="7" max="7" width="10.625" style="80" customWidth="1"/>
    <col min="8" max="13" width="10.625" style="79" customWidth="1"/>
    <col min="14" max="14" width="12.375" style="79" customWidth="1"/>
    <col min="15" max="17" width="10" style="79" customWidth="1"/>
    <col min="18" max="18" width="5.875" style="79" customWidth="1"/>
    <col min="19" max="19" width="5.75" style="79" customWidth="1"/>
    <col min="20" max="21" width="8.25" style="79" customWidth="1"/>
    <col min="22" max="27" width="5.625" style="79" customWidth="1"/>
    <col min="28" max="29" width="4.625" style="79" customWidth="1"/>
    <col min="30" max="31" width="5.625" style="79" customWidth="1"/>
    <col min="32" max="32" width="9" style="80" customWidth="1"/>
    <col min="33" max="16384" width="9" style="80"/>
  </cols>
  <sheetData>
    <row r="1" spans="1:32" ht="28.5" customHeight="1" x14ac:dyDescent="0.15">
      <c r="A1" s="81"/>
      <c r="B1" s="370" t="s">
        <v>4</v>
      </c>
      <c r="C1" s="371"/>
      <c r="D1" s="372"/>
      <c r="E1" s="376" t="s">
        <v>102</v>
      </c>
      <c r="F1" s="378">
        <v>2022</v>
      </c>
      <c r="G1" s="491" t="s">
        <v>0</v>
      </c>
      <c r="H1" s="492"/>
      <c r="I1" s="493" t="str">
        <f>IF('プロジェクトリスト(様式1-1)'!L1="","",'プロジェクトリスト(様式1-1)'!L1)</f>
        <v>北陸信越運輸局</v>
      </c>
      <c r="J1" s="494"/>
      <c r="K1" s="495"/>
      <c r="L1" s="496" t="s">
        <v>70</v>
      </c>
      <c r="M1" s="496"/>
      <c r="N1" s="497">
        <f>IF($I$2="","",VLOOKUP($I$2,'プロジェクトリスト(様式1-1)'!$B$4:$I$23,2,FALSE))</f>
        <v>0</v>
      </c>
      <c r="O1" s="498"/>
      <c r="P1" s="498"/>
      <c r="Q1" s="498"/>
      <c r="R1" s="498"/>
      <c r="S1" s="498"/>
      <c r="T1" s="498"/>
      <c r="U1" s="498"/>
      <c r="V1" s="498"/>
      <c r="W1" s="498"/>
      <c r="X1" s="498"/>
      <c r="Y1" s="498"/>
      <c r="Z1" s="498"/>
      <c r="AA1" s="499"/>
      <c r="AB1" s="380" t="s">
        <v>7</v>
      </c>
      <c r="AC1" s="381"/>
      <c r="AD1" s="384" t="e">
        <f ca="1">lastSaveTime()</f>
        <v>#NAME?</v>
      </c>
      <c r="AE1" s="385"/>
      <c r="AF1" s="109"/>
    </row>
    <row r="2" spans="1:32" ht="28.5" customHeight="1" x14ac:dyDescent="0.15">
      <c r="A2" s="81"/>
      <c r="B2" s="373"/>
      <c r="C2" s="374"/>
      <c r="D2" s="375"/>
      <c r="E2" s="377"/>
      <c r="F2" s="379"/>
      <c r="G2" s="407" t="s">
        <v>1</v>
      </c>
      <c r="H2" s="408"/>
      <c r="I2" s="500">
        <v>1</v>
      </c>
      <c r="J2" s="501"/>
      <c r="K2" s="502"/>
      <c r="L2" s="503" t="s">
        <v>49</v>
      </c>
      <c r="M2" s="504"/>
      <c r="N2" s="105">
        <f>IF($I$2="","",VLOOKUP($I$2,'プロジェクトリスト(様式1-1)'!$B$4:$I$23,3,FALSE))</f>
        <v>0</v>
      </c>
      <c r="O2" s="106" t="s">
        <v>2</v>
      </c>
      <c r="P2" s="505"/>
      <c r="Q2" s="506"/>
      <c r="R2" s="507"/>
      <c r="S2" s="108" t="s">
        <v>18</v>
      </c>
      <c r="T2" s="508"/>
      <c r="U2" s="509"/>
      <c r="V2" s="503" t="s">
        <v>11</v>
      </c>
      <c r="W2" s="504"/>
      <c r="X2" s="510"/>
      <c r="Y2" s="511"/>
      <c r="Z2" s="511"/>
      <c r="AA2" s="512"/>
      <c r="AB2" s="382"/>
      <c r="AC2" s="383"/>
      <c r="AD2" s="386"/>
      <c r="AE2" s="387"/>
      <c r="AF2" s="109"/>
    </row>
    <row r="3" spans="1:32" ht="9" customHeight="1" x14ac:dyDescent="0.15">
      <c r="A3" s="82"/>
      <c r="B3" s="82"/>
      <c r="C3" s="82"/>
      <c r="D3" s="82"/>
      <c r="E3" s="92"/>
      <c r="F3" s="92"/>
      <c r="G3" s="92"/>
      <c r="H3" s="103"/>
      <c r="I3" s="104"/>
      <c r="J3" s="104"/>
      <c r="K3" s="104"/>
      <c r="L3" s="104"/>
      <c r="M3" s="104"/>
      <c r="N3" s="104"/>
      <c r="O3" s="104"/>
      <c r="P3" s="104"/>
      <c r="Q3" s="104"/>
      <c r="R3" s="104"/>
      <c r="S3" s="104"/>
      <c r="T3" s="104"/>
      <c r="U3" s="104"/>
      <c r="V3" s="104"/>
      <c r="W3" s="104"/>
      <c r="X3" s="104"/>
      <c r="Y3" s="104"/>
      <c r="Z3" s="104"/>
      <c r="AA3" s="104"/>
      <c r="AB3" s="104"/>
      <c r="AC3" s="92"/>
      <c r="AD3" s="92"/>
      <c r="AE3" s="92"/>
      <c r="AF3" s="109"/>
    </row>
    <row r="4" spans="1:32" ht="37.5" customHeight="1" x14ac:dyDescent="0.15">
      <c r="A4" s="82"/>
      <c r="B4" s="388" t="s">
        <v>13</v>
      </c>
      <c r="C4" s="389"/>
      <c r="D4" s="87"/>
      <c r="E4" s="93" t="s">
        <v>3</v>
      </c>
      <c r="F4" s="99" t="s">
        <v>6</v>
      </c>
      <c r="G4" s="394" t="s">
        <v>15</v>
      </c>
      <c r="H4" s="395"/>
      <c r="I4" s="398">
        <f>IF($I$2="","",VLOOKUP($I$2,'プロジェクトリスト(様式1-1)'!$B$4:$I$23,6,FALSE))</f>
        <v>0</v>
      </c>
      <c r="J4" s="399"/>
      <c r="K4" s="399"/>
      <c r="L4" s="399"/>
      <c r="M4" s="400"/>
      <c r="N4" s="404" t="s">
        <v>17</v>
      </c>
      <c r="O4" s="481" t="s">
        <v>160</v>
      </c>
      <c r="P4" s="482"/>
      <c r="Q4" s="483"/>
      <c r="R4" s="484"/>
      <c r="S4" s="484"/>
      <c r="T4" s="484"/>
      <c r="U4" s="484"/>
      <c r="V4" s="484"/>
      <c r="W4" s="484"/>
      <c r="X4" s="484"/>
      <c r="Y4" s="484"/>
      <c r="Z4" s="484"/>
      <c r="AA4" s="484"/>
      <c r="AB4" s="484"/>
      <c r="AC4" s="484"/>
      <c r="AD4" s="484"/>
      <c r="AE4" s="485"/>
      <c r="AF4" s="109"/>
    </row>
    <row r="5" spans="1:32" ht="37.5" customHeight="1" x14ac:dyDescent="0.15">
      <c r="A5" s="82"/>
      <c r="B5" s="390"/>
      <c r="C5" s="391"/>
      <c r="D5" s="88" t="s">
        <v>19</v>
      </c>
      <c r="E5" s="94">
        <f>IFERROR(E6+E7,"")</f>
        <v>0</v>
      </c>
      <c r="F5" s="100" t="str">
        <f>IFERROR((IF(E5,E5/E5,"")),"")</f>
        <v/>
      </c>
      <c r="G5" s="396"/>
      <c r="H5" s="397"/>
      <c r="I5" s="401"/>
      <c r="J5" s="402"/>
      <c r="K5" s="402"/>
      <c r="L5" s="402"/>
      <c r="M5" s="403"/>
      <c r="N5" s="391"/>
      <c r="O5" s="486" t="s">
        <v>20</v>
      </c>
      <c r="P5" s="487"/>
      <c r="Q5" s="488"/>
      <c r="R5" s="489"/>
      <c r="S5" s="489"/>
      <c r="T5" s="489"/>
      <c r="U5" s="489"/>
      <c r="V5" s="489"/>
      <c r="W5" s="489"/>
      <c r="X5" s="489"/>
      <c r="Y5" s="489"/>
      <c r="Z5" s="489"/>
      <c r="AA5" s="489"/>
      <c r="AB5" s="489"/>
      <c r="AC5" s="489"/>
      <c r="AD5" s="489"/>
      <c r="AE5" s="490"/>
      <c r="AF5" s="109"/>
    </row>
    <row r="6" spans="1:32" ht="37.5" customHeight="1" x14ac:dyDescent="0.15">
      <c r="A6" s="82"/>
      <c r="B6" s="390"/>
      <c r="C6" s="391"/>
      <c r="D6" s="89" t="s">
        <v>42</v>
      </c>
      <c r="E6" s="95">
        <f>IF($I$2="","",VLOOKUP($I$2,'プロジェクトリスト(様式1-1)'!$B$4:$L$23,10,FALSE))</f>
        <v>0</v>
      </c>
      <c r="F6" s="100" t="str">
        <f>IFERROR((IF(E5&gt;0,E6/E5,"")),"")</f>
        <v/>
      </c>
      <c r="G6" s="405" t="s">
        <v>22</v>
      </c>
      <c r="H6" s="406"/>
      <c r="I6" s="409"/>
      <c r="J6" s="410"/>
      <c r="K6" s="410"/>
      <c r="L6" s="410"/>
      <c r="M6" s="411"/>
      <c r="N6" s="391"/>
      <c r="O6" s="486" t="s">
        <v>23</v>
      </c>
      <c r="P6" s="487"/>
      <c r="Q6" s="488"/>
      <c r="R6" s="489"/>
      <c r="S6" s="489"/>
      <c r="T6" s="489"/>
      <c r="U6" s="489"/>
      <c r="V6" s="489"/>
      <c r="W6" s="489"/>
      <c r="X6" s="489"/>
      <c r="Y6" s="489"/>
      <c r="Z6" s="489"/>
      <c r="AA6" s="489"/>
      <c r="AB6" s="489"/>
      <c r="AC6" s="489"/>
      <c r="AD6" s="489"/>
      <c r="AE6" s="490"/>
      <c r="AF6" s="109"/>
    </row>
    <row r="7" spans="1:32" ht="37.5" customHeight="1" x14ac:dyDescent="0.15">
      <c r="A7" s="82"/>
      <c r="B7" s="392"/>
      <c r="C7" s="393"/>
      <c r="D7" s="90" t="s">
        <v>46</v>
      </c>
      <c r="E7" s="96">
        <f>IF($I$2="","",VLOOKUP($I$2,'プロジェクトリスト(様式1-1)'!$B$4:$L$23,11,FALSE))</f>
        <v>0</v>
      </c>
      <c r="F7" s="101" t="str">
        <f>IFERROR((IF(E5&gt;0,E7/E5,"")),"")</f>
        <v/>
      </c>
      <c r="G7" s="407"/>
      <c r="H7" s="408"/>
      <c r="I7" s="412"/>
      <c r="J7" s="413"/>
      <c r="K7" s="413"/>
      <c r="L7" s="413"/>
      <c r="M7" s="414"/>
      <c r="N7" s="393"/>
      <c r="O7" s="469" t="s">
        <v>26</v>
      </c>
      <c r="P7" s="470"/>
      <c r="Q7" s="471"/>
      <c r="R7" s="472"/>
      <c r="S7" s="473"/>
      <c r="T7" s="473"/>
      <c r="U7" s="473"/>
      <c r="V7" s="473"/>
      <c r="W7" s="474"/>
      <c r="X7" s="475" t="s">
        <v>120</v>
      </c>
      <c r="Y7" s="476"/>
      <c r="Z7" s="476"/>
      <c r="AA7" s="473"/>
      <c r="AB7" s="473"/>
      <c r="AC7" s="473"/>
      <c r="AD7" s="473"/>
      <c r="AE7" s="477"/>
      <c r="AF7" s="109"/>
    </row>
    <row r="8" spans="1:32" ht="9" customHeight="1" x14ac:dyDescent="0.15">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109"/>
    </row>
    <row r="9" spans="1:32" ht="48.75" customHeight="1" x14ac:dyDescent="0.15">
      <c r="B9" s="415" t="s">
        <v>48</v>
      </c>
      <c r="C9" s="416"/>
      <c r="D9" s="417"/>
      <c r="E9" s="478"/>
      <c r="F9" s="479"/>
      <c r="G9" s="479"/>
      <c r="H9" s="479"/>
      <c r="I9" s="479"/>
      <c r="J9" s="479"/>
      <c r="K9" s="479"/>
      <c r="L9" s="479"/>
      <c r="M9" s="479"/>
      <c r="N9" s="480"/>
      <c r="O9" s="464" t="s">
        <v>79</v>
      </c>
      <c r="P9" s="416"/>
      <c r="Q9" s="417"/>
      <c r="R9" s="466"/>
      <c r="S9" s="467"/>
      <c r="T9" s="467"/>
      <c r="U9" s="467"/>
      <c r="V9" s="467"/>
      <c r="W9" s="467"/>
      <c r="X9" s="467"/>
      <c r="Y9" s="467"/>
      <c r="Z9" s="467"/>
      <c r="AA9" s="467"/>
      <c r="AB9" s="467"/>
      <c r="AC9" s="467"/>
      <c r="AD9" s="467"/>
      <c r="AE9" s="468"/>
      <c r="AF9" s="109"/>
    </row>
    <row r="10" spans="1:32" ht="48.75" customHeight="1" x14ac:dyDescent="0.15">
      <c r="B10" s="418"/>
      <c r="C10" s="419"/>
      <c r="D10" s="420"/>
      <c r="E10" s="457"/>
      <c r="F10" s="458"/>
      <c r="G10" s="458"/>
      <c r="H10" s="458"/>
      <c r="I10" s="458"/>
      <c r="J10" s="458"/>
      <c r="K10" s="458"/>
      <c r="L10" s="458"/>
      <c r="M10" s="458"/>
      <c r="N10" s="459"/>
      <c r="O10" s="465"/>
      <c r="P10" s="419"/>
      <c r="Q10" s="420"/>
      <c r="R10" s="425"/>
      <c r="S10" s="426"/>
      <c r="T10" s="426"/>
      <c r="U10" s="426"/>
      <c r="V10" s="426"/>
      <c r="W10" s="426"/>
      <c r="X10" s="426"/>
      <c r="Y10" s="426"/>
      <c r="Z10" s="426"/>
      <c r="AA10" s="426"/>
      <c r="AB10" s="426"/>
      <c r="AC10" s="426"/>
      <c r="AD10" s="426"/>
      <c r="AE10" s="427"/>
      <c r="AF10" s="109"/>
    </row>
    <row r="11" spans="1:32" ht="39.75" customHeight="1" x14ac:dyDescent="0.15">
      <c r="B11" s="418" t="s">
        <v>9</v>
      </c>
      <c r="C11" s="419"/>
      <c r="D11" s="420"/>
      <c r="E11" s="454"/>
      <c r="F11" s="455"/>
      <c r="G11" s="455"/>
      <c r="H11" s="455"/>
      <c r="I11" s="455"/>
      <c r="J11" s="455"/>
      <c r="K11" s="455"/>
      <c r="L11" s="455"/>
      <c r="M11" s="455"/>
      <c r="N11" s="456"/>
      <c r="O11" s="460" t="s">
        <v>71</v>
      </c>
      <c r="P11" s="452"/>
      <c r="Q11" s="453"/>
      <c r="R11" s="461"/>
      <c r="S11" s="462"/>
      <c r="T11" s="462"/>
      <c r="U11" s="462"/>
      <c r="V11" s="462"/>
      <c r="W11" s="462"/>
      <c r="X11" s="462"/>
      <c r="Y11" s="462"/>
      <c r="Z11" s="462"/>
      <c r="AA11" s="462"/>
      <c r="AB11" s="462"/>
      <c r="AC11" s="462"/>
      <c r="AD11" s="462"/>
      <c r="AE11" s="463"/>
      <c r="AF11" s="109"/>
    </row>
    <row r="12" spans="1:32" ht="39.75" customHeight="1" x14ac:dyDescent="0.15">
      <c r="B12" s="451" t="s">
        <v>153</v>
      </c>
      <c r="C12" s="452"/>
      <c r="D12" s="453"/>
      <c r="E12" s="454"/>
      <c r="F12" s="455"/>
      <c r="G12" s="455"/>
      <c r="H12" s="455"/>
      <c r="I12" s="455"/>
      <c r="J12" s="455"/>
      <c r="K12" s="455"/>
      <c r="L12" s="455"/>
      <c r="M12" s="455"/>
      <c r="N12" s="456"/>
      <c r="O12" s="421" t="s">
        <v>72</v>
      </c>
      <c r="P12" s="421"/>
      <c r="Q12" s="421"/>
      <c r="R12" s="422"/>
      <c r="S12" s="423"/>
      <c r="T12" s="423"/>
      <c r="U12" s="423"/>
      <c r="V12" s="423"/>
      <c r="W12" s="423"/>
      <c r="X12" s="423"/>
      <c r="Y12" s="423"/>
      <c r="Z12" s="423"/>
      <c r="AA12" s="423"/>
      <c r="AB12" s="423"/>
      <c r="AC12" s="423"/>
      <c r="AD12" s="423"/>
      <c r="AE12" s="424"/>
      <c r="AF12" s="109"/>
    </row>
    <row r="13" spans="1:32" ht="39.75" customHeight="1" x14ac:dyDescent="0.15">
      <c r="B13" s="451" t="s">
        <v>154</v>
      </c>
      <c r="C13" s="452"/>
      <c r="D13" s="453"/>
      <c r="E13" s="454"/>
      <c r="F13" s="455"/>
      <c r="G13" s="455"/>
      <c r="H13" s="455"/>
      <c r="I13" s="455"/>
      <c r="J13" s="455"/>
      <c r="K13" s="455"/>
      <c r="L13" s="455"/>
      <c r="M13" s="455"/>
      <c r="N13" s="456"/>
      <c r="O13" s="421"/>
      <c r="P13" s="421"/>
      <c r="Q13" s="421"/>
      <c r="R13" s="425"/>
      <c r="S13" s="426"/>
      <c r="T13" s="426"/>
      <c r="U13" s="426"/>
      <c r="V13" s="426"/>
      <c r="W13" s="426"/>
      <c r="X13" s="426"/>
      <c r="Y13" s="426"/>
      <c r="Z13" s="426"/>
      <c r="AA13" s="426"/>
      <c r="AB13" s="426"/>
      <c r="AC13" s="426"/>
      <c r="AD13" s="426"/>
      <c r="AE13" s="427"/>
      <c r="AF13" s="109"/>
    </row>
    <row r="14" spans="1:32" ht="39.75" customHeight="1" x14ac:dyDescent="0.15">
      <c r="B14" s="451" t="s">
        <v>12</v>
      </c>
      <c r="C14" s="452"/>
      <c r="D14" s="453"/>
      <c r="E14" s="454"/>
      <c r="F14" s="455"/>
      <c r="G14" s="455"/>
      <c r="H14" s="455"/>
      <c r="I14" s="455"/>
      <c r="J14" s="455"/>
      <c r="K14" s="455"/>
      <c r="L14" s="455"/>
      <c r="M14" s="455"/>
      <c r="N14" s="456"/>
      <c r="O14" s="428" t="s">
        <v>25</v>
      </c>
      <c r="P14" s="428"/>
      <c r="Q14" s="428"/>
      <c r="R14" s="429"/>
      <c r="S14" s="430"/>
      <c r="T14" s="430"/>
      <c r="U14" s="430"/>
      <c r="V14" s="430"/>
      <c r="W14" s="430"/>
      <c r="X14" s="430"/>
      <c r="Y14" s="430"/>
      <c r="Z14" s="430"/>
      <c r="AA14" s="430"/>
      <c r="AB14" s="430"/>
      <c r="AC14" s="430"/>
      <c r="AD14" s="430"/>
      <c r="AE14" s="431"/>
      <c r="AF14" s="109"/>
    </row>
    <row r="15" spans="1:32" ht="48.75" customHeight="1" x14ac:dyDescent="0.15">
      <c r="B15" s="435" t="s">
        <v>37</v>
      </c>
      <c r="C15" s="436"/>
      <c r="D15" s="437"/>
      <c r="E15" s="441"/>
      <c r="F15" s="442"/>
      <c r="G15" s="442"/>
      <c r="H15" s="442"/>
      <c r="I15" s="442"/>
      <c r="J15" s="442"/>
      <c r="K15" s="442"/>
      <c r="L15" s="442"/>
      <c r="M15" s="442"/>
      <c r="N15" s="443"/>
      <c r="O15" s="428"/>
      <c r="P15" s="428"/>
      <c r="Q15" s="428"/>
      <c r="R15" s="432"/>
      <c r="S15" s="433"/>
      <c r="T15" s="433"/>
      <c r="U15" s="433"/>
      <c r="V15" s="433"/>
      <c r="W15" s="433"/>
      <c r="X15" s="433"/>
      <c r="Y15" s="433"/>
      <c r="Z15" s="433"/>
      <c r="AA15" s="433"/>
      <c r="AB15" s="433"/>
      <c r="AC15" s="433"/>
      <c r="AD15" s="433"/>
      <c r="AE15" s="434"/>
      <c r="AF15" s="109"/>
    </row>
    <row r="16" spans="1:32" ht="48.75" customHeight="1" x14ac:dyDescent="0.15">
      <c r="B16" s="438"/>
      <c r="C16" s="439"/>
      <c r="D16" s="440"/>
      <c r="E16" s="444"/>
      <c r="F16" s="445"/>
      <c r="G16" s="445"/>
      <c r="H16" s="445"/>
      <c r="I16" s="445"/>
      <c r="J16" s="445"/>
      <c r="K16" s="445"/>
      <c r="L16" s="445"/>
      <c r="M16" s="445"/>
      <c r="N16" s="446"/>
      <c r="O16" s="447" t="s">
        <v>39</v>
      </c>
      <c r="P16" s="447"/>
      <c r="Q16" s="447"/>
      <c r="R16" s="448"/>
      <c r="S16" s="449"/>
      <c r="T16" s="449"/>
      <c r="U16" s="449"/>
      <c r="V16" s="449"/>
      <c r="W16" s="449"/>
      <c r="X16" s="449"/>
      <c r="Y16" s="449"/>
      <c r="Z16" s="449"/>
      <c r="AA16" s="449"/>
      <c r="AB16" s="449"/>
      <c r="AC16" s="449"/>
      <c r="AD16" s="449"/>
      <c r="AE16" s="450"/>
      <c r="AF16" s="109"/>
    </row>
    <row r="17" spans="1:31" ht="24" customHeight="1" x14ac:dyDescent="0.3">
      <c r="A17" s="83"/>
      <c r="B17" s="84" t="s">
        <v>147</v>
      </c>
      <c r="C17" s="86"/>
      <c r="D17" s="91"/>
      <c r="E17" s="91"/>
      <c r="F17" s="91"/>
      <c r="G17" s="91"/>
      <c r="H17" s="91"/>
      <c r="I17" s="91"/>
      <c r="J17" s="91"/>
      <c r="K17" s="91"/>
      <c r="L17" s="91"/>
      <c r="M17" s="91"/>
      <c r="N17" s="86"/>
      <c r="O17" s="86"/>
      <c r="P17" s="86"/>
      <c r="Q17" s="107"/>
      <c r="R17" s="107"/>
      <c r="S17" s="107"/>
      <c r="T17" s="107"/>
      <c r="U17" s="107"/>
      <c r="V17" s="107"/>
      <c r="W17" s="107"/>
      <c r="X17" s="107"/>
      <c r="Y17" s="107"/>
      <c r="Z17" s="80"/>
      <c r="AA17" s="80"/>
      <c r="AB17" s="80"/>
      <c r="AC17" s="80"/>
      <c r="AD17" s="80"/>
      <c r="AE17" s="80"/>
    </row>
    <row r="18" spans="1:31" ht="36" customHeight="1" x14ac:dyDescent="0.15">
      <c r="A18" s="83"/>
      <c r="B18" s="322" t="s">
        <v>29</v>
      </c>
      <c r="C18" s="323"/>
      <c r="D18" s="324"/>
      <c r="E18" s="98"/>
      <c r="F18" s="102"/>
      <c r="G18" s="325" t="s">
        <v>162</v>
      </c>
      <c r="H18" s="326"/>
      <c r="I18" s="326"/>
      <c r="J18" s="326"/>
      <c r="K18" s="326"/>
      <c r="L18" s="326"/>
      <c r="M18" s="326"/>
      <c r="N18" s="326"/>
      <c r="O18" s="325" t="s">
        <v>114</v>
      </c>
      <c r="P18" s="326"/>
      <c r="Q18" s="326"/>
      <c r="R18" s="326"/>
      <c r="S18" s="326"/>
      <c r="T18" s="326"/>
      <c r="U18" s="365"/>
      <c r="V18" s="325" t="s">
        <v>131</v>
      </c>
      <c r="W18" s="326"/>
      <c r="X18" s="326"/>
      <c r="Y18" s="326"/>
      <c r="Z18" s="326"/>
      <c r="AA18" s="326"/>
      <c r="AB18" s="326"/>
      <c r="AC18" s="326"/>
      <c r="AD18" s="326"/>
      <c r="AE18" s="366"/>
    </row>
    <row r="19" spans="1:31" ht="36" customHeight="1" x14ac:dyDescent="0.15">
      <c r="A19" s="83"/>
      <c r="B19" s="356" t="s">
        <v>129</v>
      </c>
      <c r="C19" s="357"/>
      <c r="D19" s="358"/>
      <c r="E19" s="359" t="s">
        <v>161</v>
      </c>
      <c r="F19" s="360"/>
      <c r="G19" s="361"/>
      <c r="H19" s="362"/>
      <c r="I19" s="362"/>
      <c r="J19" s="362"/>
      <c r="K19" s="362"/>
      <c r="L19" s="362"/>
      <c r="M19" s="362"/>
      <c r="N19" s="363"/>
      <c r="O19" s="361"/>
      <c r="P19" s="362"/>
      <c r="Q19" s="362"/>
      <c r="R19" s="362"/>
      <c r="S19" s="362"/>
      <c r="T19" s="362"/>
      <c r="U19" s="363"/>
      <c r="V19" s="327"/>
      <c r="W19" s="328"/>
      <c r="X19" s="328"/>
      <c r="Y19" s="328"/>
      <c r="Z19" s="328"/>
      <c r="AA19" s="328"/>
      <c r="AB19" s="328"/>
      <c r="AC19" s="328"/>
      <c r="AD19" s="328"/>
      <c r="AE19" s="329"/>
    </row>
    <row r="20" spans="1:31" ht="36" customHeight="1" x14ac:dyDescent="0.15">
      <c r="A20" s="83"/>
      <c r="B20" s="333"/>
      <c r="C20" s="334"/>
      <c r="D20" s="337"/>
      <c r="E20" s="339"/>
      <c r="F20" s="340"/>
      <c r="G20" s="330"/>
      <c r="H20" s="331"/>
      <c r="I20" s="331"/>
      <c r="J20" s="331"/>
      <c r="K20" s="331"/>
      <c r="L20" s="331"/>
      <c r="M20" s="331"/>
      <c r="N20" s="364"/>
      <c r="O20" s="330"/>
      <c r="P20" s="331"/>
      <c r="Q20" s="331"/>
      <c r="R20" s="331"/>
      <c r="S20" s="331"/>
      <c r="T20" s="331"/>
      <c r="U20" s="364"/>
      <c r="V20" s="330"/>
      <c r="W20" s="331"/>
      <c r="X20" s="331"/>
      <c r="Y20" s="331"/>
      <c r="Z20" s="331"/>
      <c r="AA20" s="331"/>
      <c r="AB20" s="331"/>
      <c r="AC20" s="331"/>
      <c r="AD20" s="331"/>
      <c r="AE20" s="332"/>
    </row>
    <row r="21" spans="1:31" ht="36" customHeight="1" x14ac:dyDescent="0.15">
      <c r="A21" s="83"/>
      <c r="B21" s="333" t="s">
        <v>123</v>
      </c>
      <c r="C21" s="334"/>
      <c r="D21" s="337"/>
      <c r="E21" s="339" t="s">
        <v>118</v>
      </c>
      <c r="F21" s="340"/>
      <c r="G21" s="343"/>
      <c r="H21" s="344"/>
      <c r="I21" s="344"/>
      <c r="J21" s="344"/>
      <c r="K21" s="344"/>
      <c r="L21" s="344"/>
      <c r="M21" s="344"/>
      <c r="N21" s="345"/>
      <c r="O21" s="349"/>
      <c r="P21" s="350"/>
      <c r="Q21" s="350"/>
      <c r="R21" s="350"/>
      <c r="S21" s="350"/>
      <c r="T21" s="350"/>
      <c r="U21" s="351"/>
      <c r="V21" s="327"/>
      <c r="W21" s="328"/>
      <c r="X21" s="328"/>
      <c r="Y21" s="328"/>
      <c r="Z21" s="328"/>
      <c r="AA21" s="328"/>
      <c r="AB21" s="328"/>
      <c r="AC21" s="328"/>
      <c r="AD21" s="328"/>
      <c r="AE21" s="329"/>
    </row>
    <row r="22" spans="1:31" ht="36" customHeight="1" x14ac:dyDescent="0.15">
      <c r="A22" s="83"/>
      <c r="B22" s="335"/>
      <c r="C22" s="336"/>
      <c r="D22" s="338"/>
      <c r="E22" s="341"/>
      <c r="F22" s="342"/>
      <c r="G22" s="346"/>
      <c r="H22" s="347"/>
      <c r="I22" s="347"/>
      <c r="J22" s="347"/>
      <c r="K22" s="347"/>
      <c r="L22" s="347"/>
      <c r="M22" s="347"/>
      <c r="N22" s="348"/>
      <c r="O22" s="352"/>
      <c r="P22" s="353"/>
      <c r="Q22" s="353"/>
      <c r="R22" s="353"/>
      <c r="S22" s="353"/>
      <c r="T22" s="353"/>
      <c r="U22" s="354"/>
      <c r="V22" s="346"/>
      <c r="W22" s="347"/>
      <c r="X22" s="347"/>
      <c r="Y22" s="347"/>
      <c r="Z22" s="347"/>
      <c r="AA22" s="347"/>
      <c r="AB22" s="347"/>
      <c r="AC22" s="347"/>
      <c r="AD22" s="347"/>
      <c r="AE22" s="355"/>
    </row>
    <row r="23" spans="1:31" ht="23.25" customHeight="1" x14ac:dyDescent="0.3">
      <c r="A23" s="83"/>
      <c r="B23" s="85" t="s">
        <v>93</v>
      </c>
      <c r="C23" s="83"/>
      <c r="D23" s="83"/>
      <c r="E23" s="83"/>
      <c r="F23" s="80"/>
      <c r="G23" s="83"/>
      <c r="H23" s="83"/>
      <c r="I23" s="83"/>
      <c r="J23" s="83"/>
      <c r="K23" s="83"/>
      <c r="L23" s="83"/>
      <c r="M23" s="83"/>
      <c r="N23" s="83"/>
      <c r="O23" s="83"/>
      <c r="P23" s="83"/>
      <c r="Q23" s="83"/>
      <c r="R23" s="83"/>
      <c r="S23" s="83"/>
      <c r="T23" s="83"/>
      <c r="U23" s="83"/>
      <c r="V23" s="83"/>
      <c r="W23" s="83"/>
      <c r="X23" s="83"/>
      <c r="Y23" s="83"/>
      <c r="Z23" s="80"/>
      <c r="AA23" s="80"/>
      <c r="AB23" s="80"/>
      <c r="AC23" s="80"/>
      <c r="AD23" s="80"/>
      <c r="AE23" s="80"/>
    </row>
    <row r="24" spans="1:31" ht="180" customHeight="1" x14ac:dyDescent="0.25">
      <c r="A24" s="83"/>
      <c r="B24" s="367" t="s">
        <v>177</v>
      </c>
      <c r="C24" s="368"/>
      <c r="D24" s="368"/>
      <c r="E24" s="368"/>
      <c r="F24" s="368"/>
      <c r="G24" s="368"/>
      <c r="H24" s="367" t="s">
        <v>177</v>
      </c>
      <c r="I24" s="368"/>
      <c r="J24" s="368"/>
      <c r="K24" s="368"/>
      <c r="L24" s="368"/>
      <c r="M24" s="369"/>
      <c r="N24" s="367" t="s">
        <v>177</v>
      </c>
      <c r="O24" s="368"/>
      <c r="P24" s="368"/>
      <c r="Q24" s="368"/>
      <c r="R24" s="368"/>
      <c r="S24" s="368"/>
      <c r="T24" s="369"/>
      <c r="U24" s="368" t="s">
        <v>177</v>
      </c>
      <c r="V24" s="368"/>
      <c r="W24" s="368"/>
      <c r="X24" s="368"/>
      <c r="Y24" s="368"/>
      <c r="Z24" s="368"/>
      <c r="AA24" s="368"/>
      <c r="AB24" s="368"/>
      <c r="AC24" s="368"/>
      <c r="AD24" s="368"/>
      <c r="AE24" s="369"/>
    </row>
    <row r="25" spans="1:31" x14ac:dyDescent="0.15">
      <c r="A25" s="83"/>
      <c r="B25" s="83"/>
      <c r="C25" s="83"/>
      <c r="D25" s="83"/>
      <c r="E25" s="83"/>
      <c r="F25" s="80"/>
      <c r="G25" s="83"/>
      <c r="H25" s="83"/>
      <c r="I25" s="83"/>
      <c r="J25" s="83"/>
      <c r="K25" s="83"/>
      <c r="L25" s="83"/>
      <c r="M25" s="83"/>
      <c r="N25" s="83"/>
      <c r="O25" s="83"/>
      <c r="P25" s="83"/>
      <c r="Q25" s="83"/>
      <c r="R25" s="83"/>
      <c r="S25" s="83"/>
      <c r="T25" s="83"/>
      <c r="U25" s="83"/>
      <c r="V25" s="83"/>
      <c r="W25" s="83"/>
      <c r="X25" s="83"/>
      <c r="Y25" s="83"/>
      <c r="Z25" s="80"/>
      <c r="AA25" s="80"/>
      <c r="AB25" s="80"/>
      <c r="AC25" s="80"/>
      <c r="AD25" s="80"/>
      <c r="AE25" s="80"/>
    </row>
    <row r="26" spans="1:31" x14ac:dyDescent="0.15">
      <c r="A26" s="83"/>
      <c r="B26" s="83"/>
      <c r="C26" s="83"/>
      <c r="D26" s="83"/>
      <c r="E26" s="83"/>
      <c r="F26" s="80"/>
      <c r="G26" s="83"/>
      <c r="H26" s="83"/>
      <c r="I26" s="83"/>
      <c r="J26" s="83"/>
      <c r="K26" s="83"/>
      <c r="L26" s="83"/>
      <c r="M26" s="83"/>
      <c r="N26" s="83"/>
      <c r="O26" s="83"/>
      <c r="P26" s="83"/>
      <c r="Q26" s="83"/>
      <c r="R26" s="83"/>
      <c r="S26" s="83"/>
      <c r="T26" s="83"/>
      <c r="U26" s="83"/>
      <c r="V26" s="83"/>
      <c r="W26" s="83"/>
      <c r="X26" s="83"/>
      <c r="Y26" s="83"/>
      <c r="Z26" s="80"/>
      <c r="AA26" s="80"/>
      <c r="AB26" s="80"/>
      <c r="AC26" s="80"/>
      <c r="AD26" s="80"/>
      <c r="AE26" s="80"/>
    </row>
    <row r="27" spans="1:31" x14ac:dyDescent="0.15">
      <c r="A27" s="83"/>
      <c r="B27" s="83"/>
      <c r="C27" s="83"/>
      <c r="D27" s="83"/>
      <c r="E27" s="83"/>
      <c r="F27" s="80"/>
      <c r="G27" s="83"/>
      <c r="H27" s="83"/>
      <c r="I27" s="83"/>
      <c r="J27" s="83"/>
      <c r="K27" s="83"/>
      <c r="L27" s="83"/>
      <c r="M27" s="83"/>
      <c r="N27" s="83"/>
      <c r="O27" s="83"/>
      <c r="P27" s="83"/>
      <c r="Q27" s="83"/>
      <c r="R27" s="83"/>
      <c r="S27" s="83"/>
      <c r="T27" s="83"/>
      <c r="U27" s="83"/>
      <c r="V27" s="83"/>
      <c r="W27" s="83"/>
      <c r="X27" s="83"/>
      <c r="Y27" s="83"/>
      <c r="Z27" s="80"/>
      <c r="AA27" s="80"/>
      <c r="AB27" s="80"/>
      <c r="AC27" s="80"/>
      <c r="AD27" s="80"/>
      <c r="AE27" s="80"/>
    </row>
    <row r="28" spans="1:31" x14ac:dyDescent="0.15">
      <c r="A28" s="83"/>
      <c r="B28" s="83"/>
      <c r="C28" s="83"/>
      <c r="D28" s="83"/>
      <c r="E28" s="83"/>
      <c r="F28" s="80"/>
      <c r="G28" s="83"/>
      <c r="H28" s="83"/>
      <c r="I28" s="83"/>
      <c r="J28" s="83"/>
      <c r="K28" s="83"/>
      <c r="L28" s="83"/>
      <c r="M28" s="83"/>
      <c r="N28" s="83"/>
      <c r="O28" s="83"/>
      <c r="P28" s="83"/>
      <c r="Q28" s="83"/>
      <c r="R28" s="83"/>
      <c r="S28" s="83"/>
      <c r="T28" s="83"/>
      <c r="U28" s="83"/>
      <c r="V28" s="83"/>
      <c r="W28" s="83"/>
      <c r="X28" s="83"/>
      <c r="Y28" s="83"/>
      <c r="Z28" s="80"/>
      <c r="AA28" s="80"/>
      <c r="AB28" s="80"/>
      <c r="AC28" s="80"/>
      <c r="AD28" s="80"/>
      <c r="AE28" s="80"/>
    </row>
    <row r="29" spans="1:31" x14ac:dyDescent="0.15">
      <c r="A29" s="83"/>
      <c r="B29" s="83"/>
      <c r="C29" s="83"/>
      <c r="D29" s="83"/>
      <c r="E29" s="83"/>
      <c r="F29" s="80"/>
      <c r="G29" s="83"/>
      <c r="H29" s="83"/>
      <c r="I29" s="83"/>
      <c r="J29" s="83"/>
      <c r="K29" s="83"/>
      <c r="L29" s="83"/>
      <c r="M29" s="83"/>
      <c r="N29" s="83"/>
      <c r="O29" s="83"/>
      <c r="P29" s="83"/>
      <c r="Q29" s="83"/>
      <c r="R29" s="83"/>
      <c r="S29" s="83"/>
      <c r="T29" s="83"/>
      <c r="U29" s="83"/>
      <c r="V29" s="83"/>
      <c r="W29" s="83"/>
      <c r="X29" s="83"/>
      <c r="Y29" s="83"/>
      <c r="Z29" s="80"/>
      <c r="AA29" s="80"/>
      <c r="AB29" s="80"/>
      <c r="AC29" s="80"/>
      <c r="AD29" s="80"/>
      <c r="AE29" s="80"/>
    </row>
    <row r="30" spans="1:31" x14ac:dyDescent="0.15">
      <c r="A30" s="83"/>
      <c r="B30" s="83"/>
      <c r="C30" s="83"/>
      <c r="D30" s="83"/>
      <c r="E30" s="83"/>
      <c r="F30" s="80"/>
      <c r="G30" s="83"/>
      <c r="H30" s="83"/>
      <c r="I30" s="83"/>
      <c r="J30" s="83"/>
      <c r="K30" s="83"/>
      <c r="L30" s="83"/>
      <c r="M30" s="83"/>
      <c r="N30" s="83"/>
      <c r="O30" s="83"/>
      <c r="P30" s="83"/>
      <c r="Q30" s="83"/>
      <c r="R30" s="83"/>
      <c r="S30" s="83"/>
      <c r="T30" s="83"/>
      <c r="U30" s="83"/>
      <c r="V30" s="83"/>
      <c r="W30" s="83"/>
      <c r="X30" s="83"/>
      <c r="Y30" s="83"/>
      <c r="Z30" s="80"/>
      <c r="AA30" s="80"/>
      <c r="AB30" s="80"/>
      <c r="AC30" s="80"/>
      <c r="AD30" s="80"/>
      <c r="AE30" s="80"/>
    </row>
  </sheetData>
  <mergeCells count="75">
    <mergeCell ref="G1:H1"/>
    <mergeCell ref="I1:K1"/>
    <mergeCell ref="L1:M1"/>
    <mergeCell ref="N1:AA1"/>
    <mergeCell ref="G2:H2"/>
    <mergeCell ref="I2:K2"/>
    <mergeCell ref="L2:M2"/>
    <mergeCell ref="P2:R2"/>
    <mergeCell ref="T2:U2"/>
    <mergeCell ref="V2:W2"/>
    <mergeCell ref="X2:AA2"/>
    <mergeCell ref="O4:Q4"/>
    <mergeCell ref="R4:AE4"/>
    <mergeCell ref="O5:Q5"/>
    <mergeCell ref="R5:AE5"/>
    <mergeCell ref="O6:Q6"/>
    <mergeCell ref="R6:AE6"/>
    <mergeCell ref="O7:Q7"/>
    <mergeCell ref="R7:W7"/>
    <mergeCell ref="X7:Z7"/>
    <mergeCell ref="AA7:AE7"/>
    <mergeCell ref="E9:N9"/>
    <mergeCell ref="E10:N10"/>
    <mergeCell ref="B11:D11"/>
    <mergeCell ref="E11:N11"/>
    <mergeCell ref="O11:Q11"/>
    <mergeCell ref="R11:AE11"/>
    <mergeCell ref="O9:Q10"/>
    <mergeCell ref="R9:AE10"/>
    <mergeCell ref="O12:Q13"/>
    <mergeCell ref="R12:AE13"/>
    <mergeCell ref="O14:Q15"/>
    <mergeCell ref="R14:AE15"/>
    <mergeCell ref="B15:D16"/>
    <mergeCell ref="E15:N16"/>
    <mergeCell ref="O16:Q16"/>
    <mergeCell ref="R16:AE16"/>
    <mergeCell ref="B12:D12"/>
    <mergeCell ref="E12:N12"/>
    <mergeCell ref="B13:D13"/>
    <mergeCell ref="E13:N13"/>
    <mergeCell ref="B14:D14"/>
    <mergeCell ref="E14:N14"/>
    <mergeCell ref="B24:G24"/>
    <mergeCell ref="H24:M24"/>
    <mergeCell ref="N24:T24"/>
    <mergeCell ref="U24:AE24"/>
    <mergeCell ref="B1:D2"/>
    <mergeCell ref="E1:E2"/>
    <mergeCell ref="F1:F2"/>
    <mergeCell ref="AB1:AC2"/>
    <mergeCell ref="AD1:AE2"/>
    <mergeCell ref="B4:C7"/>
    <mergeCell ref="G4:H5"/>
    <mergeCell ref="I4:M5"/>
    <mergeCell ref="N4:N7"/>
    <mergeCell ref="G6:H7"/>
    <mergeCell ref="I6:M7"/>
    <mergeCell ref="B9:D10"/>
    <mergeCell ref="B18:D18"/>
    <mergeCell ref="G18:N18"/>
    <mergeCell ref="V19:AE20"/>
    <mergeCell ref="B21:C22"/>
    <mergeCell ref="D21:D22"/>
    <mergeCell ref="E21:F22"/>
    <mergeCell ref="G21:N22"/>
    <mergeCell ref="O21:U22"/>
    <mergeCell ref="V21:AE22"/>
    <mergeCell ref="B19:C20"/>
    <mergeCell ref="D19:D20"/>
    <mergeCell ref="E19:F20"/>
    <mergeCell ref="G19:N20"/>
    <mergeCell ref="O19:U20"/>
    <mergeCell ref="O18:U18"/>
    <mergeCell ref="V18:AE18"/>
  </mergeCells>
  <phoneticPr fontId="2"/>
  <dataValidations count="9">
    <dataValidation type="decimal" allowBlank="1" showInputMessage="1" showErrorMessage="1" sqref="E65478:E65479 E131014:E131015 E196550:E196551 E262086:E262087 E327622:E327623 E393158:E393159 E458694:E458695 E524230:E524231 E589766:E589767 E655302:E655303 E720838:E720839 E786374:E786375 E851910:E851911 E917446:E917447 E982982:E982983 M851917:M851956 M786381:M786420 M720845:M720884 M655309:M655348 M589773:M589812 M524237:M524276 M458701:M458740 M393165:M393204 M327629:M327668 M262093:M262132 M196557:M196596 M131021:M131060 M65485:M65524 M982989:M983028 M917453:M917492 E6:E7">
      <formula1>0</formula1>
      <formula2>100000000</formula2>
    </dataValidation>
    <dataValidation type="list" allowBlank="1" showInputMessage="1" showErrorMessage="1" sqref="T2:U2">
      <formula1>"2022/4/1,2022/5/1,2022/6/1,2022/7/1,2022/8/1,2022/9/1,2022/10/1,2022/11/1,2022/12/1,2023/1/1,2023/2/1,2023/3/1"</formula1>
    </dataValidation>
    <dataValidation type="list" allowBlank="1" showInputMessage="1" showErrorMessage="1" sqref="P982978 P917442 P851906 P786370 P720834 P655298 P589762 P524226 P458690 P393154 P327618 P262082 P196546 P131010 P65474 T982978 T917442 T851906 T786370 T720834 T655298 T589762 T524226 T458690 T393154 T327618 T262082 T196546 T131010 T65474 I917444:M917447 I851908:M851911 I786372:M786375 I720836:M720839 I655300:M655303 I589764:M589767 I524228:M524231 I458692:M458695 I393156:M393159 I327620:M327623 I262084:M262087 I196548:M196551 I131012:M131015 I65476:M65479 I982980:M982983 N917453:Q917492 N982989:Q983028 N851917:Q851956 N65485:Q65524 N131021:Q131060 N196557:Q196596 N262093:Q262132 N327629:Q327668 N393165:Q393204 N458701:Q458740 N524237:Q524276 N589773:Q589812 N655309:Q655348 N720845:Q720884 N786381:Q786420 D131031 D65487 D131023 D196559 D262095 D327631 D393167 D458703 D524239 D589775 D655311 D720847 D786383 D851919 D917455 D982991 D196567 D65485 D131021 D196557 D262093 D327629 D393165 D458701 D524237 D589773 D655309 D720845 D786381 D851917 D917453 D982989 D262103 D65501 D131037 D196573 D262109 D327645 D393181 D458717 D524253 D589789 D655325 D720861 D786397 D851933 D917469 D983005 D327639 D65489 D131025 D196561 D262097 D327633 D393169 D458705 D524241 D589777 D655313 D720849 D786385 D851921 D917457 D982993 D393175 D65509 D131045 D196581 D262117 D327653 D393189 D458725 D524261 D589797 D655333 D720869 D786405 D851941 D917477 D983013 D458711 D65505 D131041 D196577 D262113 D327649 D393185 D458721 D524257 D589793 D655329 D720865 D786401 D851937 D917473 D983009 D524247 D65493 D131029 D196565 D262101 D327637 D393173 D458709 D524245 D589781 D655317 D720853 D786389 D851925 D917461 D982997 D589783 D65491 D131027 D196563 D262099 D327635 D393171 D458707 D524243 D589779 D655315 D720851 D786387 D851923 D917459 D982995 D655319 D65497 D131033 D196569 D262105 D327641 D393177 D458713 D524249 D589785 D655321 D720857 D786393 D851929 D917465 D983001 D720855 D65503 D131039 D196575 D262111 D327647 D393183 D458719 D524255 D589791 D655327 D720863 D786399 D851935 D917471 D983007 D786391 D65499 D131035 D196571 D262107 D327643 D393179 D458715 D524251 D589787 D655323 D720859 D786395 D851931 D917467 D983003 D851927 D65507 D131043 D196579 D262115 D327651 D393187 D458723 D524259 D589795 D655331 D720867 D786403 D851939 D917475 D983011 D917463 D65511:D65524 D131047:D131060 D196583:D196596 D262119:D262132 D327655:D327668 D393191:D393204 D458727:D458740 D524263:D524276 D589799:D589812 D655335:D655348 D720871:D720884 D786407:D786420 D851943:D851956 D917479:D917492 D983015:D983028 D982999 D65495"/>
    <dataValidation type="decimal" allowBlank="1" showInputMessage="1" showErrorMessage="1" sqref="T65485:T65524 T131021:T131060 T196557:T196596 T262093:T262132 T327629:T327668 T393165:T393204 T458701:T458740 T524237:T524276 T589773:T589812 T655309:T655348 T720845:T720884 T786381:T786420 T851917:T851956 T917453:T917492 T982989:T983028 W982989:W983028 W65485:W65524 W131021:W131060 W196557:W196596 W262093:W262132 W327629:W327668 W393165:W393204 W458701:W458740 W524237:W524276 W589773:W589812 W655309:W655348 W720845:W720884 W786381:W786420 W851917:W851956 W917453:W917492">
      <formula1>0</formula1>
      <formula2>1000000000</formula2>
    </dataValidation>
    <dataValidation type="decimal" allowBlank="1" showInputMessage="1" showErrorMessage="1" sqref="Y982989:Y983028 Y65485:Y65524 Y131021:Y131060 Y196557:Y196596 Y262093:Y262132 Y327629:Y327668 Y393165:Y393204 Y458701:Y458740 Y524237:Y524276 Y589773:Y589812 Y655309:Y655348 Y720845:Y720884 Y786381:Y786420 Y851917:Y851956 Y917453:Y917492">
      <formula1>0</formula1>
      <formula2>100000</formula2>
    </dataValidation>
    <dataValidation type="whole" allowBlank="1" showInputMessage="1" showErrorMessage="1" sqref="X982989:X983028 X65485:X65524 X131021:X131060 X196557:X196596 X262093:X262132 X327629:X327668 X393165:X393204 X458701:X458740 X524237:X524276 X589773:X589812 X655309:X655348 X720845:X720884 X786381:X786420 X851917:X851956 X917453:X917492">
      <formula1>0</formula1>
      <formula2>1000000000</formula2>
    </dataValidation>
    <dataValidation type="list" allowBlank="1" showInputMessage="1" showErrorMessage="1" sqref="E9:N9">
      <formula1>"① 令和3年度版観光白書第Ⅳ部記載コンテンツ,②国立公園関連,③文化財関連,④地域ならではの隠れた観光資源関連"</formula1>
    </dataValidation>
    <dataValidation type="list" allowBlank="1" showInputMessage="1" showErrorMessage="1" sqref="P2:R2">
      <formula1>"2022/4/1,2022/5/1,2022/6/1,2022/7/1,2022/8/1,2022/9/1,2022/10/1,2022/11/1,2022/12/1,2023/1/1,2023/2/1,2023/3/1"</formula1>
    </dataValidation>
    <dataValidation type="list" allowBlank="1" showInputMessage="1" showErrorMessage="1" sqref="D19:D22">
      <formula1>"S,A,B,C"</formula1>
    </dataValidation>
  </dataValidations>
  <printOptions horizontalCentered="1" verticalCentered="1"/>
  <pageMargins left="0.23622047244094491" right="0.23622047244094491" top="0.19685039370078741" bottom="0.19685039370078741" header="0.19685039370078741" footer="0.19685039370078741"/>
  <pageSetup paperSize="9" scale="59" orientation="landscape" r:id="rId1"/>
  <headerFooter>
    <oddHeader>&amp;L［資料３］&amp;R【様式１－２】</oddHeader>
    <oddFooter>&amp;R&amp;"Meiryo UI,標準"‹R4年度› 地域の観光資源を活用したプロモーション事業</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2060"/>
  </sheetPr>
  <dimension ref="A1:AJ21"/>
  <sheetViews>
    <sheetView zoomScale="75" zoomScaleNormal="75" zoomScaleSheetLayoutView="75" workbookViewId="0">
      <selection activeCell="D1" sqref="D1"/>
    </sheetView>
  </sheetViews>
  <sheetFormatPr defaultRowHeight="16.5" x14ac:dyDescent="0.15"/>
  <cols>
    <col min="1" max="1" width="1.625" style="79" customWidth="1"/>
    <col min="2" max="2" width="3.75" style="79" customWidth="1"/>
    <col min="3" max="3" width="8.75" style="79" customWidth="1"/>
    <col min="4" max="9" width="9.625" style="79" customWidth="1"/>
    <col min="10" max="14" width="5.625" style="79" customWidth="1"/>
    <col min="15" max="15" width="5.625" style="80" customWidth="1"/>
    <col min="16" max="19" width="5.875" style="79" customWidth="1"/>
    <col min="20" max="22" width="9.625" style="110" customWidth="1"/>
    <col min="23" max="31" width="3.125" style="79" customWidth="1"/>
    <col min="32" max="35" width="4.625" style="79" customWidth="1"/>
    <col min="36" max="36" width="10.125" style="80" customWidth="1"/>
    <col min="37" max="37" width="9" style="80" customWidth="1"/>
    <col min="38" max="16384" width="9" style="80"/>
  </cols>
  <sheetData>
    <row r="1" spans="2:36" ht="23.25" customHeight="1" x14ac:dyDescent="0.15">
      <c r="B1" s="578" t="s">
        <v>1</v>
      </c>
      <c r="C1" s="579"/>
      <c r="D1" s="118">
        <v>1</v>
      </c>
      <c r="E1" s="294" t="s">
        <v>70</v>
      </c>
      <c r="F1" s="580"/>
      <c r="G1" s="581">
        <f>IF($D$1="","",VLOOKUP($D$1,'プロジェクトリスト(様式1-1)'!$B$4:$E$23,2,FALSE))</f>
        <v>0</v>
      </c>
      <c r="H1" s="582"/>
      <c r="I1" s="582"/>
      <c r="J1" s="582"/>
      <c r="K1" s="582"/>
      <c r="L1" s="582"/>
      <c r="M1" s="582"/>
      <c r="N1" s="582"/>
      <c r="O1" s="582"/>
      <c r="P1" s="582"/>
      <c r="Q1" s="582"/>
      <c r="R1" s="582"/>
      <c r="S1" s="582"/>
      <c r="T1" s="583"/>
      <c r="U1" s="128"/>
      <c r="V1" s="128"/>
      <c r="W1" s="133"/>
      <c r="X1" s="133"/>
      <c r="Y1" s="140"/>
      <c r="Z1" s="140"/>
      <c r="AA1" s="140"/>
      <c r="AB1" s="140"/>
      <c r="AC1" s="140"/>
      <c r="AD1" s="140"/>
      <c r="AE1" s="140"/>
      <c r="AG1" s="141" t="s">
        <v>172</v>
      </c>
      <c r="AH1" s="584" t="e">
        <f ca="1">lastSaveTime()</f>
        <v>#NAME?</v>
      </c>
      <c r="AI1" s="584"/>
      <c r="AJ1" s="584"/>
    </row>
    <row r="2" spans="2:36" ht="57" customHeight="1" x14ac:dyDescent="0.15">
      <c r="B2" s="376" t="s">
        <v>28</v>
      </c>
      <c r="C2" s="517" t="s">
        <v>54</v>
      </c>
      <c r="D2" s="394" t="s">
        <v>125</v>
      </c>
      <c r="E2" s="519"/>
      <c r="F2" s="519"/>
      <c r="G2" s="519"/>
      <c r="H2" s="519"/>
      <c r="I2" s="395"/>
      <c r="J2" s="521" t="s">
        <v>65</v>
      </c>
      <c r="K2" s="522"/>
      <c r="L2" s="523"/>
      <c r="M2" s="527" t="s">
        <v>48</v>
      </c>
      <c r="N2" s="528"/>
      <c r="O2" s="529"/>
      <c r="P2" s="491" t="s">
        <v>30</v>
      </c>
      <c r="Q2" s="533"/>
      <c r="R2" s="533"/>
      <c r="S2" s="492"/>
      <c r="T2" s="537" t="s">
        <v>64</v>
      </c>
      <c r="U2" s="539" t="s">
        <v>63</v>
      </c>
      <c r="V2" s="541" t="s">
        <v>81</v>
      </c>
      <c r="W2" s="585" t="s">
        <v>181</v>
      </c>
      <c r="X2" s="586"/>
      <c r="Y2" s="586"/>
      <c r="Z2" s="586"/>
      <c r="AA2" s="586"/>
      <c r="AB2" s="586"/>
      <c r="AC2" s="586"/>
      <c r="AD2" s="586"/>
      <c r="AE2" s="586"/>
      <c r="AF2" s="491" t="s">
        <v>80</v>
      </c>
      <c r="AG2" s="533"/>
      <c r="AH2" s="533"/>
      <c r="AI2" s="492"/>
      <c r="AJ2" s="543" t="s">
        <v>124</v>
      </c>
    </row>
    <row r="3" spans="2:36" ht="18" customHeight="1" x14ac:dyDescent="0.15">
      <c r="B3" s="516"/>
      <c r="C3" s="518"/>
      <c r="D3" s="396"/>
      <c r="E3" s="520"/>
      <c r="F3" s="520"/>
      <c r="G3" s="520"/>
      <c r="H3" s="520"/>
      <c r="I3" s="397"/>
      <c r="J3" s="524"/>
      <c r="K3" s="525"/>
      <c r="L3" s="526"/>
      <c r="M3" s="530"/>
      <c r="N3" s="531"/>
      <c r="O3" s="532"/>
      <c r="P3" s="534"/>
      <c r="Q3" s="535"/>
      <c r="R3" s="535"/>
      <c r="S3" s="536"/>
      <c r="T3" s="538"/>
      <c r="U3" s="540"/>
      <c r="V3" s="542"/>
      <c r="W3" s="134" t="s">
        <v>33</v>
      </c>
      <c r="X3" s="137" t="s">
        <v>73</v>
      </c>
      <c r="Y3" s="137" t="s">
        <v>74</v>
      </c>
      <c r="Z3" s="137" t="s">
        <v>61</v>
      </c>
      <c r="AA3" s="137" t="s">
        <v>77</v>
      </c>
      <c r="AB3" s="137" t="s">
        <v>78</v>
      </c>
      <c r="AC3" s="137" t="s">
        <v>179</v>
      </c>
      <c r="AD3" s="137" t="s">
        <v>10</v>
      </c>
      <c r="AE3" s="137" t="s">
        <v>180</v>
      </c>
      <c r="AF3" s="534"/>
      <c r="AG3" s="535"/>
      <c r="AH3" s="535"/>
      <c r="AI3" s="536"/>
      <c r="AJ3" s="544"/>
    </row>
    <row r="4" spans="2:36" ht="80.25" customHeight="1" x14ac:dyDescent="0.15">
      <c r="B4" s="111">
        <v>1</v>
      </c>
      <c r="C4" s="115"/>
      <c r="D4" s="570"/>
      <c r="E4" s="571"/>
      <c r="F4" s="571"/>
      <c r="G4" s="571"/>
      <c r="H4" s="571"/>
      <c r="I4" s="572"/>
      <c r="J4" s="559"/>
      <c r="K4" s="560"/>
      <c r="L4" s="561"/>
      <c r="M4" s="559"/>
      <c r="N4" s="560"/>
      <c r="O4" s="561"/>
      <c r="P4" s="573"/>
      <c r="Q4" s="574"/>
      <c r="R4" s="574"/>
      <c r="S4" s="575"/>
      <c r="T4" s="123">
        <f t="shared" ref="T4:T13" si="0">U4+V4</f>
        <v>0</v>
      </c>
      <c r="U4" s="129"/>
      <c r="V4" s="131"/>
      <c r="W4" s="135"/>
      <c r="X4" s="138"/>
      <c r="Y4" s="138"/>
      <c r="Z4" s="138"/>
      <c r="AA4" s="138"/>
      <c r="AB4" s="138"/>
      <c r="AC4" s="138"/>
      <c r="AD4" s="138"/>
      <c r="AE4" s="138"/>
      <c r="AF4" s="576"/>
      <c r="AG4" s="577"/>
      <c r="AH4" s="577"/>
      <c r="AI4" s="577"/>
      <c r="AJ4" s="142"/>
    </row>
    <row r="5" spans="2:36" ht="80.25" customHeight="1" x14ac:dyDescent="0.15">
      <c r="B5" s="112">
        <v>2</v>
      </c>
      <c r="C5" s="116"/>
      <c r="D5" s="567"/>
      <c r="E5" s="568"/>
      <c r="F5" s="568"/>
      <c r="G5" s="568"/>
      <c r="H5" s="568"/>
      <c r="I5" s="569"/>
      <c r="J5" s="556"/>
      <c r="K5" s="557"/>
      <c r="L5" s="558"/>
      <c r="M5" s="559"/>
      <c r="N5" s="560"/>
      <c r="O5" s="561"/>
      <c r="P5" s="562"/>
      <c r="Q5" s="563"/>
      <c r="R5" s="563"/>
      <c r="S5" s="564"/>
      <c r="T5" s="123">
        <f t="shared" si="0"/>
        <v>0</v>
      </c>
      <c r="U5" s="129"/>
      <c r="V5" s="131"/>
      <c r="W5" s="135"/>
      <c r="X5" s="138"/>
      <c r="Y5" s="138"/>
      <c r="Z5" s="138"/>
      <c r="AA5" s="138"/>
      <c r="AB5" s="138"/>
      <c r="AC5" s="138"/>
      <c r="AD5" s="138"/>
      <c r="AE5" s="138"/>
      <c r="AF5" s="565"/>
      <c r="AG5" s="566"/>
      <c r="AH5" s="566"/>
      <c r="AI5" s="566"/>
      <c r="AJ5" s="142"/>
    </row>
    <row r="6" spans="2:36" ht="80.25" customHeight="1" x14ac:dyDescent="0.15">
      <c r="B6" s="112">
        <v>3</v>
      </c>
      <c r="C6" s="116"/>
      <c r="D6" s="567"/>
      <c r="E6" s="568"/>
      <c r="F6" s="568"/>
      <c r="G6" s="568"/>
      <c r="H6" s="568"/>
      <c r="I6" s="569"/>
      <c r="J6" s="556"/>
      <c r="K6" s="557"/>
      <c r="L6" s="558"/>
      <c r="M6" s="559"/>
      <c r="N6" s="560"/>
      <c r="O6" s="561"/>
      <c r="P6" s="562"/>
      <c r="Q6" s="563"/>
      <c r="R6" s="563"/>
      <c r="S6" s="564"/>
      <c r="T6" s="123">
        <f t="shared" si="0"/>
        <v>0</v>
      </c>
      <c r="U6" s="129"/>
      <c r="V6" s="131"/>
      <c r="W6" s="135"/>
      <c r="X6" s="138"/>
      <c r="Y6" s="138"/>
      <c r="Z6" s="138"/>
      <c r="AA6" s="138"/>
      <c r="AB6" s="138"/>
      <c r="AC6" s="138"/>
      <c r="AD6" s="138"/>
      <c r="AE6" s="138"/>
      <c r="AF6" s="565"/>
      <c r="AG6" s="566"/>
      <c r="AH6" s="566"/>
      <c r="AI6" s="566"/>
      <c r="AJ6" s="142"/>
    </row>
    <row r="7" spans="2:36" ht="80.25" customHeight="1" x14ac:dyDescent="0.15">
      <c r="B7" s="112">
        <v>4</v>
      </c>
      <c r="C7" s="116"/>
      <c r="D7" s="556"/>
      <c r="E7" s="557"/>
      <c r="F7" s="557"/>
      <c r="G7" s="557"/>
      <c r="H7" s="557"/>
      <c r="I7" s="558"/>
      <c r="J7" s="556"/>
      <c r="K7" s="557"/>
      <c r="L7" s="558"/>
      <c r="M7" s="559"/>
      <c r="N7" s="560"/>
      <c r="O7" s="561"/>
      <c r="P7" s="562"/>
      <c r="Q7" s="563"/>
      <c r="R7" s="563"/>
      <c r="S7" s="564"/>
      <c r="T7" s="123">
        <f t="shared" si="0"/>
        <v>0</v>
      </c>
      <c r="U7" s="129"/>
      <c r="V7" s="131"/>
      <c r="W7" s="135"/>
      <c r="X7" s="138"/>
      <c r="Y7" s="138"/>
      <c r="Z7" s="138"/>
      <c r="AA7" s="138"/>
      <c r="AB7" s="138"/>
      <c r="AC7" s="138"/>
      <c r="AD7" s="138"/>
      <c r="AE7" s="138"/>
      <c r="AF7" s="565"/>
      <c r="AG7" s="566"/>
      <c r="AH7" s="566"/>
      <c r="AI7" s="566"/>
      <c r="AJ7" s="142"/>
    </row>
    <row r="8" spans="2:36" ht="80.25" customHeight="1" x14ac:dyDescent="0.15">
      <c r="B8" s="112">
        <v>5</v>
      </c>
      <c r="C8" s="116"/>
      <c r="D8" s="556"/>
      <c r="E8" s="557"/>
      <c r="F8" s="557"/>
      <c r="G8" s="557"/>
      <c r="H8" s="557"/>
      <c r="I8" s="558"/>
      <c r="J8" s="556"/>
      <c r="K8" s="557"/>
      <c r="L8" s="558"/>
      <c r="M8" s="559"/>
      <c r="N8" s="560"/>
      <c r="O8" s="561"/>
      <c r="P8" s="562"/>
      <c r="Q8" s="563"/>
      <c r="R8" s="563"/>
      <c r="S8" s="564"/>
      <c r="T8" s="123">
        <f t="shared" si="0"/>
        <v>0</v>
      </c>
      <c r="U8" s="129"/>
      <c r="V8" s="131"/>
      <c r="W8" s="135"/>
      <c r="X8" s="138"/>
      <c r="Y8" s="138"/>
      <c r="Z8" s="138"/>
      <c r="AA8" s="138"/>
      <c r="AB8" s="138"/>
      <c r="AC8" s="138"/>
      <c r="AD8" s="138"/>
      <c r="AE8" s="138"/>
      <c r="AF8" s="565"/>
      <c r="AG8" s="566"/>
      <c r="AH8" s="566"/>
      <c r="AI8" s="566"/>
      <c r="AJ8" s="142"/>
    </row>
    <row r="9" spans="2:36" ht="80.25" customHeight="1" x14ac:dyDescent="0.15">
      <c r="B9" s="112">
        <v>6</v>
      </c>
      <c r="C9" s="116"/>
      <c r="D9" s="556"/>
      <c r="E9" s="557"/>
      <c r="F9" s="557"/>
      <c r="G9" s="557"/>
      <c r="H9" s="557"/>
      <c r="I9" s="558"/>
      <c r="J9" s="556"/>
      <c r="K9" s="557"/>
      <c r="L9" s="558"/>
      <c r="M9" s="559"/>
      <c r="N9" s="560"/>
      <c r="O9" s="561"/>
      <c r="P9" s="562"/>
      <c r="Q9" s="563"/>
      <c r="R9" s="563"/>
      <c r="S9" s="564"/>
      <c r="T9" s="123">
        <f t="shared" si="0"/>
        <v>0</v>
      </c>
      <c r="U9" s="129"/>
      <c r="V9" s="131"/>
      <c r="W9" s="135"/>
      <c r="X9" s="138"/>
      <c r="Y9" s="138"/>
      <c r="Z9" s="138"/>
      <c r="AA9" s="138"/>
      <c r="AB9" s="138"/>
      <c r="AC9" s="138"/>
      <c r="AD9" s="138"/>
      <c r="AE9" s="138"/>
      <c r="AF9" s="565"/>
      <c r="AG9" s="566"/>
      <c r="AH9" s="566"/>
      <c r="AI9" s="566"/>
      <c r="AJ9" s="142"/>
    </row>
    <row r="10" spans="2:36" ht="80.25" customHeight="1" x14ac:dyDescent="0.15">
      <c r="B10" s="112">
        <v>7</v>
      </c>
      <c r="C10" s="116"/>
      <c r="D10" s="556"/>
      <c r="E10" s="557"/>
      <c r="F10" s="557"/>
      <c r="G10" s="557"/>
      <c r="H10" s="557"/>
      <c r="I10" s="558"/>
      <c r="J10" s="556"/>
      <c r="K10" s="557"/>
      <c r="L10" s="558"/>
      <c r="M10" s="559"/>
      <c r="N10" s="560"/>
      <c r="O10" s="561"/>
      <c r="P10" s="562"/>
      <c r="Q10" s="563"/>
      <c r="R10" s="563"/>
      <c r="S10" s="564"/>
      <c r="T10" s="123">
        <f t="shared" si="0"/>
        <v>0</v>
      </c>
      <c r="U10" s="129"/>
      <c r="V10" s="131"/>
      <c r="W10" s="135"/>
      <c r="X10" s="138"/>
      <c r="Y10" s="138"/>
      <c r="Z10" s="138"/>
      <c r="AA10" s="138"/>
      <c r="AB10" s="138"/>
      <c r="AC10" s="138"/>
      <c r="AD10" s="138"/>
      <c r="AE10" s="138"/>
      <c r="AF10" s="565"/>
      <c r="AG10" s="566"/>
      <c r="AH10" s="566"/>
      <c r="AI10" s="566"/>
      <c r="AJ10" s="142"/>
    </row>
    <row r="11" spans="2:36" ht="80.25" customHeight="1" x14ac:dyDescent="0.15">
      <c r="B11" s="112">
        <v>8</v>
      </c>
      <c r="C11" s="116"/>
      <c r="D11" s="556"/>
      <c r="E11" s="557"/>
      <c r="F11" s="557"/>
      <c r="G11" s="557"/>
      <c r="H11" s="557"/>
      <c r="I11" s="558"/>
      <c r="J11" s="556"/>
      <c r="K11" s="557"/>
      <c r="L11" s="558"/>
      <c r="M11" s="559"/>
      <c r="N11" s="560"/>
      <c r="O11" s="561"/>
      <c r="P11" s="562"/>
      <c r="Q11" s="563"/>
      <c r="R11" s="563"/>
      <c r="S11" s="564"/>
      <c r="T11" s="123">
        <f t="shared" si="0"/>
        <v>0</v>
      </c>
      <c r="U11" s="129"/>
      <c r="V11" s="131"/>
      <c r="W11" s="135"/>
      <c r="X11" s="138"/>
      <c r="Y11" s="138"/>
      <c r="Z11" s="138"/>
      <c r="AA11" s="138"/>
      <c r="AB11" s="138"/>
      <c r="AC11" s="138"/>
      <c r="AD11" s="138"/>
      <c r="AE11" s="138"/>
      <c r="AF11" s="565"/>
      <c r="AG11" s="566"/>
      <c r="AH11" s="566"/>
      <c r="AI11" s="566"/>
      <c r="AJ11" s="142"/>
    </row>
    <row r="12" spans="2:36" ht="80.25" customHeight="1" x14ac:dyDescent="0.15">
      <c r="B12" s="112">
        <v>9</v>
      </c>
      <c r="C12" s="116"/>
      <c r="D12" s="556"/>
      <c r="E12" s="557"/>
      <c r="F12" s="557"/>
      <c r="G12" s="557"/>
      <c r="H12" s="557"/>
      <c r="I12" s="558"/>
      <c r="J12" s="556"/>
      <c r="K12" s="557"/>
      <c r="L12" s="558"/>
      <c r="M12" s="559"/>
      <c r="N12" s="560"/>
      <c r="O12" s="561"/>
      <c r="P12" s="562"/>
      <c r="Q12" s="563"/>
      <c r="R12" s="563"/>
      <c r="S12" s="564"/>
      <c r="T12" s="123">
        <f t="shared" si="0"/>
        <v>0</v>
      </c>
      <c r="U12" s="129"/>
      <c r="V12" s="131"/>
      <c r="W12" s="135"/>
      <c r="X12" s="138"/>
      <c r="Y12" s="138"/>
      <c r="Z12" s="138"/>
      <c r="AA12" s="138"/>
      <c r="AB12" s="138"/>
      <c r="AC12" s="138"/>
      <c r="AD12" s="138"/>
      <c r="AE12" s="138"/>
      <c r="AF12" s="565"/>
      <c r="AG12" s="566"/>
      <c r="AH12" s="566"/>
      <c r="AI12" s="566"/>
      <c r="AJ12" s="142"/>
    </row>
    <row r="13" spans="2:36" ht="80.25" customHeight="1" x14ac:dyDescent="0.15">
      <c r="B13" s="113">
        <v>10</v>
      </c>
      <c r="C13" s="116"/>
      <c r="D13" s="545"/>
      <c r="E13" s="546"/>
      <c r="F13" s="546"/>
      <c r="G13" s="546"/>
      <c r="H13" s="546"/>
      <c r="I13" s="547"/>
      <c r="J13" s="545"/>
      <c r="K13" s="546"/>
      <c r="L13" s="547"/>
      <c r="M13" s="548"/>
      <c r="N13" s="549"/>
      <c r="O13" s="550"/>
      <c r="P13" s="551"/>
      <c r="Q13" s="552"/>
      <c r="R13" s="552"/>
      <c r="S13" s="553"/>
      <c r="T13" s="124">
        <f t="shared" si="0"/>
        <v>0</v>
      </c>
      <c r="U13" s="130"/>
      <c r="V13" s="132"/>
      <c r="W13" s="136"/>
      <c r="X13" s="139"/>
      <c r="Y13" s="139"/>
      <c r="Z13" s="139"/>
      <c r="AA13" s="139"/>
      <c r="AB13" s="139"/>
      <c r="AC13" s="139"/>
      <c r="AD13" s="139"/>
      <c r="AE13" s="139"/>
      <c r="AF13" s="554"/>
      <c r="AG13" s="555"/>
      <c r="AH13" s="555"/>
      <c r="AI13" s="555"/>
      <c r="AJ13" s="143"/>
    </row>
    <row r="14" spans="2:36" x14ac:dyDescent="0.15">
      <c r="B14" s="114"/>
      <c r="C14" s="117"/>
      <c r="D14" s="117"/>
      <c r="E14" s="117"/>
      <c r="F14" s="117"/>
      <c r="G14" s="117"/>
      <c r="H14" s="117"/>
      <c r="I14" s="117"/>
      <c r="J14" s="117"/>
      <c r="K14" s="117"/>
      <c r="L14" s="117"/>
      <c r="M14" s="117"/>
      <c r="N14" s="117"/>
      <c r="O14" s="117"/>
      <c r="P14" s="513" t="s">
        <v>126</v>
      </c>
      <c r="Q14" s="513"/>
      <c r="R14" s="513"/>
      <c r="S14" s="513"/>
      <c r="T14" s="125">
        <f>SUM(T4:T13)</f>
        <v>0</v>
      </c>
      <c r="U14" s="125">
        <f>SUM(U4:U13)</f>
        <v>0</v>
      </c>
      <c r="V14" s="125">
        <f>SUM(V4:V13)</f>
        <v>0</v>
      </c>
      <c r="W14" s="514"/>
      <c r="X14" s="514"/>
      <c r="Y14" s="514"/>
      <c r="Z14" s="514"/>
      <c r="AA14" s="514"/>
      <c r="AB14" s="514"/>
      <c r="AC14" s="514"/>
      <c r="AD14" s="514"/>
      <c r="AE14" s="514"/>
      <c r="AF14" s="514"/>
      <c r="AG14" s="514"/>
      <c r="AH14" s="514"/>
      <c r="AI14" s="514"/>
      <c r="AJ14" s="515"/>
    </row>
    <row r="15" spans="2:36" x14ac:dyDescent="0.15">
      <c r="S15" s="122" t="s">
        <v>127</v>
      </c>
      <c r="T15" s="126">
        <f>IF($D$1="",0,VLOOKUP($D$1,'プロジェクトリスト(様式1-1)※記載例'!$B$4:$L$23,9,FALSE))</f>
        <v>12660</v>
      </c>
      <c r="U15" s="126">
        <f>IF($D$1="",0,VLOOKUP($D$1,'プロジェクトリスト(様式1-1)※記載例'!$B$4:$L$23,10,FALSE))</f>
        <v>6330</v>
      </c>
      <c r="V15" s="126">
        <f>IF($D$1="",0,VLOOKUP($D$1,'プロジェクトリスト(様式1-1)※記載例'!$B$4:$L$23,11,FALSE))</f>
        <v>6330</v>
      </c>
    </row>
    <row r="16" spans="2:36" x14ac:dyDescent="0.15">
      <c r="S16" s="122"/>
      <c r="T16" s="127" t="str">
        <f>IF(T14=T15,"OK","×")</f>
        <v>×</v>
      </c>
      <c r="U16" s="127" t="str">
        <f>IF(U14=U15,"OK","×")</f>
        <v>×</v>
      </c>
      <c r="V16" s="127" t="str">
        <f>IF(V14=V15,"OK","×")</f>
        <v>×</v>
      </c>
    </row>
    <row r="20" spans="4:36" s="79" customFormat="1" x14ac:dyDescent="0.15">
      <c r="E20" s="120"/>
      <c r="L20" s="79" t="s">
        <v>31</v>
      </c>
      <c r="O20" s="121"/>
      <c r="T20" s="110"/>
      <c r="U20" s="110"/>
      <c r="V20" s="110"/>
      <c r="AJ20" s="80"/>
    </row>
    <row r="21" spans="4:36" s="79" customFormat="1" x14ac:dyDescent="0.15">
      <c r="D21" s="119"/>
      <c r="O21" s="121"/>
      <c r="T21" s="110"/>
      <c r="U21" s="110"/>
      <c r="V21" s="110"/>
      <c r="AJ21" s="80"/>
    </row>
  </sheetData>
  <mergeCells count="68">
    <mergeCell ref="B1:C1"/>
    <mergeCell ref="E1:F1"/>
    <mergeCell ref="G1:T1"/>
    <mergeCell ref="AH1:AJ1"/>
    <mergeCell ref="W2:AE2"/>
    <mergeCell ref="D4:I4"/>
    <mergeCell ref="J4:L4"/>
    <mergeCell ref="M4:O4"/>
    <mergeCell ref="P4:S4"/>
    <mergeCell ref="AF4:AI4"/>
    <mergeCell ref="D5:I5"/>
    <mergeCell ref="J5:L5"/>
    <mergeCell ref="M5:O5"/>
    <mergeCell ref="P5:S5"/>
    <mergeCell ref="AF5:AI5"/>
    <mergeCell ref="D6:I6"/>
    <mergeCell ref="J6:L6"/>
    <mergeCell ref="M6:O6"/>
    <mergeCell ref="P6:S6"/>
    <mergeCell ref="AF6:AI6"/>
    <mergeCell ref="D7:I7"/>
    <mergeCell ref="J7:L7"/>
    <mergeCell ref="M7:O7"/>
    <mergeCell ref="P7:S7"/>
    <mergeCell ref="AF7:AI7"/>
    <mergeCell ref="D8:I8"/>
    <mergeCell ref="J8:L8"/>
    <mergeCell ref="M8:O8"/>
    <mergeCell ref="P8:S8"/>
    <mergeCell ref="AF8:AI8"/>
    <mergeCell ref="D9:I9"/>
    <mergeCell ref="J9:L9"/>
    <mergeCell ref="M9:O9"/>
    <mergeCell ref="P9:S9"/>
    <mergeCell ref="AF9:AI9"/>
    <mergeCell ref="D10:I10"/>
    <mergeCell ref="J10:L10"/>
    <mergeCell ref="M10:O10"/>
    <mergeCell ref="P10:S10"/>
    <mergeCell ref="AF10:AI10"/>
    <mergeCell ref="D11:I11"/>
    <mergeCell ref="J11:L11"/>
    <mergeCell ref="M11:O11"/>
    <mergeCell ref="P11:S11"/>
    <mergeCell ref="AF11:AI11"/>
    <mergeCell ref="P13:S13"/>
    <mergeCell ref="AF13:AI13"/>
    <mergeCell ref="D12:I12"/>
    <mergeCell ref="J12:L12"/>
    <mergeCell ref="M12:O12"/>
    <mergeCell ref="P12:S12"/>
    <mergeCell ref="AF12:AI12"/>
    <mergeCell ref="P14:S14"/>
    <mergeCell ref="W14:AJ14"/>
    <mergeCell ref="B2:B3"/>
    <mergeCell ref="C2:C3"/>
    <mergeCell ref="D2:I3"/>
    <mergeCell ref="J2:L3"/>
    <mergeCell ref="M2:O3"/>
    <mergeCell ref="P2:S3"/>
    <mergeCell ref="T2:T3"/>
    <mergeCell ref="U2:U3"/>
    <mergeCell ref="V2:V3"/>
    <mergeCell ref="AF2:AI3"/>
    <mergeCell ref="AJ2:AJ3"/>
    <mergeCell ref="D13:I13"/>
    <mergeCell ref="J13:L13"/>
    <mergeCell ref="M13:O13"/>
  </mergeCells>
  <phoneticPr fontId="2"/>
  <dataValidations count="6">
    <dataValidation type="decimal" allowBlank="1" showInputMessage="1" showErrorMessage="1" sqref="T4:T13 K851942:K851981 K786406:K786445 K720870:K720909 K655334:K655373 K589798:K589837 K524262:K524301 K458726:K458765 K393190:K393229 K327654:K327693 K262118:K262157 K196582:K196621 K131046:K131085 K65510:K65549 K983014:K983053 D983007:D983008 D917471:D917472 D851935:D851936 D786399:D786400 D720863:D720864 D655327:D655328 D589791:D589792 D524255:D524256 D458719:D458720 D393183:D393184 D327647:D327648 D262111:D262112 D196575:D196576 D131039:D131040 D65503:D65504 K917478:K917517">
      <formula1>0</formula1>
      <formula2>100000000</formula2>
    </dataValidation>
    <dataValidation type="list" allowBlank="1" showInputMessage="1" showErrorMessage="1" sqref="W4:AE13">
      <formula1>"－,○"</formula1>
    </dataValidation>
    <dataValidation type="list" allowBlank="1" showInputMessage="1" showErrorMessage="1" sqref="V983003 V917467 V851931 V786395 V720859 V655323 V589787 V524251 V458715 V393179 V327643 V262107 V196571 V131035 V65499 P917478:R917517 P851942:R851981 P786406:R786445 P720870:R720909 P655334:R655373 P589798:R589837 P524262:R524301 P458726:R458765 P393190:R393229 P327654:R327693 P262118:R262157 P196582:R196621 P131046:R131085 P65510:R65549 P983014:R983053 L917478:N917517 L983014:N983053 Q65499 Q131035 Q196571 Q262107 Q327643 Q393179 Q458715 Q524251 Q589787 Q655323 Q720859 Q786395 Q851931 Q917467 Q983003 L851942:N851981 L65510:N65549 L131046:N131085 L196582:N196621 L262118:N262157 L327654:N327693 L393190:N393229 L458726:N458765 L524262:N524301 L589798:N589837 L655334:N655373 L720870:N720909 L786406:N786445 C131056 C65512 C131048 C196584 C262120 C327656 C393192 C458728 C524264 C589800 C655336 C720872 C786408 C851944 C917480 C983016 C196592 C65510 C131046 C196582 C262118 C327654 C393190 C458726 C524262 C589798 C655334 C720870 C786406 C851942 C917478 C983014 C262128 C65526 C131062 C196598 C262134 C327670 C393206 C458742 C524278 C589814 C655350 C720886 C786422 C851958 C917494 C983030 C327664 C65514 C131050 C196586 C262122 C327658 C393194 C458730 C524266 C589802 C655338 C720874 C786410 C851946 C917482 C983018 C393200 C65534 C131070 C196606 C262142 C327678 C393214 C458750 C524286 C589822 C655358 C720894 C786430 C851966 C917502 C983038 C458736 C65530 C131066 C196602 C262138 C327674 C393210 C458746 C524282 C589818 C655354 C720890 C786426 C851962 C917498 C983034 C524272 C65518 C131054 C196590 C262126 C327662 C393198 C458734 C524270 C589806 C655342 C720878 C786414 C851950 C917486 C983022 C589808 C65516 C131052 C196588 C262124 C327660 C393196 C458732 C524268 C589804 C655340 C720876 C786412 C851948 C917484 C983020 C655344 C65522 C131058 C196594 C262130 C327666 C393202 C458738 C524274 C589810 C655346 C720882 C786418 C851954 C917490 C983026 C720880 C65528 C131064 C196600 C262136 C327672 C393208 C458744 C524280 C589816 C655352 C720888 C786424 C851960 C917496 C983032 C786416 C65524 C131060 C196596 C262132 C327668 C393204 C458740 C524276 C589812 C655348 C720884 C786420 C851956 C917492 C983028 C851952 C65532 C131068 C196604 C262140 C327676 C393212 C458748 C524284 C589820 C655356 C720892 C786428 C851964 C917500 C983036 C917488 C65536:C65549 C131072:C131085 C196608:C196621 C262144:C262157 C327680:C327693 C393216:C393229 C458752:C458765 C524288:C524301 C589824:C589837 C655360:C655373 C720896:C720909 C786432:C786445 C851968:C851981 C917504:C917517 C983040:C983053 C983024 C65520 G983005:K983008 G65501:K65504 G131037:K131040 G196573:K196576 G262109:K262112 G327645:K327648 G393181:K393184 G458717:K458720 G524253:K524256 G589789:K589792 G655325:K655328 G720861:K720864 G786397:K786400 G851933:K851936 G917469:K917472"/>
    <dataValidation type="decimal" allowBlank="1" showInputMessage="1" showErrorMessage="1" sqref="X917478:X917517 X851942:X851981 X786406:X786445 X720870:X720909 X655334:X655373 X589798:X589837 X524262:X524301 X458726:X458765 X393190:X393229 X327654:X327693 X262118:X262157 X196582:X196621 X131046:X131085 X65510:X65549 X983014:X983053 V65510:V65549 V131046:V131085 V196582:V196621 V262118:V262157 V327654:V327693 V393190:V393229 V458726:V458765 V524262:V524301 V589798:V589837 V655334:V655373 V720870:V720909 V786406:V786445 V851942:V851981 V917478:V917517 V983014:V983053">
      <formula1>0</formula1>
      <formula2>1000000000</formula2>
    </dataValidation>
    <dataValidation type="whole" allowBlank="1" showInputMessage="1" showErrorMessage="1" sqref="Y983014:AE983053 Y65510:AE65549 Y131046:AE131085 Y196582:AE196621 Y262118:AE262157 Y327654:AE327693 Y393190:AE393229 Y458726:AE458765 Y524262:AE524301 Y589798:AE589837 Y655334:AE655373 Y720870:AE720909 Y786406:AE786445 Y851942:AE851981 Y917478:AE917517">
      <formula1>0</formula1>
      <formula2>1000000000</formula2>
    </dataValidation>
    <dataValidation type="list" allowBlank="1" showInputMessage="1" showErrorMessage="1" sqref="C4:C13">
      <formula1>"旅行会社招請,現地海外商談会,トラベルマート,共同広告,セミナー（BtoB),旅行会社等セールスコール,純広告（オフライン・オンライン）,純広告（オフラン）,純広告（オンライン）,メディア・インフルエンサー招請,海外メディア・インフルエンサー説明会,インターネット（WEB）,インターネット（SNS）,印刷物・画像・映像,イベント・旅行博等出展"</formula1>
    </dataValidation>
  </dataValidations>
  <printOptions horizontalCentered="1" verticalCentered="1"/>
  <pageMargins left="0.43307086614173229" right="0.43307086614173229" top="0.23622047244094491" bottom="0.23622047244094491" header="0.19685039370078741" footer="0.19685039370078741"/>
  <pageSetup paperSize="9" scale="65" orientation="landscape" cellComments="asDisplayed" r:id="rId1"/>
  <headerFooter>
    <oddHeader>&amp;L［資料３］&amp;R【様式１－３】</oddHeader>
    <oddFooter>&amp;R&amp;"Meiryo UI,標準"‹R4年度› 地域の観光資源を活用したプロモーション事業</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pageSetUpPr fitToPage="1"/>
  </sheetPr>
  <dimension ref="A1:AV104"/>
  <sheetViews>
    <sheetView zoomScale="70" zoomScaleNormal="70" zoomScaleSheetLayoutView="80" workbookViewId="0">
      <pane xSplit="8" ySplit="3" topLeftCell="I4" activePane="bottomRight" state="frozen"/>
      <selection activeCell="I15" sqref="I15"/>
      <selection pane="topRight" activeCell="I15" sqref="I15"/>
      <selection pane="bottomLeft" activeCell="I15" sqref="I15"/>
      <selection pane="bottomRight" activeCell="B5" sqref="B5:B8"/>
    </sheetView>
  </sheetViews>
  <sheetFormatPr defaultRowHeight="26.25" customHeight="1" x14ac:dyDescent="0.25"/>
  <cols>
    <col min="1" max="1" width="6.125" style="144" customWidth="1"/>
    <col min="2" max="2" width="15.625" style="145" customWidth="1"/>
    <col min="3" max="3" width="6.125" style="145" customWidth="1"/>
    <col min="4" max="4" width="20.5" style="146" customWidth="1"/>
    <col min="5" max="7" width="11.625" style="145" customWidth="1"/>
    <col min="8" max="8" width="11.625" style="147" customWidth="1"/>
    <col min="9" max="9" width="17.125" style="148" bestFit="1" customWidth="1"/>
    <col min="10" max="11" width="13.25" style="149" bestFit="1" customWidth="1"/>
    <col min="12" max="12" width="7.5" style="150" customWidth="1"/>
    <col min="13" max="13" width="17.625" style="144" customWidth="1"/>
    <col min="14" max="14" width="15.25" style="148" customWidth="1"/>
    <col min="15" max="16" width="13.25" style="149" customWidth="1"/>
    <col min="17" max="17" width="7.625" style="150" customWidth="1"/>
    <col min="18" max="18" width="17.625" style="144" customWidth="1"/>
    <col min="19" max="19" width="1.5" style="151" customWidth="1"/>
    <col min="20" max="20" width="15.375" style="152" customWidth="1"/>
    <col min="21" max="22" width="13.25" style="149" customWidth="1"/>
    <col min="23" max="23" width="7.625" style="144" customWidth="1"/>
    <col min="24" max="24" width="17.5" style="144" customWidth="1"/>
    <col min="25" max="25" width="15.25" style="152" customWidth="1"/>
    <col min="26" max="27" width="13.25" style="149" customWidth="1"/>
    <col min="28" max="28" width="7.625" style="144" customWidth="1"/>
    <col min="29" max="29" width="17.625" style="144" customWidth="1"/>
    <col min="30" max="30" width="15.25" style="152" customWidth="1"/>
    <col min="31" max="32" width="13.25" style="149" customWidth="1"/>
    <col min="33" max="33" width="7.625" style="144" customWidth="1"/>
    <col min="34" max="34" width="17.625" style="144" customWidth="1"/>
    <col min="35" max="35" width="1.5" style="151" customWidth="1"/>
    <col min="36" max="36" width="3.875" style="150" bestFit="1" customWidth="1"/>
    <col min="37" max="37" width="12.375" style="144" bestFit="1" customWidth="1"/>
    <col min="38" max="38" width="6.5" style="144" bestFit="1" customWidth="1"/>
    <col min="39" max="39" width="12.375" style="144" bestFit="1" customWidth="1"/>
    <col min="40" max="40" width="7.75" style="153" bestFit="1" customWidth="1"/>
    <col min="41" max="41" width="12.375" style="144" bestFit="1" customWidth="1"/>
    <col min="42" max="42" width="7.75" style="153" bestFit="1" customWidth="1"/>
    <col min="43" max="43" width="12.375" style="144" bestFit="1" customWidth="1"/>
    <col min="44" max="44" width="6.5" style="153" bestFit="1" customWidth="1"/>
    <col min="45" max="45" width="12.75" style="144" bestFit="1" customWidth="1"/>
    <col min="46" max="46" width="10" style="144" bestFit="1" customWidth="1"/>
    <col min="47" max="47" width="8" style="154" bestFit="1" customWidth="1"/>
    <col min="48" max="48" width="18.25" style="144" bestFit="1" customWidth="1"/>
    <col min="49" max="49" width="9" style="144" customWidth="1"/>
    <col min="50" max="16384" width="9" style="144"/>
  </cols>
  <sheetData>
    <row r="1" spans="1:48" s="155" customFormat="1" ht="26.25" customHeight="1" x14ac:dyDescent="0.15">
      <c r="A1" s="615" t="s">
        <v>171</v>
      </c>
      <c r="B1" s="616"/>
      <c r="C1" s="616"/>
      <c r="D1" s="616"/>
      <c r="E1" s="616"/>
      <c r="F1" s="616"/>
      <c r="G1" s="616"/>
      <c r="H1" s="617"/>
      <c r="I1" s="184"/>
      <c r="J1" s="188"/>
      <c r="K1" s="193"/>
      <c r="L1" s="198"/>
      <c r="M1" s="205"/>
      <c r="N1" s="184"/>
      <c r="O1" s="188"/>
      <c r="P1" s="193"/>
      <c r="Q1" s="198"/>
      <c r="R1" s="205"/>
      <c r="S1" s="213"/>
      <c r="T1" s="219"/>
      <c r="U1" s="188"/>
      <c r="V1" s="224" t="s">
        <v>82</v>
      </c>
      <c r="W1" s="226"/>
      <c r="X1" s="205"/>
      <c r="Y1" s="219"/>
      <c r="Z1" s="188"/>
      <c r="AA1" s="193"/>
      <c r="AB1" s="226"/>
      <c r="AC1" s="205"/>
      <c r="AD1" s="219"/>
      <c r="AE1" s="188"/>
      <c r="AF1" s="193"/>
      <c r="AG1" s="226"/>
      <c r="AH1" s="205"/>
      <c r="AI1" s="218"/>
      <c r="AJ1" s="244"/>
      <c r="AN1" s="250"/>
      <c r="AP1" s="250"/>
      <c r="AR1" s="250"/>
      <c r="AU1" s="257"/>
    </row>
    <row r="2" spans="1:48" s="145" customFormat="1" ht="26.25" customHeight="1" x14ac:dyDescent="0.15">
      <c r="A2" s="158"/>
      <c r="B2" s="160" t="s">
        <v>83</v>
      </c>
      <c r="C2" s="618" t="str">
        <f>IF('プロジェクトリスト(様式1-1)'!L1="","",'プロジェクトリスト(様式1-1)'!L1)</f>
        <v>北陸信越運輸局</v>
      </c>
      <c r="D2" s="619"/>
      <c r="E2" s="619"/>
      <c r="F2" s="619"/>
      <c r="G2" s="619"/>
      <c r="H2" s="620"/>
      <c r="I2" s="621" t="s">
        <v>84</v>
      </c>
      <c r="J2" s="622"/>
      <c r="K2" s="622"/>
      <c r="L2" s="622"/>
      <c r="M2" s="623"/>
      <c r="N2" s="621" t="s">
        <v>86</v>
      </c>
      <c r="O2" s="622"/>
      <c r="P2" s="622"/>
      <c r="Q2" s="622"/>
      <c r="R2" s="623"/>
      <c r="S2" s="214"/>
      <c r="T2" s="621" t="s">
        <v>87</v>
      </c>
      <c r="U2" s="622"/>
      <c r="V2" s="622"/>
      <c r="W2" s="622"/>
      <c r="X2" s="622"/>
      <c r="Y2" s="621" t="s">
        <v>88</v>
      </c>
      <c r="Z2" s="622"/>
      <c r="AA2" s="622"/>
      <c r="AB2" s="622"/>
      <c r="AC2" s="622"/>
      <c r="AD2" s="621" t="s">
        <v>89</v>
      </c>
      <c r="AE2" s="622"/>
      <c r="AF2" s="622"/>
      <c r="AG2" s="622"/>
      <c r="AH2" s="623"/>
      <c r="AI2" s="242"/>
      <c r="AJ2" s="624" t="s">
        <v>105</v>
      </c>
      <c r="AK2" s="625"/>
      <c r="AL2" s="625"/>
      <c r="AM2" s="625"/>
      <c r="AN2" s="625"/>
      <c r="AO2" s="625"/>
      <c r="AP2" s="625"/>
      <c r="AQ2" s="625"/>
      <c r="AR2" s="626"/>
      <c r="AS2" s="627" t="s">
        <v>76</v>
      </c>
      <c r="AT2" s="625"/>
      <c r="AU2" s="625"/>
      <c r="AV2" s="626"/>
    </row>
    <row r="3" spans="1:48" s="145" customFormat="1" ht="37.5" customHeight="1" x14ac:dyDescent="0.15">
      <c r="A3" s="159" t="s">
        <v>1</v>
      </c>
      <c r="B3" s="161" t="s">
        <v>70</v>
      </c>
      <c r="C3" s="159" t="s">
        <v>28</v>
      </c>
      <c r="D3" s="167" t="s">
        <v>71</v>
      </c>
      <c r="E3" s="161" t="s">
        <v>30</v>
      </c>
      <c r="F3" s="159" t="s">
        <v>173</v>
      </c>
      <c r="G3" s="159" t="s">
        <v>63</v>
      </c>
      <c r="H3" s="159" t="s">
        <v>49</v>
      </c>
      <c r="I3" s="185" t="s">
        <v>92</v>
      </c>
      <c r="J3" s="189" t="s">
        <v>60</v>
      </c>
      <c r="K3" s="194" t="s">
        <v>95</v>
      </c>
      <c r="L3" s="199" t="s">
        <v>96</v>
      </c>
      <c r="M3" s="206" t="s">
        <v>97</v>
      </c>
      <c r="N3" s="185" t="s">
        <v>92</v>
      </c>
      <c r="O3" s="189" t="s">
        <v>60</v>
      </c>
      <c r="P3" s="194" t="s">
        <v>95</v>
      </c>
      <c r="Q3" s="199" t="s">
        <v>96</v>
      </c>
      <c r="R3" s="206" t="s">
        <v>97</v>
      </c>
      <c r="S3" s="214"/>
      <c r="T3" s="185" t="s">
        <v>92</v>
      </c>
      <c r="U3" s="189" t="s">
        <v>60</v>
      </c>
      <c r="V3" s="194" t="s">
        <v>95</v>
      </c>
      <c r="W3" s="199" t="s">
        <v>96</v>
      </c>
      <c r="X3" s="231" t="s">
        <v>97</v>
      </c>
      <c r="Y3" s="185" t="s">
        <v>92</v>
      </c>
      <c r="Z3" s="189" t="s">
        <v>60</v>
      </c>
      <c r="AA3" s="194" t="s">
        <v>95</v>
      </c>
      <c r="AB3" s="199" t="s">
        <v>96</v>
      </c>
      <c r="AC3" s="231" t="s">
        <v>97</v>
      </c>
      <c r="AD3" s="185" t="s">
        <v>92</v>
      </c>
      <c r="AE3" s="189" t="s">
        <v>60</v>
      </c>
      <c r="AF3" s="194" t="s">
        <v>95</v>
      </c>
      <c r="AG3" s="199" t="s">
        <v>96</v>
      </c>
      <c r="AH3" s="231" t="s">
        <v>97</v>
      </c>
      <c r="AI3" s="241"/>
      <c r="AJ3" s="245" t="s">
        <v>67</v>
      </c>
      <c r="AK3" s="247" t="s">
        <v>119</v>
      </c>
      <c r="AL3" s="248">
        <v>44022</v>
      </c>
      <c r="AM3" s="249" t="s">
        <v>85</v>
      </c>
      <c r="AN3" s="251">
        <v>44114</v>
      </c>
      <c r="AO3" s="249" t="s">
        <v>103</v>
      </c>
      <c r="AP3" s="251">
        <v>44175</v>
      </c>
      <c r="AQ3" s="249" t="s">
        <v>106</v>
      </c>
      <c r="AR3" s="253">
        <v>44265</v>
      </c>
      <c r="AS3" s="254" t="s">
        <v>107</v>
      </c>
      <c r="AT3" s="256" t="s">
        <v>108</v>
      </c>
      <c r="AU3" s="258" t="s">
        <v>75</v>
      </c>
      <c r="AV3" s="252" t="s">
        <v>90</v>
      </c>
    </row>
    <row r="4" spans="1:48" s="145" customFormat="1" ht="26.25" customHeight="1" x14ac:dyDescent="0.15">
      <c r="A4" s="587">
        <v>1</v>
      </c>
      <c r="B4" s="162" t="s">
        <v>104</v>
      </c>
      <c r="C4" s="163"/>
      <c r="D4" s="168"/>
      <c r="E4" s="163"/>
      <c r="F4" s="163"/>
      <c r="G4" s="163"/>
      <c r="H4" s="182"/>
      <c r="I4" s="599"/>
      <c r="J4" s="600"/>
      <c r="K4" s="600"/>
      <c r="L4" s="200"/>
      <c r="M4" s="207"/>
      <c r="N4" s="600"/>
      <c r="O4" s="600"/>
      <c r="P4" s="600"/>
      <c r="Q4" s="600"/>
      <c r="R4" s="601"/>
      <c r="S4" s="215"/>
      <c r="T4" s="606"/>
      <c r="U4" s="611"/>
      <c r="V4" s="611"/>
      <c r="W4" s="200"/>
      <c r="X4" s="232"/>
      <c r="Y4" s="602"/>
      <c r="Z4" s="600"/>
      <c r="AA4" s="600"/>
      <c r="AB4" s="600"/>
      <c r="AC4" s="601"/>
      <c r="AD4" s="602"/>
      <c r="AE4" s="600"/>
      <c r="AF4" s="600"/>
      <c r="AG4" s="600"/>
      <c r="AH4" s="601"/>
      <c r="AI4" s="243"/>
      <c r="AJ4" s="612" t="str">
        <f>IF(B5="","",B5)</f>
        <v/>
      </c>
      <c r="AK4" s="613"/>
      <c r="AL4" s="613"/>
      <c r="AM4" s="613"/>
      <c r="AN4" s="613"/>
      <c r="AO4" s="613"/>
      <c r="AP4" s="613"/>
      <c r="AQ4" s="613"/>
      <c r="AR4" s="613"/>
      <c r="AS4" s="613"/>
      <c r="AT4" s="613"/>
      <c r="AU4" s="613"/>
      <c r="AV4" s="614"/>
    </row>
    <row r="5" spans="1:48" s="145" customFormat="1" ht="26.25" customHeight="1" x14ac:dyDescent="0.15">
      <c r="A5" s="588"/>
      <c r="B5" s="590" t="str">
        <f>IF('プロジェクトリスト(様式1-1)'!C4="","",VLOOKUP($A$4,'プロジェクトリスト(様式1-1)'!$B$4:$E$23,2,FALSE))</f>
        <v/>
      </c>
      <c r="C5" s="164">
        <v>1</v>
      </c>
      <c r="D5" s="169"/>
      <c r="E5" s="171"/>
      <c r="F5" s="172"/>
      <c r="G5" s="179"/>
      <c r="H5" s="175"/>
      <c r="I5" s="186"/>
      <c r="J5" s="190"/>
      <c r="K5" s="195"/>
      <c r="L5" s="201"/>
      <c r="M5" s="208"/>
      <c r="N5" s="186"/>
      <c r="O5" s="190"/>
      <c r="P5" s="195"/>
      <c r="Q5" s="201"/>
      <c r="R5" s="208"/>
      <c r="S5" s="217"/>
      <c r="T5" s="220"/>
      <c r="U5" s="221"/>
      <c r="V5" s="225"/>
      <c r="W5" s="227"/>
      <c r="X5" s="233"/>
      <c r="Y5" s="186"/>
      <c r="Z5" s="222"/>
      <c r="AA5" s="195"/>
      <c r="AB5" s="230"/>
      <c r="AC5" s="237"/>
      <c r="AD5" s="186"/>
      <c r="AE5" s="222"/>
      <c r="AF5" s="195"/>
      <c r="AG5" s="230"/>
      <c r="AH5" s="237"/>
      <c r="AI5" s="242"/>
      <c r="AJ5" s="246">
        <f>C5</f>
        <v>1</v>
      </c>
      <c r="AK5" s="595"/>
      <c r="AL5" s="596"/>
      <c r="AM5" s="597"/>
      <c r="AN5" s="596"/>
      <c r="AO5" s="597"/>
      <c r="AP5" s="596"/>
      <c r="AQ5" s="597"/>
      <c r="AR5" s="598"/>
      <c r="AS5" s="255"/>
      <c r="AT5" s="158"/>
      <c r="AU5" s="259"/>
      <c r="AV5" s="260"/>
    </row>
    <row r="6" spans="1:48" s="145" customFormat="1" ht="26.25" customHeight="1" x14ac:dyDescent="0.15">
      <c r="A6" s="588"/>
      <c r="B6" s="591"/>
      <c r="C6" s="164">
        <v>2</v>
      </c>
      <c r="D6" s="169"/>
      <c r="E6" s="172"/>
      <c r="F6" s="175"/>
      <c r="G6" s="175"/>
      <c r="H6" s="183"/>
      <c r="I6" s="186"/>
      <c r="J6" s="190"/>
      <c r="K6" s="195"/>
      <c r="L6" s="202"/>
      <c r="M6" s="209"/>
      <c r="N6" s="186"/>
      <c r="O6" s="190"/>
      <c r="P6" s="195"/>
      <c r="Q6" s="202"/>
      <c r="R6" s="209"/>
      <c r="S6" s="217"/>
      <c r="T6" s="186"/>
      <c r="U6" s="222"/>
      <c r="V6" s="195"/>
      <c r="W6" s="228"/>
      <c r="X6" s="208"/>
      <c r="Y6" s="186"/>
      <c r="Z6" s="222"/>
      <c r="AA6" s="195"/>
      <c r="AB6" s="228"/>
      <c r="AC6" s="238"/>
      <c r="AD6" s="186"/>
      <c r="AE6" s="222"/>
      <c r="AF6" s="195"/>
      <c r="AG6" s="228"/>
      <c r="AH6" s="238"/>
      <c r="AI6" s="242"/>
      <c r="AJ6" s="246">
        <f>C6</f>
        <v>2</v>
      </c>
      <c r="AK6" s="607"/>
      <c r="AL6" s="608"/>
      <c r="AM6" s="609"/>
      <c r="AN6" s="608"/>
      <c r="AO6" s="609"/>
      <c r="AP6" s="608"/>
      <c r="AQ6" s="609"/>
      <c r="AR6" s="610"/>
      <c r="AS6" s="255"/>
      <c r="AT6" s="158"/>
      <c r="AU6" s="259"/>
      <c r="AV6" s="260"/>
    </row>
    <row r="7" spans="1:48" s="145" customFormat="1" ht="26.25" customHeight="1" x14ac:dyDescent="0.15">
      <c r="A7" s="588"/>
      <c r="B7" s="591"/>
      <c r="C7" s="164">
        <v>3</v>
      </c>
      <c r="D7" s="169"/>
      <c r="E7" s="173"/>
      <c r="F7" s="176"/>
      <c r="G7" s="176"/>
      <c r="H7" s="176"/>
      <c r="I7" s="186"/>
      <c r="J7" s="191"/>
      <c r="K7" s="196"/>
      <c r="L7" s="203"/>
      <c r="M7" s="210"/>
      <c r="N7" s="186"/>
      <c r="O7" s="191"/>
      <c r="P7" s="196"/>
      <c r="Q7" s="203"/>
      <c r="R7" s="210"/>
      <c r="S7" s="216"/>
      <c r="T7" s="186"/>
      <c r="U7" s="222"/>
      <c r="V7" s="195"/>
      <c r="W7" s="228"/>
      <c r="X7" s="234"/>
      <c r="Y7" s="186"/>
      <c r="Z7" s="222"/>
      <c r="AA7" s="195"/>
      <c r="AB7" s="228"/>
      <c r="AC7" s="239"/>
      <c r="AD7" s="186"/>
      <c r="AE7" s="222"/>
      <c r="AF7" s="195"/>
      <c r="AG7" s="228"/>
      <c r="AH7" s="239"/>
      <c r="AI7" s="242"/>
      <c r="AJ7" s="246">
        <f>C7</f>
        <v>3</v>
      </c>
      <c r="AK7" s="607"/>
      <c r="AL7" s="608"/>
      <c r="AM7" s="609"/>
      <c r="AN7" s="608"/>
      <c r="AO7" s="609"/>
      <c r="AP7" s="608"/>
      <c r="AQ7" s="609"/>
      <c r="AR7" s="610"/>
      <c r="AS7" s="255"/>
      <c r="AT7" s="158"/>
      <c r="AU7" s="259"/>
      <c r="AV7" s="260"/>
    </row>
    <row r="8" spans="1:48" s="145" customFormat="1" ht="26.25" customHeight="1" x14ac:dyDescent="0.15">
      <c r="A8" s="589"/>
      <c r="B8" s="592"/>
      <c r="C8" s="165">
        <v>4</v>
      </c>
      <c r="D8" s="169"/>
      <c r="E8" s="174"/>
      <c r="F8" s="177"/>
      <c r="G8" s="177"/>
      <c r="H8" s="177"/>
      <c r="I8" s="186"/>
      <c r="J8" s="192"/>
      <c r="K8" s="197"/>
      <c r="L8" s="204"/>
      <c r="M8" s="211"/>
      <c r="N8" s="186"/>
      <c r="O8" s="192"/>
      <c r="P8" s="197"/>
      <c r="Q8" s="204"/>
      <c r="R8" s="211"/>
      <c r="S8" s="216"/>
      <c r="T8" s="212"/>
      <c r="U8" s="223"/>
      <c r="V8" s="197"/>
      <c r="W8" s="229"/>
      <c r="X8" s="235"/>
      <c r="Y8" s="186"/>
      <c r="Z8" s="223"/>
      <c r="AA8" s="197"/>
      <c r="AB8" s="229"/>
      <c r="AC8" s="240"/>
      <c r="AD8" s="186"/>
      <c r="AE8" s="223"/>
      <c r="AF8" s="197"/>
      <c r="AG8" s="229"/>
      <c r="AH8" s="240"/>
      <c r="AI8" s="242"/>
      <c r="AJ8" s="246">
        <f>C8</f>
        <v>4</v>
      </c>
      <c r="AK8" s="595"/>
      <c r="AL8" s="596"/>
      <c r="AM8" s="597"/>
      <c r="AN8" s="596"/>
      <c r="AO8" s="597"/>
      <c r="AP8" s="596"/>
      <c r="AQ8" s="597"/>
      <c r="AR8" s="598"/>
      <c r="AS8" s="255"/>
      <c r="AT8" s="158"/>
      <c r="AU8" s="259"/>
      <c r="AV8" s="260"/>
    </row>
    <row r="9" spans="1:48" s="145" customFormat="1" ht="26.25" customHeight="1" x14ac:dyDescent="0.15">
      <c r="A9" s="587">
        <v>2</v>
      </c>
      <c r="B9" s="593" t="s">
        <v>104</v>
      </c>
      <c r="C9" s="594"/>
      <c r="D9" s="594"/>
      <c r="E9" s="594"/>
      <c r="F9" s="166"/>
      <c r="G9" s="166"/>
      <c r="H9" s="182"/>
      <c r="I9" s="599"/>
      <c r="J9" s="600"/>
      <c r="K9" s="600"/>
      <c r="L9" s="200"/>
      <c r="M9" s="207"/>
      <c r="N9" s="600"/>
      <c r="O9" s="600"/>
      <c r="P9" s="600"/>
      <c r="Q9" s="600"/>
      <c r="R9" s="601"/>
      <c r="S9" s="218"/>
      <c r="T9" s="606"/>
      <c r="U9" s="600"/>
      <c r="V9" s="600"/>
      <c r="W9" s="200"/>
      <c r="X9" s="207"/>
      <c r="Y9" s="600"/>
      <c r="Z9" s="600"/>
      <c r="AA9" s="600"/>
      <c r="AB9" s="600"/>
      <c r="AC9" s="601"/>
      <c r="AD9" s="602"/>
      <c r="AE9" s="600"/>
      <c r="AF9" s="600"/>
      <c r="AG9" s="600"/>
      <c r="AH9" s="601"/>
      <c r="AI9" s="242"/>
      <c r="AJ9" s="603" t="str">
        <f>IF(B10="","",B10)</f>
        <v/>
      </c>
      <c r="AK9" s="604"/>
      <c r="AL9" s="604"/>
      <c r="AM9" s="604"/>
      <c r="AN9" s="604"/>
      <c r="AO9" s="604"/>
      <c r="AP9" s="604"/>
      <c r="AQ9" s="604"/>
      <c r="AR9" s="604"/>
      <c r="AS9" s="604"/>
      <c r="AT9" s="604"/>
      <c r="AU9" s="604"/>
      <c r="AV9" s="605"/>
    </row>
    <row r="10" spans="1:48" s="145" customFormat="1" ht="26.25" customHeight="1" x14ac:dyDescent="0.15">
      <c r="A10" s="588"/>
      <c r="B10" s="590" t="str">
        <f>IF('プロジェクトリスト(様式1-1)'!C5="","",VLOOKUP($A$9,'プロジェクトリスト(様式1-1)'!$B$4:$E$23,2,FALSE))</f>
        <v/>
      </c>
      <c r="C10" s="164">
        <v>1</v>
      </c>
      <c r="D10" s="169"/>
      <c r="E10" s="171"/>
      <c r="F10" s="172"/>
      <c r="G10" s="180"/>
      <c r="H10" s="176"/>
      <c r="I10" s="186"/>
      <c r="J10" s="190"/>
      <c r="K10" s="195"/>
      <c r="L10" s="201"/>
      <c r="M10" s="208"/>
      <c r="N10" s="186"/>
      <c r="O10" s="190"/>
      <c r="P10" s="195"/>
      <c r="Q10" s="201"/>
      <c r="R10" s="208"/>
      <c r="S10" s="217"/>
      <c r="T10" s="186"/>
      <c r="U10" s="222"/>
      <c r="V10" s="195"/>
      <c r="W10" s="230"/>
      <c r="X10" s="236"/>
      <c r="Y10" s="186"/>
      <c r="Z10" s="222"/>
      <c r="AA10" s="195"/>
      <c r="AB10" s="230"/>
      <c r="AC10" s="237"/>
      <c r="AD10" s="186"/>
      <c r="AE10" s="222"/>
      <c r="AF10" s="195"/>
      <c r="AG10" s="230"/>
      <c r="AH10" s="237"/>
      <c r="AI10" s="242"/>
      <c r="AJ10" s="246">
        <f>C10</f>
        <v>1</v>
      </c>
      <c r="AK10" s="595"/>
      <c r="AL10" s="596"/>
      <c r="AM10" s="597"/>
      <c r="AN10" s="596"/>
      <c r="AO10" s="597"/>
      <c r="AP10" s="596"/>
      <c r="AQ10" s="597"/>
      <c r="AR10" s="598"/>
      <c r="AS10" s="255"/>
      <c r="AT10" s="158"/>
      <c r="AU10" s="259"/>
      <c r="AV10" s="260"/>
    </row>
    <row r="11" spans="1:48" s="145" customFormat="1" ht="26.25" customHeight="1" x14ac:dyDescent="0.15">
      <c r="A11" s="588"/>
      <c r="B11" s="591"/>
      <c r="C11" s="164">
        <v>2</v>
      </c>
      <c r="D11" s="169"/>
      <c r="E11" s="172"/>
      <c r="F11" s="176"/>
      <c r="G11" s="176"/>
      <c r="H11" s="176"/>
      <c r="I11" s="186"/>
      <c r="J11" s="190"/>
      <c r="K11" s="195"/>
      <c r="L11" s="202"/>
      <c r="M11" s="209"/>
      <c r="N11" s="186"/>
      <c r="O11" s="190"/>
      <c r="P11" s="195"/>
      <c r="Q11" s="202"/>
      <c r="R11" s="209"/>
      <c r="S11" s="217"/>
      <c r="T11" s="186"/>
      <c r="U11" s="222"/>
      <c r="V11" s="195"/>
      <c r="W11" s="228"/>
      <c r="X11" s="208"/>
      <c r="Y11" s="186"/>
      <c r="Z11" s="222"/>
      <c r="AA11" s="195"/>
      <c r="AB11" s="228"/>
      <c r="AC11" s="238"/>
      <c r="AD11" s="186"/>
      <c r="AE11" s="222"/>
      <c r="AF11" s="195"/>
      <c r="AG11" s="228"/>
      <c r="AH11" s="238"/>
      <c r="AI11" s="242"/>
      <c r="AJ11" s="246">
        <f>C11</f>
        <v>2</v>
      </c>
      <c r="AK11" s="595"/>
      <c r="AL11" s="596"/>
      <c r="AM11" s="597"/>
      <c r="AN11" s="596"/>
      <c r="AO11" s="597"/>
      <c r="AP11" s="596"/>
      <c r="AQ11" s="597"/>
      <c r="AR11" s="598"/>
      <c r="AS11" s="255"/>
      <c r="AT11" s="158"/>
      <c r="AU11" s="259"/>
      <c r="AV11" s="260"/>
    </row>
    <row r="12" spans="1:48" s="145" customFormat="1" ht="26.25" customHeight="1" x14ac:dyDescent="0.15">
      <c r="A12" s="588"/>
      <c r="B12" s="591"/>
      <c r="C12" s="164">
        <v>3</v>
      </c>
      <c r="D12" s="169"/>
      <c r="E12" s="173"/>
      <c r="F12" s="176"/>
      <c r="G12" s="176"/>
      <c r="H12" s="176"/>
      <c r="I12" s="186"/>
      <c r="J12" s="191"/>
      <c r="K12" s="196"/>
      <c r="L12" s="203"/>
      <c r="M12" s="210"/>
      <c r="N12" s="186"/>
      <c r="O12" s="191"/>
      <c r="P12" s="196"/>
      <c r="Q12" s="203"/>
      <c r="R12" s="210"/>
      <c r="S12" s="216"/>
      <c r="T12" s="186"/>
      <c r="U12" s="222"/>
      <c r="V12" s="195"/>
      <c r="W12" s="228"/>
      <c r="X12" s="234"/>
      <c r="Y12" s="186"/>
      <c r="Z12" s="222"/>
      <c r="AA12" s="195"/>
      <c r="AB12" s="228"/>
      <c r="AC12" s="239"/>
      <c r="AD12" s="186"/>
      <c r="AE12" s="222"/>
      <c r="AF12" s="195"/>
      <c r="AG12" s="228"/>
      <c r="AH12" s="239"/>
      <c r="AI12" s="242"/>
      <c r="AJ12" s="246">
        <f>C12</f>
        <v>3</v>
      </c>
      <c r="AK12" s="595"/>
      <c r="AL12" s="596"/>
      <c r="AM12" s="597"/>
      <c r="AN12" s="596"/>
      <c r="AO12" s="597"/>
      <c r="AP12" s="596"/>
      <c r="AQ12" s="597"/>
      <c r="AR12" s="598"/>
      <c r="AS12" s="255"/>
      <c r="AT12" s="158"/>
      <c r="AU12" s="259"/>
      <c r="AV12" s="260"/>
    </row>
    <row r="13" spans="1:48" s="145" customFormat="1" ht="26.25" customHeight="1" x14ac:dyDescent="0.15">
      <c r="A13" s="589"/>
      <c r="B13" s="592"/>
      <c r="C13" s="165">
        <v>4</v>
      </c>
      <c r="D13" s="169"/>
      <c r="E13" s="174"/>
      <c r="F13" s="176"/>
      <c r="G13" s="176"/>
      <c r="H13" s="176"/>
      <c r="I13" s="186"/>
      <c r="J13" s="192"/>
      <c r="K13" s="197"/>
      <c r="L13" s="204"/>
      <c r="M13" s="211"/>
      <c r="N13" s="186"/>
      <c r="O13" s="192"/>
      <c r="P13" s="197"/>
      <c r="Q13" s="204"/>
      <c r="R13" s="211"/>
      <c r="S13" s="216"/>
      <c r="T13" s="212"/>
      <c r="U13" s="223"/>
      <c r="V13" s="197"/>
      <c r="W13" s="229"/>
      <c r="X13" s="235"/>
      <c r="Y13" s="186"/>
      <c r="Z13" s="223"/>
      <c r="AA13" s="197"/>
      <c r="AB13" s="229"/>
      <c r="AC13" s="240"/>
      <c r="AD13" s="186"/>
      <c r="AE13" s="223"/>
      <c r="AF13" s="197"/>
      <c r="AG13" s="229"/>
      <c r="AH13" s="240"/>
      <c r="AI13" s="242"/>
      <c r="AJ13" s="246">
        <f>C13</f>
        <v>4</v>
      </c>
      <c r="AK13" s="595"/>
      <c r="AL13" s="596"/>
      <c r="AM13" s="597"/>
      <c r="AN13" s="596"/>
      <c r="AO13" s="597"/>
      <c r="AP13" s="596"/>
      <c r="AQ13" s="597"/>
      <c r="AR13" s="598"/>
      <c r="AS13" s="255"/>
      <c r="AT13" s="158"/>
      <c r="AU13" s="259"/>
      <c r="AV13" s="260"/>
    </row>
    <row r="14" spans="1:48" s="145" customFormat="1" ht="26.25" customHeight="1" x14ac:dyDescent="0.15">
      <c r="A14" s="587">
        <v>3</v>
      </c>
      <c r="B14" s="593" t="s">
        <v>104</v>
      </c>
      <c r="C14" s="594"/>
      <c r="D14" s="594"/>
      <c r="E14" s="594"/>
      <c r="F14" s="166"/>
      <c r="G14" s="166"/>
      <c r="H14" s="182"/>
      <c r="I14" s="599"/>
      <c r="J14" s="600"/>
      <c r="K14" s="600"/>
      <c r="L14" s="200"/>
      <c r="M14" s="207"/>
      <c r="N14" s="600"/>
      <c r="O14" s="600"/>
      <c r="P14" s="600"/>
      <c r="Q14" s="600"/>
      <c r="R14" s="601"/>
      <c r="S14" s="218"/>
      <c r="T14" s="599"/>
      <c r="U14" s="600"/>
      <c r="V14" s="600"/>
      <c r="W14" s="200"/>
      <c r="X14" s="207"/>
      <c r="Y14" s="600"/>
      <c r="Z14" s="600"/>
      <c r="AA14" s="600"/>
      <c r="AB14" s="600"/>
      <c r="AC14" s="601"/>
      <c r="AD14" s="602"/>
      <c r="AE14" s="600"/>
      <c r="AF14" s="600"/>
      <c r="AG14" s="600"/>
      <c r="AH14" s="601"/>
      <c r="AI14" s="242"/>
      <c r="AJ14" s="603" t="str">
        <f>IF(B15="","",B15)</f>
        <v/>
      </c>
      <c r="AK14" s="604"/>
      <c r="AL14" s="604"/>
      <c r="AM14" s="604"/>
      <c r="AN14" s="604"/>
      <c r="AO14" s="604"/>
      <c r="AP14" s="604"/>
      <c r="AQ14" s="604"/>
      <c r="AR14" s="604"/>
      <c r="AS14" s="604"/>
      <c r="AT14" s="604"/>
      <c r="AU14" s="604"/>
      <c r="AV14" s="605"/>
    </row>
    <row r="15" spans="1:48" s="145" customFormat="1" ht="26.25" customHeight="1" x14ac:dyDescent="0.15">
      <c r="A15" s="588"/>
      <c r="B15" s="590" t="str">
        <f>IF('プロジェクトリスト(様式1-1)'!C6="","",VLOOKUP($A$14,'プロジェクトリスト(様式1-1)'!$B$4:$E$23,2,FALSE))</f>
        <v/>
      </c>
      <c r="C15" s="164">
        <v>1</v>
      </c>
      <c r="D15" s="169"/>
      <c r="E15" s="171"/>
      <c r="F15" s="172"/>
      <c r="G15" s="180"/>
      <c r="H15" s="176"/>
      <c r="I15" s="186"/>
      <c r="J15" s="190"/>
      <c r="K15" s="195"/>
      <c r="L15" s="201"/>
      <c r="M15" s="208"/>
      <c r="N15" s="186"/>
      <c r="O15" s="190"/>
      <c r="P15" s="195"/>
      <c r="Q15" s="201"/>
      <c r="R15" s="208"/>
      <c r="S15" s="217"/>
      <c r="T15" s="186"/>
      <c r="U15" s="222"/>
      <c r="V15" s="195"/>
      <c r="W15" s="230"/>
      <c r="X15" s="236"/>
      <c r="Y15" s="186"/>
      <c r="Z15" s="222"/>
      <c r="AA15" s="195"/>
      <c r="AB15" s="230"/>
      <c r="AC15" s="237"/>
      <c r="AD15" s="186"/>
      <c r="AE15" s="222"/>
      <c r="AF15" s="195"/>
      <c r="AG15" s="230"/>
      <c r="AH15" s="237"/>
      <c r="AI15" s="242"/>
      <c r="AJ15" s="246">
        <f>C15</f>
        <v>1</v>
      </c>
      <c r="AK15" s="595"/>
      <c r="AL15" s="596"/>
      <c r="AM15" s="597"/>
      <c r="AN15" s="596"/>
      <c r="AO15" s="597"/>
      <c r="AP15" s="596"/>
      <c r="AQ15" s="597"/>
      <c r="AR15" s="598"/>
      <c r="AS15" s="255"/>
      <c r="AT15" s="158"/>
      <c r="AU15" s="259"/>
      <c r="AV15" s="260"/>
    </row>
    <row r="16" spans="1:48" s="145" customFormat="1" ht="26.25" customHeight="1" x14ac:dyDescent="0.15">
      <c r="A16" s="588"/>
      <c r="B16" s="591"/>
      <c r="C16" s="164">
        <v>2</v>
      </c>
      <c r="D16" s="169"/>
      <c r="E16" s="172"/>
      <c r="F16" s="176"/>
      <c r="G16" s="176"/>
      <c r="H16" s="176"/>
      <c r="I16" s="186"/>
      <c r="J16" s="190"/>
      <c r="K16" s="195"/>
      <c r="L16" s="202"/>
      <c r="M16" s="209"/>
      <c r="N16" s="186"/>
      <c r="O16" s="190"/>
      <c r="P16" s="195"/>
      <c r="Q16" s="202"/>
      <c r="R16" s="209"/>
      <c r="S16" s="217"/>
      <c r="T16" s="186"/>
      <c r="U16" s="222"/>
      <c r="V16" s="195"/>
      <c r="W16" s="228"/>
      <c r="X16" s="208"/>
      <c r="Y16" s="186"/>
      <c r="Z16" s="222"/>
      <c r="AA16" s="195"/>
      <c r="AB16" s="228"/>
      <c r="AC16" s="238"/>
      <c r="AD16" s="186"/>
      <c r="AE16" s="222"/>
      <c r="AF16" s="195"/>
      <c r="AG16" s="228"/>
      <c r="AH16" s="238"/>
      <c r="AI16" s="242"/>
      <c r="AJ16" s="246">
        <f>C16</f>
        <v>2</v>
      </c>
      <c r="AK16" s="595"/>
      <c r="AL16" s="596"/>
      <c r="AM16" s="597"/>
      <c r="AN16" s="596"/>
      <c r="AO16" s="597"/>
      <c r="AP16" s="596"/>
      <c r="AQ16" s="597"/>
      <c r="AR16" s="598"/>
      <c r="AS16" s="255"/>
      <c r="AT16" s="158"/>
      <c r="AU16" s="259"/>
      <c r="AV16" s="260"/>
    </row>
    <row r="17" spans="1:48" s="145" customFormat="1" ht="26.25" customHeight="1" x14ac:dyDescent="0.15">
      <c r="A17" s="588"/>
      <c r="B17" s="591"/>
      <c r="C17" s="164">
        <v>3</v>
      </c>
      <c r="D17" s="169"/>
      <c r="E17" s="173"/>
      <c r="F17" s="176"/>
      <c r="G17" s="176"/>
      <c r="H17" s="176"/>
      <c r="I17" s="186"/>
      <c r="J17" s="191"/>
      <c r="K17" s="196"/>
      <c r="L17" s="203"/>
      <c r="M17" s="210"/>
      <c r="N17" s="186"/>
      <c r="O17" s="191"/>
      <c r="P17" s="196"/>
      <c r="Q17" s="203"/>
      <c r="R17" s="210"/>
      <c r="S17" s="216"/>
      <c r="T17" s="186"/>
      <c r="U17" s="222"/>
      <c r="V17" s="195"/>
      <c r="W17" s="228"/>
      <c r="X17" s="234"/>
      <c r="Y17" s="186"/>
      <c r="Z17" s="222"/>
      <c r="AA17" s="195"/>
      <c r="AB17" s="228"/>
      <c r="AC17" s="239"/>
      <c r="AD17" s="186"/>
      <c r="AE17" s="222"/>
      <c r="AF17" s="195"/>
      <c r="AG17" s="228"/>
      <c r="AH17" s="239"/>
      <c r="AI17" s="242"/>
      <c r="AJ17" s="246">
        <f>C17</f>
        <v>3</v>
      </c>
      <c r="AK17" s="595"/>
      <c r="AL17" s="596"/>
      <c r="AM17" s="597"/>
      <c r="AN17" s="596"/>
      <c r="AO17" s="597"/>
      <c r="AP17" s="596"/>
      <c r="AQ17" s="597"/>
      <c r="AR17" s="598"/>
      <c r="AS17" s="255"/>
      <c r="AT17" s="158"/>
      <c r="AU17" s="259"/>
      <c r="AV17" s="260"/>
    </row>
    <row r="18" spans="1:48" s="145" customFormat="1" ht="26.25" customHeight="1" x14ac:dyDescent="0.15">
      <c r="A18" s="589"/>
      <c r="B18" s="592"/>
      <c r="C18" s="165">
        <v>4</v>
      </c>
      <c r="D18" s="169"/>
      <c r="E18" s="174"/>
      <c r="F18" s="176"/>
      <c r="G18" s="176"/>
      <c r="H18" s="176"/>
      <c r="I18" s="186"/>
      <c r="J18" s="192"/>
      <c r="K18" s="197"/>
      <c r="L18" s="204"/>
      <c r="M18" s="211"/>
      <c r="N18" s="186"/>
      <c r="O18" s="192"/>
      <c r="P18" s="197"/>
      <c r="Q18" s="204"/>
      <c r="R18" s="211"/>
      <c r="S18" s="216"/>
      <c r="T18" s="212"/>
      <c r="U18" s="223"/>
      <c r="V18" s="197"/>
      <c r="W18" s="229"/>
      <c r="X18" s="235"/>
      <c r="Y18" s="186"/>
      <c r="Z18" s="223"/>
      <c r="AA18" s="197"/>
      <c r="AB18" s="229"/>
      <c r="AC18" s="240"/>
      <c r="AD18" s="186"/>
      <c r="AE18" s="223"/>
      <c r="AF18" s="197"/>
      <c r="AG18" s="229"/>
      <c r="AH18" s="240"/>
      <c r="AI18" s="242"/>
      <c r="AJ18" s="246">
        <f>C18</f>
        <v>4</v>
      </c>
      <c r="AK18" s="595"/>
      <c r="AL18" s="596"/>
      <c r="AM18" s="597"/>
      <c r="AN18" s="596"/>
      <c r="AO18" s="597"/>
      <c r="AP18" s="596"/>
      <c r="AQ18" s="597"/>
      <c r="AR18" s="598"/>
      <c r="AS18" s="255"/>
      <c r="AT18" s="158"/>
      <c r="AU18" s="259"/>
      <c r="AV18" s="260"/>
    </row>
    <row r="19" spans="1:48" s="145" customFormat="1" ht="26.25" customHeight="1" x14ac:dyDescent="0.15">
      <c r="A19" s="587">
        <v>4</v>
      </c>
      <c r="B19" s="593" t="s">
        <v>104</v>
      </c>
      <c r="C19" s="594"/>
      <c r="D19" s="594"/>
      <c r="E19" s="594"/>
      <c r="F19" s="166"/>
      <c r="G19" s="166"/>
      <c r="H19" s="182"/>
      <c r="I19" s="599"/>
      <c r="J19" s="600"/>
      <c r="K19" s="600"/>
      <c r="L19" s="200"/>
      <c r="M19" s="207"/>
      <c r="N19" s="600"/>
      <c r="O19" s="600"/>
      <c r="P19" s="600"/>
      <c r="Q19" s="600"/>
      <c r="R19" s="601"/>
      <c r="S19" s="218"/>
      <c r="T19" s="599"/>
      <c r="U19" s="600"/>
      <c r="V19" s="600"/>
      <c r="W19" s="200"/>
      <c r="X19" s="207"/>
      <c r="Y19" s="600"/>
      <c r="Z19" s="600"/>
      <c r="AA19" s="600"/>
      <c r="AB19" s="600"/>
      <c r="AC19" s="601"/>
      <c r="AD19" s="602"/>
      <c r="AE19" s="600"/>
      <c r="AF19" s="600"/>
      <c r="AG19" s="600"/>
      <c r="AH19" s="601"/>
      <c r="AI19" s="242"/>
      <c r="AJ19" s="603" t="str">
        <f>IF(B20="","",B20)</f>
        <v/>
      </c>
      <c r="AK19" s="604"/>
      <c r="AL19" s="604"/>
      <c r="AM19" s="604"/>
      <c r="AN19" s="604"/>
      <c r="AO19" s="604"/>
      <c r="AP19" s="604"/>
      <c r="AQ19" s="604"/>
      <c r="AR19" s="604"/>
      <c r="AS19" s="604"/>
      <c r="AT19" s="604"/>
      <c r="AU19" s="604"/>
      <c r="AV19" s="605"/>
    </row>
    <row r="20" spans="1:48" s="145" customFormat="1" ht="26.25" customHeight="1" x14ac:dyDescent="0.15">
      <c r="A20" s="588"/>
      <c r="B20" s="590" t="str">
        <f>IF('プロジェクトリスト(様式1-1)'!C7="","",VLOOKUP($A$19,'プロジェクトリスト(様式1-1)'!$B$4:$E$23,2,FALSE))</f>
        <v/>
      </c>
      <c r="C20" s="164">
        <v>1</v>
      </c>
      <c r="D20" s="169"/>
      <c r="E20" s="171"/>
      <c r="F20" s="172"/>
      <c r="G20" s="180"/>
      <c r="H20" s="176"/>
      <c r="I20" s="186"/>
      <c r="J20" s="190"/>
      <c r="K20" s="195"/>
      <c r="L20" s="201"/>
      <c r="M20" s="208"/>
      <c r="N20" s="186"/>
      <c r="O20" s="190"/>
      <c r="P20" s="195"/>
      <c r="Q20" s="201"/>
      <c r="R20" s="208"/>
      <c r="S20" s="217"/>
      <c r="T20" s="186"/>
      <c r="U20" s="222"/>
      <c r="V20" s="195"/>
      <c r="W20" s="230"/>
      <c r="X20" s="236"/>
      <c r="Y20" s="186"/>
      <c r="Z20" s="222"/>
      <c r="AA20" s="195"/>
      <c r="AB20" s="230"/>
      <c r="AC20" s="237"/>
      <c r="AD20" s="186"/>
      <c r="AE20" s="222"/>
      <c r="AF20" s="195"/>
      <c r="AG20" s="230"/>
      <c r="AH20" s="237"/>
      <c r="AI20" s="242"/>
      <c r="AJ20" s="246">
        <f>C20</f>
        <v>1</v>
      </c>
      <c r="AK20" s="595"/>
      <c r="AL20" s="596"/>
      <c r="AM20" s="597"/>
      <c r="AN20" s="596"/>
      <c r="AO20" s="597"/>
      <c r="AP20" s="596"/>
      <c r="AQ20" s="597"/>
      <c r="AR20" s="598"/>
      <c r="AS20" s="255"/>
      <c r="AT20" s="158"/>
      <c r="AU20" s="259"/>
      <c r="AV20" s="260"/>
    </row>
    <row r="21" spans="1:48" s="145" customFormat="1" ht="26.25" customHeight="1" x14ac:dyDescent="0.15">
      <c r="A21" s="588"/>
      <c r="B21" s="591"/>
      <c r="C21" s="164">
        <v>2</v>
      </c>
      <c r="D21" s="169"/>
      <c r="E21" s="172"/>
      <c r="F21" s="176"/>
      <c r="G21" s="176"/>
      <c r="H21" s="176"/>
      <c r="I21" s="186"/>
      <c r="J21" s="190"/>
      <c r="K21" s="195"/>
      <c r="L21" s="202"/>
      <c r="M21" s="209"/>
      <c r="N21" s="186"/>
      <c r="O21" s="190"/>
      <c r="P21" s="195"/>
      <c r="Q21" s="202"/>
      <c r="R21" s="209"/>
      <c r="S21" s="217"/>
      <c r="T21" s="186"/>
      <c r="U21" s="222"/>
      <c r="V21" s="195"/>
      <c r="W21" s="228"/>
      <c r="X21" s="208"/>
      <c r="Y21" s="186"/>
      <c r="Z21" s="222"/>
      <c r="AA21" s="195"/>
      <c r="AB21" s="228"/>
      <c r="AC21" s="238"/>
      <c r="AD21" s="186"/>
      <c r="AE21" s="222"/>
      <c r="AF21" s="195"/>
      <c r="AG21" s="228"/>
      <c r="AH21" s="238"/>
      <c r="AI21" s="242"/>
      <c r="AJ21" s="246">
        <f>C21</f>
        <v>2</v>
      </c>
      <c r="AK21" s="595"/>
      <c r="AL21" s="596"/>
      <c r="AM21" s="597"/>
      <c r="AN21" s="596"/>
      <c r="AO21" s="597"/>
      <c r="AP21" s="596"/>
      <c r="AQ21" s="597"/>
      <c r="AR21" s="598"/>
      <c r="AS21" s="255"/>
      <c r="AT21" s="158"/>
      <c r="AU21" s="259"/>
      <c r="AV21" s="260"/>
    </row>
    <row r="22" spans="1:48" s="145" customFormat="1" ht="26.25" customHeight="1" x14ac:dyDescent="0.15">
      <c r="A22" s="588"/>
      <c r="B22" s="591"/>
      <c r="C22" s="164">
        <v>3</v>
      </c>
      <c r="D22" s="169"/>
      <c r="E22" s="173"/>
      <c r="F22" s="176"/>
      <c r="G22" s="176"/>
      <c r="H22" s="176"/>
      <c r="I22" s="186"/>
      <c r="J22" s="191"/>
      <c r="K22" s="196"/>
      <c r="L22" s="203"/>
      <c r="M22" s="210"/>
      <c r="N22" s="186"/>
      <c r="O22" s="191"/>
      <c r="P22" s="196"/>
      <c r="Q22" s="203"/>
      <c r="R22" s="210"/>
      <c r="S22" s="216"/>
      <c r="T22" s="186"/>
      <c r="U22" s="222"/>
      <c r="V22" s="195"/>
      <c r="W22" s="228"/>
      <c r="X22" s="234"/>
      <c r="Y22" s="186"/>
      <c r="Z22" s="222"/>
      <c r="AA22" s="195"/>
      <c r="AB22" s="228"/>
      <c r="AC22" s="239"/>
      <c r="AD22" s="186"/>
      <c r="AE22" s="222"/>
      <c r="AF22" s="195"/>
      <c r="AG22" s="228"/>
      <c r="AH22" s="239"/>
      <c r="AI22" s="242"/>
      <c r="AJ22" s="246">
        <f>C22</f>
        <v>3</v>
      </c>
      <c r="AK22" s="595"/>
      <c r="AL22" s="596"/>
      <c r="AM22" s="597"/>
      <c r="AN22" s="596"/>
      <c r="AO22" s="597"/>
      <c r="AP22" s="596"/>
      <c r="AQ22" s="597"/>
      <c r="AR22" s="598"/>
      <c r="AS22" s="255"/>
      <c r="AT22" s="158"/>
      <c r="AU22" s="259"/>
      <c r="AV22" s="260"/>
    </row>
    <row r="23" spans="1:48" s="145" customFormat="1" ht="26.25" customHeight="1" x14ac:dyDescent="0.15">
      <c r="A23" s="589"/>
      <c r="B23" s="592"/>
      <c r="C23" s="165">
        <v>4</v>
      </c>
      <c r="D23" s="169"/>
      <c r="E23" s="174"/>
      <c r="F23" s="176"/>
      <c r="G23" s="176"/>
      <c r="H23" s="176"/>
      <c r="I23" s="186"/>
      <c r="J23" s="192"/>
      <c r="K23" s="197"/>
      <c r="L23" s="204"/>
      <c r="M23" s="211"/>
      <c r="N23" s="186"/>
      <c r="O23" s="192"/>
      <c r="P23" s="197"/>
      <c r="Q23" s="204"/>
      <c r="R23" s="211"/>
      <c r="S23" s="216"/>
      <c r="T23" s="212"/>
      <c r="U23" s="223"/>
      <c r="V23" s="197"/>
      <c r="W23" s="229"/>
      <c r="X23" s="235"/>
      <c r="Y23" s="186"/>
      <c r="Z23" s="223"/>
      <c r="AA23" s="197"/>
      <c r="AB23" s="229"/>
      <c r="AC23" s="240"/>
      <c r="AD23" s="186"/>
      <c r="AE23" s="223"/>
      <c r="AF23" s="197"/>
      <c r="AG23" s="229"/>
      <c r="AH23" s="240"/>
      <c r="AI23" s="242"/>
      <c r="AJ23" s="246">
        <f>C23</f>
        <v>4</v>
      </c>
      <c r="AK23" s="595"/>
      <c r="AL23" s="596"/>
      <c r="AM23" s="597"/>
      <c r="AN23" s="596"/>
      <c r="AO23" s="597"/>
      <c r="AP23" s="596"/>
      <c r="AQ23" s="597"/>
      <c r="AR23" s="598"/>
      <c r="AS23" s="255"/>
      <c r="AT23" s="158"/>
      <c r="AU23" s="259"/>
      <c r="AV23" s="260"/>
    </row>
    <row r="24" spans="1:48" s="145" customFormat="1" ht="26.25" customHeight="1" x14ac:dyDescent="0.15">
      <c r="A24" s="587">
        <v>5</v>
      </c>
      <c r="B24" s="593" t="s">
        <v>104</v>
      </c>
      <c r="C24" s="594"/>
      <c r="D24" s="594"/>
      <c r="E24" s="594"/>
      <c r="F24" s="166"/>
      <c r="G24" s="166"/>
      <c r="H24" s="182"/>
      <c r="I24" s="599"/>
      <c r="J24" s="600"/>
      <c r="K24" s="600"/>
      <c r="L24" s="200"/>
      <c r="M24" s="207"/>
      <c r="N24" s="600"/>
      <c r="O24" s="600"/>
      <c r="P24" s="600"/>
      <c r="Q24" s="600"/>
      <c r="R24" s="601"/>
      <c r="S24" s="218"/>
      <c r="T24" s="599"/>
      <c r="U24" s="600"/>
      <c r="V24" s="600"/>
      <c r="W24" s="200"/>
      <c r="X24" s="207"/>
      <c r="Y24" s="600"/>
      <c r="Z24" s="600"/>
      <c r="AA24" s="600"/>
      <c r="AB24" s="600"/>
      <c r="AC24" s="601"/>
      <c r="AD24" s="602"/>
      <c r="AE24" s="600"/>
      <c r="AF24" s="600"/>
      <c r="AG24" s="600"/>
      <c r="AH24" s="601"/>
      <c r="AI24" s="242"/>
      <c r="AJ24" s="603" t="str">
        <f>IF(B25="","",B25)</f>
        <v/>
      </c>
      <c r="AK24" s="604"/>
      <c r="AL24" s="604"/>
      <c r="AM24" s="604"/>
      <c r="AN24" s="604"/>
      <c r="AO24" s="604"/>
      <c r="AP24" s="604"/>
      <c r="AQ24" s="604"/>
      <c r="AR24" s="604"/>
      <c r="AS24" s="604"/>
      <c r="AT24" s="604"/>
      <c r="AU24" s="604"/>
      <c r="AV24" s="605"/>
    </row>
    <row r="25" spans="1:48" s="145" customFormat="1" ht="26.25" customHeight="1" x14ac:dyDescent="0.15">
      <c r="A25" s="588"/>
      <c r="B25" s="590" t="str">
        <f>IF('プロジェクトリスト(様式1-1)'!C8="","",VLOOKUP($A$24,'プロジェクトリスト(様式1-1)'!$B$4:$E$23,2,FALSE))</f>
        <v/>
      </c>
      <c r="C25" s="164">
        <v>1</v>
      </c>
      <c r="D25" s="169"/>
      <c r="E25" s="171"/>
      <c r="F25" s="172"/>
      <c r="G25" s="180"/>
      <c r="H25" s="176"/>
      <c r="I25" s="186"/>
      <c r="J25" s="190"/>
      <c r="K25" s="195"/>
      <c r="L25" s="201"/>
      <c r="M25" s="208"/>
      <c r="N25" s="186"/>
      <c r="O25" s="190"/>
      <c r="P25" s="195"/>
      <c r="Q25" s="201"/>
      <c r="R25" s="208"/>
      <c r="S25" s="217"/>
      <c r="T25" s="186"/>
      <c r="U25" s="222"/>
      <c r="V25" s="195"/>
      <c r="W25" s="230"/>
      <c r="X25" s="236"/>
      <c r="Y25" s="186"/>
      <c r="Z25" s="222"/>
      <c r="AA25" s="195"/>
      <c r="AB25" s="230"/>
      <c r="AC25" s="237"/>
      <c r="AD25" s="186"/>
      <c r="AE25" s="222"/>
      <c r="AF25" s="195"/>
      <c r="AG25" s="230"/>
      <c r="AH25" s="237"/>
      <c r="AI25" s="242"/>
      <c r="AJ25" s="246">
        <f>C25</f>
        <v>1</v>
      </c>
      <c r="AK25" s="595"/>
      <c r="AL25" s="596"/>
      <c r="AM25" s="597"/>
      <c r="AN25" s="596"/>
      <c r="AO25" s="597"/>
      <c r="AP25" s="596"/>
      <c r="AQ25" s="597"/>
      <c r="AR25" s="598"/>
      <c r="AS25" s="255"/>
      <c r="AT25" s="158"/>
      <c r="AU25" s="259"/>
      <c r="AV25" s="260"/>
    </row>
    <row r="26" spans="1:48" s="145" customFormat="1" ht="26.25" customHeight="1" x14ac:dyDescent="0.15">
      <c r="A26" s="588"/>
      <c r="B26" s="591"/>
      <c r="C26" s="164">
        <v>2</v>
      </c>
      <c r="D26" s="169"/>
      <c r="E26" s="172"/>
      <c r="F26" s="176"/>
      <c r="G26" s="176"/>
      <c r="H26" s="176"/>
      <c r="I26" s="186"/>
      <c r="J26" s="190"/>
      <c r="K26" s="195"/>
      <c r="L26" s="202"/>
      <c r="M26" s="209"/>
      <c r="N26" s="186"/>
      <c r="O26" s="190"/>
      <c r="P26" s="195"/>
      <c r="Q26" s="202"/>
      <c r="R26" s="209"/>
      <c r="S26" s="217"/>
      <c r="T26" s="186"/>
      <c r="U26" s="222"/>
      <c r="V26" s="195"/>
      <c r="W26" s="228"/>
      <c r="X26" s="208"/>
      <c r="Y26" s="186"/>
      <c r="Z26" s="222"/>
      <c r="AA26" s="195"/>
      <c r="AB26" s="228"/>
      <c r="AC26" s="238"/>
      <c r="AD26" s="186"/>
      <c r="AE26" s="222"/>
      <c r="AF26" s="195"/>
      <c r="AG26" s="228"/>
      <c r="AH26" s="238"/>
      <c r="AI26" s="242"/>
      <c r="AJ26" s="246">
        <f>C26</f>
        <v>2</v>
      </c>
      <c r="AK26" s="595"/>
      <c r="AL26" s="596"/>
      <c r="AM26" s="597"/>
      <c r="AN26" s="596"/>
      <c r="AO26" s="597"/>
      <c r="AP26" s="596"/>
      <c r="AQ26" s="597"/>
      <c r="AR26" s="598"/>
      <c r="AS26" s="255"/>
      <c r="AT26" s="158"/>
      <c r="AU26" s="259"/>
      <c r="AV26" s="260"/>
    </row>
    <row r="27" spans="1:48" s="145" customFormat="1" ht="26.25" customHeight="1" x14ac:dyDescent="0.15">
      <c r="A27" s="588"/>
      <c r="B27" s="591"/>
      <c r="C27" s="164">
        <v>3</v>
      </c>
      <c r="D27" s="169"/>
      <c r="E27" s="173"/>
      <c r="F27" s="176"/>
      <c r="G27" s="176"/>
      <c r="H27" s="176"/>
      <c r="I27" s="186"/>
      <c r="J27" s="191"/>
      <c r="K27" s="196"/>
      <c r="L27" s="203"/>
      <c r="M27" s="210"/>
      <c r="N27" s="186"/>
      <c r="O27" s="191"/>
      <c r="P27" s="196"/>
      <c r="Q27" s="203"/>
      <c r="R27" s="210"/>
      <c r="S27" s="216"/>
      <c r="T27" s="186"/>
      <c r="U27" s="222"/>
      <c r="V27" s="195"/>
      <c r="W27" s="228"/>
      <c r="X27" s="234"/>
      <c r="Y27" s="186"/>
      <c r="Z27" s="222"/>
      <c r="AA27" s="195"/>
      <c r="AB27" s="228"/>
      <c r="AC27" s="239"/>
      <c r="AD27" s="186"/>
      <c r="AE27" s="222"/>
      <c r="AF27" s="195"/>
      <c r="AG27" s="228"/>
      <c r="AH27" s="239"/>
      <c r="AI27" s="242"/>
      <c r="AJ27" s="246">
        <f>C27</f>
        <v>3</v>
      </c>
      <c r="AK27" s="595"/>
      <c r="AL27" s="596"/>
      <c r="AM27" s="597"/>
      <c r="AN27" s="596"/>
      <c r="AO27" s="597"/>
      <c r="AP27" s="596"/>
      <c r="AQ27" s="597"/>
      <c r="AR27" s="598"/>
      <c r="AS27" s="255"/>
      <c r="AT27" s="158"/>
      <c r="AU27" s="259"/>
      <c r="AV27" s="260"/>
    </row>
    <row r="28" spans="1:48" s="145" customFormat="1" ht="26.25" customHeight="1" x14ac:dyDescent="0.15">
      <c r="A28" s="589"/>
      <c r="B28" s="592"/>
      <c r="C28" s="165">
        <v>4</v>
      </c>
      <c r="D28" s="169"/>
      <c r="E28" s="174"/>
      <c r="F28" s="176"/>
      <c r="G28" s="176"/>
      <c r="H28" s="176"/>
      <c r="I28" s="186"/>
      <c r="J28" s="192"/>
      <c r="K28" s="197"/>
      <c r="L28" s="204"/>
      <c r="M28" s="211"/>
      <c r="N28" s="186"/>
      <c r="O28" s="192"/>
      <c r="P28" s="197"/>
      <c r="Q28" s="204"/>
      <c r="R28" s="211"/>
      <c r="S28" s="216"/>
      <c r="T28" s="212"/>
      <c r="U28" s="223"/>
      <c r="V28" s="197"/>
      <c r="W28" s="229"/>
      <c r="X28" s="235"/>
      <c r="Y28" s="186"/>
      <c r="Z28" s="223"/>
      <c r="AA28" s="197"/>
      <c r="AB28" s="229"/>
      <c r="AC28" s="240"/>
      <c r="AD28" s="186"/>
      <c r="AE28" s="223"/>
      <c r="AF28" s="197"/>
      <c r="AG28" s="229"/>
      <c r="AH28" s="240"/>
      <c r="AI28" s="242"/>
      <c r="AJ28" s="246">
        <f>C28</f>
        <v>4</v>
      </c>
      <c r="AK28" s="595"/>
      <c r="AL28" s="596"/>
      <c r="AM28" s="597"/>
      <c r="AN28" s="596"/>
      <c r="AO28" s="597"/>
      <c r="AP28" s="596"/>
      <c r="AQ28" s="597"/>
      <c r="AR28" s="598"/>
      <c r="AS28" s="255"/>
      <c r="AT28" s="158"/>
      <c r="AU28" s="259"/>
      <c r="AV28" s="260"/>
    </row>
    <row r="29" spans="1:48" s="145" customFormat="1" ht="26.25" customHeight="1" x14ac:dyDescent="0.15">
      <c r="A29" s="587">
        <v>6</v>
      </c>
      <c r="B29" s="593" t="s">
        <v>104</v>
      </c>
      <c r="C29" s="594"/>
      <c r="D29" s="594"/>
      <c r="E29" s="594"/>
      <c r="F29" s="166"/>
      <c r="G29" s="166"/>
      <c r="H29" s="182"/>
      <c r="I29" s="599"/>
      <c r="J29" s="600"/>
      <c r="K29" s="600"/>
      <c r="L29" s="200"/>
      <c r="M29" s="207"/>
      <c r="N29" s="600"/>
      <c r="O29" s="600"/>
      <c r="P29" s="600"/>
      <c r="Q29" s="600"/>
      <c r="R29" s="601"/>
      <c r="S29" s="218"/>
      <c r="T29" s="599"/>
      <c r="U29" s="600"/>
      <c r="V29" s="600"/>
      <c r="W29" s="200"/>
      <c r="X29" s="207"/>
      <c r="Y29" s="600"/>
      <c r="Z29" s="600"/>
      <c r="AA29" s="600"/>
      <c r="AB29" s="600"/>
      <c r="AC29" s="601"/>
      <c r="AD29" s="602"/>
      <c r="AE29" s="600"/>
      <c r="AF29" s="600"/>
      <c r="AG29" s="600"/>
      <c r="AH29" s="601"/>
      <c r="AI29" s="242"/>
      <c r="AJ29" s="603" t="str">
        <f>IF(B30="","",B30)</f>
        <v/>
      </c>
      <c r="AK29" s="604"/>
      <c r="AL29" s="604"/>
      <c r="AM29" s="604"/>
      <c r="AN29" s="604"/>
      <c r="AO29" s="604"/>
      <c r="AP29" s="604"/>
      <c r="AQ29" s="604"/>
      <c r="AR29" s="604"/>
      <c r="AS29" s="604"/>
      <c r="AT29" s="604"/>
      <c r="AU29" s="604"/>
      <c r="AV29" s="605"/>
    </row>
    <row r="30" spans="1:48" s="156" customFormat="1" ht="26.25" customHeight="1" x14ac:dyDescent="0.15">
      <c r="A30" s="588"/>
      <c r="B30" s="590" t="str">
        <f>IF('プロジェクトリスト(様式1-1)'!C9="","",VLOOKUP($A$29,'プロジェクトリスト(様式1-1)'!$B$4:$E$23,2,FALSE))</f>
        <v/>
      </c>
      <c r="C30" s="164">
        <v>1</v>
      </c>
      <c r="D30" s="169"/>
      <c r="E30" s="171"/>
      <c r="F30" s="172"/>
      <c r="G30" s="180"/>
      <c r="H30" s="176"/>
      <c r="I30" s="186"/>
      <c r="J30" s="190"/>
      <c r="K30" s="195"/>
      <c r="L30" s="201"/>
      <c r="M30" s="208"/>
      <c r="N30" s="186"/>
      <c r="O30" s="190"/>
      <c r="P30" s="195"/>
      <c r="Q30" s="201"/>
      <c r="R30" s="208"/>
      <c r="S30" s="217"/>
      <c r="T30" s="186"/>
      <c r="U30" s="222"/>
      <c r="V30" s="195"/>
      <c r="W30" s="230"/>
      <c r="X30" s="236"/>
      <c r="Y30" s="186"/>
      <c r="Z30" s="222"/>
      <c r="AA30" s="195"/>
      <c r="AB30" s="230"/>
      <c r="AC30" s="237"/>
      <c r="AD30" s="186"/>
      <c r="AE30" s="222"/>
      <c r="AF30" s="195"/>
      <c r="AG30" s="230"/>
      <c r="AH30" s="237"/>
      <c r="AI30" s="242"/>
      <c r="AJ30" s="246">
        <f>C30</f>
        <v>1</v>
      </c>
      <c r="AK30" s="595"/>
      <c r="AL30" s="596"/>
      <c r="AM30" s="597"/>
      <c r="AN30" s="596"/>
      <c r="AO30" s="597"/>
      <c r="AP30" s="596"/>
      <c r="AQ30" s="597"/>
      <c r="AR30" s="598"/>
      <c r="AS30" s="255"/>
      <c r="AT30" s="158"/>
      <c r="AU30" s="259"/>
      <c r="AV30" s="260"/>
    </row>
    <row r="31" spans="1:48" s="156" customFormat="1" ht="26.25" customHeight="1" x14ac:dyDescent="0.15">
      <c r="A31" s="588"/>
      <c r="B31" s="591"/>
      <c r="C31" s="164">
        <v>2</v>
      </c>
      <c r="D31" s="169"/>
      <c r="E31" s="172"/>
      <c r="F31" s="176"/>
      <c r="G31" s="176"/>
      <c r="H31" s="176"/>
      <c r="I31" s="186"/>
      <c r="J31" s="190"/>
      <c r="K31" s="195"/>
      <c r="L31" s="202"/>
      <c r="M31" s="209"/>
      <c r="N31" s="186"/>
      <c r="O31" s="190"/>
      <c r="P31" s="195"/>
      <c r="Q31" s="202"/>
      <c r="R31" s="209"/>
      <c r="S31" s="217"/>
      <c r="T31" s="186"/>
      <c r="U31" s="222"/>
      <c r="V31" s="195"/>
      <c r="W31" s="228"/>
      <c r="X31" s="208"/>
      <c r="Y31" s="186"/>
      <c r="Z31" s="222"/>
      <c r="AA31" s="195"/>
      <c r="AB31" s="228"/>
      <c r="AC31" s="238"/>
      <c r="AD31" s="186"/>
      <c r="AE31" s="222"/>
      <c r="AF31" s="195"/>
      <c r="AG31" s="228"/>
      <c r="AH31" s="238"/>
      <c r="AI31" s="242"/>
      <c r="AJ31" s="246">
        <f>C31</f>
        <v>2</v>
      </c>
      <c r="AK31" s="595"/>
      <c r="AL31" s="596"/>
      <c r="AM31" s="597"/>
      <c r="AN31" s="596"/>
      <c r="AO31" s="597"/>
      <c r="AP31" s="596"/>
      <c r="AQ31" s="597"/>
      <c r="AR31" s="598"/>
      <c r="AS31" s="255"/>
      <c r="AT31" s="158"/>
      <c r="AU31" s="259"/>
      <c r="AV31" s="260"/>
    </row>
    <row r="32" spans="1:48" s="145" customFormat="1" ht="26.25" customHeight="1" x14ac:dyDescent="0.15">
      <c r="A32" s="588"/>
      <c r="B32" s="591"/>
      <c r="C32" s="164">
        <v>3</v>
      </c>
      <c r="D32" s="169"/>
      <c r="E32" s="173"/>
      <c r="F32" s="176"/>
      <c r="G32" s="176"/>
      <c r="H32" s="176"/>
      <c r="I32" s="186"/>
      <c r="J32" s="191"/>
      <c r="K32" s="196"/>
      <c r="L32" s="203"/>
      <c r="M32" s="210"/>
      <c r="N32" s="186"/>
      <c r="O32" s="191"/>
      <c r="P32" s="196"/>
      <c r="Q32" s="203"/>
      <c r="R32" s="210"/>
      <c r="S32" s="216"/>
      <c r="T32" s="186"/>
      <c r="U32" s="222"/>
      <c r="V32" s="195"/>
      <c r="W32" s="228"/>
      <c r="X32" s="234"/>
      <c r="Y32" s="186"/>
      <c r="Z32" s="222"/>
      <c r="AA32" s="195"/>
      <c r="AB32" s="228"/>
      <c r="AC32" s="239"/>
      <c r="AD32" s="186"/>
      <c r="AE32" s="222"/>
      <c r="AF32" s="195"/>
      <c r="AG32" s="228"/>
      <c r="AH32" s="239"/>
      <c r="AI32" s="242"/>
      <c r="AJ32" s="246">
        <f>C32</f>
        <v>3</v>
      </c>
      <c r="AK32" s="595"/>
      <c r="AL32" s="596"/>
      <c r="AM32" s="597"/>
      <c r="AN32" s="596"/>
      <c r="AO32" s="597"/>
      <c r="AP32" s="596"/>
      <c r="AQ32" s="597"/>
      <c r="AR32" s="598"/>
      <c r="AS32" s="255"/>
      <c r="AT32" s="158"/>
      <c r="AU32" s="259"/>
      <c r="AV32" s="260"/>
    </row>
    <row r="33" spans="1:48" s="157" customFormat="1" ht="26.25" customHeight="1" x14ac:dyDescent="0.25">
      <c r="A33" s="589"/>
      <c r="B33" s="592"/>
      <c r="C33" s="165">
        <v>4</v>
      </c>
      <c r="D33" s="169"/>
      <c r="E33" s="174"/>
      <c r="F33" s="176"/>
      <c r="G33" s="176"/>
      <c r="H33" s="176"/>
      <c r="I33" s="186"/>
      <c r="J33" s="192"/>
      <c r="K33" s="197"/>
      <c r="L33" s="204"/>
      <c r="M33" s="211"/>
      <c r="N33" s="186"/>
      <c r="O33" s="192"/>
      <c r="P33" s="197"/>
      <c r="Q33" s="204"/>
      <c r="R33" s="211"/>
      <c r="S33" s="216"/>
      <c r="T33" s="212"/>
      <c r="U33" s="223"/>
      <c r="V33" s="197"/>
      <c r="W33" s="229"/>
      <c r="X33" s="235"/>
      <c r="Y33" s="186"/>
      <c r="Z33" s="223"/>
      <c r="AA33" s="197"/>
      <c r="AB33" s="229"/>
      <c r="AC33" s="240"/>
      <c r="AD33" s="186"/>
      <c r="AE33" s="223"/>
      <c r="AF33" s="197"/>
      <c r="AG33" s="229"/>
      <c r="AH33" s="240"/>
      <c r="AI33" s="242"/>
      <c r="AJ33" s="246">
        <f>C33</f>
        <v>4</v>
      </c>
      <c r="AK33" s="595"/>
      <c r="AL33" s="596"/>
      <c r="AM33" s="597"/>
      <c r="AN33" s="596"/>
      <c r="AO33" s="597"/>
      <c r="AP33" s="596"/>
      <c r="AQ33" s="597"/>
      <c r="AR33" s="598"/>
      <c r="AS33" s="255"/>
      <c r="AT33" s="158"/>
      <c r="AU33" s="259"/>
      <c r="AV33" s="260"/>
    </row>
    <row r="34" spans="1:48" ht="26.25" customHeight="1" x14ac:dyDescent="0.15">
      <c r="A34" s="587">
        <v>7</v>
      </c>
      <c r="B34" s="593" t="s">
        <v>104</v>
      </c>
      <c r="C34" s="594"/>
      <c r="D34" s="594"/>
      <c r="E34" s="594"/>
      <c r="F34" s="166"/>
      <c r="G34" s="166"/>
      <c r="H34" s="182"/>
      <c r="I34" s="599"/>
      <c r="J34" s="600"/>
      <c r="K34" s="600"/>
      <c r="L34" s="200"/>
      <c r="M34" s="207"/>
      <c r="N34" s="600"/>
      <c r="O34" s="600"/>
      <c r="P34" s="600"/>
      <c r="Q34" s="600"/>
      <c r="R34" s="601"/>
      <c r="S34" s="218"/>
      <c r="T34" s="599"/>
      <c r="U34" s="600"/>
      <c r="V34" s="600"/>
      <c r="W34" s="200"/>
      <c r="X34" s="207"/>
      <c r="Y34" s="600"/>
      <c r="Z34" s="600"/>
      <c r="AA34" s="600"/>
      <c r="AB34" s="600"/>
      <c r="AC34" s="601"/>
      <c r="AD34" s="602"/>
      <c r="AE34" s="600"/>
      <c r="AF34" s="600"/>
      <c r="AG34" s="600"/>
      <c r="AH34" s="601"/>
      <c r="AJ34" s="603" t="str">
        <f>IF(B35="","",B35)</f>
        <v/>
      </c>
      <c r="AK34" s="604"/>
      <c r="AL34" s="604"/>
      <c r="AM34" s="604"/>
      <c r="AN34" s="604"/>
      <c r="AO34" s="604"/>
      <c r="AP34" s="604"/>
      <c r="AQ34" s="604"/>
      <c r="AR34" s="604"/>
      <c r="AS34" s="604"/>
      <c r="AT34" s="604"/>
      <c r="AU34" s="604"/>
      <c r="AV34" s="605"/>
    </row>
    <row r="35" spans="1:48" ht="26.25" customHeight="1" x14ac:dyDescent="0.15">
      <c r="A35" s="588"/>
      <c r="B35" s="590" t="str">
        <f>IF('プロジェクトリスト(様式1-1)'!C10="","",VLOOKUP($A$34,'プロジェクトリスト(様式1-1)'!$B$4:$E$23,2,FALSE))</f>
        <v/>
      </c>
      <c r="C35" s="164">
        <v>1</v>
      </c>
      <c r="D35" s="169"/>
      <c r="E35" s="171"/>
      <c r="F35" s="172"/>
      <c r="G35" s="180"/>
      <c r="H35" s="176"/>
      <c r="I35" s="186"/>
      <c r="J35" s="190"/>
      <c r="K35" s="195"/>
      <c r="L35" s="201"/>
      <c r="M35" s="208"/>
      <c r="N35" s="186"/>
      <c r="O35" s="190"/>
      <c r="P35" s="195"/>
      <c r="Q35" s="201"/>
      <c r="R35" s="208"/>
      <c r="S35" s="217"/>
      <c r="T35" s="186"/>
      <c r="U35" s="222"/>
      <c r="V35" s="195"/>
      <c r="W35" s="230"/>
      <c r="X35" s="236"/>
      <c r="Y35" s="186"/>
      <c r="Z35" s="222"/>
      <c r="AA35" s="195"/>
      <c r="AB35" s="230"/>
      <c r="AC35" s="237"/>
      <c r="AD35" s="186"/>
      <c r="AE35" s="222"/>
      <c r="AF35" s="195"/>
      <c r="AG35" s="230"/>
      <c r="AH35" s="237"/>
      <c r="AI35" s="242"/>
      <c r="AJ35" s="246">
        <f>C35</f>
        <v>1</v>
      </c>
      <c r="AK35" s="595"/>
      <c r="AL35" s="596"/>
      <c r="AM35" s="597"/>
      <c r="AN35" s="596"/>
      <c r="AO35" s="597"/>
      <c r="AP35" s="596"/>
      <c r="AQ35" s="597"/>
      <c r="AR35" s="598"/>
      <c r="AS35" s="255"/>
      <c r="AT35" s="158"/>
      <c r="AU35" s="259"/>
      <c r="AV35" s="260"/>
    </row>
    <row r="36" spans="1:48" s="157" customFormat="1" ht="26.25" customHeight="1" x14ac:dyDescent="0.25">
      <c r="A36" s="588"/>
      <c r="B36" s="591"/>
      <c r="C36" s="164">
        <v>2</v>
      </c>
      <c r="D36" s="169"/>
      <c r="E36" s="172"/>
      <c r="F36" s="176"/>
      <c r="G36" s="176"/>
      <c r="H36" s="176"/>
      <c r="I36" s="186"/>
      <c r="J36" s="190"/>
      <c r="K36" s="195"/>
      <c r="L36" s="202"/>
      <c r="M36" s="209"/>
      <c r="N36" s="186"/>
      <c r="O36" s="190"/>
      <c r="P36" s="195"/>
      <c r="Q36" s="202"/>
      <c r="R36" s="209"/>
      <c r="S36" s="217"/>
      <c r="T36" s="186"/>
      <c r="U36" s="222"/>
      <c r="V36" s="195"/>
      <c r="W36" s="228"/>
      <c r="X36" s="208"/>
      <c r="Y36" s="186"/>
      <c r="Z36" s="222"/>
      <c r="AA36" s="195"/>
      <c r="AB36" s="228"/>
      <c r="AC36" s="238"/>
      <c r="AD36" s="186"/>
      <c r="AE36" s="222"/>
      <c r="AF36" s="195"/>
      <c r="AG36" s="228"/>
      <c r="AH36" s="238"/>
      <c r="AI36" s="242"/>
      <c r="AJ36" s="246">
        <f>C36</f>
        <v>2</v>
      </c>
      <c r="AK36" s="595"/>
      <c r="AL36" s="596"/>
      <c r="AM36" s="597"/>
      <c r="AN36" s="596"/>
      <c r="AO36" s="597"/>
      <c r="AP36" s="596"/>
      <c r="AQ36" s="597"/>
      <c r="AR36" s="598"/>
      <c r="AS36" s="255"/>
      <c r="AT36" s="158"/>
      <c r="AU36" s="259"/>
      <c r="AV36" s="260"/>
    </row>
    <row r="37" spans="1:48" ht="26.25" customHeight="1" x14ac:dyDescent="0.15">
      <c r="A37" s="588"/>
      <c r="B37" s="591"/>
      <c r="C37" s="164">
        <v>3</v>
      </c>
      <c r="D37" s="169"/>
      <c r="E37" s="173"/>
      <c r="F37" s="176"/>
      <c r="G37" s="176"/>
      <c r="H37" s="176"/>
      <c r="I37" s="186"/>
      <c r="J37" s="191"/>
      <c r="K37" s="196"/>
      <c r="L37" s="203"/>
      <c r="M37" s="210"/>
      <c r="N37" s="186"/>
      <c r="O37" s="191"/>
      <c r="P37" s="196"/>
      <c r="Q37" s="203"/>
      <c r="R37" s="210"/>
      <c r="S37" s="216"/>
      <c r="T37" s="186"/>
      <c r="U37" s="222"/>
      <c r="V37" s="195"/>
      <c r="W37" s="228"/>
      <c r="X37" s="234"/>
      <c r="Y37" s="186"/>
      <c r="Z37" s="222"/>
      <c r="AA37" s="195"/>
      <c r="AB37" s="228"/>
      <c r="AC37" s="239"/>
      <c r="AD37" s="186"/>
      <c r="AE37" s="222"/>
      <c r="AF37" s="195"/>
      <c r="AG37" s="228"/>
      <c r="AH37" s="239"/>
      <c r="AI37" s="242"/>
      <c r="AJ37" s="246">
        <f>C37</f>
        <v>3</v>
      </c>
      <c r="AK37" s="595"/>
      <c r="AL37" s="596"/>
      <c r="AM37" s="597"/>
      <c r="AN37" s="596"/>
      <c r="AO37" s="597"/>
      <c r="AP37" s="596"/>
      <c r="AQ37" s="597"/>
      <c r="AR37" s="598"/>
      <c r="AS37" s="255"/>
      <c r="AT37" s="158"/>
      <c r="AU37" s="259"/>
      <c r="AV37" s="260"/>
    </row>
    <row r="38" spans="1:48" ht="26.25" customHeight="1" x14ac:dyDescent="0.15">
      <c r="A38" s="589"/>
      <c r="B38" s="592"/>
      <c r="C38" s="165">
        <v>4</v>
      </c>
      <c r="D38" s="169"/>
      <c r="E38" s="174"/>
      <c r="F38" s="176"/>
      <c r="G38" s="176"/>
      <c r="H38" s="176"/>
      <c r="I38" s="186"/>
      <c r="J38" s="192"/>
      <c r="K38" s="197"/>
      <c r="L38" s="204"/>
      <c r="M38" s="211"/>
      <c r="N38" s="186"/>
      <c r="O38" s="192"/>
      <c r="P38" s="197"/>
      <c r="Q38" s="204"/>
      <c r="R38" s="211"/>
      <c r="S38" s="216"/>
      <c r="T38" s="212"/>
      <c r="U38" s="223"/>
      <c r="V38" s="197"/>
      <c r="W38" s="229"/>
      <c r="X38" s="235"/>
      <c r="Y38" s="186"/>
      <c r="Z38" s="223"/>
      <c r="AA38" s="197"/>
      <c r="AB38" s="229"/>
      <c r="AC38" s="240"/>
      <c r="AD38" s="186"/>
      <c r="AE38" s="223"/>
      <c r="AF38" s="197"/>
      <c r="AG38" s="229"/>
      <c r="AH38" s="240"/>
      <c r="AI38" s="242"/>
      <c r="AJ38" s="246">
        <f>C38</f>
        <v>4</v>
      </c>
      <c r="AK38" s="595"/>
      <c r="AL38" s="596"/>
      <c r="AM38" s="597"/>
      <c r="AN38" s="596"/>
      <c r="AO38" s="597"/>
      <c r="AP38" s="596"/>
      <c r="AQ38" s="597"/>
      <c r="AR38" s="598"/>
      <c r="AS38" s="255"/>
      <c r="AT38" s="158"/>
      <c r="AU38" s="259"/>
      <c r="AV38" s="260"/>
    </row>
    <row r="39" spans="1:48" ht="26.25" customHeight="1" x14ac:dyDescent="0.15">
      <c r="A39" s="587">
        <v>8</v>
      </c>
      <c r="B39" s="593" t="s">
        <v>104</v>
      </c>
      <c r="C39" s="594"/>
      <c r="D39" s="594"/>
      <c r="E39" s="594"/>
      <c r="F39" s="166"/>
      <c r="G39" s="166"/>
      <c r="H39" s="182"/>
      <c r="I39" s="599"/>
      <c r="J39" s="600"/>
      <c r="K39" s="600"/>
      <c r="L39" s="200"/>
      <c r="M39" s="207"/>
      <c r="N39" s="600"/>
      <c r="O39" s="600"/>
      <c r="P39" s="600"/>
      <c r="Q39" s="600"/>
      <c r="R39" s="601"/>
      <c r="S39" s="218"/>
      <c r="T39" s="599"/>
      <c r="U39" s="600"/>
      <c r="V39" s="600"/>
      <c r="W39" s="200"/>
      <c r="X39" s="207"/>
      <c r="Y39" s="600"/>
      <c r="Z39" s="600"/>
      <c r="AA39" s="600"/>
      <c r="AB39" s="600"/>
      <c r="AC39" s="601"/>
      <c r="AD39" s="602"/>
      <c r="AE39" s="600"/>
      <c r="AF39" s="600"/>
      <c r="AG39" s="600"/>
      <c r="AH39" s="601"/>
      <c r="AJ39" s="603" t="str">
        <f>IF(B40="","",B40)</f>
        <v/>
      </c>
      <c r="AK39" s="604"/>
      <c r="AL39" s="604"/>
      <c r="AM39" s="604"/>
      <c r="AN39" s="604"/>
      <c r="AO39" s="604"/>
      <c r="AP39" s="604"/>
      <c r="AQ39" s="604"/>
      <c r="AR39" s="604"/>
      <c r="AS39" s="604"/>
      <c r="AT39" s="604"/>
      <c r="AU39" s="604"/>
      <c r="AV39" s="605"/>
    </row>
    <row r="40" spans="1:48" ht="26.25" customHeight="1" x14ac:dyDescent="0.15">
      <c r="A40" s="588"/>
      <c r="B40" s="590" t="str">
        <f>IF('プロジェクトリスト(様式1-1)'!C11="","",VLOOKUP($A$39,'プロジェクトリスト(様式1-1)'!$B$4:$E$23,2,FALSE))</f>
        <v/>
      </c>
      <c r="C40" s="164">
        <v>1</v>
      </c>
      <c r="D40" s="169"/>
      <c r="E40" s="171"/>
      <c r="F40" s="172"/>
      <c r="G40" s="180"/>
      <c r="H40" s="176"/>
      <c r="I40" s="186"/>
      <c r="J40" s="190"/>
      <c r="K40" s="195"/>
      <c r="L40" s="201"/>
      <c r="M40" s="208"/>
      <c r="N40" s="186"/>
      <c r="O40" s="190"/>
      <c r="P40" s="195"/>
      <c r="Q40" s="201"/>
      <c r="R40" s="208"/>
      <c r="S40" s="217"/>
      <c r="T40" s="186"/>
      <c r="U40" s="222"/>
      <c r="V40" s="195"/>
      <c r="W40" s="230"/>
      <c r="X40" s="236"/>
      <c r="Y40" s="186"/>
      <c r="Z40" s="222"/>
      <c r="AA40" s="195"/>
      <c r="AB40" s="230"/>
      <c r="AC40" s="237"/>
      <c r="AD40" s="186"/>
      <c r="AE40" s="222"/>
      <c r="AF40" s="195"/>
      <c r="AG40" s="230"/>
      <c r="AH40" s="237"/>
      <c r="AI40" s="242"/>
      <c r="AJ40" s="246">
        <f>C40</f>
        <v>1</v>
      </c>
      <c r="AK40" s="595"/>
      <c r="AL40" s="596"/>
      <c r="AM40" s="597"/>
      <c r="AN40" s="596"/>
      <c r="AO40" s="597"/>
      <c r="AP40" s="596"/>
      <c r="AQ40" s="597"/>
      <c r="AR40" s="598"/>
      <c r="AS40" s="255"/>
      <c r="AT40" s="158"/>
      <c r="AU40" s="259"/>
      <c r="AV40" s="260"/>
    </row>
    <row r="41" spans="1:48" ht="26.25" customHeight="1" x14ac:dyDescent="0.15">
      <c r="A41" s="588"/>
      <c r="B41" s="591"/>
      <c r="C41" s="164">
        <v>2</v>
      </c>
      <c r="D41" s="169"/>
      <c r="E41" s="172"/>
      <c r="F41" s="176"/>
      <c r="G41" s="176"/>
      <c r="H41" s="176"/>
      <c r="I41" s="186"/>
      <c r="J41" s="190"/>
      <c r="K41" s="195"/>
      <c r="L41" s="202"/>
      <c r="M41" s="209"/>
      <c r="N41" s="186"/>
      <c r="O41" s="190"/>
      <c r="P41" s="195"/>
      <c r="Q41" s="202"/>
      <c r="R41" s="209"/>
      <c r="S41" s="217"/>
      <c r="T41" s="186"/>
      <c r="U41" s="222"/>
      <c r="V41" s="195"/>
      <c r="W41" s="228"/>
      <c r="X41" s="208"/>
      <c r="Y41" s="186"/>
      <c r="Z41" s="222"/>
      <c r="AA41" s="195"/>
      <c r="AB41" s="228"/>
      <c r="AC41" s="238"/>
      <c r="AD41" s="186"/>
      <c r="AE41" s="222"/>
      <c r="AF41" s="195"/>
      <c r="AG41" s="228"/>
      <c r="AH41" s="238"/>
      <c r="AI41" s="242"/>
      <c r="AJ41" s="246">
        <f>C41</f>
        <v>2</v>
      </c>
      <c r="AK41" s="595"/>
      <c r="AL41" s="596"/>
      <c r="AM41" s="597"/>
      <c r="AN41" s="596"/>
      <c r="AO41" s="597"/>
      <c r="AP41" s="596"/>
      <c r="AQ41" s="597"/>
      <c r="AR41" s="598"/>
      <c r="AS41" s="255"/>
      <c r="AT41" s="158"/>
      <c r="AU41" s="259"/>
      <c r="AV41" s="260"/>
    </row>
    <row r="42" spans="1:48" ht="26.25" customHeight="1" x14ac:dyDescent="0.15">
      <c r="A42" s="588"/>
      <c r="B42" s="591"/>
      <c r="C42" s="164">
        <v>3</v>
      </c>
      <c r="D42" s="169"/>
      <c r="E42" s="173"/>
      <c r="F42" s="176"/>
      <c r="G42" s="176"/>
      <c r="H42" s="176"/>
      <c r="I42" s="186"/>
      <c r="J42" s="191"/>
      <c r="K42" s="196"/>
      <c r="L42" s="203"/>
      <c r="M42" s="210"/>
      <c r="N42" s="186"/>
      <c r="O42" s="191"/>
      <c r="P42" s="196"/>
      <c r="Q42" s="203"/>
      <c r="R42" s="210"/>
      <c r="S42" s="216"/>
      <c r="T42" s="186"/>
      <c r="U42" s="222"/>
      <c r="V42" s="195"/>
      <c r="W42" s="228"/>
      <c r="X42" s="234"/>
      <c r="Y42" s="186"/>
      <c r="Z42" s="222"/>
      <c r="AA42" s="195"/>
      <c r="AB42" s="228"/>
      <c r="AC42" s="239"/>
      <c r="AD42" s="186"/>
      <c r="AE42" s="222"/>
      <c r="AF42" s="195"/>
      <c r="AG42" s="228"/>
      <c r="AH42" s="239"/>
      <c r="AI42" s="242"/>
      <c r="AJ42" s="246">
        <f>C42</f>
        <v>3</v>
      </c>
      <c r="AK42" s="595"/>
      <c r="AL42" s="596"/>
      <c r="AM42" s="597"/>
      <c r="AN42" s="596"/>
      <c r="AO42" s="597"/>
      <c r="AP42" s="596"/>
      <c r="AQ42" s="597"/>
      <c r="AR42" s="598"/>
      <c r="AS42" s="255"/>
      <c r="AT42" s="158"/>
      <c r="AU42" s="259"/>
      <c r="AV42" s="260"/>
    </row>
    <row r="43" spans="1:48" ht="26.25" customHeight="1" x14ac:dyDescent="0.15">
      <c r="A43" s="589"/>
      <c r="B43" s="592"/>
      <c r="C43" s="165">
        <v>4</v>
      </c>
      <c r="D43" s="169"/>
      <c r="E43" s="174"/>
      <c r="F43" s="176"/>
      <c r="G43" s="176"/>
      <c r="H43" s="176"/>
      <c r="I43" s="186"/>
      <c r="J43" s="192"/>
      <c r="K43" s="197"/>
      <c r="L43" s="204"/>
      <c r="M43" s="211"/>
      <c r="N43" s="186"/>
      <c r="O43" s="192"/>
      <c r="P43" s="197"/>
      <c r="Q43" s="204"/>
      <c r="R43" s="211"/>
      <c r="S43" s="216"/>
      <c r="T43" s="212"/>
      <c r="U43" s="223"/>
      <c r="V43" s="197"/>
      <c r="W43" s="229"/>
      <c r="X43" s="235"/>
      <c r="Y43" s="186"/>
      <c r="Z43" s="223"/>
      <c r="AA43" s="197"/>
      <c r="AB43" s="229"/>
      <c r="AC43" s="240"/>
      <c r="AD43" s="186"/>
      <c r="AE43" s="223"/>
      <c r="AF43" s="197"/>
      <c r="AG43" s="229"/>
      <c r="AH43" s="240"/>
      <c r="AI43" s="242"/>
      <c r="AJ43" s="246">
        <f>C43</f>
        <v>4</v>
      </c>
      <c r="AK43" s="595"/>
      <c r="AL43" s="596"/>
      <c r="AM43" s="597"/>
      <c r="AN43" s="596"/>
      <c r="AO43" s="597"/>
      <c r="AP43" s="596"/>
      <c r="AQ43" s="597"/>
      <c r="AR43" s="598"/>
      <c r="AS43" s="255"/>
      <c r="AT43" s="158"/>
      <c r="AU43" s="259"/>
      <c r="AV43" s="260"/>
    </row>
    <row r="44" spans="1:48" ht="26.25" customHeight="1" x14ac:dyDescent="0.15">
      <c r="A44" s="587">
        <v>9</v>
      </c>
      <c r="B44" s="593" t="s">
        <v>104</v>
      </c>
      <c r="C44" s="594"/>
      <c r="D44" s="594"/>
      <c r="E44" s="594"/>
      <c r="F44" s="166"/>
      <c r="G44" s="166"/>
      <c r="H44" s="182"/>
      <c r="I44" s="599"/>
      <c r="J44" s="600"/>
      <c r="K44" s="600"/>
      <c r="L44" s="200"/>
      <c r="M44" s="207"/>
      <c r="N44" s="600"/>
      <c r="O44" s="600"/>
      <c r="P44" s="600"/>
      <c r="Q44" s="600"/>
      <c r="R44" s="601"/>
      <c r="S44" s="218"/>
      <c r="T44" s="599"/>
      <c r="U44" s="600"/>
      <c r="V44" s="600"/>
      <c r="W44" s="200"/>
      <c r="X44" s="207"/>
      <c r="Y44" s="600"/>
      <c r="Z44" s="600"/>
      <c r="AA44" s="600"/>
      <c r="AB44" s="600"/>
      <c r="AC44" s="601"/>
      <c r="AD44" s="602"/>
      <c r="AE44" s="600"/>
      <c r="AF44" s="600"/>
      <c r="AG44" s="600"/>
      <c r="AH44" s="601"/>
      <c r="AJ44" s="603" t="str">
        <f>IF(B45="","",B45)</f>
        <v/>
      </c>
      <c r="AK44" s="604"/>
      <c r="AL44" s="604"/>
      <c r="AM44" s="604"/>
      <c r="AN44" s="604"/>
      <c r="AO44" s="604"/>
      <c r="AP44" s="604"/>
      <c r="AQ44" s="604"/>
      <c r="AR44" s="604"/>
      <c r="AS44" s="604"/>
      <c r="AT44" s="604"/>
      <c r="AU44" s="604"/>
      <c r="AV44" s="605"/>
    </row>
    <row r="45" spans="1:48" ht="26.25" customHeight="1" x14ac:dyDescent="0.15">
      <c r="A45" s="588"/>
      <c r="B45" s="590" t="str">
        <f>IF('プロジェクトリスト(様式1-1)'!C12="","",VLOOKUP($A$44,'プロジェクトリスト(様式1-1)'!$B$4:$E$23,2,FALSE))</f>
        <v/>
      </c>
      <c r="C45" s="164">
        <v>1</v>
      </c>
      <c r="D45" s="169"/>
      <c r="E45" s="171"/>
      <c r="F45" s="172"/>
      <c r="G45" s="180"/>
      <c r="H45" s="176"/>
      <c r="I45" s="186"/>
      <c r="J45" s="190"/>
      <c r="K45" s="195"/>
      <c r="L45" s="201"/>
      <c r="M45" s="208"/>
      <c r="N45" s="186"/>
      <c r="O45" s="190"/>
      <c r="P45" s="195"/>
      <c r="Q45" s="201"/>
      <c r="R45" s="208"/>
      <c r="S45" s="217"/>
      <c r="T45" s="186"/>
      <c r="U45" s="222"/>
      <c r="V45" s="195"/>
      <c r="W45" s="230"/>
      <c r="X45" s="236"/>
      <c r="Y45" s="186"/>
      <c r="Z45" s="222"/>
      <c r="AA45" s="195"/>
      <c r="AB45" s="230"/>
      <c r="AC45" s="237"/>
      <c r="AD45" s="186"/>
      <c r="AE45" s="222"/>
      <c r="AF45" s="195"/>
      <c r="AG45" s="230"/>
      <c r="AH45" s="237"/>
      <c r="AI45" s="242"/>
      <c r="AJ45" s="246">
        <f>C45</f>
        <v>1</v>
      </c>
      <c r="AK45" s="595"/>
      <c r="AL45" s="596"/>
      <c r="AM45" s="597"/>
      <c r="AN45" s="596"/>
      <c r="AO45" s="597"/>
      <c r="AP45" s="596"/>
      <c r="AQ45" s="597"/>
      <c r="AR45" s="598"/>
      <c r="AS45" s="255"/>
      <c r="AT45" s="158"/>
      <c r="AU45" s="259"/>
      <c r="AV45" s="260"/>
    </row>
    <row r="46" spans="1:48" ht="26.25" customHeight="1" x14ac:dyDescent="0.15">
      <c r="A46" s="588"/>
      <c r="B46" s="591"/>
      <c r="C46" s="164">
        <v>2</v>
      </c>
      <c r="D46" s="169"/>
      <c r="E46" s="172"/>
      <c r="F46" s="176"/>
      <c r="G46" s="176"/>
      <c r="H46" s="176"/>
      <c r="I46" s="186"/>
      <c r="J46" s="190"/>
      <c r="K46" s="195"/>
      <c r="L46" s="202"/>
      <c r="M46" s="209"/>
      <c r="N46" s="186"/>
      <c r="O46" s="190"/>
      <c r="P46" s="195"/>
      <c r="Q46" s="202"/>
      <c r="R46" s="209"/>
      <c r="S46" s="217"/>
      <c r="T46" s="186"/>
      <c r="U46" s="222"/>
      <c r="V46" s="195"/>
      <c r="W46" s="228"/>
      <c r="X46" s="208"/>
      <c r="Y46" s="186"/>
      <c r="Z46" s="222"/>
      <c r="AA46" s="195"/>
      <c r="AB46" s="228"/>
      <c r="AC46" s="238"/>
      <c r="AD46" s="186"/>
      <c r="AE46" s="222"/>
      <c r="AF46" s="195"/>
      <c r="AG46" s="228"/>
      <c r="AH46" s="238"/>
      <c r="AI46" s="242"/>
      <c r="AJ46" s="246">
        <f>C46</f>
        <v>2</v>
      </c>
      <c r="AK46" s="595"/>
      <c r="AL46" s="596"/>
      <c r="AM46" s="597"/>
      <c r="AN46" s="596"/>
      <c r="AO46" s="597"/>
      <c r="AP46" s="596"/>
      <c r="AQ46" s="597"/>
      <c r="AR46" s="598"/>
      <c r="AS46" s="255"/>
      <c r="AT46" s="158"/>
      <c r="AU46" s="259"/>
      <c r="AV46" s="260"/>
    </row>
    <row r="47" spans="1:48" ht="26.25" customHeight="1" x14ac:dyDescent="0.15">
      <c r="A47" s="588"/>
      <c r="B47" s="591"/>
      <c r="C47" s="164">
        <v>3</v>
      </c>
      <c r="D47" s="169"/>
      <c r="E47" s="173"/>
      <c r="F47" s="176"/>
      <c r="G47" s="176"/>
      <c r="H47" s="176"/>
      <c r="I47" s="186"/>
      <c r="J47" s="191"/>
      <c r="K47" s="196"/>
      <c r="L47" s="203"/>
      <c r="M47" s="210"/>
      <c r="N47" s="186"/>
      <c r="O47" s="191"/>
      <c r="P47" s="196"/>
      <c r="Q47" s="203"/>
      <c r="R47" s="210"/>
      <c r="S47" s="216"/>
      <c r="T47" s="186"/>
      <c r="U47" s="222"/>
      <c r="V47" s="195"/>
      <c r="W47" s="228"/>
      <c r="X47" s="234"/>
      <c r="Y47" s="186"/>
      <c r="Z47" s="222"/>
      <c r="AA47" s="195"/>
      <c r="AB47" s="228"/>
      <c r="AC47" s="239"/>
      <c r="AD47" s="186"/>
      <c r="AE47" s="222"/>
      <c r="AF47" s="195"/>
      <c r="AG47" s="228"/>
      <c r="AH47" s="239"/>
      <c r="AI47" s="242"/>
      <c r="AJ47" s="246">
        <f>C47</f>
        <v>3</v>
      </c>
      <c r="AK47" s="595"/>
      <c r="AL47" s="596"/>
      <c r="AM47" s="597"/>
      <c r="AN47" s="596"/>
      <c r="AO47" s="597"/>
      <c r="AP47" s="596"/>
      <c r="AQ47" s="597"/>
      <c r="AR47" s="598"/>
      <c r="AS47" s="255"/>
      <c r="AT47" s="158"/>
      <c r="AU47" s="259"/>
      <c r="AV47" s="260"/>
    </row>
    <row r="48" spans="1:48" ht="26.25" customHeight="1" x14ac:dyDescent="0.15">
      <c r="A48" s="589"/>
      <c r="B48" s="592"/>
      <c r="C48" s="165">
        <v>4</v>
      </c>
      <c r="D48" s="169"/>
      <c r="E48" s="174"/>
      <c r="F48" s="176"/>
      <c r="G48" s="176"/>
      <c r="H48" s="176"/>
      <c r="I48" s="186"/>
      <c r="J48" s="192"/>
      <c r="K48" s="197"/>
      <c r="L48" s="204"/>
      <c r="M48" s="211"/>
      <c r="N48" s="186"/>
      <c r="O48" s="192"/>
      <c r="P48" s="197"/>
      <c r="Q48" s="204"/>
      <c r="R48" s="211"/>
      <c r="S48" s="216"/>
      <c r="T48" s="212"/>
      <c r="U48" s="223"/>
      <c r="V48" s="197"/>
      <c r="W48" s="229"/>
      <c r="X48" s="235"/>
      <c r="Y48" s="186"/>
      <c r="Z48" s="223"/>
      <c r="AA48" s="197"/>
      <c r="AB48" s="229"/>
      <c r="AC48" s="240"/>
      <c r="AD48" s="186"/>
      <c r="AE48" s="223"/>
      <c r="AF48" s="197"/>
      <c r="AG48" s="229"/>
      <c r="AH48" s="240"/>
      <c r="AI48" s="242"/>
      <c r="AJ48" s="246">
        <f>C48</f>
        <v>4</v>
      </c>
      <c r="AK48" s="595"/>
      <c r="AL48" s="596"/>
      <c r="AM48" s="597"/>
      <c r="AN48" s="596"/>
      <c r="AO48" s="597"/>
      <c r="AP48" s="596"/>
      <c r="AQ48" s="597"/>
      <c r="AR48" s="598"/>
      <c r="AS48" s="255"/>
      <c r="AT48" s="158"/>
      <c r="AU48" s="259"/>
      <c r="AV48" s="260"/>
    </row>
    <row r="49" spans="1:48" ht="26.25" customHeight="1" x14ac:dyDescent="0.15">
      <c r="A49" s="587">
        <v>10</v>
      </c>
      <c r="B49" s="593" t="s">
        <v>104</v>
      </c>
      <c r="C49" s="594"/>
      <c r="D49" s="594"/>
      <c r="E49" s="594"/>
      <c r="F49" s="166"/>
      <c r="G49" s="166"/>
      <c r="H49" s="182"/>
      <c r="I49" s="599"/>
      <c r="J49" s="600"/>
      <c r="K49" s="600"/>
      <c r="L49" s="200"/>
      <c r="M49" s="207"/>
      <c r="N49" s="600"/>
      <c r="O49" s="600"/>
      <c r="P49" s="600"/>
      <c r="Q49" s="600"/>
      <c r="R49" s="601"/>
      <c r="S49" s="218"/>
      <c r="T49" s="599"/>
      <c r="U49" s="600"/>
      <c r="V49" s="600"/>
      <c r="W49" s="200"/>
      <c r="X49" s="207"/>
      <c r="Y49" s="600"/>
      <c r="Z49" s="600"/>
      <c r="AA49" s="600"/>
      <c r="AB49" s="600"/>
      <c r="AC49" s="601"/>
      <c r="AD49" s="602"/>
      <c r="AE49" s="600"/>
      <c r="AF49" s="600"/>
      <c r="AG49" s="600"/>
      <c r="AH49" s="601"/>
      <c r="AJ49" s="603" t="str">
        <f>IF(B50="","",B50)</f>
        <v/>
      </c>
      <c r="AK49" s="604"/>
      <c r="AL49" s="604"/>
      <c r="AM49" s="604"/>
      <c r="AN49" s="604"/>
      <c r="AO49" s="604"/>
      <c r="AP49" s="604"/>
      <c r="AQ49" s="604"/>
      <c r="AR49" s="604"/>
      <c r="AS49" s="604"/>
      <c r="AT49" s="604"/>
      <c r="AU49" s="604"/>
      <c r="AV49" s="605"/>
    </row>
    <row r="50" spans="1:48" ht="26.25" customHeight="1" x14ac:dyDescent="0.15">
      <c r="A50" s="588"/>
      <c r="B50" s="590" t="str">
        <f>IF('プロジェクトリスト(様式1-1)'!C13="","",VLOOKUP($A$49,'プロジェクトリスト(様式1-1)'!$B$4:$E$23,2,FALSE))</f>
        <v/>
      </c>
      <c r="C50" s="164">
        <v>1</v>
      </c>
      <c r="D50" s="169"/>
      <c r="E50" s="171"/>
      <c r="F50" s="172"/>
      <c r="G50" s="180"/>
      <c r="H50" s="176"/>
      <c r="I50" s="186"/>
      <c r="J50" s="190"/>
      <c r="K50" s="195"/>
      <c r="L50" s="201"/>
      <c r="M50" s="208"/>
      <c r="N50" s="186"/>
      <c r="O50" s="190"/>
      <c r="P50" s="195"/>
      <c r="Q50" s="201"/>
      <c r="R50" s="208"/>
      <c r="S50" s="217"/>
      <c r="T50" s="186"/>
      <c r="U50" s="222"/>
      <c r="V50" s="195"/>
      <c r="W50" s="230"/>
      <c r="X50" s="236"/>
      <c r="Y50" s="186"/>
      <c r="Z50" s="222"/>
      <c r="AA50" s="195"/>
      <c r="AB50" s="230"/>
      <c r="AC50" s="237"/>
      <c r="AD50" s="186"/>
      <c r="AE50" s="222"/>
      <c r="AF50" s="195"/>
      <c r="AG50" s="230"/>
      <c r="AH50" s="237"/>
      <c r="AI50" s="242"/>
      <c r="AJ50" s="246">
        <f>C50</f>
        <v>1</v>
      </c>
      <c r="AK50" s="595"/>
      <c r="AL50" s="596"/>
      <c r="AM50" s="597"/>
      <c r="AN50" s="596"/>
      <c r="AO50" s="597"/>
      <c r="AP50" s="596"/>
      <c r="AQ50" s="597"/>
      <c r="AR50" s="598"/>
      <c r="AS50" s="255"/>
      <c r="AT50" s="158"/>
      <c r="AU50" s="259"/>
      <c r="AV50" s="260"/>
    </row>
    <row r="51" spans="1:48" ht="26.25" customHeight="1" x14ac:dyDescent="0.15">
      <c r="A51" s="588"/>
      <c r="B51" s="591"/>
      <c r="C51" s="164">
        <v>2</v>
      </c>
      <c r="D51" s="169"/>
      <c r="E51" s="172"/>
      <c r="F51" s="176"/>
      <c r="G51" s="176"/>
      <c r="H51" s="176"/>
      <c r="I51" s="186"/>
      <c r="J51" s="190"/>
      <c r="K51" s="195"/>
      <c r="L51" s="202"/>
      <c r="M51" s="209"/>
      <c r="N51" s="186"/>
      <c r="O51" s="190"/>
      <c r="P51" s="195"/>
      <c r="Q51" s="202"/>
      <c r="R51" s="209"/>
      <c r="S51" s="217"/>
      <c r="T51" s="186"/>
      <c r="U51" s="222"/>
      <c r="V51" s="195"/>
      <c r="W51" s="228"/>
      <c r="X51" s="208"/>
      <c r="Y51" s="186"/>
      <c r="Z51" s="222"/>
      <c r="AA51" s="195"/>
      <c r="AB51" s="228"/>
      <c r="AC51" s="238"/>
      <c r="AD51" s="186"/>
      <c r="AE51" s="222"/>
      <c r="AF51" s="195"/>
      <c r="AG51" s="228"/>
      <c r="AH51" s="238"/>
      <c r="AI51" s="242"/>
      <c r="AJ51" s="246">
        <f>C51</f>
        <v>2</v>
      </c>
      <c r="AK51" s="595"/>
      <c r="AL51" s="596"/>
      <c r="AM51" s="597"/>
      <c r="AN51" s="596"/>
      <c r="AO51" s="597"/>
      <c r="AP51" s="596"/>
      <c r="AQ51" s="597"/>
      <c r="AR51" s="598"/>
      <c r="AS51" s="255"/>
      <c r="AT51" s="158"/>
      <c r="AU51" s="259"/>
      <c r="AV51" s="260"/>
    </row>
    <row r="52" spans="1:48" ht="26.25" customHeight="1" x14ac:dyDescent="0.15">
      <c r="A52" s="588"/>
      <c r="B52" s="591"/>
      <c r="C52" s="164">
        <v>3</v>
      </c>
      <c r="D52" s="169"/>
      <c r="E52" s="173"/>
      <c r="F52" s="176"/>
      <c r="G52" s="176"/>
      <c r="H52" s="176"/>
      <c r="I52" s="186"/>
      <c r="J52" s="191"/>
      <c r="K52" s="196"/>
      <c r="L52" s="203"/>
      <c r="M52" s="210"/>
      <c r="N52" s="186"/>
      <c r="O52" s="191"/>
      <c r="P52" s="196"/>
      <c r="Q52" s="203"/>
      <c r="R52" s="210"/>
      <c r="S52" s="216"/>
      <c r="T52" s="186"/>
      <c r="U52" s="222"/>
      <c r="V52" s="195"/>
      <c r="W52" s="228"/>
      <c r="X52" s="234"/>
      <c r="Y52" s="186"/>
      <c r="Z52" s="222"/>
      <c r="AA52" s="195"/>
      <c r="AB52" s="228"/>
      <c r="AC52" s="239"/>
      <c r="AD52" s="186"/>
      <c r="AE52" s="222"/>
      <c r="AF52" s="195"/>
      <c r="AG52" s="228"/>
      <c r="AH52" s="239"/>
      <c r="AI52" s="242"/>
      <c r="AJ52" s="246">
        <f>C52</f>
        <v>3</v>
      </c>
      <c r="AK52" s="595"/>
      <c r="AL52" s="596"/>
      <c r="AM52" s="597"/>
      <c r="AN52" s="596"/>
      <c r="AO52" s="597"/>
      <c r="AP52" s="596"/>
      <c r="AQ52" s="597"/>
      <c r="AR52" s="598"/>
      <c r="AS52" s="255"/>
      <c r="AT52" s="158"/>
      <c r="AU52" s="259"/>
      <c r="AV52" s="260"/>
    </row>
    <row r="53" spans="1:48" ht="26.25" customHeight="1" x14ac:dyDescent="0.15">
      <c r="A53" s="589"/>
      <c r="B53" s="592"/>
      <c r="C53" s="165">
        <v>4</v>
      </c>
      <c r="D53" s="169"/>
      <c r="E53" s="174"/>
      <c r="F53" s="176"/>
      <c r="G53" s="176"/>
      <c r="H53" s="176"/>
      <c r="I53" s="186"/>
      <c r="J53" s="192"/>
      <c r="K53" s="197"/>
      <c r="L53" s="204"/>
      <c r="M53" s="211"/>
      <c r="N53" s="186"/>
      <c r="O53" s="192"/>
      <c r="P53" s="197"/>
      <c r="Q53" s="204"/>
      <c r="R53" s="211"/>
      <c r="S53" s="216"/>
      <c r="T53" s="212"/>
      <c r="U53" s="223"/>
      <c r="V53" s="197"/>
      <c r="W53" s="229"/>
      <c r="X53" s="235"/>
      <c r="Y53" s="186"/>
      <c r="Z53" s="223"/>
      <c r="AA53" s="197"/>
      <c r="AB53" s="229"/>
      <c r="AC53" s="240"/>
      <c r="AD53" s="186"/>
      <c r="AE53" s="223"/>
      <c r="AF53" s="197"/>
      <c r="AG53" s="229"/>
      <c r="AH53" s="240"/>
      <c r="AI53" s="242"/>
      <c r="AJ53" s="246">
        <f>C53</f>
        <v>4</v>
      </c>
      <c r="AK53" s="595"/>
      <c r="AL53" s="596"/>
      <c r="AM53" s="597"/>
      <c r="AN53" s="596"/>
      <c r="AO53" s="597"/>
      <c r="AP53" s="596"/>
      <c r="AQ53" s="597"/>
      <c r="AR53" s="598"/>
      <c r="AS53" s="255"/>
      <c r="AT53" s="158"/>
      <c r="AU53" s="259"/>
      <c r="AV53" s="260"/>
    </row>
    <row r="54" spans="1:48" ht="26.25" customHeight="1" x14ac:dyDescent="0.15">
      <c r="A54" s="587">
        <v>11</v>
      </c>
      <c r="B54" s="593" t="s">
        <v>104</v>
      </c>
      <c r="C54" s="594"/>
      <c r="D54" s="594"/>
      <c r="E54" s="594"/>
      <c r="F54" s="166"/>
      <c r="G54" s="166"/>
      <c r="H54" s="182"/>
      <c r="I54" s="599"/>
      <c r="J54" s="600"/>
      <c r="K54" s="600"/>
      <c r="L54" s="200"/>
      <c r="M54" s="207"/>
      <c r="N54" s="600"/>
      <c r="O54" s="600"/>
      <c r="P54" s="600"/>
      <c r="Q54" s="600"/>
      <c r="R54" s="601"/>
      <c r="S54" s="218"/>
      <c r="T54" s="599"/>
      <c r="U54" s="600"/>
      <c r="V54" s="600"/>
      <c r="W54" s="200"/>
      <c r="X54" s="207"/>
      <c r="Y54" s="600"/>
      <c r="Z54" s="600"/>
      <c r="AA54" s="600"/>
      <c r="AB54" s="600"/>
      <c r="AC54" s="601"/>
      <c r="AD54" s="602"/>
      <c r="AE54" s="600"/>
      <c r="AF54" s="600"/>
      <c r="AG54" s="600"/>
      <c r="AH54" s="601"/>
      <c r="AJ54" s="603" t="str">
        <f>IF(B55="","",B55)</f>
        <v/>
      </c>
      <c r="AK54" s="604"/>
      <c r="AL54" s="604"/>
      <c r="AM54" s="604"/>
      <c r="AN54" s="604"/>
      <c r="AO54" s="604"/>
      <c r="AP54" s="604"/>
      <c r="AQ54" s="604"/>
      <c r="AR54" s="604"/>
      <c r="AS54" s="604"/>
      <c r="AT54" s="604"/>
      <c r="AU54" s="604"/>
      <c r="AV54" s="605"/>
    </row>
    <row r="55" spans="1:48" ht="26.25" customHeight="1" x14ac:dyDescent="0.15">
      <c r="A55" s="588"/>
      <c r="B55" s="590" t="str">
        <f>IF('プロジェクトリスト(様式1-1)'!C14="","",VLOOKUP($A$54,'プロジェクトリスト(様式1-1)'!$B$4:$E$23,2,FALSE))</f>
        <v/>
      </c>
      <c r="C55" s="164">
        <v>1</v>
      </c>
      <c r="D55" s="169"/>
      <c r="E55" s="171"/>
      <c r="F55" s="172"/>
      <c r="G55" s="180"/>
      <c r="H55" s="176"/>
      <c r="I55" s="186"/>
      <c r="J55" s="190"/>
      <c r="K55" s="195"/>
      <c r="L55" s="201"/>
      <c r="M55" s="208"/>
      <c r="N55" s="186"/>
      <c r="O55" s="190"/>
      <c r="P55" s="195"/>
      <c r="Q55" s="201"/>
      <c r="R55" s="208"/>
      <c r="S55" s="217"/>
      <c r="T55" s="186"/>
      <c r="U55" s="222"/>
      <c r="V55" s="195"/>
      <c r="W55" s="230"/>
      <c r="X55" s="236"/>
      <c r="Y55" s="186"/>
      <c r="Z55" s="222"/>
      <c r="AA55" s="195"/>
      <c r="AB55" s="230"/>
      <c r="AC55" s="237"/>
      <c r="AD55" s="186"/>
      <c r="AE55" s="222"/>
      <c r="AF55" s="195"/>
      <c r="AG55" s="230"/>
      <c r="AH55" s="237"/>
      <c r="AI55" s="242"/>
      <c r="AJ55" s="246">
        <f>C55</f>
        <v>1</v>
      </c>
      <c r="AK55" s="595"/>
      <c r="AL55" s="596"/>
      <c r="AM55" s="597"/>
      <c r="AN55" s="596"/>
      <c r="AO55" s="597"/>
      <c r="AP55" s="596"/>
      <c r="AQ55" s="597"/>
      <c r="AR55" s="598"/>
      <c r="AS55" s="255"/>
      <c r="AT55" s="158"/>
      <c r="AU55" s="259"/>
      <c r="AV55" s="260"/>
    </row>
    <row r="56" spans="1:48" ht="26.25" customHeight="1" x14ac:dyDescent="0.15">
      <c r="A56" s="588"/>
      <c r="B56" s="591"/>
      <c r="C56" s="164">
        <v>2</v>
      </c>
      <c r="D56" s="169"/>
      <c r="E56" s="172"/>
      <c r="F56" s="176"/>
      <c r="G56" s="176"/>
      <c r="H56" s="176"/>
      <c r="I56" s="186"/>
      <c r="J56" s="190"/>
      <c r="K56" s="195"/>
      <c r="L56" s="202"/>
      <c r="M56" s="209"/>
      <c r="N56" s="186"/>
      <c r="O56" s="190"/>
      <c r="P56" s="195"/>
      <c r="Q56" s="202"/>
      <c r="R56" s="209"/>
      <c r="S56" s="217"/>
      <c r="T56" s="186"/>
      <c r="U56" s="222"/>
      <c r="V56" s="195"/>
      <c r="W56" s="228"/>
      <c r="X56" s="208"/>
      <c r="Y56" s="186"/>
      <c r="Z56" s="222"/>
      <c r="AA56" s="195"/>
      <c r="AB56" s="228"/>
      <c r="AC56" s="238"/>
      <c r="AD56" s="186"/>
      <c r="AE56" s="222"/>
      <c r="AF56" s="195"/>
      <c r="AG56" s="228"/>
      <c r="AH56" s="238"/>
      <c r="AI56" s="242"/>
      <c r="AJ56" s="246">
        <f>C56</f>
        <v>2</v>
      </c>
      <c r="AK56" s="595"/>
      <c r="AL56" s="596"/>
      <c r="AM56" s="597"/>
      <c r="AN56" s="596"/>
      <c r="AO56" s="597"/>
      <c r="AP56" s="596"/>
      <c r="AQ56" s="597"/>
      <c r="AR56" s="598"/>
      <c r="AS56" s="255"/>
      <c r="AT56" s="158"/>
      <c r="AU56" s="259"/>
      <c r="AV56" s="260"/>
    </row>
    <row r="57" spans="1:48" ht="26.25" customHeight="1" x14ac:dyDescent="0.15">
      <c r="A57" s="588"/>
      <c r="B57" s="591"/>
      <c r="C57" s="164">
        <v>3</v>
      </c>
      <c r="D57" s="169"/>
      <c r="E57" s="173"/>
      <c r="F57" s="176"/>
      <c r="G57" s="176"/>
      <c r="H57" s="176"/>
      <c r="I57" s="186"/>
      <c r="J57" s="191"/>
      <c r="K57" s="196"/>
      <c r="L57" s="203"/>
      <c r="M57" s="210"/>
      <c r="N57" s="186"/>
      <c r="O57" s="191"/>
      <c r="P57" s="196"/>
      <c r="Q57" s="203"/>
      <c r="R57" s="210"/>
      <c r="S57" s="216"/>
      <c r="T57" s="186"/>
      <c r="U57" s="222"/>
      <c r="V57" s="195"/>
      <c r="W57" s="228"/>
      <c r="X57" s="234"/>
      <c r="Y57" s="186"/>
      <c r="Z57" s="222"/>
      <c r="AA57" s="195"/>
      <c r="AB57" s="228"/>
      <c r="AC57" s="239"/>
      <c r="AD57" s="186"/>
      <c r="AE57" s="222"/>
      <c r="AF57" s="195"/>
      <c r="AG57" s="228"/>
      <c r="AH57" s="239"/>
      <c r="AI57" s="242"/>
      <c r="AJ57" s="246">
        <f>C57</f>
        <v>3</v>
      </c>
      <c r="AK57" s="595"/>
      <c r="AL57" s="596"/>
      <c r="AM57" s="597"/>
      <c r="AN57" s="596"/>
      <c r="AO57" s="597"/>
      <c r="AP57" s="596"/>
      <c r="AQ57" s="597"/>
      <c r="AR57" s="598"/>
      <c r="AS57" s="255"/>
      <c r="AT57" s="158"/>
      <c r="AU57" s="259"/>
      <c r="AV57" s="260"/>
    </row>
    <row r="58" spans="1:48" ht="26.25" customHeight="1" x14ac:dyDescent="0.15">
      <c r="A58" s="589"/>
      <c r="B58" s="592"/>
      <c r="C58" s="165">
        <v>4</v>
      </c>
      <c r="D58" s="169"/>
      <c r="E58" s="174"/>
      <c r="F58" s="176"/>
      <c r="G58" s="176"/>
      <c r="H58" s="176"/>
      <c r="I58" s="186"/>
      <c r="J58" s="192"/>
      <c r="K58" s="197"/>
      <c r="L58" s="204"/>
      <c r="M58" s="211"/>
      <c r="N58" s="186"/>
      <c r="O58" s="192"/>
      <c r="P58" s="197"/>
      <c r="Q58" s="204"/>
      <c r="R58" s="211"/>
      <c r="S58" s="216"/>
      <c r="T58" s="212"/>
      <c r="U58" s="223"/>
      <c r="V58" s="197"/>
      <c r="W58" s="229"/>
      <c r="X58" s="235"/>
      <c r="Y58" s="186"/>
      <c r="Z58" s="223"/>
      <c r="AA58" s="197"/>
      <c r="AB58" s="229"/>
      <c r="AC58" s="240"/>
      <c r="AD58" s="186"/>
      <c r="AE58" s="223"/>
      <c r="AF58" s="197"/>
      <c r="AG58" s="229"/>
      <c r="AH58" s="240"/>
      <c r="AI58" s="242"/>
      <c r="AJ58" s="246">
        <f>C58</f>
        <v>4</v>
      </c>
      <c r="AK58" s="595"/>
      <c r="AL58" s="596"/>
      <c r="AM58" s="597"/>
      <c r="AN58" s="596"/>
      <c r="AO58" s="597"/>
      <c r="AP58" s="596"/>
      <c r="AQ58" s="597"/>
      <c r="AR58" s="598"/>
      <c r="AS58" s="255"/>
      <c r="AT58" s="158"/>
      <c r="AU58" s="259"/>
      <c r="AV58" s="260"/>
    </row>
    <row r="59" spans="1:48" ht="26.25" customHeight="1" x14ac:dyDescent="0.15">
      <c r="A59" s="587">
        <v>12</v>
      </c>
      <c r="B59" s="593" t="s">
        <v>104</v>
      </c>
      <c r="C59" s="594"/>
      <c r="D59" s="594"/>
      <c r="E59" s="594"/>
      <c r="F59" s="166"/>
      <c r="G59" s="166"/>
      <c r="H59" s="182"/>
      <c r="I59" s="599"/>
      <c r="J59" s="600"/>
      <c r="K59" s="600"/>
      <c r="L59" s="200"/>
      <c r="M59" s="207"/>
      <c r="N59" s="600"/>
      <c r="O59" s="600"/>
      <c r="P59" s="600"/>
      <c r="Q59" s="600"/>
      <c r="R59" s="601"/>
      <c r="S59" s="218"/>
      <c r="T59" s="599"/>
      <c r="U59" s="600"/>
      <c r="V59" s="600"/>
      <c r="W59" s="200"/>
      <c r="X59" s="207"/>
      <c r="Y59" s="600"/>
      <c r="Z59" s="600"/>
      <c r="AA59" s="600"/>
      <c r="AB59" s="600"/>
      <c r="AC59" s="601"/>
      <c r="AD59" s="602"/>
      <c r="AE59" s="600"/>
      <c r="AF59" s="600"/>
      <c r="AG59" s="600"/>
      <c r="AH59" s="601"/>
      <c r="AJ59" s="603" t="str">
        <f>IF(B60="","",B60)</f>
        <v/>
      </c>
      <c r="AK59" s="604"/>
      <c r="AL59" s="604"/>
      <c r="AM59" s="604"/>
      <c r="AN59" s="604"/>
      <c r="AO59" s="604"/>
      <c r="AP59" s="604"/>
      <c r="AQ59" s="604"/>
      <c r="AR59" s="604"/>
      <c r="AS59" s="604"/>
      <c r="AT59" s="604"/>
      <c r="AU59" s="604"/>
      <c r="AV59" s="605"/>
    </row>
    <row r="60" spans="1:48" ht="26.25" customHeight="1" x14ac:dyDescent="0.15">
      <c r="A60" s="588"/>
      <c r="B60" s="590" t="str">
        <f>IF('プロジェクトリスト(様式1-1)'!C15="","",VLOOKUP($A$59,'プロジェクトリスト(様式1-1)'!$B$4:$E$23,2,FALSE))</f>
        <v/>
      </c>
      <c r="C60" s="164">
        <v>1</v>
      </c>
      <c r="D60" s="169"/>
      <c r="E60" s="171"/>
      <c r="F60" s="172"/>
      <c r="G60" s="180"/>
      <c r="H60" s="176"/>
      <c r="I60" s="186"/>
      <c r="J60" s="190"/>
      <c r="K60" s="195"/>
      <c r="L60" s="201"/>
      <c r="M60" s="208"/>
      <c r="N60" s="186"/>
      <c r="O60" s="190"/>
      <c r="P60" s="195"/>
      <c r="Q60" s="201"/>
      <c r="R60" s="208"/>
      <c r="S60" s="217"/>
      <c r="T60" s="186"/>
      <c r="U60" s="222"/>
      <c r="V60" s="195"/>
      <c r="W60" s="230"/>
      <c r="X60" s="236"/>
      <c r="Y60" s="186"/>
      <c r="Z60" s="222"/>
      <c r="AA60" s="195"/>
      <c r="AB60" s="230"/>
      <c r="AC60" s="237"/>
      <c r="AD60" s="186"/>
      <c r="AE60" s="222"/>
      <c r="AF60" s="195"/>
      <c r="AG60" s="230"/>
      <c r="AH60" s="237"/>
      <c r="AI60" s="242"/>
      <c r="AJ60" s="246">
        <f>C60</f>
        <v>1</v>
      </c>
      <c r="AK60" s="595"/>
      <c r="AL60" s="596"/>
      <c r="AM60" s="597"/>
      <c r="AN60" s="596"/>
      <c r="AO60" s="597"/>
      <c r="AP60" s="596"/>
      <c r="AQ60" s="597"/>
      <c r="AR60" s="598"/>
      <c r="AS60" s="255"/>
      <c r="AT60" s="158"/>
      <c r="AU60" s="259"/>
      <c r="AV60" s="260"/>
    </row>
    <row r="61" spans="1:48" ht="26.25" customHeight="1" x14ac:dyDescent="0.15">
      <c r="A61" s="588"/>
      <c r="B61" s="591"/>
      <c r="C61" s="164">
        <v>2</v>
      </c>
      <c r="D61" s="169"/>
      <c r="E61" s="172"/>
      <c r="F61" s="176"/>
      <c r="G61" s="176"/>
      <c r="H61" s="176"/>
      <c r="I61" s="186"/>
      <c r="J61" s="190"/>
      <c r="K61" s="195"/>
      <c r="L61" s="202"/>
      <c r="M61" s="209"/>
      <c r="N61" s="186"/>
      <c r="O61" s="190"/>
      <c r="P61" s="195"/>
      <c r="Q61" s="202"/>
      <c r="R61" s="209"/>
      <c r="S61" s="217"/>
      <c r="T61" s="186"/>
      <c r="U61" s="222"/>
      <c r="V61" s="195"/>
      <c r="W61" s="228"/>
      <c r="X61" s="208"/>
      <c r="Y61" s="186"/>
      <c r="Z61" s="222"/>
      <c r="AA61" s="195"/>
      <c r="AB61" s="228"/>
      <c r="AC61" s="238"/>
      <c r="AD61" s="186"/>
      <c r="AE61" s="222"/>
      <c r="AF61" s="195"/>
      <c r="AG61" s="228"/>
      <c r="AH61" s="238"/>
      <c r="AI61" s="242"/>
      <c r="AJ61" s="246">
        <f>C61</f>
        <v>2</v>
      </c>
      <c r="AK61" s="595"/>
      <c r="AL61" s="596"/>
      <c r="AM61" s="597"/>
      <c r="AN61" s="596"/>
      <c r="AO61" s="597"/>
      <c r="AP61" s="596"/>
      <c r="AQ61" s="597"/>
      <c r="AR61" s="598"/>
      <c r="AS61" s="255"/>
      <c r="AT61" s="158"/>
      <c r="AU61" s="259"/>
      <c r="AV61" s="260"/>
    </row>
    <row r="62" spans="1:48" ht="26.25" customHeight="1" x14ac:dyDescent="0.15">
      <c r="A62" s="588"/>
      <c r="B62" s="591"/>
      <c r="C62" s="164">
        <v>3</v>
      </c>
      <c r="D62" s="169"/>
      <c r="E62" s="173"/>
      <c r="F62" s="176"/>
      <c r="G62" s="176"/>
      <c r="H62" s="176"/>
      <c r="I62" s="186"/>
      <c r="J62" s="191"/>
      <c r="K62" s="196"/>
      <c r="L62" s="203"/>
      <c r="M62" s="210"/>
      <c r="N62" s="186"/>
      <c r="O62" s="191"/>
      <c r="P62" s="196"/>
      <c r="Q62" s="203"/>
      <c r="R62" s="210"/>
      <c r="S62" s="216"/>
      <c r="T62" s="186"/>
      <c r="U62" s="222"/>
      <c r="V62" s="195"/>
      <c r="W62" s="228"/>
      <c r="X62" s="234"/>
      <c r="Y62" s="186"/>
      <c r="Z62" s="222"/>
      <c r="AA62" s="195"/>
      <c r="AB62" s="228"/>
      <c r="AC62" s="239"/>
      <c r="AD62" s="186"/>
      <c r="AE62" s="222"/>
      <c r="AF62" s="195"/>
      <c r="AG62" s="228"/>
      <c r="AH62" s="239"/>
      <c r="AI62" s="242"/>
      <c r="AJ62" s="246">
        <f>C62</f>
        <v>3</v>
      </c>
      <c r="AK62" s="595"/>
      <c r="AL62" s="596"/>
      <c r="AM62" s="597"/>
      <c r="AN62" s="596"/>
      <c r="AO62" s="597"/>
      <c r="AP62" s="596"/>
      <c r="AQ62" s="597"/>
      <c r="AR62" s="598"/>
      <c r="AS62" s="255"/>
      <c r="AT62" s="158"/>
      <c r="AU62" s="259"/>
      <c r="AV62" s="260"/>
    </row>
    <row r="63" spans="1:48" ht="26.25" customHeight="1" x14ac:dyDescent="0.15">
      <c r="A63" s="589"/>
      <c r="B63" s="592"/>
      <c r="C63" s="165">
        <v>4</v>
      </c>
      <c r="D63" s="169"/>
      <c r="E63" s="174"/>
      <c r="F63" s="176"/>
      <c r="G63" s="176"/>
      <c r="H63" s="176"/>
      <c r="I63" s="186"/>
      <c r="J63" s="192"/>
      <c r="K63" s="197"/>
      <c r="L63" s="204"/>
      <c r="M63" s="211"/>
      <c r="N63" s="186"/>
      <c r="O63" s="192"/>
      <c r="P63" s="197"/>
      <c r="Q63" s="204"/>
      <c r="R63" s="211"/>
      <c r="S63" s="216"/>
      <c r="T63" s="212"/>
      <c r="U63" s="223"/>
      <c r="V63" s="197"/>
      <c r="W63" s="229"/>
      <c r="X63" s="235"/>
      <c r="Y63" s="186"/>
      <c r="Z63" s="223"/>
      <c r="AA63" s="197"/>
      <c r="AB63" s="229"/>
      <c r="AC63" s="240"/>
      <c r="AD63" s="186"/>
      <c r="AE63" s="223"/>
      <c r="AF63" s="197"/>
      <c r="AG63" s="229"/>
      <c r="AH63" s="240"/>
      <c r="AI63" s="242"/>
      <c r="AJ63" s="246">
        <f>C63</f>
        <v>4</v>
      </c>
      <c r="AK63" s="595"/>
      <c r="AL63" s="596"/>
      <c r="AM63" s="597"/>
      <c r="AN63" s="596"/>
      <c r="AO63" s="597"/>
      <c r="AP63" s="596"/>
      <c r="AQ63" s="597"/>
      <c r="AR63" s="598"/>
      <c r="AS63" s="255"/>
      <c r="AT63" s="158"/>
      <c r="AU63" s="259"/>
      <c r="AV63" s="260"/>
    </row>
    <row r="64" spans="1:48" ht="26.25" customHeight="1" x14ac:dyDescent="0.15">
      <c r="A64" s="587">
        <v>13</v>
      </c>
      <c r="B64" s="593" t="s">
        <v>104</v>
      </c>
      <c r="C64" s="594"/>
      <c r="D64" s="594"/>
      <c r="E64" s="594"/>
      <c r="F64" s="166"/>
      <c r="G64" s="166"/>
      <c r="H64" s="182"/>
      <c r="I64" s="599"/>
      <c r="J64" s="600"/>
      <c r="K64" s="600"/>
      <c r="L64" s="200"/>
      <c r="M64" s="207"/>
      <c r="N64" s="600"/>
      <c r="O64" s="600"/>
      <c r="P64" s="600"/>
      <c r="Q64" s="600"/>
      <c r="R64" s="601"/>
      <c r="S64" s="218"/>
      <c r="T64" s="599"/>
      <c r="U64" s="600"/>
      <c r="V64" s="600"/>
      <c r="W64" s="200"/>
      <c r="X64" s="207"/>
      <c r="Y64" s="600"/>
      <c r="Z64" s="600"/>
      <c r="AA64" s="600"/>
      <c r="AB64" s="600"/>
      <c r="AC64" s="601"/>
      <c r="AD64" s="602"/>
      <c r="AE64" s="600"/>
      <c r="AF64" s="600"/>
      <c r="AG64" s="600"/>
      <c r="AH64" s="601"/>
      <c r="AJ64" s="603" t="str">
        <f>IF(B65="","",B65)</f>
        <v/>
      </c>
      <c r="AK64" s="604"/>
      <c r="AL64" s="604"/>
      <c r="AM64" s="604"/>
      <c r="AN64" s="604"/>
      <c r="AO64" s="604"/>
      <c r="AP64" s="604"/>
      <c r="AQ64" s="604"/>
      <c r="AR64" s="604"/>
      <c r="AS64" s="604"/>
      <c r="AT64" s="604"/>
      <c r="AU64" s="604"/>
      <c r="AV64" s="605"/>
    </row>
    <row r="65" spans="1:48" ht="26.25" customHeight="1" x14ac:dyDescent="0.15">
      <c r="A65" s="588"/>
      <c r="B65" s="590" t="str">
        <f>IF('プロジェクトリスト(様式1-1)'!C16="","",VLOOKUP($A$64,'プロジェクトリスト(様式1-1)'!$B$4:$E$23,2,FALSE))</f>
        <v/>
      </c>
      <c r="C65" s="164">
        <v>1</v>
      </c>
      <c r="D65" s="169"/>
      <c r="E65" s="171"/>
      <c r="F65" s="172"/>
      <c r="G65" s="180"/>
      <c r="H65" s="176"/>
      <c r="I65" s="186"/>
      <c r="J65" s="190"/>
      <c r="K65" s="195"/>
      <c r="L65" s="201"/>
      <c r="M65" s="208"/>
      <c r="N65" s="186"/>
      <c r="O65" s="190"/>
      <c r="P65" s="195"/>
      <c r="Q65" s="201"/>
      <c r="R65" s="208"/>
      <c r="S65" s="217"/>
      <c r="T65" s="186"/>
      <c r="U65" s="222"/>
      <c r="V65" s="195"/>
      <c r="W65" s="230"/>
      <c r="X65" s="236"/>
      <c r="Y65" s="186"/>
      <c r="Z65" s="222"/>
      <c r="AA65" s="195"/>
      <c r="AB65" s="230"/>
      <c r="AC65" s="237"/>
      <c r="AD65" s="186"/>
      <c r="AE65" s="222"/>
      <c r="AF65" s="195"/>
      <c r="AG65" s="230"/>
      <c r="AH65" s="237"/>
      <c r="AI65" s="242"/>
      <c r="AJ65" s="246">
        <f>C65</f>
        <v>1</v>
      </c>
      <c r="AK65" s="595"/>
      <c r="AL65" s="596"/>
      <c r="AM65" s="597"/>
      <c r="AN65" s="596"/>
      <c r="AO65" s="597"/>
      <c r="AP65" s="596"/>
      <c r="AQ65" s="597"/>
      <c r="AR65" s="598"/>
      <c r="AS65" s="255"/>
      <c r="AT65" s="158"/>
      <c r="AU65" s="259"/>
      <c r="AV65" s="260"/>
    </row>
    <row r="66" spans="1:48" ht="26.25" customHeight="1" x14ac:dyDescent="0.15">
      <c r="A66" s="588"/>
      <c r="B66" s="591"/>
      <c r="C66" s="164">
        <v>2</v>
      </c>
      <c r="D66" s="169"/>
      <c r="E66" s="172"/>
      <c r="F66" s="176"/>
      <c r="G66" s="176"/>
      <c r="H66" s="176"/>
      <c r="I66" s="186"/>
      <c r="J66" s="190"/>
      <c r="K66" s="195"/>
      <c r="L66" s="202"/>
      <c r="M66" s="209"/>
      <c r="N66" s="186"/>
      <c r="O66" s="190"/>
      <c r="P66" s="195"/>
      <c r="Q66" s="202"/>
      <c r="R66" s="209"/>
      <c r="S66" s="217"/>
      <c r="T66" s="186"/>
      <c r="U66" s="222"/>
      <c r="V66" s="195"/>
      <c r="W66" s="228"/>
      <c r="X66" s="208"/>
      <c r="Y66" s="186"/>
      <c r="Z66" s="222"/>
      <c r="AA66" s="195"/>
      <c r="AB66" s="228"/>
      <c r="AC66" s="238"/>
      <c r="AD66" s="186"/>
      <c r="AE66" s="222"/>
      <c r="AF66" s="195"/>
      <c r="AG66" s="228"/>
      <c r="AH66" s="238"/>
      <c r="AI66" s="242"/>
      <c r="AJ66" s="246">
        <f>C66</f>
        <v>2</v>
      </c>
      <c r="AK66" s="595"/>
      <c r="AL66" s="596"/>
      <c r="AM66" s="597"/>
      <c r="AN66" s="596"/>
      <c r="AO66" s="597"/>
      <c r="AP66" s="596"/>
      <c r="AQ66" s="597"/>
      <c r="AR66" s="598"/>
      <c r="AS66" s="255"/>
      <c r="AT66" s="158"/>
      <c r="AU66" s="259"/>
      <c r="AV66" s="260"/>
    </row>
    <row r="67" spans="1:48" ht="26.25" customHeight="1" x14ac:dyDescent="0.15">
      <c r="A67" s="588"/>
      <c r="B67" s="591"/>
      <c r="C67" s="164">
        <v>3</v>
      </c>
      <c r="D67" s="169"/>
      <c r="E67" s="173"/>
      <c r="F67" s="176"/>
      <c r="G67" s="176"/>
      <c r="H67" s="176"/>
      <c r="I67" s="186"/>
      <c r="J67" s="191"/>
      <c r="K67" s="196"/>
      <c r="L67" s="203"/>
      <c r="M67" s="210"/>
      <c r="N67" s="186"/>
      <c r="O67" s="191"/>
      <c r="P67" s="196"/>
      <c r="Q67" s="203"/>
      <c r="R67" s="210"/>
      <c r="S67" s="216"/>
      <c r="T67" s="186"/>
      <c r="U67" s="222"/>
      <c r="V67" s="195"/>
      <c r="W67" s="228"/>
      <c r="X67" s="234"/>
      <c r="Y67" s="186"/>
      <c r="Z67" s="222"/>
      <c r="AA67" s="195"/>
      <c r="AB67" s="228"/>
      <c r="AC67" s="239"/>
      <c r="AD67" s="186"/>
      <c r="AE67" s="222"/>
      <c r="AF67" s="195"/>
      <c r="AG67" s="228"/>
      <c r="AH67" s="239"/>
      <c r="AI67" s="242"/>
      <c r="AJ67" s="246">
        <f>C67</f>
        <v>3</v>
      </c>
      <c r="AK67" s="595"/>
      <c r="AL67" s="596"/>
      <c r="AM67" s="597"/>
      <c r="AN67" s="596"/>
      <c r="AO67" s="597"/>
      <c r="AP67" s="596"/>
      <c r="AQ67" s="597"/>
      <c r="AR67" s="598"/>
      <c r="AS67" s="255"/>
      <c r="AT67" s="158"/>
      <c r="AU67" s="259"/>
      <c r="AV67" s="260"/>
    </row>
    <row r="68" spans="1:48" ht="26.25" customHeight="1" x14ac:dyDescent="0.15">
      <c r="A68" s="589"/>
      <c r="B68" s="592"/>
      <c r="C68" s="165">
        <v>4</v>
      </c>
      <c r="D68" s="169"/>
      <c r="E68" s="174"/>
      <c r="F68" s="176"/>
      <c r="G68" s="176"/>
      <c r="H68" s="176"/>
      <c r="I68" s="186"/>
      <c r="J68" s="192"/>
      <c r="K68" s="197"/>
      <c r="L68" s="204"/>
      <c r="M68" s="211"/>
      <c r="N68" s="186"/>
      <c r="O68" s="192"/>
      <c r="P68" s="197"/>
      <c r="Q68" s="204"/>
      <c r="R68" s="211"/>
      <c r="S68" s="216"/>
      <c r="T68" s="212"/>
      <c r="U68" s="223"/>
      <c r="V68" s="197"/>
      <c r="W68" s="229"/>
      <c r="X68" s="235"/>
      <c r="Y68" s="186"/>
      <c r="Z68" s="223"/>
      <c r="AA68" s="197"/>
      <c r="AB68" s="229"/>
      <c r="AC68" s="240"/>
      <c r="AD68" s="186"/>
      <c r="AE68" s="223"/>
      <c r="AF68" s="197"/>
      <c r="AG68" s="229"/>
      <c r="AH68" s="240"/>
      <c r="AI68" s="242"/>
      <c r="AJ68" s="246">
        <f>C68</f>
        <v>4</v>
      </c>
      <c r="AK68" s="595"/>
      <c r="AL68" s="596"/>
      <c r="AM68" s="597"/>
      <c r="AN68" s="596"/>
      <c r="AO68" s="597"/>
      <c r="AP68" s="596"/>
      <c r="AQ68" s="597"/>
      <c r="AR68" s="598"/>
      <c r="AS68" s="255"/>
      <c r="AT68" s="158"/>
      <c r="AU68" s="259"/>
      <c r="AV68" s="260"/>
    </row>
    <row r="69" spans="1:48" ht="26.25" customHeight="1" x14ac:dyDescent="0.15">
      <c r="A69" s="587">
        <v>14</v>
      </c>
      <c r="B69" s="593" t="s">
        <v>104</v>
      </c>
      <c r="C69" s="594"/>
      <c r="D69" s="594"/>
      <c r="E69" s="594"/>
      <c r="F69" s="166"/>
      <c r="G69" s="166"/>
      <c r="H69" s="182"/>
      <c r="I69" s="599"/>
      <c r="J69" s="600"/>
      <c r="K69" s="600"/>
      <c r="L69" s="200"/>
      <c r="M69" s="207"/>
      <c r="N69" s="600"/>
      <c r="O69" s="600"/>
      <c r="P69" s="600"/>
      <c r="Q69" s="600"/>
      <c r="R69" s="601"/>
      <c r="S69" s="218"/>
      <c r="T69" s="599"/>
      <c r="U69" s="600"/>
      <c r="V69" s="600"/>
      <c r="W69" s="200"/>
      <c r="X69" s="207"/>
      <c r="Y69" s="600"/>
      <c r="Z69" s="600"/>
      <c r="AA69" s="600"/>
      <c r="AB69" s="600"/>
      <c r="AC69" s="601"/>
      <c r="AD69" s="602"/>
      <c r="AE69" s="600"/>
      <c r="AF69" s="600"/>
      <c r="AG69" s="600"/>
      <c r="AH69" s="601"/>
      <c r="AJ69" s="603" t="str">
        <f>IF(B70="","",B70)</f>
        <v/>
      </c>
      <c r="AK69" s="604"/>
      <c r="AL69" s="604"/>
      <c r="AM69" s="604"/>
      <c r="AN69" s="604"/>
      <c r="AO69" s="604"/>
      <c r="AP69" s="604"/>
      <c r="AQ69" s="604"/>
      <c r="AR69" s="604"/>
      <c r="AS69" s="604"/>
      <c r="AT69" s="604"/>
      <c r="AU69" s="604"/>
      <c r="AV69" s="605"/>
    </row>
    <row r="70" spans="1:48" ht="26.25" customHeight="1" x14ac:dyDescent="0.15">
      <c r="A70" s="588"/>
      <c r="B70" s="590" t="str">
        <f>IF('プロジェクトリスト(様式1-1)'!C17="","",VLOOKUP($A$69,'プロジェクトリスト(様式1-1)'!$B$4:$E$23,2,FALSE))</f>
        <v/>
      </c>
      <c r="C70" s="164">
        <v>1</v>
      </c>
      <c r="D70" s="169"/>
      <c r="E70" s="171"/>
      <c r="F70" s="172"/>
      <c r="G70" s="180"/>
      <c r="H70" s="176"/>
      <c r="I70" s="186"/>
      <c r="J70" s="190"/>
      <c r="K70" s="195"/>
      <c r="L70" s="201"/>
      <c r="M70" s="208"/>
      <c r="N70" s="186"/>
      <c r="O70" s="190"/>
      <c r="P70" s="195"/>
      <c r="Q70" s="201"/>
      <c r="R70" s="208"/>
      <c r="S70" s="217"/>
      <c r="T70" s="186"/>
      <c r="U70" s="222"/>
      <c r="V70" s="195"/>
      <c r="W70" s="230"/>
      <c r="X70" s="236"/>
      <c r="Y70" s="186"/>
      <c r="Z70" s="222"/>
      <c r="AA70" s="195"/>
      <c r="AB70" s="230"/>
      <c r="AC70" s="237"/>
      <c r="AD70" s="186"/>
      <c r="AE70" s="222"/>
      <c r="AF70" s="195"/>
      <c r="AG70" s="230"/>
      <c r="AH70" s="237"/>
      <c r="AI70" s="242"/>
      <c r="AJ70" s="246">
        <f>C70</f>
        <v>1</v>
      </c>
      <c r="AK70" s="595"/>
      <c r="AL70" s="596"/>
      <c r="AM70" s="597"/>
      <c r="AN70" s="596"/>
      <c r="AO70" s="597"/>
      <c r="AP70" s="596"/>
      <c r="AQ70" s="597"/>
      <c r="AR70" s="598"/>
      <c r="AS70" s="255"/>
      <c r="AT70" s="158"/>
      <c r="AU70" s="259"/>
      <c r="AV70" s="260"/>
    </row>
    <row r="71" spans="1:48" ht="26.25" customHeight="1" x14ac:dyDescent="0.15">
      <c r="A71" s="588"/>
      <c r="B71" s="591"/>
      <c r="C71" s="164">
        <v>2</v>
      </c>
      <c r="D71" s="169"/>
      <c r="E71" s="172"/>
      <c r="F71" s="176"/>
      <c r="G71" s="176"/>
      <c r="H71" s="176"/>
      <c r="I71" s="186"/>
      <c r="J71" s="190"/>
      <c r="K71" s="195"/>
      <c r="L71" s="202"/>
      <c r="M71" s="209"/>
      <c r="N71" s="186"/>
      <c r="O71" s="190"/>
      <c r="P71" s="195"/>
      <c r="Q71" s="202"/>
      <c r="R71" s="209"/>
      <c r="S71" s="217"/>
      <c r="T71" s="186"/>
      <c r="U71" s="222"/>
      <c r="V71" s="195"/>
      <c r="W71" s="228"/>
      <c r="X71" s="208"/>
      <c r="Y71" s="186"/>
      <c r="Z71" s="222"/>
      <c r="AA71" s="195"/>
      <c r="AB71" s="228"/>
      <c r="AC71" s="238"/>
      <c r="AD71" s="186"/>
      <c r="AE71" s="222"/>
      <c r="AF71" s="195"/>
      <c r="AG71" s="228"/>
      <c r="AH71" s="238"/>
      <c r="AI71" s="242"/>
      <c r="AJ71" s="246">
        <f>C71</f>
        <v>2</v>
      </c>
      <c r="AK71" s="595"/>
      <c r="AL71" s="596"/>
      <c r="AM71" s="597"/>
      <c r="AN71" s="596"/>
      <c r="AO71" s="597"/>
      <c r="AP71" s="596"/>
      <c r="AQ71" s="597"/>
      <c r="AR71" s="598"/>
      <c r="AS71" s="255"/>
      <c r="AT71" s="158"/>
      <c r="AU71" s="259"/>
      <c r="AV71" s="260"/>
    </row>
    <row r="72" spans="1:48" ht="26.25" customHeight="1" x14ac:dyDescent="0.15">
      <c r="A72" s="588"/>
      <c r="B72" s="591"/>
      <c r="C72" s="164">
        <v>3</v>
      </c>
      <c r="D72" s="169"/>
      <c r="E72" s="173"/>
      <c r="F72" s="176"/>
      <c r="G72" s="176"/>
      <c r="H72" s="176"/>
      <c r="I72" s="186"/>
      <c r="J72" s="191"/>
      <c r="K72" s="196"/>
      <c r="L72" s="203"/>
      <c r="M72" s="210"/>
      <c r="N72" s="186"/>
      <c r="O72" s="191"/>
      <c r="P72" s="196"/>
      <c r="Q72" s="203"/>
      <c r="R72" s="210"/>
      <c r="S72" s="216"/>
      <c r="T72" s="186"/>
      <c r="U72" s="222"/>
      <c r="V72" s="195"/>
      <c r="W72" s="228"/>
      <c r="X72" s="234"/>
      <c r="Y72" s="186"/>
      <c r="Z72" s="222"/>
      <c r="AA72" s="195"/>
      <c r="AB72" s="228"/>
      <c r="AC72" s="239"/>
      <c r="AD72" s="186"/>
      <c r="AE72" s="222"/>
      <c r="AF72" s="195"/>
      <c r="AG72" s="228"/>
      <c r="AH72" s="239"/>
      <c r="AI72" s="242"/>
      <c r="AJ72" s="246">
        <f>C72</f>
        <v>3</v>
      </c>
      <c r="AK72" s="595"/>
      <c r="AL72" s="596"/>
      <c r="AM72" s="597"/>
      <c r="AN72" s="596"/>
      <c r="AO72" s="597"/>
      <c r="AP72" s="596"/>
      <c r="AQ72" s="597"/>
      <c r="AR72" s="598"/>
      <c r="AS72" s="255"/>
      <c r="AT72" s="158"/>
      <c r="AU72" s="259"/>
      <c r="AV72" s="260"/>
    </row>
    <row r="73" spans="1:48" ht="26.25" customHeight="1" x14ac:dyDescent="0.15">
      <c r="A73" s="589"/>
      <c r="B73" s="592"/>
      <c r="C73" s="165">
        <v>4</v>
      </c>
      <c r="D73" s="169"/>
      <c r="E73" s="174"/>
      <c r="F73" s="176"/>
      <c r="G73" s="176"/>
      <c r="H73" s="176"/>
      <c r="I73" s="186"/>
      <c r="J73" s="192"/>
      <c r="K73" s="197"/>
      <c r="L73" s="204"/>
      <c r="M73" s="211"/>
      <c r="N73" s="186"/>
      <c r="O73" s="192"/>
      <c r="P73" s="197"/>
      <c r="Q73" s="204"/>
      <c r="R73" s="211"/>
      <c r="S73" s="216"/>
      <c r="T73" s="212"/>
      <c r="U73" s="223"/>
      <c r="V73" s="197"/>
      <c r="W73" s="229"/>
      <c r="X73" s="235"/>
      <c r="Y73" s="186"/>
      <c r="Z73" s="223"/>
      <c r="AA73" s="197"/>
      <c r="AB73" s="229"/>
      <c r="AC73" s="240"/>
      <c r="AD73" s="186"/>
      <c r="AE73" s="223"/>
      <c r="AF73" s="197"/>
      <c r="AG73" s="229"/>
      <c r="AH73" s="240"/>
      <c r="AI73" s="242"/>
      <c r="AJ73" s="246">
        <f>C73</f>
        <v>4</v>
      </c>
      <c r="AK73" s="595"/>
      <c r="AL73" s="596"/>
      <c r="AM73" s="597"/>
      <c r="AN73" s="596"/>
      <c r="AO73" s="597"/>
      <c r="AP73" s="596"/>
      <c r="AQ73" s="597"/>
      <c r="AR73" s="598"/>
      <c r="AS73" s="255"/>
      <c r="AT73" s="158"/>
      <c r="AU73" s="259"/>
      <c r="AV73" s="260"/>
    </row>
    <row r="74" spans="1:48" ht="26.25" customHeight="1" x14ac:dyDescent="0.15">
      <c r="A74" s="587">
        <v>15</v>
      </c>
      <c r="B74" s="593" t="s">
        <v>104</v>
      </c>
      <c r="C74" s="594"/>
      <c r="D74" s="594"/>
      <c r="E74" s="594"/>
      <c r="F74" s="166"/>
      <c r="G74" s="166"/>
      <c r="H74" s="182"/>
      <c r="I74" s="599"/>
      <c r="J74" s="600"/>
      <c r="K74" s="600"/>
      <c r="L74" s="200"/>
      <c r="M74" s="207"/>
      <c r="N74" s="600"/>
      <c r="O74" s="600"/>
      <c r="P74" s="600"/>
      <c r="Q74" s="600"/>
      <c r="R74" s="601"/>
      <c r="S74" s="218"/>
      <c r="T74" s="599"/>
      <c r="U74" s="600"/>
      <c r="V74" s="600"/>
      <c r="W74" s="200"/>
      <c r="X74" s="207"/>
      <c r="Y74" s="600"/>
      <c r="Z74" s="600"/>
      <c r="AA74" s="600"/>
      <c r="AB74" s="600"/>
      <c r="AC74" s="601"/>
      <c r="AD74" s="602"/>
      <c r="AE74" s="600"/>
      <c r="AF74" s="600"/>
      <c r="AG74" s="600"/>
      <c r="AH74" s="601"/>
      <c r="AJ74" s="603" t="str">
        <f>IF(B75="","",B75)</f>
        <v/>
      </c>
      <c r="AK74" s="604"/>
      <c r="AL74" s="604"/>
      <c r="AM74" s="604"/>
      <c r="AN74" s="604"/>
      <c r="AO74" s="604"/>
      <c r="AP74" s="604"/>
      <c r="AQ74" s="604"/>
      <c r="AR74" s="604"/>
      <c r="AS74" s="604"/>
      <c r="AT74" s="604"/>
      <c r="AU74" s="604"/>
      <c r="AV74" s="605"/>
    </row>
    <row r="75" spans="1:48" ht="26.25" customHeight="1" x14ac:dyDescent="0.15">
      <c r="A75" s="588"/>
      <c r="B75" s="590" t="str">
        <f>IF('プロジェクトリスト(様式1-1)'!C18="","",VLOOKUP($A$74,'プロジェクトリスト(様式1-1)'!$B$4:$E$23,2,FALSE))</f>
        <v/>
      </c>
      <c r="C75" s="164">
        <v>1</v>
      </c>
      <c r="D75" s="169"/>
      <c r="E75" s="171"/>
      <c r="F75" s="172"/>
      <c r="G75" s="180"/>
      <c r="H75" s="176"/>
      <c r="I75" s="186"/>
      <c r="J75" s="190"/>
      <c r="K75" s="195"/>
      <c r="L75" s="201"/>
      <c r="M75" s="208"/>
      <c r="N75" s="186"/>
      <c r="O75" s="190"/>
      <c r="P75" s="195"/>
      <c r="Q75" s="201"/>
      <c r="R75" s="208"/>
      <c r="S75" s="217"/>
      <c r="T75" s="186"/>
      <c r="U75" s="222"/>
      <c r="V75" s="195"/>
      <c r="W75" s="230"/>
      <c r="X75" s="236"/>
      <c r="Y75" s="186"/>
      <c r="Z75" s="222"/>
      <c r="AA75" s="195"/>
      <c r="AB75" s="230"/>
      <c r="AC75" s="237"/>
      <c r="AD75" s="186"/>
      <c r="AE75" s="222"/>
      <c r="AF75" s="195"/>
      <c r="AG75" s="230"/>
      <c r="AH75" s="237"/>
      <c r="AI75" s="242"/>
      <c r="AJ75" s="246">
        <f>C75</f>
        <v>1</v>
      </c>
      <c r="AK75" s="595"/>
      <c r="AL75" s="596"/>
      <c r="AM75" s="597"/>
      <c r="AN75" s="596"/>
      <c r="AO75" s="597"/>
      <c r="AP75" s="596"/>
      <c r="AQ75" s="597"/>
      <c r="AR75" s="598"/>
      <c r="AS75" s="255"/>
      <c r="AT75" s="158"/>
      <c r="AU75" s="259"/>
      <c r="AV75" s="260"/>
    </row>
    <row r="76" spans="1:48" ht="26.25" customHeight="1" x14ac:dyDescent="0.15">
      <c r="A76" s="588"/>
      <c r="B76" s="591"/>
      <c r="C76" s="164">
        <v>2</v>
      </c>
      <c r="D76" s="169"/>
      <c r="E76" s="172"/>
      <c r="F76" s="176"/>
      <c r="G76" s="176"/>
      <c r="H76" s="176"/>
      <c r="I76" s="186"/>
      <c r="J76" s="190"/>
      <c r="K76" s="195"/>
      <c r="L76" s="202"/>
      <c r="M76" s="209"/>
      <c r="N76" s="186"/>
      <c r="O76" s="190"/>
      <c r="P76" s="195"/>
      <c r="Q76" s="202"/>
      <c r="R76" s="209"/>
      <c r="S76" s="217"/>
      <c r="T76" s="186"/>
      <c r="U76" s="222"/>
      <c r="V76" s="195"/>
      <c r="W76" s="228"/>
      <c r="X76" s="208"/>
      <c r="Y76" s="186"/>
      <c r="Z76" s="222"/>
      <c r="AA76" s="195"/>
      <c r="AB76" s="228"/>
      <c r="AC76" s="238"/>
      <c r="AD76" s="186"/>
      <c r="AE76" s="222"/>
      <c r="AF76" s="195"/>
      <c r="AG76" s="228"/>
      <c r="AH76" s="238"/>
      <c r="AI76" s="242"/>
      <c r="AJ76" s="246">
        <f>C76</f>
        <v>2</v>
      </c>
      <c r="AK76" s="595"/>
      <c r="AL76" s="596"/>
      <c r="AM76" s="597"/>
      <c r="AN76" s="596"/>
      <c r="AO76" s="597"/>
      <c r="AP76" s="596"/>
      <c r="AQ76" s="597"/>
      <c r="AR76" s="598"/>
      <c r="AS76" s="255"/>
      <c r="AT76" s="158"/>
      <c r="AU76" s="259"/>
      <c r="AV76" s="260"/>
    </row>
    <row r="77" spans="1:48" ht="26.25" customHeight="1" x14ac:dyDescent="0.15">
      <c r="A77" s="588"/>
      <c r="B77" s="591"/>
      <c r="C77" s="164">
        <v>3</v>
      </c>
      <c r="D77" s="169"/>
      <c r="E77" s="173"/>
      <c r="F77" s="176"/>
      <c r="G77" s="176"/>
      <c r="H77" s="176"/>
      <c r="I77" s="186"/>
      <c r="J77" s="191"/>
      <c r="K77" s="196"/>
      <c r="L77" s="203"/>
      <c r="M77" s="210"/>
      <c r="N77" s="186"/>
      <c r="O77" s="191"/>
      <c r="P77" s="196"/>
      <c r="Q77" s="203"/>
      <c r="R77" s="210"/>
      <c r="S77" s="216"/>
      <c r="T77" s="186"/>
      <c r="U77" s="222"/>
      <c r="V77" s="195"/>
      <c r="W77" s="228"/>
      <c r="X77" s="234"/>
      <c r="Y77" s="186"/>
      <c r="Z77" s="222"/>
      <c r="AA77" s="195"/>
      <c r="AB77" s="228"/>
      <c r="AC77" s="239"/>
      <c r="AD77" s="186"/>
      <c r="AE77" s="222"/>
      <c r="AF77" s="195"/>
      <c r="AG77" s="228"/>
      <c r="AH77" s="239"/>
      <c r="AI77" s="242"/>
      <c r="AJ77" s="246">
        <f>C77</f>
        <v>3</v>
      </c>
      <c r="AK77" s="595"/>
      <c r="AL77" s="596"/>
      <c r="AM77" s="597"/>
      <c r="AN77" s="596"/>
      <c r="AO77" s="597"/>
      <c r="AP77" s="596"/>
      <c r="AQ77" s="597"/>
      <c r="AR77" s="598"/>
      <c r="AS77" s="255"/>
      <c r="AT77" s="158"/>
      <c r="AU77" s="259"/>
      <c r="AV77" s="260"/>
    </row>
    <row r="78" spans="1:48" ht="26.25" customHeight="1" x14ac:dyDescent="0.15">
      <c r="A78" s="589"/>
      <c r="B78" s="592"/>
      <c r="C78" s="165">
        <v>4</v>
      </c>
      <c r="D78" s="169"/>
      <c r="E78" s="174"/>
      <c r="F78" s="176"/>
      <c r="G78" s="176"/>
      <c r="H78" s="176"/>
      <c r="I78" s="186"/>
      <c r="J78" s="192"/>
      <c r="K78" s="197"/>
      <c r="L78" s="204"/>
      <c r="M78" s="211"/>
      <c r="N78" s="186"/>
      <c r="O78" s="192"/>
      <c r="P78" s="197"/>
      <c r="Q78" s="204"/>
      <c r="R78" s="211"/>
      <c r="S78" s="216"/>
      <c r="T78" s="212"/>
      <c r="U78" s="223"/>
      <c r="V78" s="197"/>
      <c r="W78" s="229"/>
      <c r="X78" s="235"/>
      <c r="Y78" s="186"/>
      <c r="Z78" s="223"/>
      <c r="AA78" s="197"/>
      <c r="AB78" s="229"/>
      <c r="AC78" s="240"/>
      <c r="AD78" s="186"/>
      <c r="AE78" s="223"/>
      <c r="AF78" s="197"/>
      <c r="AG78" s="229"/>
      <c r="AH78" s="240"/>
      <c r="AI78" s="242"/>
      <c r="AJ78" s="246">
        <f>C78</f>
        <v>4</v>
      </c>
      <c r="AK78" s="595"/>
      <c r="AL78" s="596"/>
      <c r="AM78" s="597"/>
      <c r="AN78" s="596"/>
      <c r="AO78" s="597"/>
      <c r="AP78" s="596"/>
      <c r="AQ78" s="597"/>
      <c r="AR78" s="598"/>
      <c r="AS78" s="255"/>
      <c r="AT78" s="158"/>
      <c r="AU78" s="259"/>
      <c r="AV78" s="260"/>
    </row>
    <row r="79" spans="1:48" ht="26.25" customHeight="1" x14ac:dyDescent="0.15">
      <c r="A79" s="587">
        <v>16</v>
      </c>
      <c r="B79" s="593" t="s">
        <v>104</v>
      </c>
      <c r="C79" s="594"/>
      <c r="D79" s="594"/>
      <c r="E79" s="594"/>
      <c r="F79" s="166"/>
      <c r="G79" s="166"/>
      <c r="H79" s="182"/>
      <c r="I79" s="599"/>
      <c r="J79" s="600"/>
      <c r="K79" s="600"/>
      <c r="L79" s="200"/>
      <c r="M79" s="207"/>
      <c r="N79" s="600"/>
      <c r="O79" s="600"/>
      <c r="P79" s="600"/>
      <c r="Q79" s="600"/>
      <c r="R79" s="601"/>
      <c r="S79" s="218"/>
      <c r="T79" s="599"/>
      <c r="U79" s="600"/>
      <c r="V79" s="600"/>
      <c r="W79" s="200"/>
      <c r="X79" s="207"/>
      <c r="Y79" s="600"/>
      <c r="Z79" s="600"/>
      <c r="AA79" s="600"/>
      <c r="AB79" s="600"/>
      <c r="AC79" s="601"/>
      <c r="AD79" s="602"/>
      <c r="AE79" s="600"/>
      <c r="AF79" s="600"/>
      <c r="AG79" s="600"/>
      <c r="AH79" s="601"/>
      <c r="AJ79" s="603" t="str">
        <f>IF(B80="","",B80)</f>
        <v/>
      </c>
      <c r="AK79" s="604"/>
      <c r="AL79" s="604"/>
      <c r="AM79" s="604"/>
      <c r="AN79" s="604"/>
      <c r="AO79" s="604"/>
      <c r="AP79" s="604"/>
      <c r="AQ79" s="604"/>
      <c r="AR79" s="604"/>
      <c r="AS79" s="604"/>
      <c r="AT79" s="604"/>
      <c r="AU79" s="604"/>
      <c r="AV79" s="605"/>
    </row>
    <row r="80" spans="1:48" ht="26.25" customHeight="1" x14ac:dyDescent="0.15">
      <c r="A80" s="588"/>
      <c r="B80" s="590" t="str">
        <f>IF('プロジェクトリスト(様式1-1)'!C19="","",VLOOKUP($A$79,'プロジェクトリスト(様式1-1)'!$B$4:$E$23,2,FALSE))</f>
        <v/>
      </c>
      <c r="C80" s="164">
        <v>1</v>
      </c>
      <c r="D80" s="169"/>
      <c r="E80" s="171"/>
      <c r="F80" s="172"/>
      <c r="G80" s="180"/>
      <c r="H80" s="176"/>
      <c r="I80" s="186"/>
      <c r="J80" s="190"/>
      <c r="K80" s="195"/>
      <c r="L80" s="201"/>
      <c r="M80" s="208"/>
      <c r="N80" s="186"/>
      <c r="O80" s="190"/>
      <c r="P80" s="195"/>
      <c r="Q80" s="201"/>
      <c r="R80" s="208"/>
      <c r="S80" s="217"/>
      <c r="T80" s="186"/>
      <c r="U80" s="222"/>
      <c r="V80" s="195"/>
      <c r="W80" s="230"/>
      <c r="X80" s="236"/>
      <c r="Y80" s="186"/>
      <c r="Z80" s="222"/>
      <c r="AA80" s="195"/>
      <c r="AB80" s="230"/>
      <c r="AC80" s="237"/>
      <c r="AD80" s="186"/>
      <c r="AE80" s="222"/>
      <c r="AF80" s="195"/>
      <c r="AG80" s="230"/>
      <c r="AH80" s="237"/>
      <c r="AI80" s="242"/>
      <c r="AJ80" s="246">
        <f>C80</f>
        <v>1</v>
      </c>
      <c r="AK80" s="595"/>
      <c r="AL80" s="596"/>
      <c r="AM80" s="597"/>
      <c r="AN80" s="596"/>
      <c r="AO80" s="597"/>
      <c r="AP80" s="596"/>
      <c r="AQ80" s="597"/>
      <c r="AR80" s="598"/>
      <c r="AS80" s="255"/>
      <c r="AT80" s="158"/>
      <c r="AU80" s="259"/>
      <c r="AV80" s="260"/>
    </row>
    <row r="81" spans="1:48" ht="26.25" customHeight="1" x14ac:dyDescent="0.15">
      <c r="A81" s="588"/>
      <c r="B81" s="591"/>
      <c r="C81" s="164">
        <v>2</v>
      </c>
      <c r="D81" s="169"/>
      <c r="E81" s="172"/>
      <c r="F81" s="176"/>
      <c r="G81" s="176"/>
      <c r="H81" s="176"/>
      <c r="I81" s="186"/>
      <c r="J81" s="190"/>
      <c r="K81" s="195"/>
      <c r="L81" s="202"/>
      <c r="M81" s="209"/>
      <c r="N81" s="186"/>
      <c r="O81" s="190"/>
      <c r="P81" s="195"/>
      <c r="Q81" s="202"/>
      <c r="R81" s="209"/>
      <c r="S81" s="217"/>
      <c r="T81" s="186"/>
      <c r="U81" s="222"/>
      <c r="V81" s="195"/>
      <c r="W81" s="228"/>
      <c r="X81" s="208"/>
      <c r="Y81" s="186"/>
      <c r="Z81" s="222"/>
      <c r="AA81" s="195"/>
      <c r="AB81" s="228"/>
      <c r="AC81" s="238"/>
      <c r="AD81" s="186"/>
      <c r="AE81" s="222"/>
      <c r="AF81" s="195"/>
      <c r="AG81" s="228"/>
      <c r="AH81" s="238"/>
      <c r="AI81" s="242"/>
      <c r="AJ81" s="246">
        <f>C81</f>
        <v>2</v>
      </c>
      <c r="AK81" s="595"/>
      <c r="AL81" s="596"/>
      <c r="AM81" s="597"/>
      <c r="AN81" s="596"/>
      <c r="AO81" s="597"/>
      <c r="AP81" s="596"/>
      <c r="AQ81" s="597"/>
      <c r="AR81" s="598"/>
      <c r="AS81" s="255"/>
      <c r="AT81" s="158"/>
      <c r="AU81" s="259"/>
      <c r="AV81" s="260"/>
    </row>
    <row r="82" spans="1:48" ht="26.25" customHeight="1" x14ac:dyDescent="0.15">
      <c r="A82" s="588"/>
      <c r="B82" s="591"/>
      <c r="C82" s="164">
        <v>3</v>
      </c>
      <c r="D82" s="169"/>
      <c r="E82" s="173"/>
      <c r="F82" s="176"/>
      <c r="G82" s="176"/>
      <c r="H82" s="176"/>
      <c r="I82" s="186"/>
      <c r="J82" s="191"/>
      <c r="K82" s="196"/>
      <c r="L82" s="203"/>
      <c r="M82" s="210"/>
      <c r="N82" s="186"/>
      <c r="O82" s="191"/>
      <c r="P82" s="196"/>
      <c r="Q82" s="203"/>
      <c r="R82" s="210"/>
      <c r="S82" s="216"/>
      <c r="T82" s="186"/>
      <c r="U82" s="222"/>
      <c r="V82" s="195"/>
      <c r="W82" s="228"/>
      <c r="X82" s="234"/>
      <c r="Y82" s="186"/>
      <c r="Z82" s="222"/>
      <c r="AA82" s="195"/>
      <c r="AB82" s="228"/>
      <c r="AC82" s="239"/>
      <c r="AD82" s="186"/>
      <c r="AE82" s="222"/>
      <c r="AF82" s="195"/>
      <c r="AG82" s="228"/>
      <c r="AH82" s="239"/>
      <c r="AI82" s="242"/>
      <c r="AJ82" s="246">
        <f>C82</f>
        <v>3</v>
      </c>
      <c r="AK82" s="595"/>
      <c r="AL82" s="596"/>
      <c r="AM82" s="597"/>
      <c r="AN82" s="596"/>
      <c r="AO82" s="597"/>
      <c r="AP82" s="596"/>
      <c r="AQ82" s="597"/>
      <c r="AR82" s="598"/>
      <c r="AS82" s="255"/>
      <c r="AT82" s="158"/>
      <c r="AU82" s="259"/>
      <c r="AV82" s="260"/>
    </row>
    <row r="83" spans="1:48" ht="26.25" customHeight="1" x14ac:dyDescent="0.15">
      <c r="A83" s="589"/>
      <c r="B83" s="592"/>
      <c r="C83" s="165">
        <v>4</v>
      </c>
      <c r="D83" s="169"/>
      <c r="E83" s="174"/>
      <c r="F83" s="176"/>
      <c r="G83" s="176"/>
      <c r="H83" s="176"/>
      <c r="I83" s="186"/>
      <c r="J83" s="192"/>
      <c r="K83" s="197"/>
      <c r="L83" s="204"/>
      <c r="M83" s="211"/>
      <c r="N83" s="186"/>
      <c r="O83" s="192"/>
      <c r="P83" s="197"/>
      <c r="Q83" s="204"/>
      <c r="R83" s="211"/>
      <c r="S83" s="216"/>
      <c r="T83" s="212"/>
      <c r="U83" s="223"/>
      <c r="V83" s="197"/>
      <c r="W83" s="229"/>
      <c r="X83" s="235"/>
      <c r="Y83" s="186"/>
      <c r="Z83" s="223"/>
      <c r="AA83" s="197"/>
      <c r="AB83" s="229"/>
      <c r="AC83" s="240"/>
      <c r="AD83" s="186"/>
      <c r="AE83" s="223"/>
      <c r="AF83" s="197"/>
      <c r="AG83" s="229"/>
      <c r="AH83" s="240"/>
      <c r="AI83" s="242"/>
      <c r="AJ83" s="246">
        <f>C83</f>
        <v>4</v>
      </c>
      <c r="AK83" s="595"/>
      <c r="AL83" s="596"/>
      <c r="AM83" s="597"/>
      <c r="AN83" s="596"/>
      <c r="AO83" s="597"/>
      <c r="AP83" s="596"/>
      <c r="AQ83" s="597"/>
      <c r="AR83" s="598"/>
      <c r="AS83" s="255"/>
      <c r="AT83" s="158"/>
      <c r="AU83" s="259"/>
      <c r="AV83" s="260"/>
    </row>
    <row r="84" spans="1:48" ht="26.25" customHeight="1" x14ac:dyDescent="0.15">
      <c r="A84" s="587">
        <v>17</v>
      </c>
      <c r="B84" s="593" t="s">
        <v>104</v>
      </c>
      <c r="C84" s="594"/>
      <c r="D84" s="594"/>
      <c r="E84" s="594"/>
      <c r="F84" s="166"/>
      <c r="G84" s="166"/>
      <c r="H84" s="182"/>
      <c r="I84" s="599"/>
      <c r="J84" s="600"/>
      <c r="K84" s="600"/>
      <c r="L84" s="200"/>
      <c r="M84" s="207"/>
      <c r="N84" s="600"/>
      <c r="O84" s="600"/>
      <c r="P84" s="600"/>
      <c r="Q84" s="600"/>
      <c r="R84" s="601"/>
      <c r="S84" s="218"/>
      <c r="T84" s="599"/>
      <c r="U84" s="600"/>
      <c r="V84" s="600"/>
      <c r="W84" s="200"/>
      <c r="X84" s="207"/>
      <c r="Y84" s="600"/>
      <c r="Z84" s="600"/>
      <c r="AA84" s="600"/>
      <c r="AB84" s="600"/>
      <c r="AC84" s="601"/>
      <c r="AD84" s="602"/>
      <c r="AE84" s="600"/>
      <c r="AF84" s="600"/>
      <c r="AG84" s="600"/>
      <c r="AH84" s="601"/>
      <c r="AJ84" s="603" t="str">
        <f>IF(B85="","",B85)</f>
        <v/>
      </c>
      <c r="AK84" s="604"/>
      <c r="AL84" s="604"/>
      <c r="AM84" s="604"/>
      <c r="AN84" s="604"/>
      <c r="AO84" s="604"/>
      <c r="AP84" s="604"/>
      <c r="AQ84" s="604"/>
      <c r="AR84" s="604"/>
      <c r="AS84" s="604"/>
      <c r="AT84" s="604"/>
      <c r="AU84" s="604"/>
      <c r="AV84" s="605"/>
    </row>
    <row r="85" spans="1:48" ht="26.25" customHeight="1" x14ac:dyDescent="0.15">
      <c r="A85" s="588"/>
      <c r="B85" s="590" t="str">
        <f>IF('プロジェクトリスト(様式1-1)'!C20="","",VLOOKUP($A$84,'プロジェクトリスト(様式1-1)'!$B$4:$E$23,2,FALSE))</f>
        <v/>
      </c>
      <c r="C85" s="164">
        <v>1</v>
      </c>
      <c r="D85" s="169"/>
      <c r="E85" s="171"/>
      <c r="F85" s="172"/>
      <c r="G85" s="180"/>
      <c r="H85" s="176"/>
      <c r="I85" s="186"/>
      <c r="J85" s="190"/>
      <c r="K85" s="195"/>
      <c r="L85" s="201"/>
      <c r="M85" s="208"/>
      <c r="N85" s="186"/>
      <c r="O85" s="190"/>
      <c r="P85" s="195"/>
      <c r="Q85" s="201"/>
      <c r="R85" s="208"/>
      <c r="S85" s="217"/>
      <c r="T85" s="186"/>
      <c r="U85" s="222"/>
      <c r="V85" s="195"/>
      <c r="W85" s="230"/>
      <c r="X85" s="236"/>
      <c r="Y85" s="186"/>
      <c r="Z85" s="222"/>
      <c r="AA85" s="195"/>
      <c r="AB85" s="230"/>
      <c r="AC85" s="237"/>
      <c r="AD85" s="186"/>
      <c r="AE85" s="222"/>
      <c r="AF85" s="195"/>
      <c r="AG85" s="230"/>
      <c r="AH85" s="237"/>
      <c r="AI85" s="242"/>
      <c r="AJ85" s="246">
        <f>C85</f>
        <v>1</v>
      </c>
      <c r="AK85" s="595"/>
      <c r="AL85" s="596"/>
      <c r="AM85" s="597"/>
      <c r="AN85" s="596"/>
      <c r="AO85" s="597"/>
      <c r="AP85" s="596"/>
      <c r="AQ85" s="597"/>
      <c r="AR85" s="598"/>
      <c r="AS85" s="255"/>
      <c r="AT85" s="158"/>
      <c r="AU85" s="259"/>
      <c r="AV85" s="260"/>
    </row>
    <row r="86" spans="1:48" ht="26.25" customHeight="1" x14ac:dyDescent="0.15">
      <c r="A86" s="588"/>
      <c r="B86" s="591"/>
      <c r="C86" s="164">
        <v>2</v>
      </c>
      <c r="D86" s="169"/>
      <c r="E86" s="172"/>
      <c r="F86" s="176"/>
      <c r="G86" s="176"/>
      <c r="H86" s="176"/>
      <c r="I86" s="186"/>
      <c r="J86" s="190"/>
      <c r="K86" s="195"/>
      <c r="L86" s="202"/>
      <c r="M86" s="209"/>
      <c r="N86" s="186"/>
      <c r="O86" s="190"/>
      <c r="P86" s="195"/>
      <c r="Q86" s="202"/>
      <c r="R86" s="209"/>
      <c r="S86" s="217"/>
      <c r="T86" s="186"/>
      <c r="U86" s="222"/>
      <c r="V86" s="195"/>
      <c r="W86" s="228"/>
      <c r="X86" s="208"/>
      <c r="Y86" s="186"/>
      <c r="Z86" s="222"/>
      <c r="AA86" s="195"/>
      <c r="AB86" s="228"/>
      <c r="AC86" s="238"/>
      <c r="AD86" s="186"/>
      <c r="AE86" s="222"/>
      <c r="AF86" s="195"/>
      <c r="AG86" s="228"/>
      <c r="AH86" s="238"/>
      <c r="AI86" s="242"/>
      <c r="AJ86" s="246">
        <f>C86</f>
        <v>2</v>
      </c>
      <c r="AK86" s="595"/>
      <c r="AL86" s="596"/>
      <c r="AM86" s="597"/>
      <c r="AN86" s="596"/>
      <c r="AO86" s="597"/>
      <c r="AP86" s="596"/>
      <c r="AQ86" s="597"/>
      <c r="AR86" s="598"/>
      <c r="AS86" s="255"/>
      <c r="AT86" s="158"/>
      <c r="AU86" s="259"/>
      <c r="AV86" s="260"/>
    </row>
    <row r="87" spans="1:48" ht="26.25" customHeight="1" x14ac:dyDescent="0.15">
      <c r="A87" s="588"/>
      <c r="B87" s="591"/>
      <c r="C87" s="164">
        <v>3</v>
      </c>
      <c r="D87" s="169"/>
      <c r="E87" s="173"/>
      <c r="F87" s="176"/>
      <c r="G87" s="176"/>
      <c r="H87" s="176"/>
      <c r="I87" s="186"/>
      <c r="J87" s="191"/>
      <c r="K87" s="196"/>
      <c r="L87" s="203"/>
      <c r="M87" s="210"/>
      <c r="N87" s="186"/>
      <c r="O87" s="191"/>
      <c r="P87" s="196"/>
      <c r="Q87" s="203"/>
      <c r="R87" s="210"/>
      <c r="S87" s="216"/>
      <c r="T87" s="186"/>
      <c r="U87" s="222"/>
      <c r="V87" s="195"/>
      <c r="W87" s="228"/>
      <c r="X87" s="234"/>
      <c r="Y87" s="186"/>
      <c r="Z87" s="222"/>
      <c r="AA87" s="195"/>
      <c r="AB87" s="228"/>
      <c r="AC87" s="239"/>
      <c r="AD87" s="186"/>
      <c r="AE87" s="222"/>
      <c r="AF87" s="195"/>
      <c r="AG87" s="228"/>
      <c r="AH87" s="239"/>
      <c r="AI87" s="242"/>
      <c r="AJ87" s="246">
        <f>C87</f>
        <v>3</v>
      </c>
      <c r="AK87" s="595"/>
      <c r="AL87" s="596"/>
      <c r="AM87" s="597"/>
      <c r="AN87" s="596"/>
      <c r="AO87" s="597"/>
      <c r="AP87" s="596"/>
      <c r="AQ87" s="597"/>
      <c r="AR87" s="598"/>
      <c r="AS87" s="255"/>
      <c r="AT87" s="158"/>
      <c r="AU87" s="259"/>
      <c r="AV87" s="260"/>
    </row>
    <row r="88" spans="1:48" ht="26.25" customHeight="1" x14ac:dyDescent="0.15">
      <c r="A88" s="589"/>
      <c r="B88" s="592"/>
      <c r="C88" s="165">
        <v>4</v>
      </c>
      <c r="D88" s="169"/>
      <c r="E88" s="174"/>
      <c r="F88" s="176"/>
      <c r="G88" s="176"/>
      <c r="H88" s="176"/>
      <c r="I88" s="186"/>
      <c r="J88" s="192"/>
      <c r="K88" s="197"/>
      <c r="L88" s="204"/>
      <c r="M88" s="211"/>
      <c r="N88" s="186"/>
      <c r="O88" s="192"/>
      <c r="P88" s="197"/>
      <c r="Q88" s="204"/>
      <c r="R88" s="211"/>
      <c r="S88" s="216"/>
      <c r="T88" s="212"/>
      <c r="U88" s="223"/>
      <c r="V88" s="197"/>
      <c r="W88" s="229"/>
      <c r="X88" s="235"/>
      <c r="Y88" s="186"/>
      <c r="Z88" s="223"/>
      <c r="AA88" s="197"/>
      <c r="AB88" s="229"/>
      <c r="AC88" s="240"/>
      <c r="AD88" s="186"/>
      <c r="AE88" s="223"/>
      <c r="AF88" s="197"/>
      <c r="AG88" s="229"/>
      <c r="AH88" s="240"/>
      <c r="AI88" s="242"/>
      <c r="AJ88" s="246">
        <f>C88</f>
        <v>4</v>
      </c>
      <c r="AK88" s="595"/>
      <c r="AL88" s="596"/>
      <c r="AM88" s="597"/>
      <c r="AN88" s="596"/>
      <c r="AO88" s="597"/>
      <c r="AP88" s="596"/>
      <c r="AQ88" s="597"/>
      <c r="AR88" s="598"/>
      <c r="AS88" s="255"/>
      <c r="AT88" s="158"/>
      <c r="AU88" s="259"/>
      <c r="AV88" s="260"/>
    </row>
    <row r="89" spans="1:48" ht="26.25" customHeight="1" x14ac:dyDescent="0.15">
      <c r="A89" s="587">
        <v>18</v>
      </c>
      <c r="B89" s="593" t="s">
        <v>104</v>
      </c>
      <c r="C89" s="594"/>
      <c r="D89" s="594"/>
      <c r="E89" s="594"/>
      <c r="F89" s="166"/>
      <c r="G89" s="166"/>
      <c r="H89" s="182"/>
      <c r="I89" s="599"/>
      <c r="J89" s="600"/>
      <c r="K89" s="600"/>
      <c r="L89" s="200"/>
      <c r="M89" s="207"/>
      <c r="N89" s="600"/>
      <c r="O89" s="600"/>
      <c r="P89" s="600"/>
      <c r="Q89" s="600"/>
      <c r="R89" s="601"/>
      <c r="S89" s="218"/>
      <c r="T89" s="599"/>
      <c r="U89" s="600"/>
      <c r="V89" s="600"/>
      <c r="W89" s="200"/>
      <c r="X89" s="207"/>
      <c r="Y89" s="600"/>
      <c r="Z89" s="600"/>
      <c r="AA89" s="600"/>
      <c r="AB89" s="600"/>
      <c r="AC89" s="601"/>
      <c r="AD89" s="602"/>
      <c r="AE89" s="600"/>
      <c r="AF89" s="600"/>
      <c r="AG89" s="600"/>
      <c r="AH89" s="601"/>
      <c r="AJ89" s="603" t="str">
        <f>IF(B90="","",B90)</f>
        <v/>
      </c>
      <c r="AK89" s="604"/>
      <c r="AL89" s="604"/>
      <c r="AM89" s="604"/>
      <c r="AN89" s="604"/>
      <c r="AO89" s="604"/>
      <c r="AP89" s="604"/>
      <c r="AQ89" s="604"/>
      <c r="AR89" s="604"/>
      <c r="AS89" s="604"/>
      <c r="AT89" s="604"/>
      <c r="AU89" s="604"/>
      <c r="AV89" s="605"/>
    </row>
    <row r="90" spans="1:48" ht="26.25" customHeight="1" x14ac:dyDescent="0.15">
      <c r="A90" s="588"/>
      <c r="B90" s="590" t="str">
        <f>IF('プロジェクトリスト(様式1-1)'!C21="","",VLOOKUP($A$89,'プロジェクトリスト(様式1-1)'!$B$4:$E$23,2,FALSE))</f>
        <v/>
      </c>
      <c r="C90" s="164">
        <v>1</v>
      </c>
      <c r="D90" s="169"/>
      <c r="E90" s="171"/>
      <c r="F90" s="172"/>
      <c r="G90" s="180"/>
      <c r="H90" s="176"/>
      <c r="I90" s="186"/>
      <c r="J90" s="190"/>
      <c r="K90" s="195"/>
      <c r="L90" s="201"/>
      <c r="M90" s="208"/>
      <c r="N90" s="186"/>
      <c r="O90" s="190"/>
      <c r="P90" s="195"/>
      <c r="Q90" s="201"/>
      <c r="R90" s="208"/>
      <c r="S90" s="217"/>
      <c r="T90" s="186"/>
      <c r="U90" s="222"/>
      <c r="V90" s="195"/>
      <c r="W90" s="230"/>
      <c r="X90" s="236"/>
      <c r="Y90" s="186"/>
      <c r="Z90" s="222"/>
      <c r="AA90" s="195"/>
      <c r="AB90" s="230"/>
      <c r="AC90" s="237"/>
      <c r="AD90" s="186"/>
      <c r="AE90" s="222"/>
      <c r="AF90" s="195"/>
      <c r="AG90" s="230"/>
      <c r="AH90" s="237"/>
      <c r="AI90" s="242"/>
      <c r="AJ90" s="246">
        <f>C90</f>
        <v>1</v>
      </c>
      <c r="AK90" s="595"/>
      <c r="AL90" s="596"/>
      <c r="AM90" s="597"/>
      <c r="AN90" s="596"/>
      <c r="AO90" s="597"/>
      <c r="AP90" s="596"/>
      <c r="AQ90" s="597"/>
      <c r="AR90" s="598"/>
      <c r="AS90" s="255"/>
      <c r="AT90" s="158"/>
      <c r="AU90" s="259"/>
      <c r="AV90" s="260"/>
    </row>
    <row r="91" spans="1:48" ht="26.25" customHeight="1" x14ac:dyDescent="0.15">
      <c r="A91" s="588"/>
      <c r="B91" s="591"/>
      <c r="C91" s="164">
        <v>2</v>
      </c>
      <c r="D91" s="169"/>
      <c r="E91" s="172"/>
      <c r="F91" s="176"/>
      <c r="G91" s="176"/>
      <c r="H91" s="176"/>
      <c r="I91" s="186"/>
      <c r="J91" s="190"/>
      <c r="K91" s="195"/>
      <c r="L91" s="202"/>
      <c r="M91" s="209"/>
      <c r="N91" s="186"/>
      <c r="O91" s="190"/>
      <c r="P91" s="195"/>
      <c r="Q91" s="202"/>
      <c r="R91" s="209"/>
      <c r="S91" s="217"/>
      <c r="T91" s="186"/>
      <c r="U91" s="222"/>
      <c r="V91" s="195"/>
      <c r="W91" s="228"/>
      <c r="X91" s="208"/>
      <c r="Y91" s="186"/>
      <c r="Z91" s="222"/>
      <c r="AA91" s="195"/>
      <c r="AB91" s="228"/>
      <c r="AC91" s="238"/>
      <c r="AD91" s="186"/>
      <c r="AE91" s="222"/>
      <c r="AF91" s="195"/>
      <c r="AG91" s="228"/>
      <c r="AH91" s="238"/>
      <c r="AI91" s="242"/>
      <c r="AJ91" s="246">
        <f>C91</f>
        <v>2</v>
      </c>
      <c r="AK91" s="595"/>
      <c r="AL91" s="596"/>
      <c r="AM91" s="597"/>
      <c r="AN91" s="596"/>
      <c r="AO91" s="597"/>
      <c r="AP91" s="596"/>
      <c r="AQ91" s="597"/>
      <c r="AR91" s="598"/>
      <c r="AS91" s="255"/>
      <c r="AT91" s="158"/>
      <c r="AU91" s="259"/>
      <c r="AV91" s="260"/>
    </row>
    <row r="92" spans="1:48" ht="26.25" customHeight="1" x14ac:dyDescent="0.15">
      <c r="A92" s="588"/>
      <c r="B92" s="591"/>
      <c r="C92" s="164">
        <v>3</v>
      </c>
      <c r="D92" s="169"/>
      <c r="E92" s="173"/>
      <c r="F92" s="176"/>
      <c r="G92" s="176"/>
      <c r="H92" s="176"/>
      <c r="I92" s="186"/>
      <c r="J92" s="191"/>
      <c r="K92" s="196"/>
      <c r="L92" s="203"/>
      <c r="M92" s="210"/>
      <c r="N92" s="186"/>
      <c r="O92" s="191"/>
      <c r="P92" s="196"/>
      <c r="Q92" s="203"/>
      <c r="R92" s="210"/>
      <c r="S92" s="216"/>
      <c r="T92" s="186"/>
      <c r="U92" s="222"/>
      <c r="V92" s="195"/>
      <c r="W92" s="228"/>
      <c r="X92" s="234"/>
      <c r="Y92" s="186"/>
      <c r="Z92" s="222"/>
      <c r="AA92" s="195"/>
      <c r="AB92" s="228"/>
      <c r="AC92" s="239"/>
      <c r="AD92" s="186"/>
      <c r="AE92" s="222"/>
      <c r="AF92" s="195"/>
      <c r="AG92" s="228"/>
      <c r="AH92" s="239"/>
      <c r="AI92" s="242"/>
      <c r="AJ92" s="246">
        <f>C92</f>
        <v>3</v>
      </c>
      <c r="AK92" s="595"/>
      <c r="AL92" s="596"/>
      <c r="AM92" s="597"/>
      <c r="AN92" s="596"/>
      <c r="AO92" s="597"/>
      <c r="AP92" s="596"/>
      <c r="AQ92" s="597"/>
      <c r="AR92" s="598"/>
      <c r="AS92" s="255"/>
      <c r="AT92" s="158"/>
      <c r="AU92" s="259"/>
      <c r="AV92" s="260"/>
    </row>
    <row r="93" spans="1:48" ht="26.25" customHeight="1" x14ac:dyDescent="0.15">
      <c r="A93" s="589"/>
      <c r="B93" s="592"/>
      <c r="C93" s="165">
        <v>4</v>
      </c>
      <c r="D93" s="169"/>
      <c r="E93" s="174"/>
      <c r="F93" s="176"/>
      <c r="G93" s="176"/>
      <c r="H93" s="176"/>
      <c r="I93" s="186"/>
      <c r="J93" s="192"/>
      <c r="K93" s="197"/>
      <c r="L93" s="204"/>
      <c r="M93" s="211"/>
      <c r="N93" s="186"/>
      <c r="O93" s="192"/>
      <c r="P93" s="197"/>
      <c r="Q93" s="204"/>
      <c r="R93" s="211"/>
      <c r="S93" s="216"/>
      <c r="T93" s="212"/>
      <c r="U93" s="223"/>
      <c r="V93" s="197"/>
      <c r="W93" s="229"/>
      <c r="X93" s="235"/>
      <c r="Y93" s="186"/>
      <c r="Z93" s="223"/>
      <c r="AA93" s="197"/>
      <c r="AB93" s="229"/>
      <c r="AC93" s="240"/>
      <c r="AD93" s="186"/>
      <c r="AE93" s="223"/>
      <c r="AF93" s="197"/>
      <c r="AG93" s="229"/>
      <c r="AH93" s="240"/>
      <c r="AI93" s="242"/>
      <c r="AJ93" s="246">
        <f>C93</f>
        <v>4</v>
      </c>
      <c r="AK93" s="595"/>
      <c r="AL93" s="596"/>
      <c r="AM93" s="597"/>
      <c r="AN93" s="596"/>
      <c r="AO93" s="597"/>
      <c r="AP93" s="596"/>
      <c r="AQ93" s="597"/>
      <c r="AR93" s="598"/>
      <c r="AS93" s="255"/>
      <c r="AT93" s="158"/>
      <c r="AU93" s="259"/>
      <c r="AV93" s="260"/>
    </row>
    <row r="94" spans="1:48" ht="26.25" customHeight="1" x14ac:dyDescent="0.15">
      <c r="A94" s="587">
        <v>19</v>
      </c>
      <c r="B94" s="593" t="s">
        <v>104</v>
      </c>
      <c r="C94" s="594"/>
      <c r="D94" s="594"/>
      <c r="E94" s="594"/>
      <c r="F94" s="166"/>
      <c r="G94" s="166"/>
      <c r="H94" s="182"/>
      <c r="I94" s="599"/>
      <c r="J94" s="600"/>
      <c r="K94" s="600"/>
      <c r="L94" s="200"/>
      <c r="M94" s="207"/>
      <c r="N94" s="600"/>
      <c r="O94" s="600"/>
      <c r="P94" s="600"/>
      <c r="Q94" s="600"/>
      <c r="R94" s="601"/>
      <c r="S94" s="218"/>
      <c r="T94" s="599"/>
      <c r="U94" s="600"/>
      <c r="V94" s="600"/>
      <c r="W94" s="200"/>
      <c r="X94" s="207"/>
      <c r="Y94" s="600"/>
      <c r="Z94" s="600"/>
      <c r="AA94" s="600"/>
      <c r="AB94" s="600"/>
      <c r="AC94" s="601"/>
      <c r="AD94" s="602"/>
      <c r="AE94" s="600"/>
      <c r="AF94" s="600"/>
      <c r="AG94" s="600"/>
      <c r="AH94" s="601"/>
      <c r="AJ94" s="603" t="str">
        <f>IF(B95="","",B95)</f>
        <v/>
      </c>
      <c r="AK94" s="604"/>
      <c r="AL94" s="604"/>
      <c r="AM94" s="604"/>
      <c r="AN94" s="604"/>
      <c r="AO94" s="604"/>
      <c r="AP94" s="604"/>
      <c r="AQ94" s="604"/>
      <c r="AR94" s="604"/>
      <c r="AS94" s="604"/>
      <c r="AT94" s="604"/>
      <c r="AU94" s="604"/>
      <c r="AV94" s="605"/>
    </row>
    <row r="95" spans="1:48" ht="26.25" customHeight="1" x14ac:dyDescent="0.15">
      <c r="A95" s="588"/>
      <c r="B95" s="590" t="str">
        <f>IF('プロジェクトリスト(様式1-1)'!C22="","",VLOOKUP($A$94,'プロジェクトリスト(様式1-1)'!$B$4:$E$23,2,FALSE))</f>
        <v/>
      </c>
      <c r="C95" s="164">
        <v>1</v>
      </c>
      <c r="D95" s="169"/>
      <c r="E95" s="171"/>
      <c r="F95" s="172"/>
      <c r="G95" s="180"/>
      <c r="H95" s="176"/>
      <c r="I95" s="186"/>
      <c r="J95" s="190"/>
      <c r="K95" s="195"/>
      <c r="L95" s="201"/>
      <c r="M95" s="208"/>
      <c r="N95" s="186"/>
      <c r="O95" s="190"/>
      <c r="P95" s="195"/>
      <c r="Q95" s="201"/>
      <c r="R95" s="208"/>
      <c r="S95" s="217"/>
      <c r="T95" s="186"/>
      <c r="U95" s="222"/>
      <c r="V95" s="195"/>
      <c r="W95" s="230"/>
      <c r="X95" s="236"/>
      <c r="Y95" s="186"/>
      <c r="Z95" s="222"/>
      <c r="AA95" s="195"/>
      <c r="AB95" s="230"/>
      <c r="AC95" s="237"/>
      <c r="AD95" s="186"/>
      <c r="AE95" s="222"/>
      <c r="AF95" s="195"/>
      <c r="AG95" s="230"/>
      <c r="AH95" s="237"/>
      <c r="AI95" s="242"/>
      <c r="AJ95" s="246">
        <f>C95</f>
        <v>1</v>
      </c>
      <c r="AK95" s="595"/>
      <c r="AL95" s="596"/>
      <c r="AM95" s="597"/>
      <c r="AN95" s="596"/>
      <c r="AO95" s="597"/>
      <c r="AP95" s="596"/>
      <c r="AQ95" s="597"/>
      <c r="AR95" s="598"/>
      <c r="AS95" s="255"/>
      <c r="AT95" s="158"/>
      <c r="AU95" s="259"/>
      <c r="AV95" s="260"/>
    </row>
    <row r="96" spans="1:48" ht="26.25" customHeight="1" x14ac:dyDescent="0.15">
      <c r="A96" s="588"/>
      <c r="B96" s="591"/>
      <c r="C96" s="164">
        <v>2</v>
      </c>
      <c r="D96" s="169"/>
      <c r="E96" s="172"/>
      <c r="F96" s="176"/>
      <c r="G96" s="176"/>
      <c r="H96" s="176"/>
      <c r="I96" s="186"/>
      <c r="J96" s="190"/>
      <c r="K96" s="195"/>
      <c r="L96" s="202"/>
      <c r="M96" s="209"/>
      <c r="N96" s="186"/>
      <c r="O96" s="190"/>
      <c r="P96" s="195"/>
      <c r="Q96" s="202"/>
      <c r="R96" s="209"/>
      <c r="S96" s="217"/>
      <c r="T96" s="186"/>
      <c r="U96" s="222"/>
      <c r="V96" s="195"/>
      <c r="W96" s="228"/>
      <c r="X96" s="208"/>
      <c r="Y96" s="186"/>
      <c r="Z96" s="222"/>
      <c r="AA96" s="195"/>
      <c r="AB96" s="228"/>
      <c r="AC96" s="238"/>
      <c r="AD96" s="186"/>
      <c r="AE96" s="222"/>
      <c r="AF96" s="195"/>
      <c r="AG96" s="228"/>
      <c r="AH96" s="238"/>
      <c r="AI96" s="242"/>
      <c r="AJ96" s="246">
        <f>C96</f>
        <v>2</v>
      </c>
      <c r="AK96" s="595"/>
      <c r="AL96" s="596"/>
      <c r="AM96" s="597"/>
      <c r="AN96" s="596"/>
      <c r="AO96" s="597"/>
      <c r="AP96" s="596"/>
      <c r="AQ96" s="597"/>
      <c r="AR96" s="598"/>
      <c r="AS96" s="255"/>
      <c r="AT96" s="158"/>
      <c r="AU96" s="259"/>
      <c r="AV96" s="260"/>
    </row>
    <row r="97" spans="1:48" ht="26.25" customHeight="1" x14ac:dyDescent="0.15">
      <c r="A97" s="588"/>
      <c r="B97" s="591"/>
      <c r="C97" s="164">
        <v>3</v>
      </c>
      <c r="D97" s="169"/>
      <c r="E97" s="173"/>
      <c r="F97" s="176"/>
      <c r="G97" s="176"/>
      <c r="H97" s="176"/>
      <c r="I97" s="186"/>
      <c r="J97" s="191"/>
      <c r="K97" s="196"/>
      <c r="L97" s="203"/>
      <c r="M97" s="210"/>
      <c r="N97" s="186"/>
      <c r="O97" s="191"/>
      <c r="P97" s="196"/>
      <c r="Q97" s="203"/>
      <c r="R97" s="210"/>
      <c r="S97" s="216"/>
      <c r="T97" s="186"/>
      <c r="U97" s="222"/>
      <c r="V97" s="195"/>
      <c r="W97" s="228"/>
      <c r="X97" s="234"/>
      <c r="Y97" s="186"/>
      <c r="Z97" s="222"/>
      <c r="AA97" s="195"/>
      <c r="AB97" s="228"/>
      <c r="AC97" s="239"/>
      <c r="AD97" s="186"/>
      <c r="AE97" s="222"/>
      <c r="AF97" s="195"/>
      <c r="AG97" s="228"/>
      <c r="AH97" s="239"/>
      <c r="AI97" s="242"/>
      <c r="AJ97" s="246">
        <f>C97</f>
        <v>3</v>
      </c>
      <c r="AK97" s="595"/>
      <c r="AL97" s="596"/>
      <c r="AM97" s="597"/>
      <c r="AN97" s="596"/>
      <c r="AO97" s="597"/>
      <c r="AP97" s="596"/>
      <c r="AQ97" s="597"/>
      <c r="AR97" s="598"/>
      <c r="AS97" s="255"/>
      <c r="AT97" s="158"/>
      <c r="AU97" s="259"/>
      <c r="AV97" s="260"/>
    </row>
    <row r="98" spans="1:48" ht="26.25" customHeight="1" x14ac:dyDescent="0.15">
      <c r="A98" s="589"/>
      <c r="B98" s="592"/>
      <c r="C98" s="165">
        <v>4</v>
      </c>
      <c r="D98" s="169"/>
      <c r="E98" s="174"/>
      <c r="F98" s="176"/>
      <c r="G98" s="176"/>
      <c r="H98" s="176"/>
      <c r="I98" s="186"/>
      <c r="J98" s="192"/>
      <c r="K98" s="197"/>
      <c r="L98" s="204"/>
      <c r="M98" s="211"/>
      <c r="N98" s="186"/>
      <c r="O98" s="192"/>
      <c r="P98" s="197"/>
      <c r="Q98" s="204"/>
      <c r="R98" s="211"/>
      <c r="S98" s="216"/>
      <c r="T98" s="212"/>
      <c r="U98" s="223"/>
      <c r="V98" s="197"/>
      <c r="W98" s="229"/>
      <c r="X98" s="235"/>
      <c r="Y98" s="186"/>
      <c r="Z98" s="223"/>
      <c r="AA98" s="197"/>
      <c r="AB98" s="229"/>
      <c r="AC98" s="240"/>
      <c r="AD98" s="186"/>
      <c r="AE98" s="223"/>
      <c r="AF98" s="197"/>
      <c r="AG98" s="229"/>
      <c r="AH98" s="240"/>
      <c r="AI98" s="242"/>
      <c r="AJ98" s="246">
        <f>C98</f>
        <v>4</v>
      </c>
      <c r="AK98" s="595"/>
      <c r="AL98" s="596"/>
      <c r="AM98" s="597"/>
      <c r="AN98" s="596"/>
      <c r="AO98" s="597"/>
      <c r="AP98" s="596"/>
      <c r="AQ98" s="597"/>
      <c r="AR98" s="598"/>
      <c r="AS98" s="255"/>
      <c r="AT98" s="158"/>
      <c r="AU98" s="259"/>
      <c r="AV98" s="260"/>
    </row>
    <row r="99" spans="1:48" ht="26.25" customHeight="1" x14ac:dyDescent="0.15">
      <c r="A99" s="587">
        <v>20</v>
      </c>
      <c r="B99" s="593" t="s">
        <v>104</v>
      </c>
      <c r="C99" s="594"/>
      <c r="D99" s="594"/>
      <c r="E99" s="594"/>
      <c r="F99" s="166"/>
      <c r="G99" s="166"/>
      <c r="H99" s="182"/>
      <c r="I99" s="599"/>
      <c r="J99" s="600"/>
      <c r="K99" s="600"/>
      <c r="L99" s="200"/>
      <c r="M99" s="207"/>
      <c r="N99" s="600"/>
      <c r="O99" s="600"/>
      <c r="P99" s="600"/>
      <c r="Q99" s="600"/>
      <c r="R99" s="601"/>
      <c r="S99" s="218"/>
      <c r="T99" s="599"/>
      <c r="U99" s="600"/>
      <c r="V99" s="600"/>
      <c r="W99" s="200"/>
      <c r="X99" s="207"/>
      <c r="Y99" s="600"/>
      <c r="Z99" s="600"/>
      <c r="AA99" s="600"/>
      <c r="AB99" s="600"/>
      <c r="AC99" s="601"/>
      <c r="AD99" s="602"/>
      <c r="AE99" s="600"/>
      <c r="AF99" s="600"/>
      <c r="AG99" s="600"/>
      <c r="AH99" s="601"/>
      <c r="AJ99" s="603" t="str">
        <f>IF(B100="","",B100)</f>
        <v/>
      </c>
      <c r="AK99" s="604"/>
      <c r="AL99" s="604"/>
      <c r="AM99" s="604"/>
      <c r="AN99" s="604"/>
      <c r="AO99" s="604"/>
      <c r="AP99" s="604"/>
      <c r="AQ99" s="604"/>
      <c r="AR99" s="604"/>
      <c r="AS99" s="604"/>
      <c r="AT99" s="604"/>
      <c r="AU99" s="604"/>
      <c r="AV99" s="605"/>
    </row>
    <row r="100" spans="1:48" ht="26.25" customHeight="1" x14ac:dyDescent="0.15">
      <c r="A100" s="588"/>
      <c r="B100" s="590" t="str">
        <f>IF('プロジェクトリスト(様式1-1)'!C23="","",VLOOKUP($A$99,'プロジェクトリスト(様式1-1)'!$B$4:$E$23,2,FALSE))</f>
        <v/>
      </c>
      <c r="C100" s="164">
        <v>1</v>
      </c>
      <c r="D100" s="169"/>
      <c r="E100" s="171"/>
      <c r="F100" s="172"/>
      <c r="G100" s="180"/>
      <c r="H100" s="176"/>
      <c r="I100" s="186"/>
      <c r="J100" s="190"/>
      <c r="K100" s="195"/>
      <c r="L100" s="201"/>
      <c r="M100" s="208"/>
      <c r="N100" s="186"/>
      <c r="O100" s="190"/>
      <c r="P100" s="195"/>
      <c r="Q100" s="201"/>
      <c r="R100" s="208"/>
      <c r="S100" s="217"/>
      <c r="T100" s="186"/>
      <c r="U100" s="222"/>
      <c r="V100" s="195"/>
      <c r="W100" s="230"/>
      <c r="X100" s="236"/>
      <c r="Y100" s="186"/>
      <c r="Z100" s="222"/>
      <c r="AA100" s="195"/>
      <c r="AB100" s="230"/>
      <c r="AC100" s="237"/>
      <c r="AD100" s="186"/>
      <c r="AE100" s="222"/>
      <c r="AF100" s="195"/>
      <c r="AG100" s="230"/>
      <c r="AH100" s="237"/>
      <c r="AI100" s="242"/>
      <c r="AJ100" s="246">
        <f>C100</f>
        <v>1</v>
      </c>
      <c r="AK100" s="595"/>
      <c r="AL100" s="596"/>
      <c r="AM100" s="597"/>
      <c r="AN100" s="596"/>
      <c r="AO100" s="597"/>
      <c r="AP100" s="596"/>
      <c r="AQ100" s="597"/>
      <c r="AR100" s="598"/>
      <c r="AS100" s="255"/>
      <c r="AT100" s="158"/>
      <c r="AU100" s="259"/>
      <c r="AV100" s="260"/>
    </row>
    <row r="101" spans="1:48" ht="26.25" customHeight="1" x14ac:dyDescent="0.15">
      <c r="A101" s="588"/>
      <c r="B101" s="591"/>
      <c r="C101" s="164">
        <v>2</v>
      </c>
      <c r="D101" s="169"/>
      <c r="E101" s="172"/>
      <c r="F101" s="176"/>
      <c r="G101" s="176"/>
      <c r="H101" s="176"/>
      <c r="I101" s="186"/>
      <c r="J101" s="190"/>
      <c r="K101" s="195"/>
      <c r="L101" s="202"/>
      <c r="M101" s="209"/>
      <c r="N101" s="186"/>
      <c r="O101" s="190"/>
      <c r="P101" s="195"/>
      <c r="Q101" s="202"/>
      <c r="R101" s="209"/>
      <c r="S101" s="217"/>
      <c r="T101" s="186"/>
      <c r="U101" s="222"/>
      <c r="V101" s="195"/>
      <c r="W101" s="228"/>
      <c r="X101" s="208"/>
      <c r="Y101" s="186"/>
      <c r="Z101" s="222"/>
      <c r="AA101" s="195"/>
      <c r="AB101" s="228"/>
      <c r="AC101" s="238"/>
      <c r="AD101" s="186"/>
      <c r="AE101" s="222"/>
      <c r="AF101" s="195"/>
      <c r="AG101" s="228"/>
      <c r="AH101" s="238"/>
      <c r="AI101" s="242"/>
      <c r="AJ101" s="246">
        <f>C101</f>
        <v>2</v>
      </c>
      <c r="AK101" s="595"/>
      <c r="AL101" s="596"/>
      <c r="AM101" s="597"/>
      <c r="AN101" s="596"/>
      <c r="AO101" s="597"/>
      <c r="AP101" s="596"/>
      <c r="AQ101" s="597"/>
      <c r="AR101" s="598"/>
      <c r="AS101" s="255"/>
      <c r="AT101" s="158"/>
      <c r="AU101" s="259"/>
      <c r="AV101" s="260"/>
    </row>
    <row r="102" spans="1:48" ht="26.25" customHeight="1" x14ac:dyDescent="0.15">
      <c r="A102" s="588"/>
      <c r="B102" s="591"/>
      <c r="C102" s="164">
        <v>3</v>
      </c>
      <c r="D102" s="169"/>
      <c r="E102" s="173"/>
      <c r="F102" s="176"/>
      <c r="G102" s="176"/>
      <c r="H102" s="176"/>
      <c r="I102" s="186"/>
      <c r="J102" s="191"/>
      <c r="K102" s="196"/>
      <c r="L102" s="203"/>
      <c r="M102" s="210"/>
      <c r="N102" s="186"/>
      <c r="O102" s="191"/>
      <c r="P102" s="196"/>
      <c r="Q102" s="203"/>
      <c r="R102" s="210"/>
      <c r="S102" s="216"/>
      <c r="T102" s="186"/>
      <c r="U102" s="222"/>
      <c r="V102" s="195"/>
      <c r="W102" s="228"/>
      <c r="X102" s="234"/>
      <c r="Y102" s="186"/>
      <c r="Z102" s="222"/>
      <c r="AA102" s="195"/>
      <c r="AB102" s="228"/>
      <c r="AC102" s="239"/>
      <c r="AD102" s="186"/>
      <c r="AE102" s="222"/>
      <c r="AF102" s="195"/>
      <c r="AG102" s="228"/>
      <c r="AH102" s="239"/>
      <c r="AI102" s="242"/>
      <c r="AJ102" s="246">
        <f>C102</f>
        <v>3</v>
      </c>
      <c r="AK102" s="595"/>
      <c r="AL102" s="596"/>
      <c r="AM102" s="597"/>
      <c r="AN102" s="596"/>
      <c r="AO102" s="597"/>
      <c r="AP102" s="596"/>
      <c r="AQ102" s="597"/>
      <c r="AR102" s="598"/>
      <c r="AS102" s="255"/>
      <c r="AT102" s="158"/>
      <c r="AU102" s="259"/>
      <c r="AV102" s="260"/>
    </row>
    <row r="103" spans="1:48" ht="26.25" customHeight="1" x14ac:dyDescent="0.15">
      <c r="A103" s="589"/>
      <c r="B103" s="592"/>
      <c r="C103" s="165">
        <v>4</v>
      </c>
      <c r="D103" s="170"/>
      <c r="E103" s="174"/>
      <c r="F103" s="178"/>
      <c r="G103" s="176"/>
      <c r="H103" s="178"/>
      <c r="I103" s="187"/>
      <c r="J103" s="192"/>
      <c r="K103" s="197"/>
      <c r="L103" s="204"/>
      <c r="M103" s="211"/>
      <c r="N103" s="212"/>
      <c r="O103" s="192"/>
      <c r="P103" s="197"/>
      <c r="Q103" s="204"/>
      <c r="R103" s="211"/>
      <c r="S103" s="216"/>
      <c r="T103" s="212"/>
      <c r="U103" s="223"/>
      <c r="V103" s="197"/>
      <c r="W103" s="229"/>
      <c r="X103" s="235"/>
      <c r="Y103" s="212"/>
      <c r="Z103" s="223"/>
      <c r="AA103" s="197"/>
      <c r="AB103" s="229"/>
      <c r="AC103" s="240"/>
      <c r="AD103" s="186"/>
      <c r="AE103" s="223"/>
      <c r="AF103" s="197"/>
      <c r="AG103" s="229"/>
      <c r="AH103" s="240"/>
      <c r="AI103" s="242"/>
      <c r="AJ103" s="246">
        <f>C103</f>
        <v>4</v>
      </c>
      <c r="AK103" s="595"/>
      <c r="AL103" s="596"/>
      <c r="AM103" s="597"/>
      <c r="AN103" s="596"/>
      <c r="AO103" s="597"/>
      <c r="AP103" s="596"/>
      <c r="AQ103" s="597"/>
      <c r="AR103" s="598"/>
      <c r="AS103" s="255"/>
      <c r="AT103" s="158"/>
      <c r="AU103" s="259"/>
      <c r="AV103" s="260"/>
    </row>
    <row r="104" spans="1:48" ht="26.25" customHeight="1" x14ac:dyDescent="0.25">
      <c r="G104" s="181"/>
    </row>
  </sheetData>
  <autoFilter ref="A3:AH103"/>
  <mergeCells count="508">
    <mergeCell ref="A1:H1"/>
    <mergeCell ref="C2:H2"/>
    <mergeCell ref="I2:M2"/>
    <mergeCell ref="N2:R2"/>
    <mergeCell ref="T2:X2"/>
    <mergeCell ref="Y2:AC2"/>
    <mergeCell ref="AD2:AH2"/>
    <mergeCell ref="AJ2:AR2"/>
    <mergeCell ref="AS2:AV2"/>
    <mergeCell ref="I4:K4"/>
    <mergeCell ref="N4:R4"/>
    <mergeCell ref="T4:V4"/>
    <mergeCell ref="Y4:AC4"/>
    <mergeCell ref="AD4:AH4"/>
    <mergeCell ref="AJ4:AV4"/>
    <mergeCell ref="AK5:AL5"/>
    <mergeCell ref="AM5:AN5"/>
    <mergeCell ref="AO5:AP5"/>
    <mergeCell ref="AQ5:AR5"/>
    <mergeCell ref="AK6:AL6"/>
    <mergeCell ref="AM6:AN6"/>
    <mergeCell ref="AO6:AP6"/>
    <mergeCell ref="AQ6:AR6"/>
    <mergeCell ref="AK7:AL7"/>
    <mergeCell ref="AM7:AN7"/>
    <mergeCell ref="AO7:AP7"/>
    <mergeCell ref="AQ7:AR7"/>
    <mergeCell ref="AK8:AL8"/>
    <mergeCell ref="AM8:AN8"/>
    <mergeCell ref="AO8:AP8"/>
    <mergeCell ref="AQ8:AR8"/>
    <mergeCell ref="I9:K9"/>
    <mergeCell ref="N9:R9"/>
    <mergeCell ref="T9:V9"/>
    <mergeCell ref="Y9:AC9"/>
    <mergeCell ref="AD9:AH9"/>
    <mergeCell ref="AJ9:AV9"/>
    <mergeCell ref="AK10:AL10"/>
    <mergeCell ref="AM10:AN10"/>
    <mergeCell ref="AO10:AP10"/>
    <mergeCell ref="AQ10:AR10"/>
    <mergeCell ref="AK11:AL11"/>
    <mergeCell ref="AM11:AN11"/>
    <mergeCell ref="AO11:AP11"/>
    <mergeCell ref="AQ11:AR11"/>
    <mergeCell ref="AK12:AL12"/>
    <mergeCell ref="AM12:AN12"/>
    <mergeCell ref="AO12:AP12"/>
    <mergeCell ref="AQ12:AR12"/>
    <mergeCell ref="AK13:AL13"/>
    <mergeCell ref="AM13:AN13"/>
    <mergeCell ref="AO13:AP13"/>
    <mergeCell ref="AQ13:AR13"/>
    <mergeCell ref="I14:K14"/>
    <mergeCell ref="N14:R14"/>
    <mergeCell ref="T14:V14"/>
    <mergeCell ref="Y14:AC14"/>
    <mergeCell ref="AD14:AH14"/>
    <mergeCell ref="AJ14:AV14"/>
    <mergeCell ref="AK15:AL15"/>
    <mergeCell ref="AM15:AN15"/>
    <mergeCell ref="AO15:AP15"/>
    <mergeCell ref="AQ15:AR15"/>
    <mergeCell ref="AK16:AL16"/>
    <mergeCell ref="AM16:AN16"/>
    <mergeCell ref="AO16:AP16"/>
    <mergeCell ref="AQ16:AR16"/>
    <mergeCell ref="AK17:AL17"/>
    <mergeCell ref="AM17:AN17"/>
    <mergeCell ref="AO17:AP17"/>
    <mergeCell ref="AQ17:AR17"/>
    <mergeCell ref="AK18:AL18"/>
    <mergeCell ref="AM18:AN18"/>
    <mergeCell ref="AO18:AP18"/>
    <mergeCell ref="AQ18:AR18"/>
    <mergeCell ref="I19:K19"/>
    <mergeCell ref="N19:R19"/>
    <mergeCell ref="T19:V19"/>
    <mergeCell ref="Y19:AC19"/>
    <mergeCell ref="AD19:AH19"/>
    <mergeCell ref="AJ19:AV19"/>
    <mergeCell ref="AK20:AL20"/>
    <mergeCell ref="AM20:AN20"/>
    <mergeCell ref="AO20:AP20"/>
    <mergeCell ref="AQ20:AR20"/>
    <mergeCell ref="AK21:AL21"/>
    <mergeCell ref="AM21:AN21"/>
    <mergeCell ref="AO21:AP21"/>
    <mergeCell ref="AQ21:AR21"/>
    <mergeCell ref="AK22:AL22"/>
    <mergeCell ref="AM22:AN22"/>
    <mergeCell ref="AO22:AP22"/>
    <mergeCell ref="AQ22:AR22"/>
    <mergeCell ref="AK23:AL23"/>
    <mergeCell ref="AM23:AN23"/>
    <mergeCell ref="AO23:AP23"/>
    <mergeCell ref="AQ23:AR23"/>
    <mergeCell ref="I24:K24"/>
    <mergeCell ref="N24:R24"/>
    <mergeCell ref="T24:V24"/>
    <mergeCell ref="Y24:AC24"/>
    <mergeCell ref="AD24:AH24"/>
    <mergeCell ref="AJ24:AV24"/>
    <mergeCell ref="AK25:AL25"/>
    <mergeCell ref="AM25:AN25"/>
    <mergeCell ref="AO25:AP25"/>
    <mergeCell ref="AQ25:AR25"/>
    <mergeCell ref="AK26:AL26"/>
    <mergeCell ref="AM26:AN26"/>
    <mergeCell ref="AO26:AP26"/>
    <mergeCell ref="AQ26:AR26"/>
    <mergeCell ref="AK27:AL27"/>
    <mergeCell ref="AM27:AN27"/>
    <mergeCell ref="AO27:AP27"/>
    <mergeCell ref="AQ27:AR27"/>
    <mergeCell ref="AK28:AL28"/>
    <mergeCell ref="AM28:AN28"/>
    <mergeCell ref="AO28:AP28"/>
    <mergeCell ref="AQ28:AR28"/>
    <mergeCell ref="I29:K29"/>
    <mergeCell ref="N29:R29"/>
    <mergeCell ref="T29:V29"/>
    <mergeCell ref="Y29:AC29"/>
    <mergeCell ref="AD29:AH29"/>
    <mergeCell ref="AJ29:AV29"/>
    <mergeCell ref="AK30:AL30"/>
    <mergeCell ref="AM30:AN30"/>
    <mergeCell ref="AO30:AP30"/>
    <mergeCell ref="AQ30:AR30"/>
    <mergeCell ref="AK31:AL31"/>
    <mergeCell ref="AM31:AN31"/>
    <mergeCell ref="AO31:AP31"/>
    <mergeCell ref="AQ31:AR31"/>
    <mergeCell ref="AK32:AL32"/>
    <mergeCell ref="AM32:AN32"/>
    <mergeCell ref="AO32:AP32"/>
    <mergeCell ref="AQ32:AR32"/>
    <mergeCell ref="AK33:AL33"/>
    <mergeCell ref="AM33:AN33"/>
    <mergeCell ref="AO33:AP33"/>
    <mergeCell ref="AQ33:AR33"/>
    <mergeCell ref="I34:K34"/>
    <mergeCell ref="N34:R34"/>
    <mergeCell ref="T34:V34"/>
    <mergeCell ref="Y34:AC34"/>
    <mergeCell ref="AD34:AH34"/>
    <mergeCell ref="AJ34:AV34"/>
    <mergeCell ref="AK35:AL35"/>
    <mergeCell ref="AM35:AN35"/>
    <mergeCell ref="AO35:AP35"/>
    <mergeCell ref="AQ35:AR35"/>
    <mergeCell ref="AK36:AL36"/>
    <mergeCell ref="AM36:AN36"/>
    <mergeCell ref="AO36:AP36"/>
    <mergeCell ref="AQ36:AR36"/>
    <mergeCell ref="AK37:AL37"/>
    <mergeCell ref="AM37:AN37"/>
    <mergeCell ref="AO37:AP37"/>
    <mergeCell ref="AQ37:AR37"/>
    <mergeCell ref="AK38:AL38"/>
    <mergeCell ref="AM38:AN38"/>
    <mergeCell ref="AO38:AP38"/>
    <mergeCell ref="AQ38:AR38"/>
    <mergeCell ref="I39:K39"/>
    <mergeCell ref="N39:R39"/>
    <mergeCell ref="T39:V39"/>
    <mergeCell ref="Y39:AC39"/>
    <mergeCell ref="AD39:AH39"/>
    <mergeCell ref="AJ39:AV39"/>
    <mergeCell ref="AK40:AL40"/>
    <mergeCell ref="AM40:AN40"/>
    <mergeCell ref="AO40:AP40"/>
    <mergeCell ref="AQ40:AR40"/>
    <mergeCell ref="AK41:AL41"/>
    <mergeCell ref="AM41:AN41"/>
    <mergeCell ref="AO41:AP41"/>
    <mergeCell ref="AQ41:AR41"/>
    <mergeCell ref="AK42:AL42"/>
    <mergeCell ref="AM42:AN42"/>
    <mergeCell ref="AO42:AP42"/>
    <mergeCell ref="AQ42:AR42"/>
    <mergeCell ref="AK43:AL43"/>
    <mergeCell ref="AM43:AN43"/>
    <mergeCell ref="AO43:AP43"/>
    <mergeCell ref="AQ43:AR43"/>
    <mergeCell ref="I44:K44"/>
    <mergeCell ref="N44:R44"/>
    <mergeCell ref="T44:V44"/>
    <mergeCell ref="Y44:AC44"/>
    <mergeCell ref="AD44:AH44"/>
    <mergeCell ref="AJ44:AV44"/>
    <mergeCell ref="AK45:AL45"/>
    <mergeCell ref="AM45:AN45"/>
    <mergeCell ref="AO45:AP45"/>
    <mergeCell ref="AQ45:AR45"/>
    <mergeCell ref="AK46:AL46"/>
    <mergeCell ref="AM46:AN46"/>
    <mergeCell ref="AO46:AP46"/>
    <mergeCell ref="AQ46:AR46"/>
    <mergeCell ref="AK47:AL47"/>
    <mergeCell ref="AM47:AN47"/>
    <mergeCell ref="AO47:AP47"/>
    <mergeCell ref="AQ47:AR47"/>
    <mergeCell ref="AK48:AL48"/>
    <mergeCell ref="AM48:AN48"/>
    <mergeCell ref="AO48:AP48"/>
    <mergeCell ref="AQ48:AR48"/>
    <mergeCell ref="I49:K49"/>
    <mergeCell ref="N49:R49"/>
    <mergeCell ref="T49:V49"/>
    <mergeCell ref="Y49:AC49"/>
    <mergeCell ref="AD49:AH49"/>
    <mergeCell ref="AJ49:AV49"/>
    <mergeCell ref="AK50:AL50"/>
    <mergeCell ref="AM50:AN50"/>
    <mergeCell ref="AO50:AP50"/>
    <mergeCell ref="AQ50:AR50"/>
    <mergeCell ref="AK51:AL51"/>
    <mergeCell ref="AM51:AN51"/>
    <mergeCell ref="AO51:AP51"/>
    <mergeCell ref="AQ51:AR51"/>
    <mergeCell ref="AK52:AL52"/>
    <mergeCell ref="AM52:AN52"/>
    <mergeCell ref="AO52:AP52"/>
    <mergeCell ref="AQ52:AR52"/>
    <mergeCell ref="AK53:AL53"/>
    <mergeCell ref="AM53:AN53"/>
    <mergeCell ref="AO53:AP53"/>
    <mergeCell ref="AQ53:AR53"/>
    <mergeCell ref="I54:K54"/>
    <mergeCell ref="N54:R54"/>
    <mergeCell ref="T54:V54"/>
    <mergeCell ref="Y54:AC54"/>
    <mergeCell ref="AD54:AH54"/>
    <mergeCell ref="AJ54:AV54"/>
    <mergeCell ref="AK55:AL55"/>
    <mergeCell ref="AM55:AN55"/>
    <mergeCell ref="AO55:AP55"/>
    <mergeCell ref="AQ55:AR55"/>
    <mergeCell ref="AK56:AL56"/>
    <mergeCell ref="AM56:AN56"/>
    <mergeCell ref="AO56:AP56"/>
    <mergeCell ref="AQ56:AR56"/>
    <mergeCell ref="AK57:AL57"/>
    <mergeCell ref="AM57:AN57"/>
    <mergeCell ref="AO57:AP57"/>
    <mergeCell ref="AQ57:AR57"/>
    <mergeCell ref="AK58:AL58"/>
    <mergeCell ref="AM58:AN58"/>
    <mergeCell ref="AO58:AP58"/>
    <mergeCell ref="AQ58:AR58"/>
    <mergeCell ref="I59:K59"/>
    <mergeCell ref="N59:R59"/>
    <mergeCell ref="T59:V59"/>
    <mergeCell ref="Y59:AC59"/>
    <mergeCell ref="AD59:AH59"/>
    <mergeCell ref="AJ59:AV59"/>
    <mergeCell ref="AK60:AL60"/>
    <mergeCell ref="AM60:AN60"/>
    <mergeCell ref="AO60:AP60"/>
    <mergeCell ref="AQ60:AR60"/>
    <mergeCell ref="AK61:AL61"/>
    <mergeCell ref="AM61:AN61"/>
    <mergeCell ref="AO61:AP61"/>
    <mergeCell ref="AQ61:AR61"/>
    <mergeCell ref="AK62:AL62"/>
    <mergeCell ref="AM62:AN62"/>
    <mergeCell ref="AO62:AP62"/>
    <mergeCell ref="AQ62:AR62"/>
    <mergeCell ref="AK63:AL63"/>
    <mergeCell ref="AM63:AN63"/>
    <mergeCell ref="AO63:AP63"/>
    <mergeCell ref="AQ63:AR63"/>
    <mergeCell ref="I64:K64"/>
    <mergeCell ref="N64:R64"/>
    <mergeCell ref="T64:V64"/>
    <mergeCell ref="Y64:AC64"/>
    <mergeCell ref="AD64:AH64"/>
    <mergeCell ref="AJ64:AV64"/>
    <mergeCell ref="AK65:AL65"/>
    <mergeCell ref="AM65:AN65"/>
    <mergeCell ref="AO65:AP65"/>
    <mergeCell ref="AQ65:AR65"/>
    <mergeCell ref="AK66:AL66"/>
    <mergeCell ref="AM66:AN66"/>
    <mergeCell ref="AO66:AP66"/>
    <mergeCell ref="AQ66:AR66"/>
    <mergeCell ref="AK67:AL67"/>
    <mergeCell ref="AM67:AN67"/>
    <mergeCell ref="AO67:AP67"/>
    <mergeCell ref="AQ67:AR67"/>
    <mergeCell ref="AK68:AL68"/>
    <mergeCell ref="AM68:AN68"/>
    <mergeCell ref="AO68:AP68"/>
    <mergeCell ref="AQ68:AR68"/>
    <mergeCell ref="I69:K69"/>
    <mergeCell ref="N69:R69"/>
    <mergeCell ref="T69:V69"/>
    <mergeCell ref="Y69:AC69"/>
    <mergeCell ref="AD69:AH69"/>
    <mergeCell ref="AJ69:AV69"/>
    <mergeCell ref="AK70:AL70"/>
    <mergeCell ref="AM70:AN70"/>
    <mergeCell ref="AO70:AP70"/>
    <mergeCell ref="AQ70:AR70"/>
    <mergeCell ref="AK71:AL71"/>
    <mergeCell ref="AM71:AN71"/>
    <mergeCell ref="AO71:AP71"/>
    <mergeCell ref="AQ71:AR71"/>
    <mergeCell ref="AK72:AL72"/>
    <mergeCell ref="AM72:AN72"/>
    <mergeCell ref="AO72:AP72"/>
    <mergeCell ref="AQ72:AR72"/>
    <mergeCell ref="AK73:AL73"/>
    <mergeCell ref="AM73:AN73"/>
    <mergeCell ref="AO73:AP73"/>
    <mergeCell ref="AQ73:AR73"/>
    <mergeCell ref="I74:K74"/>
    <mergeCell ref="N74:R74"/>
    <mergeCell ref="T74:V74"/>
    <mergeCell ref="Y74:AC74"/>
    <mergeCell ref="AD74:AH74"/>
    <mergeCell ref="AJ74:AV74"/>
    <mergeCell ref="AK75:AL75"/>
    <mergeCell ref="AM75:AN75"/>
    <mergeCell ref="AO75:AP75"/>
    <mergeCell ref="AQ75:AR75"/>
    <mergeCell ref="AK76:AL76"/>
    <mergeCell ref="AM76:AN76"/>
    <mergeCell ref="AO76:AP76"/>
    <mergeCell ref="AQ76:AR76"/>
    <mergeCell ref="AK77:AL77"/>
    <mergeCell ref="AM77:AN77"/>
    <mergeCell ref="AO77:AP77"/>
    <mergeCell ref="AQ77:AR77"/>
    <mergeCell ref="AK78:AL78"/>
    <mergeCell ref="AM78:AN78"/>
    <mergeCell ref="AO78:AP78"/>
    <mergeCell ref="AQ78:AR78"/>
    <mergeCell ref="I79:K79"/>
    <mergeCell ref="N79:R79"/>
    <mergeCell ref="T79:V79"/>
    <mergeCell ref="Y79:AC79"/>
    <mergeCell ref="AD79:AH79"/>
    <mergeCell ref="AJ79:AV79"/>
    <mergeCell ref="AK80:AL80"/>
    <mergeCell ref="AM80:AN80"/>
    <mergeCell ref="AO80:AP80"/>
    <mergeCell ref="AQ80:AR80"/>
    <mergeCell ref="AK81:AL81"/>
    <mergeCell ref="AM81:AN81"/>
    <mergeCell ref="AO81:AP81"/>
    <mergeCell ref="AQ81:AR81"/>
    <mergeCell ref="AK82:AL82"/>
    <mergeCell ref="AM82:AN82"/>
    <mergeCell ref="AO82:AP82"/>
    <mergeCell ref="AQ82:AR82"/>
    <mergeCell ref="AK83:AL83"/>
    <mergeCell ref="AM83:AN83"/>
    <mergeCell ref="AO83:AP83"/>
    <mergeCell ref="AQ83:AR83"/>
    <mergeCell ref="I84:K84"/>
    <mergeCell ref="N84:R84"/>
    <mergeCell ref="T84:V84"/>
    <mergeCell ref="Y84:AC84"/>
    <mergeCell ref="AD84:AH84"/>
    <mergeCell ref="AJ84:AV84"/>
    <mergeCell ref="AK85:AL85"/>
    <mergeCell ref="AM85:AN85"/>
    <mergeCell ref="AO85:AP85"/>
    <mergeCell ref="AQ85:AR85"/>
    <mergeCell ref="AK86:AL86"/>
    <mergeCell ref="AM86:AN86"/>
    <mergeCell ref="AO86:AP86"/>
    <mergeCell ref="AQ86:AR86"/>
    <mergeCell ref="AK87:AL87"/>
    <mergeCell ref="AM87:AN87"/>
    <mergeCell ref="AO87:AP87"/>
    <mergeCell ref="AQ87:AR87"/>
    <mergeCell ref="AK88:AL88"/>
    <mergeCell ref="AM88:AN88"/>
    <mergeCell ref="AO88:AP88"/>
    <mergeCell ref="AQ88:AR88"/>
    <mergeCell ref="I89:K89"/>
    <mergeCell ref="N89:R89"/>
    <mergeCell ref="T89:V89"/>
    <mergeCell ref="Y89:AC89"/>
    <mergeCell ref="AD89:AH89"/>
    <mergeCell ref="AJ89:AV89"/>
    <mergeCell ref="AK90:AL90"/>
    <mergeCell ref="AM90:AN90"/>
    <mergeCell ref="AO90:AP90"/>
    <mergeCell ref="AQ90:AR90"/>
    <mergeCell ref="AK91:AL91"/>
    <mergeCell ref="AM91:AN91"/>
    <mergeCell ref="AO91:AP91"/>
    <mergeCell ref="AQ91:AR91"/>
    <mergeCell ref="AK92:AL92"/>
    <mergeCell ref="AM92:AN92"/>
    <mergeCell ref="AO92:AP92"/>
    <mergeCell ref="AQ92:AR92"/>
    <mergeCell ref="AK93:AL93"/>
    <mergeCell ref="AM93:AN93"/>
    <mergeCell ref="AO93:AP93"/>
    <mergeCell ref="AQ93:AR93"/>
    <mergeCell ref="I94:K94"/>
    <mergeCell ref="N94:R94"/>
    <mergeCell ref="T94:V94"/>
    <mergeCell ref="Y94:AC94"/>
    <mergeCell ref="AD94:AH94"/>
    <mergeCell ref="AJ94:AV94"/>
    <mergeCell ref="AK95:AL95"/>
    <mergeCell ref="AM95:AN95"/>
    <mergeCell ref="AO95:AP95"/>
    <mergeCell ref="AQ95:AR95"/>
    <mergeCell ref="AK96:AL96"/>
    <mergeCell ref="AM96:AN96"/>
    <mergeCell ref="AO96:AP96"/>
    <mergeCell ref="AQ96:AR96"/>
    <mergeCell ref="AK97:AL97"/>
    <mergeCell ref="AM97:AN97"/>
    <mergeCell ref="AO97:AP97"/>
    <mergeCell ref="AQ97:AR97"/>
    <mergeCell ref="AK98:AL98"/>
    <mergeCell ref="AM98:AN98"/>
    <mergeCell ref="AO98:AP98"/>
    <mergeCell ref="AQ98:AR98"/>
    <mergeCell ref="I99:K99"/>
    <mergeCell ref="N99:R99"/>
    <mergeCell ref="T99:V99"/>
    <mergeCell ref="Y99:AC99"/>
    <mergeCell ref="AD99:AH99"/>
    <mergeCell ref="AJ99:AV99"/>
    <mergeCell ref="AK100:AL100"/>
    <mergeCell ref="AM100:AN100"/>
    <mergeCell ref="AO100:AP100"/>
    <mergeCell ref="AQ100:AR100"/>
    <mergeCell ref="AK101:AL101"/>
    <mergeCell ref="AM101:AN101"/>
    <mergeCell ref="AO101:AP101"/>
    <mergeCell ref="AQ101:AR101"/>
    <mergeCell ref="AK102:AL102"/>
    <mergeCell ref="AM102:AN102"/>
    <mergeCell ref="AO102:AP102"/>
    <mergeCell ref="AQ102:AR102"/>
    <mergeCell ref="AK103:AL103"/>
    <mergeCell ref="AM103:AN103"/>
    <mergeCell ref="AO103:AP103"/>
    <mergeCell ref="AQ103:AR103"/>
    <mergeCell ref="A4:A8"/>
    <mergeCell ref="B5:B8"/>
    <mergeCell ref="A9:A13"/>
    <mergeCell ref="B10:B13"/>
    <mergeCell ref="A14:A18"/>
    <mergeCell ref="B15:B18"/>
    <mergeCell ref="A19:A23"/>
    <mergeCell ref="B20:B23"/>
    <mergeCell ref="A24:A28"/>
    <mergeCell ref="B25:B28"/>
    <mergeCell ref="B24:E24"/>
    <mergeCell ref="B19:E19"/>
    <mergeCell ref="B14:E14"/>
    <mergeCell ref="B9:E9"/>
    <mergeCell ref="A29:A33"/>
    <mergeCell ref="B30:B33"/>
    <mergeCell ref="A34:A38"/>
    <mergeCell ref="B35:B38"/>
    <mergeCell ref="A39:A43"/>
    <mergeCell ref="B40:B43"/>
    <mergeCell ref="A44:A48"/>
    <mergeCell ref="B45:B48"/>
    <mergeCell ref="A49:A53"/>
    <mergeCell ref="B50:B53"/>
    <mergeCell ref="B49:E49"/>
    <mergeCell ref="B44:E44"/>
    <mergeCell ref="B39:E39"/>
    <mergeCell ref="B34:E34"/>
    <mergeCell ref="B29:E29"/>
    <mergeCell ref="A54:A58"/>
    <mergeCell ref="B55:B58"/>
    <mergeCell ref="A59:A63"/>
    <mergeCell ref="B60:B63"/>
    <mergeCell ref="A64:A68"/>
    <mergeCell ref="B65:B68"/>
    <mergeCell ref="A69:A73"/>
    <mergeCell ref="B70:B73"/>
    <mergeCell ref="A74:A78"/>
    <mergeCell ref="B75:B78"/>
    <mergeCell ref="B74:E74"/>
    <mergeCell ref="B69:E69"/>
    <mergeCell ref="B64:E64"/>
    <mergeCell ref="B59:E59"/>
    <mergeCell ref="B54:E54"/>
    <mergeCell ref="A79:A83"/>
    <mergeCell ref="B80:B83"/>
    <mergeCell ref="A84:A88"/>
    <mergeCell ref="B85:B88"/>
    <mergeCell ref="A89:A93"/>
    <mergeCell ref="B90:B93"/>
    <mergeCell ref="A94:A98"/>
    <mergeCell ref="B95:B98"/>
    <mergeCell ref="A99:A103"/>
    <mergeCell ref="B100:B103"/>
    <mergeCell ref="B99:E99"/>
    <mergeCell ref="B94:E94"/>
    <mergeCell ref="B89:E89"/>
    <mergeCell ref="B84:E84"/>
    <mergeCell ref="B79:E79"/>
  </mergeCells>
  <phoneticPr fontId="2"/>
  <dataValidations count="13">
    <dataValidation type="list" allowBlank="1" showInputMessage="1" showErrorMessage="1" sqref="D104:D1048526 D99 D94 D89 D84 D79 D74 D69 D64 D59 D54 D49 D44 D39 D34 D29 D24 D19 D14 D9 D4">
      <formula1>"旅行会社招請,海外現地商談会,トラベルマート,共同広告,セミナー,旅行会社等セールスコール,純広告,メディア招請,海外現地メディア説明会,インターネット(WEB),インターネット(SNS),印刷物・映像等,イベント・旅行博出展"</formula1>
    </dataValidation>
    <dataValidation type="list" allowBlank="1" showInputMessage="1" showErrorMessage="1" sqref="D95:D98 D85:D88 D75:D78 D65:D68 D55:D58 D60:D63 D70:D73 D80:D83 D90:D93 D100:D103">
      <formula1>"旅行会社招請, 現地海外商談会, トラベルマート, 共同広告, セミナー（BtoB), 旅行会社等セールスコール, 純広告（オフライン・オンライン）, 純広告（オフライン）, 純広告（オンライン）, メディア・インフルエンサー招請, 海外メディア・インフルエンサー説明会, WEB, SNS, 印刷物・画像・映像, イベント・旅行博等出展"</formula1>
    </dataValidation>
    <dataValidation type="list" allowBlank="1" showInputMessage="1" showErrorMessage="1" sqref="H104:H1048526">
      <formula1>"1年目,2年目,3年目"</formula1>
    </dataValidation>
    <dataValidation type="list" allowBlank="1" showInputMessage="1" showErrorMessage="1" sqref="AB100:AB1048526 AB90:AB93 AB80:AB83 AB70:AB73 AB60:AB63 AB50:AB53 AB40:AB43 AB30:AB33 AB20:AB23 AB10:AB13 AB5:AB8 AB15:AB18 AB25:AB28 AB35:AB38 AB45:AB48 AB55:AB58 AB65:AB68 AB75:AB78 AB85:AB88 AB95:AB98 Q5:Q8 Q15:Q18 Q25:Q28 Q35:Q38 Q45:Q48 Q55:Q58 Q65:Q68 Q75:Q78 Q85:Q88 Q95:Q98 Q100:Q1048526 Q90:Q93 Q80:Q83 Q70:Q73 Q60:Q63 Q50:Q53 Q40:Q43 Q30:Q33 Q20:Q23 Q10:Q13 W4:W1048526 L4:L1048526 L1 Q1 AG95:AG98 AG85:AG88 AG75:AG78 AG65:AG68 AG55:AG58 AG45:AG48 AG35:AG38 AG25:AG28 AG15:AG18 AG5:AG8 AG10:AG13 AG20:AG23 AG30:AG33 AG40:AG43 AG50:AG53 AG60:AG63 AG70:AG73 AG80:AG83 AG90:AG93 AG100:AG1048526">
      <formula1>"S,A,B,C"</formula1>
    </dataValidation>
    <dataValidation type="list" allowBlank="1" showInputMessage="1" showErrorMessage="1" sqref="AQ100:AQ103 AO100:AO103 AM100:AM103 AK100:AK103 AQ95:AQ98 AO95:AO98 AM95:AM98 AK95:AK98 AQ90:AQ93 AO90:AO93 AM90:AM93 AK90:AK93 AQ85:AQ88 AO85:AO88 AM85:AM88 AK85:AK88 AQ80:AQ83 AO80:AO83 AM80:AM83 AK80:AK83 AQ75:AQ78 AO75:AO78 AM75:AM78 AK75:AK78 AQ70:AQ73 AO70:AO73 AM70:AM73 AK70:AK73 AQ65:AQ68 AO65:AO68 AM65:AM68 AK65:AK68 AQ60:AQ63 AO60:AO63 AM60:AM63 AK60:AK63 AQ55:AQ58 AO55:AO58 AM55:AM58 AK55:AK58 AQ50:AQ53 AO50:AO53 AM50:AM53 AK50:AK53 AQ45:AQ48 AO45:AO48 AM45:AM48 AK45:AK48 AQ40:AQ43 AO40:AO43 AM40:AM43 AK40:AK43 AQ35:AQ38 AO35:AO38 AM35:AM38 AK35:AK38 AQ30:AQ33 AO30:AO33 AM30:AM33 AK30:AK33 AQ25:AQ28 AO25:AO28 AM25:AM28 AK25:AK28 AQ20:AQ23 AO20:AO23 AM20:AM23 AK20:AK23 AQ15:AQ18 AO15:AO18 AM15:AM18 AK15:AK18 AQ10:AQ13 AO10:AO13 AM10:AM13 AK10:AK13 AQ5:AQ8 AO5:AO8 AM5:AM8 AK5:AK8">
      <formula1>"未着手,公示中,受託事業者の特定,契約済,事業実施中,事業終了,報告書受領済"</formula1>
    </dataValidation>
    <dataValidation type="list" allowBlank="1" showInputMessage="1" showErrorMessage="1" sqref="I104:I1048526 N104:N1048526">
      <formula1>"招請人数,商談件数,参加人数,掲載本数・放送回数,媒体接触者数,日本側の参加組織・団体等,商談・訪問件数,投稿回数,ブース来場者数(業者・プレス、一般客),ー"</formula1>
    </dataValidation>
    <dataValidation type="list" allowBlank="1" showInputMessage="1" showErrorMessage="1" sqref="T104:T1048526 Y104:Y1048526 AD104:AD1048526">
      <formula1>"造成ツアー本数,造成ツアー送客数,広告掲載ツアー本数,広告掲載ツアー送客数,掲載本数・放送回数,媒体接触者数,広告費用換算,ページビュー総数,ユニークユーザー総数,フォロワー総数,「いいね！」獲得数,ー"</formula1>
    </dataValidation>
    <dataValidation type="list" allowBlank="1" showInputMessage="1" showErrorMessage="1" sqref="I100:I103 I90:I93 I80:I83 I70:I73 I60:I63 I50:I53 I40:I43 I30:I33 I20:I23 I10:I13 I5:I8 I15:I18 I25:I28 I35:I38 I45:I48 I55:I58 I65:I68 I75:I78 I85:I88 I95:I98">
      <formula1>"招請人数,参加人数,掲載本数・放送回数,広告表示回数,媒体接触者数,商談・訪問件数,招請・参加媒体数,制作・更新ページ数,コンテンツ数・サイト数,投稿回数,部数・枚数・本数,ブース来場者数,ー"</formula1>
    </dataValidation>
    <dataValidation type="list" allowBlank="1" showInputMessage="1" showErrorMessage="1" sqref="N100:N103 N90:N93 N80:N83 N70:N73 N60:N63 N50:N53 N40:N43 N30:N33 N20:N23 N10:N13 N5:N8 N15:N18 N25:N28 N35:N38 N45:N48 N55:N58 N65:N68 N75:N78 N85:N88 N95:N98">
      <formula1>"商談件数,掲載本数・放送回数,広告表示回数,日本側の参加組織・団体等,広告表示1回あたりの経費,招請・参加媒体数,制作・更新ページ数,コンテンツ数・サイト数,投稿単価,一部あたりの制作・追加経費,配布放映期間,言語数,アンケート回収数,ー"</formula1>
    </dataValidation>
    <dataValidation type="list" allowBlank="1" showInputMessage="1" showErrorMessage="1" sqref="T100:T103 T90:T93 T80:T83 T70:T73 T60:T63 T50:T53 T40:T43 T30:T33 T20:T23 T10:T13 T5:T8 T15:T18 T25:T28 T35:T38 T45:T48 T55:T58 T65:T68 T75:T78 T85:T88 T95:T98">
      <formula1>"造成ツアー送客数,広告掲載ツアー送客数,参加者による評価,クリック数,広告費換算額,媒体接触者数（UU数）,媒体接触者数（リーチ数）,部数・枚数・回数,ー"</formula1>
    </dataValidation>
    <dataValidation type="list" allowBlank="1" showInputMessage="1" showErrorMessage="1" sqref="AD100:AD103 AD90:AD93 AD80:AD83 AD70:AD73 AD60:AD63 AD50:AD53 AD40:AD43 AD30:AD33 AD20:AD23 AD10:AD13 Y100:Y103 Y90:Y93 Y80:Y83 Y70:Y73 Y60:Y63 Y50:Y53 Y40:Y43 Y30:Y33 Y20:Y23 Y10:Y13 Y5:Y8 Y15:Y18 Y25:Y28 Y35:Y38 Y45:Y48 Y55:Y58 Y65:Y68 Y75:Y78 Y85:Y88 Y95:Y98 AD5:AD8 AD15:AD18 AD25:AD28 AD35:AD38 AD45:AD48 AD55:AD58 AD65:AD68 AD75:AD78 AD85:AD88 AD95:AD98">
      <formula1>"造成ツアー本数,参加者による評価,商談成約件数（見込みを含む）,広告掲載ツアー本数,クリック率,動画再生数,1クリックあたり経費,掲載・放送媒体数,掲載本数・放送回数,掲載ページ数・放送時間,媒体接触者数,ユニークユーザー,直帰率,滞在時間,リーチ数,投稿表示回数（インプレッション数）,フォロワー数,ページビュー数,Like(いいね）数,エンゲージメント率,動画視聴者数,動画再生数,発行部数,部数・枚数・回数,ー"</formula1>
    </dataValidation>
    <dataValidation type="list" allowBlank="1" showInputMessage="1" showErrorMessage="1" sqref="H100:H103 H90:H93 H80:H83 H70:H73 H60:H63 H50:H53 H40:H43 H30:H33 H20:H23 H10:H13 H5:H8 H15:H18 H25:H28 H35:H38 H45:H48 H55:H58 H65:H68 H75:H78 H85:H88 H95:H98">
      <formula1>"1年目,2年目,3年目,4年目"</formula1>
    </dataValidation>
    <dataValidation type="list" allowBlank="1" showInputMessage="1" showErrorMessage="1" sqref="D45:D48 D35:D38 D25:D28 D15:D18 D5:D8 D10:D13 D20:D23 D30:D33 D40:D43 D50:D53">
      <formula1>"旅行会社招請, 現地海外商談会, トラベルマート, 共同広告, セミナー（BtoB), 旅行会社等セールスコール, 純広告（オフライン・オンライン）, 純広告（オフライン）, 純広告（オンライン）, メディア・インフルエンサー招請, 海外メディア・インフルエンサー説明会, インターネット（WEB）, インターネット（SNS）, 印刷物・画像・映像, イベント・旅行博等出展"</formula1>
    </dataValidation>
  </dataValidations>
  <printOptions horizontalCentered="1"/>
  <pageMargins left="0.23622047244094491" right="0.23622047244094491" top="0.39370078740157483" bottom="0.39370078740157483" header="0.19685039370078741" footer="0.19685039370078741"/>
  <pageSetup paperSize="8" scale="39" fitToHeight="0" orientation="landscape" r:id="rId1"/>
  <headerFooter>
    <oddHeader xml:space="preserve">&amp;L&amp;"-,太字"&amp;12［資料３］&amp;R&amp;12【様式２】&amp;28
</oddHeader>
    <oddFooter>&amp;R&amp;"Meiryo UI,標準"‹R4年度› 地域の観光資源を活用したプロモーション事業</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O32"/>
  <sheetViews>
    <sheetView view="pageBreakPreview" zoomScale="70" zoomScaleNormal="75" zoomScaleSheetLayoutView="70" workbookViewId="0">
      <selection activeCell="J4" sqref="J4"/>
    </sheetView>
  </sheetViews>
  <sheetFormatPr defaultRowHeight="15.75" x14ac:dyDescent="0.15"/>
  <cols>
    <col min="1" max="1" width="1.625" style="1" customWidth="1"/>
    <col min="2" max="2" width="5.125" style="3" customWidth="1"/>
    <col min="3" max="3" width="61" style="3" customWidth="1"/>
    <col min="4" max="5" width="7.375" style="1" customWidth="1"/>
    <col min="6" max="6" width="14.875" style="1" customWidth="1"/>
    <col min="7" max="7" width="21.625" style="1" customWidth="1"/>
    <col min="8" max="8" width="12.625" style="3" customWidth="1"/>
    <col min="9" max="14" width="12.625" style="1" customWidth="1"/>
    <col min="15" max="15" width="9" style="2" customWidth="1"/>
    <col min="16" max="16" width="9" style="1" customWidth="1"/>
    <col min="17" max="16384" width="9" style="1"/>
  </cols>
  <sheetData>
    <row r="1" spans="2:15" ht="24" customHeight="1" x14ac:dyDescent="0.15">
      <c r="B1" s="305" t="s">
        <v>150</v>
      </c>
      <c r="C1" s="306"/>
      <c r="D1" s="306"/>
      <c r="E1" s="306"/>
      <c r="F1" s="306"/>
      <c r="G1" s="307"/>
      <c r="H1" s="38" t="s">
        <v>21</v>
      </c>
      <c r="I1" s="308">
        <v>2022</v>
      </c>
      <c r="J1" s="309"/>
      <c r="K1" s="52" t="s">
        <v>0</v>
      </c>
      <c r="L1" s="310" t="s">
        <v>165</v>
      </c>
      <c r="M1" s="311"/>
      <c r="N1" s="311"/>
      <c r="O1" s="312"/>
    </row>
    <row r="2" spans="2:15" ht="20.100000000000001" customHeight="1" x14ac:dyDescent="0.15">
      <c r="B2" s="272" t="s">
        <v>35</v>
      </c>
      <c r="C2" s="274" t="s">
        <v>34</v>
      </c>
      <c r="D2" s="276" t="s">
        <v>41</v>
      </c>
      <c r="E2" s="277"/>
      <c r="F2" s="24" t="s">
        <v>47</v>
      </c>
      <c r="G2" s="280" t="s">
        <v>69</v>
      </c>
      <c r="H2" s="313" t="s">
        <v>2</v>
      </c>
      <c r="I2" s="314"/>
      <c r="J2" s="315" t="s">
        <v>27</v>
      </c>
      <c r="K2" s="316"/>
      <c r="L2" s="317"/>
      <c r="M2" s="318" t="s">
        <v>53</v>
      </c>
      <c r="N2" s="319"/>
      <c r="O2" s="320" t="s">
        <v>145</v>
      </c>
    </row>
    <row r="3" spans="2:15" ht="20.100000000000001" customHeight="1" x14ac:dyDescent="0.15">
      <c r="B3" s="273"/>
      <c r="C3" s="275"/>
      <c r="D3" s="278"/>
      <c r="E3" s="279"/>
      <c r="F3" s="25" t="s">
        <v>62</v>
      </c>
      <c r="G3" s="281"/>
      <c r="H3" s="39" t="s">
        <v>36</v>
      </c>
      <c r="I3" s="43" t="s">
        <v>38</v>
      </c>
      <c r="J3" s="47" t="s">
        <v>40</v>
      </c>
      <c r="K3" s="53" t="s">
        <v>42</v>
      </c>
      <c r="L3" s="60" t="s">
        <v>44</v>
      </c>
      <c r="M3" s="66" t="s">
        <v>50</v>
      </c>
      <c r="N3" s="71" t="s">
        <v>51</v>
      </c>
      <c r="O3" s="321"/>
    </row>
    <row r="4" spans="2:15" ht="31.5" x14ac:dyDescent="0.15">
      <c r="B4" s="4">
        <v>1</v>
      </c>
      <c r="C4" s="8" t="s">
        <v>163</v>
      </c>
      <c r="D4" s="301" t="s">
        <v>164</v>
      </c>
      <c r="E4" s="302"/>
      <c r="F4" s="26" t="s">
        <v>66</v>
      </c>
      <c r="G4" s="30" t="s">
        <v>94</v>
      </c>
      <c r="H4" s="40">
        <v>44652</v>
      </c>
      <c r="I4" s="44">
        <v>44986</v>
      </c>
      <c r="J4" s="48">
        <f t="shared" ref="J4:J23" si="0">K4+L4</f>
        <v>12660</v>
      </c>
      <c r="K4" s="54">
        <v>6330</v>
      </c>
      <c r="L4" s="61">
        <v>6330</v>
      </c>
      <c r="M4" s="67">
        <f t="shared" ref="M4:M24" si="1">IF(K4&gt;0,K4/J4,"")</f>
        <v>0.5</v>
      </c>
      <c r="N4" s="72">
        <f t="shared" ref="N4:N24" si="2">IF(L4&gt;0,L4/J4,"")</f>
        <v>0.5</v>
      </c>
      <c r="O4" s="76"/>
    </row>
    <row r="5" spans="2:15" ht="30.95" customHeight="1" x14ac:dyDescent="0.15">
      <c r="B5" s="5">
        <v>2</v>
      </c>
      <c r="C5" s="9"/>
      <c r="D5" s="303"/>
      <c r="E5" s="304"/>
      <c r="F5" s="27"/>
      <c r="G5" s="31"/>
      <c r="H5" s="41"/>
      <c r="I5" s="45"/>
      <c r="J5" s="49">
        <f t="shared" si="0"/>
        <v>0</v>
      </c>
      <c r="K5" s="55"/>
      <c r="L5" s="62"/>
      <c r="M5" s="68" t="str">
        <f t="shared" si="1"/>
        <v/>
      </c>
      <c r="N5" s="73" t="str">
        <f t="shared" si="2"/>
        <v/>
      </c>
      <c r="O5" s="76"/>
    </row>
    <row r="6" spans="2:15" ht="30.95" customHeight="1" x14ac:dyDescent="0.15">
      <c r="B6" s="5">
        <v>3</v>
      </c>
      <c r="C6" s="9"/>
      <c r="D6" s="297"/>
      <c r="E6" s="298"/>
      <c r="F6" s="27"/>
      <c r="G6" s="31"/>
      <c r="H6" s="41"/>
      <c r="I6" s="45"/>
      <c r="J6" s="49">
        <f t="shared" si="0"/>
        <v>0</v>
      </c>
      <c r="K6" s="55"/>
      <c r="L6" s="62"/>
      <c r="M6" s="68" t="str">
        <f t="shared" si="1"/>
        <v/>
      </c>
      <c r="N6" s="73" t="str">
        <f t="shared" si="2"/>
        <v/>
      </c>
      <c r="O6" s="76"/>
    </row>
    <row r="7" spans="2:15" ht="30.95" customHeight="1" x14ac:dyDescent="0.15">
      <c r="B7" s="5">
        <v>4</v>
      </c>
      <c r="C7" s="9"/>
      <c r="D7" s="297"/>
      <c r="E7" s="298"/>
      <c r="F7" s="27"/>
      <c r="G7" s="31"/>
      <c r="H7" s="41"/>
      <c r="I7" s="45"/>
      <c r="J7" s="49">
        <f t="shared" si="0"/>
        <v>0</v>
      </c>
      <c r="K7" s="55"/>
      <c r="L7" s="62"/>
      <c r="M7" s="68" t="str">
        <f t="shared" si="1"/>
        <v/>
      </c>
      <c r="N7" s="73" t="str">
        <f t="shared" si="2"/>
        <v/>
      </c>
      <c r="O7" s="76"/>
    </row>
    <row r="8" spans="2:15" ht="30.95" customHeight="1" x14ac:dyDescent="0.15">
      <c r="B8" s="5">
        <v>5</v>
      </c>
      <c r="C8" s="9"/>
      <c r="D8" s="297"/>
      <c r="E8" s="298"/>
      <c r="F8" s="27"/>
      <c r="G8" s="31"/>
      <c r="H8" s="41"/>
      <c r="I8" s="45"/>
      <c r="J8" s="49">
        <f t="shared" si="0"/>
        <v>0</v>
      </c>
      <c r="K8" s="55"/>
      <c r="L8" s="62"/>
      <c r="M8" s="68" t="str">
        <f t="shared" si="1"/>
        <v/>
      </c>
      <c r="N8" s="73" t="str">
        <f t="shared" si="2"/>
        <v/>
      </c>
      <c r="O8" s="76"/>
    </row>
    <row r="9" spans="2:15" ht="30.95" customHeight="1" x14ac:dyDescent="0.15">
      <c r="B9" s="5">
        <v>6</v>
      </c>
      <c r="C9" s="10"/>
      <c r="D9" s="297"/>
      <c r="E9" s="298"/>
      <c r="F9" s="27"/>
      <c r="G9" s="31"/>
      <c r="H9" s="41"/>
      <c r="I9" s="45"/>
      <c r="J9" s="49">
        <f t="shared" si="0"/>
        <v>0</v>
      </c>
      <c r="K9" s="55"/>
      <c r="L9" s="62"/>
      <c r="M9" s="68" t="str">
        <f t="shared" si="1"/>
        <v/>
      </c>
      <c r="N9" s="73" t="str">
        <f t="shared" si="2"/>
        <v/>
      </c>
      <c r="O9" s="76"/>
    </row>
    <row r="10" spans="2:15" ht="30.95" customHeight="1" x14ac:dyDescent="0.15">
      <c r="B10" s="5">
        <v>7</v>
      </c>
      <c r="C10" s="9"/>
      <c r="D10" s="297"/>
      <c r="E10" s="298"/>
      <c r="F10" s="27"/>
      <c r="G10" s="31"/>
      <c r="H10" s="41"/>
      <c r="I10" s="45"/>
      <c r="J10" s="49">
        <f t="shared" si="0"/>
        <v>0</v>
      </c>
      <c r="K10" s="55"/>
      <c r="L10" s="62"/>
      <c r="M10" s="68" t="str">
        <f t="shared" si="1"/>
        <v/>
      </c>
      <c r="N10" s="73" t="str">
        <f t="shared" si="2"/>
        <v/>
      </c>
      <c r="O10" s="76"/>
    </row>
    <row r="11" spans="2:15" ht="30.95" customHeight="1" x14ac:dyDescent="0.15">
      <c r="B11" s="5">
        <v>8</v>
      </c>
      <c r="C11" s="9"/>
      <c r="D11" s="297"/>
      <c r="E11" s="298"/>
      <c r="F11" s="27"/>
      <c r="G11" s="31"/>
      <c r="H11" s="41"/>
      <c r="I11" s="45"/>
      <c r="J11" s="49">
        <f t="shared" si="0"/>
        <v>0</v>
      </c>
      <c r="K11" s="55"/>
      <c r="L11" s="62"/>
      <c r="M11" s="68" t="str">
        <f t="shared" si="1"/>
        <v/>
      </c>
      <c r="N11" s="73" t="str">
        <f t="shared" si="2"/>
        <v/>
      </c>
      <c r="O11" s="76"/>
    </row>
    <row r="12" spans="2:15" ht="30.95" customHeight="1" x14ac:dyDescent="0.15">
      <c r="B12" s="5">
        <v>9</v>
      </c>
      <c r="C12" s="9"/>
      <c r="D12" s="297"/>
      <c r="E12" s="298"/>
      <c r="F12" s="27"/>
      <c r="G12" s="31"/>
      <c r="H12" s="41"/>
      <c r="I12" s="45"/>
      <c r="J12" s="49">
        <f t="shared" si="0"/>
        <v>0</v>
      </c>
      <c r="K12" s="55"/>
      <c r="L12" s="62"/>
      <c r="M12" s="68" t="str">
        <f t="shared" si="1"/>
        <v/>
      </c>
      <c r="N12" s="73" t="str">
        <f t="shared" si="2"/>
        <v/>
      </c>
      <c r="O12" s="76"/>
    </row>
    <row r="13" spans="2:15" ht="30.95" customHeight="1" x14ac:dyDescent="0.15">
      <c r="B13" s="5">
        <v>10</v>
      </c>
      <c r="C13" s="9"/>
      <c r="D13" s="297"/>
      <c r="E13" s="298"/>
      <c r="F13" s="27"/>
      <c r="G13" s="31"/>
      <c r="H13" s="41"/>
      <c r="I13" s="45"/>
      <c r="J13" s="49">
        <f t="shared" si="0"/>
        <v>0</v>
      </c>
      <c r="K13" s="55"/>
      <c r="L13" s="62"/>
      <c r="M13" s="68" t="str">
        <f t="shared" si="1"/>
        <v/>
      </c>
      <c r="N13" s="73" t="str">
        <f t="shared" si="2"/>
        <v/>
      </c>
      <c r="O13" s="76"/>
    </row>
    <row r="14" spans="2:15" ht="30.95" customHeight="1" x14ac:dyDescent="0.15">
      <c r="B14" s="5">
        <v>11</v>
      </c>
      <c r="C14" s="9"/>
      <c r="D14" s="297"/>
      <c r="E14" s="298"/>
      <c r="F14" s="27"/>
      <c r="G14" s="31"/>
      <c r="H14" s="41"/>
      <c r="I14" s="45"/>
      <c r="J14" s="49">
        <f t="shared" si="0"/>
        <v>0</v>
      </c>
      <c r="K14" s="55"/>
      <c r="L14" s="62"/>
      <c r="M14" s="68" t="str">
        <f t="shared" si="1"/>
        <v/>
      </c>
      <c r="N14" s="73" t="str">
        <f t="shared" si="2"/>
        <v/>
      </c>
      <c r="O14" s="76"/>
    </row>
    <row r="15" spans="2:15" ht="30.95" customHeight="1" x14ac:dyDescent="0.15">
      <c r="B15" s="5">
        <v>12</v>
      </c>
      <c r="C15" s="9"/>
      <c r="D15" s="297"/>
      <c r="E15" s="298"/>
      <c r="F15" s="27"/>
      <c r="G15" s="31"/>
      <c r="H15" s="41"/>
      <c r="I15" s="45"/>
      <c r="J15" s="49">
        <f t="shared" si="0"/>
        <v>0</v>
      </c>
      <c r="K15" s="55"/>
      <c r="L15" s="62"/>
      <c r="M15" s="68" t="str">
        <f t="shared" si="1"/>
        <v/>
      </c>
      <c r="N15" s="73" t="str">
        <f t="shared" si="2"/>
        <v/>
      </c>
      <c r="O15" s="76"/>
    </row>
    <row r="16" spans="2:15" ht="30.95" customHeight="1" x14ac:dyDescent="0.15">
      <c r="B16" s="5">
        <v>13</v>
      </c>
      <c r="C16" s="9"/>
      <c r="D16" s="297"/>
      <c r="E16" s="298"/>
      <c r="F16" s="27"/>
      <c r="G16" s="31"/>
      <c r="H16" s="41"/>
      <c r="I16" s="45"/>
      <c r="J16" s="49">
        <f t="shared" si="0"/>
        <v>0</v>
      </c>
      <c r="K16" s="55"/>
      <c r="L16" s="62"/>
      <c r="M16" s="68" t="str">
        <f t="shared" si="1"/>
        <v/>
      </c>
      <c r="N16" s="73" t="str">
        <f t="shared" si="2"/>
        <v/>
      </c>
      <c r="O16" s="76"/>
    </row>
    <row r="17" spans="2:15" ht="30.95" customHeight="1" x14ac:dyDescent="0.15">
      <c r="B17" s="5">
        <v>14</v>
      </c>
      <c r="C17" s="11"/>
      <c r="D17" s="297"/>
      <c r="E17" s="298"/>
      <c r="F17" s="27"/>
      <c r="G17" s="31"/>
      <c r="H17" s="41"/>
      <c r="I17" s="45"/>
      <c r="J17" s="49">
        <f t="shared" si="0"/>
        <v>0</v>
      </c>
      <c r="K17" s="56"/>
      <c r="L17" s="63"/>
      <c r="M17" s="68" t="str">
        <f t="shared" si="1"/>
        <v/>
      </c>
      <c r="N17" s="73" t="str">
        <f t="shared" si="2"/>
        <v/>
      </c>
      <c r="O17" s="76"/>
    </row>
    <row r="18" spans="2:15" ht="30.95" customHeight="1" x14ac:dyDescent="0.15">
      <c r="B18" s="5">
        <v>15</v>
      </c>
      <c r="C18" s="11"/>
      <c r="D18" s="297"/>
      <c r="E18" s="298"/>
      <c r="F18" s="27"/>
      <c r="G18" s="31"/>
      <c r="H18" s="41"/>
      <c r="I18" s="45"/>
      <c r="J18" s="49">
        <f t="shared" si="0"/>
        <v>0</v>
      </c>
      <c r="K18" s="56"/>
      <c r="L18" s="63"/>
      <c r="M18" s="68" t="str">
        <f t="shared" si="1"/>
        <v/>
      </c>
      <c r="N18" s="73" t="str">
        <f t="shared" si="2"/>
        <v/>
      </c>
      <c r="O18" s="76"/>
    </row>
    <row r="19" spans="2:15" ht="30.95" customHeight="1" x14ac:dyDescent="0.15">
      <c r="B19" s="5">
        <v>16</v>
      </c>
      <c r="C19" s="11"/>
      <c r="D19" s="297"/>
      <c r="E19" s="298"/>
      <c r="F19" s="27"/>
      <c r="G19" s="31"/>
      <c r="H19" s="41"/>
      <c r="I19" s="45"/>
      <c r="J19" s="49">
        <f t="shared" si="0"/>
        <v>0</v>
      </c>
      <c r="K19" s="56"/>
      <c r="L19" s="63"/>
      <c r="M19" s="68" t="str">
        <f t="shared" si="1"/>
        <v/>
      </c>
      <c r="N19" s="73" t="str">
        <f t="shared" si="2"/>
        <v/>
      </c>
      <c r="O19" s="76"/>
    </row>
    <row r="20" spans="2:15" ht="30.95" customHeight="1" x14ac:dyDescent="0.15">
      <c r="B20" s="5">
        <v>17</v>
      </c>
      <c r="C20" s="11"/>
      <c r="D20" s="297"/>
      <c r="E20" s="298"/>
      <c r="F20" s="27"/>
      <c r="G20" s="31"/>
      <c r="H20" s="41"/>
      <c r="I20" s="45"/>
      <c r="J20" s="49">
        <f t="shared" si="0"/>
        <v>0</v>
      </c>
      <c r="K20" s="56"/>
      <c r="L20" s="63"/>
      <c r="M20" s="68" t="str">
        <f t="shared" si="1"/>
        <v/>
      </c>
      <c r="N20" s="73" t="str">
        <f t="shared" si="2"/>
        <v/>
      </c>
      <c r="O20" s="76"/>
    </row>
    <row r="21" spans="2:15" ht="30.95" customHeight="1" x14ac:dyDescent="0.15">
      <c r="B21" s="5">
        <v>18</v>
      </c>
      <c r="C21" s="11"/>
      <c r="D21" s="297"/>
      <c r="E21" s="298"/>
      <c r="F21" s="27"/>
      <c r="G21" s="31"/>
      <c r="H21" s="41"/>
      <c r="I21" s="45"/>
      <c r="J21" s="49">
        <f t="shared" si="0"/>
        <v>0</v>
      </c>
      <c r="K21" s="56"/>
      <c r="L21" s="63"/>
      <c r="M21" s="68" t="str">
        <f t="shared" si="1"/>
        <v/>
      </c>
      <c r="N21" s="73" t="str">
        <f t="shared" si="2"/>
        <v/>
      </c>
      <c r="O21" s="76"/>
    </row>
    <row r="22" spans="2:15" ht="30.95" customHeight="1" x14ac:dyDescent="0.15">
      <c r="B22" s="5">
        <v>19</v>
      </c>
      <c r="C22" s="12"/>
      <c r="D22" s="297"/>
      <c r="E22" s="298"/>
      <c r="F22" s="27"/>
      <c r="G22" s="31"/>
      <c r="H22" s="41"/>
      <c r="I22" s="45"/>
      <c r="J22" s="49">
        <f t="shared" si="0"/>
        <v>0</v>
      </c>
      <c r="K22" s="57"/>
      <c r="L22" s="62"/>
      <c r="M22" s="68" t="str">
        <f t="shared" si="1"/>
        <v/>
      </c>
      <c r="N22" s="73" t="str">
        <f t="shared" si="2"/>
        <v/>
      </c>
      <c r="O22" s="76"/>
    </row>
    <row r="23" spans="2:15" ht="30.95" customHeight="1" x14ac:dyDescent="0.15">
      <c r="B23" s="6">
        <v>20</v>
      </c>
      <c r="C23" s="13"/>
      <c r="D23" s="299"/>
      <c r="E23" s="300"/>
      <c r="F23" s="28"/>
      <c r="G23" s="16"/>
      <c r="H23" s="42"/>
      <c r="I23" s="46"/>
      <c r="J23" s="50">
        <f t="shared" si="0"/>
        <v>0</v>
      </c>
      <c r="K23" s="58"/>
      <c r="L23" s="64"/>
      <c r="M23" s="69" t="str">
        <f t="shared" si="1"/>
        <v/>
      </c>
      <c r="N23" s="74" t="str">
        <f t="shared" si="2"/>
        <v/>
      </c>
      <c r="O23" s="77"/>
    </row>
    <row r="24" spans="2:15" x14ac:dyDescent="0.15">
      <c r="B24" s="288" t="s">
        <v>117</v>
      </c>
      <c r="C24" s="289"/>
      <c r="D24" s="289"/>
      <c r="E24" s="289"/>
      <c r="F24" s="289"/>
      <c r="G24" s="289"/>
      <c r="H24" s="289"/>
      <c r="I24" s="289"/>
      <c r="J24" s="51">
        <f>SUM(J4:J23)</f>
        <v>12660</v>
      </c>
      <c r="K24" s="59">
        <f>SUM(K4:K23)</f>
        <v>6330</v>
      </c>
      <c r="L24" s="65">
        <f>SUM(L4:L23)</f>
        <v>6330</v>
      </c>
      <c r="M24" s="70">
        <f t="shared" si="1"/>
        <v>0.5</v>
      </c>
      <c r="N24" s="75">
        <f t="shared" si="2"/>
        <v>0.5</v>
      </c>
      <c r="O24" s="78"/>
    </row>
    <row r="25" spans="2:15" ht="20.100000000000001" customHeight="1" x14ac:dyDescent="0.15">
      <c r="B25" s="7"/>
      <c r="C25" s="7"/>
      <c r="D25" s="17" t="s">
        <v>116</v>
      </c>
      <c r="E25" s="17"/>
      <c r="F25" s="17"/>
      <c r="G25" s="2" t="s">
        <v>55</v>
      </c>
      <c r="H25" s="7"/>
      <c r="I25" s="2"/>
      <c r="J25" s="2"/>
      <c r="K25" s="2"/>
      <c r="L25" s="2"/>
      <c r="M25" s="2"/>
      <c r="N25" s="2"/>
    </row>
    <row r="26" spans="2:15" ht="20.100000000000001" customHeight="1" x14ac:dyDescent="0.15">
      <c r="B26" s="7"/>
      <c r="C26" s="14"/>
      <c r="D26" s="290" t="s">
        <v>68</v>
      </c>
      <c r="E26" s="291"/>
      <c r="F26" s="29"/>
      <c r="G26" s="32"/>
      <c r="H26" s="292" t="s">
        <v>58</v>
      </c>
      <c r="I26" s="293"/>
      <c r="J26" s="294" t="s">
        <v>59</v>
      </c>
      <c r="K26" s="293"/>
      <c r="L26" s="2"/>
      <c r="M26" s="2"/>
      <c r="N26" s="2"/>
    </row>
    <row r="27" spans="2:15" ht="20.100000000000001" customHeight="1" x14ac:dyDescent="0.15">
      <c r="B27" s="7"/>
      <c r="C27" s="15"/>
      <c r="D27" s="18" t="s">
        <v>100</v>
      </c>
      <c r="E27" s="21">
        <f>COUNTIF($D$4:$E$23,"1年目")</f>
        <v>0</v>
      </c>
      <c r="F27" s="2"/>
      <c r="G27" s="33" t="s">
        <v>56</v>
      </c>
      <c r="H27" s="295" t="s">
        <v>109</v>
      </c>
      <c r="I27" s="296"/>
      <c r="J27" s="284">
        <f>COUNTIF(F4:F23,"東アジア")/(COUNTIF(F4:F23,"東アジア")+COUNTIF(F4:F23,"東南アジア")+COUNTIF(F4:F23,"欧米豪")+COUNTIF(F4:F23,"その他"))</f>
        <v>0</v>
      </c>
      <c r="K27" s="285"/>
      <c r="L27" s="2"/>
      <c r="M27" s="2"/>
      <c r="N27" s="2"/>
    </row>
    <row r="28" spans="2:15" ht="20.100000000000001" customHeight="1" x14ac:dyDescent="0.15">
      <c r="B28" s="7"/>
      <c r="C28" s="15"/>
      <c r="D28" s="19" t="s">
        <v>113</v>
      </c>
      <c r="E28" s="22">
        <f>COUNTIF($D$4:$E$23,"2年目")</f>
        <v>0</v>
      </c>
      <c r="F28" s="2"/>
      <c r="G28" s="34" t="s">
        <v>43</v>
      </c>
      <c r="H28" s="282" t="s">
        <v>111</v>
      </c>
      <c r="I28" s="283"/>
      <c r="J28" s="284">
        <f>COUNTIF(F4:F23,"東南アジア")/(COUNTIF(F4:F23,"東アジア")+COUNTIF(F4:F23,"東南アジア")+COUNTIF(F4:F23,"欧米豪")+COUNTIF(F4:F23,"その他"))</f>
        <v>0</v>
      </c>
      <c r="K28" s="285"/>
      <c r="L28" s="2"/>
      <c r="M28" s="2"/>
      <c r="N28" s="2"/>
    </row>
    <row r="29" spans="2:15" ht="20.100000000000001" customHeight="1" x14ac:dyDescent="0.15">
      <c r="B29" s="7"/>
      <c r="C29" s="7"/>
      <c r="D29" s="19" t="s">
        <v>115</v>
      </c>
      <c r="E29" s="22">
        <f>COUNTIF($D$4:$E$23,"3年目")</f>
        <v>1</v>
      </c>
      <c r="F29" s="2"/>
      <c r="G29" s="34" t="s">
        <v>52</v>
      </c>
      <c r="H29" s="282" t="s">
        <v>112</v>
      </c>
      <c r="I29" s="283"/>
      <c r="J29" s="284">
        <f>COUNTIF(F4:F23,"欧米豪")/(COUNTIF(F4:F23,"東アジア")+COUNTIF(F4:F23,"東南アジア")+COUNTIF(F4:F23,"欧米豪")+COUNTIF(F4:F23,"その他"))</f>
        <v>1</v>
      </c>
      <c r="K29" s="285"/>
      <c r="L29" s="2"/>
      <c r="M29" s="2"/>
      <c r="N29" s="2"/>
    </row>
    <row r="30" spans="2:15" ht="20.100000000000001" customHeight="1" x14ac:dyDescent="0.15">
      <c r="B30" s="7"/>
      <c r="C30" s="7"/>
      <c r="D30" s="19" t="s">
        <v>151</v>
      </c>
      <c r="E30" s="22">
        <f>COUNTIF($D$4:$E$23,"4年目")</f>
        <v>0</v>
      </c>
      <c r="F30" s="2"/>
      <c r="G30" s="35" t="s">
        <v>57</v>
      </c>
      <c r="H30" s="286" t="s">
        <v>24</v>
      </c>
      <c r="I30" s="287"/>
      <c r="J30" s="284">
        <f>COUNTIF(F4:F23,"その他")/(COUNTIF(F4:F23,"東アジア")+COUNTIF(F4:F23,"東南アジア")+COUNTIF(F4:F23,"欧米豪")+COUNTIF(F4:F23,"その他"))</f>
        <v>0</v>
      </c>
      <c r="K30" s="285"/>
      <c r="L30" s="2"/>
      <c r="M30" s="2"/>
      <c r="N30" s="2"/>
    </row>
    <row r="31" spans="2:15" ht="20.100000000000001" customHeight="1" x14ac:dyDescent="0.15">
      <c r="B31" s="7"/>
      <c r="C31" s="7"/>
      <c r="D31" s="20"/>
      <c r="E31" s="23">
        <f>SUM(E27:E30)</f>
        <v>1</v>
      </c>
      <c r="F31" s="2"/>
      <c r="G31" s="36" t="s">
        <v>32</v>
      </c>
      <c r="H31" s="268"/>
      <c r="I31" s="269"/>
      <c r="J31" s="270">
        <f>SUM(J27:K30)</f>
        <v>1</v>
      </c>
      <c r="K31" s="271"/>
      <c r="L31" s="2"/>
      <c r="M31" s="2"/>
      <c r="N31" s="2"/>
    </row>
    <row r="32" spans="2:15" ht="20.100000000000001" customHeight="1" x14ac:dyDescent="0.15">
      <c r="B32" s="7"/>
      <c r="C32" s="7"/>
      <c r="E32" s="2"/>
      <c r="F32" s="2"/>
      <c r="G32" s="37" t="s">
        <v>14</v>
      </c>
      <c r="H32" s="7"/>
      <c r="I32" s="2"/>
      <c r="J32" s="2"/>
      <c r="K32" s="2"/>
      <c r="L32" s="2"/>
      <c r="M32" s="2"/>
      <c r="N32" s="2"/>
    </row>
  </sheetData>
  <mergeCells count="45">
    <mergeCell ref="B1:G1"/>
    <mergeCell ref="I1:J1"/>
    <mergeCell ref="L1:O1"/>
    <mergeCell ref="H2:I2"/>
    <mergeCell ref="J2:L2"/>
    <mergeCell ref="M2:N2"/>
    <mergeCell ref="O2:O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H27:I27"/>
    <mergeCell ref="J27:K27"/>
    <mergeCell ref="D19:E19"/>
    <mergeCell ref="D20:E20"/>
    <mergeCell ref="D21:E21"/>
    <mergeCell ref="D22:E22"/>
    <mergeCell ref="D23:E23"/>
    <mergeCell ref="H31:I31"/>
    <mergeCell ref="J31:K31"/>
    <mergeCell ref="B2:B3"/>
    <mergeCell ref="C2:C3"/>
    <mergeCell ref="D2:E3"/>
    <mergeCell ref="G2:G3"/>
    <mergeCell ref="H28:I28"/>
    <mergeCell ref="J28:K28"/>
    <mergeCell ref="H29:I29"/>
    <mergeCell ref="J29:K29"/>
    <mergeCell ref="H30:I30"/>
    <mergeCell ref="J30:K30"/>
    <mergeCell ref="B24:I24"/>
    <mergeCell ref="D26:E26"/>
    <mergeCell ref="H26:I26"/>
    <mergeCell ref="J26:K26"/>
  </mergeCells>
  <phoneticPr fontId="2"/>
  <dataValidations count="9">
    <dataValidation type="list" allowBlank="1" showInputMessage="1" showErrorMessage="1" sqref="L1">
      <formula1>"北海道運輸局,東北運輸局,関東運輸局,北陸信越運輸局,中部運輸局,近畿運輸局,中国運輸局,四国運輸局,九州運輸局,沖縄総合事務局"</formula1>
    </dataValidation>
    <dataValidation type="list" allowBlank="1" showInputMessage="1" showErrorMessage="1" sqref="F4:F23">
      <formula1>"東アジア,東南アジア,欧米豪,その他"</formula1>
    </dataValidation>
    <dataValidation type="list" allowBlank="1" showInputMessage="1" showErrorMessage="1" sqref="D5:E23">
      <formula1>"1年目,2年目,3年目"</formula1>
    </dataValidation>
    <dataValidation type="list" allowBlank="1" showInputMessage="1" showErrorMessage="1" sqref="L983012 L65508 L131044 L196580 L262116 L327652 L393188 L458724 L524260 L589796 L655332 L720868 L786404 L851940 L917476"/>
    <dataValidation type="list" allowBlank="1" showInputMessage="1" showErrorMessage="1" sqref="D65512:G65540 D131048:G131076 D196584:G196612 D262120:G262148 D327656:G327684 D393192:G393220 D458728:G458756 D524264:G524292 D589800:G589828 D655336:G655364 D720872:G720900 D786408:G786436 D851944:G851972 D917480:G917508 D983016:G983044">
      <formula1>"継続,新規"</formula1>
    </dataValidation>
    <dataValidation type="list" allowBlank="1" showInputMessage="1" showErrorMessage="1" sqref="D983015:G983015 D65511:G65511 D131047:G131047 D196583:G196583 D262119:G262119 D327655:G327655 D393191:G393191 D458727:G458727 D524263:G524263 D589799:G589799 D655335:G655335 D720871:G720871 D786407:G786407 D851943:G851943 D917479:G917479">
      <formula1>"継続,新規,改善"</formula1>
    </dataValidation>
    <dataValidation type="list" allowBlank="1" showInputMessage="1" showErrorMessage="1" sqref="H5:I23">
      <formula1>"2021年4月,2021年5月,2021年6月,2021年7月,2021年8月,2021年9月,2021年10月,2021年11月,2021年12月,2022年1月,2022年2月,2022年3月"</formula1>
    </dataValidation>
    <dataValidation type="list" allowBlank="1" showInputMessage="1" showErrorMessage="1" sqref="D4:E4">
      <formula1>"1年目,2年目,3年目,4年目"</formula1>
    </dataValidation>
    <dataValidation type="list" allowBlank="1" showInputMessage="1" showErrorMessage="1" sqref="H4:I4">
      <formula1>"2022年4月,2022年5月,2022年6月,2022年7月,2022年8月,2022年9月,2022年10月,2022年11月,2022年12月,2023年1月,2023年2月,2023年3月"</formula1>
    </dataValidation>
  </dataValidations>
  <pageMargins left="0.62992125984251968" right="0.62992125984251968" top="0.62992125984251968" bottom="0.62992125984251968" header="0" footer="0"/>
  <pageSetup paperSize="9" scale="63" orientation="landscape" r:id="rId1"/>
  <headerFooter>
    <oddHeader>&amp;L［資料３］&amp;R【様式１－１】</oddHeader>
    <oddFooter>&amp;L&amp;"Meiryo UI,標準"R4年度　地域の観光資源を活用したプロモーション事業</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30"/>
  <sheetViews>
    <sheetView zoomScale="60" zoomScaleNormal="60" zoomScaleSheetLayoutView="37" workbookViewId="0">
      <selection activeCell="I6" sqref="I6:M7"/>
    </sheetView>
  </sheetViews>
  <sheetFormatPr defaultRowHeight="16.5" x14ac:dyDescent="0.15"/>
  <cols>
    <col min="1" max="1" width="1.625" style="79" customWidth="1"/>
    <col min="2" max="3" width="7.25" style="79" customWidth="1"/>
    <col min="4" max="6" width="10.625" style="79" customWidth="1"/>
    <col min="7" max="7" width="10.625" style="80" customWidth="1"/>
    <col min="8" max="13" width="10.625" style="79" customWidth="1"/>
    <col min="14" max="14" width="12.375" style="79" customWidth="1"/>
    <col min="15" max="17" width="10" style="79" customWidth="1"/>
    <col min="18" max="18" width="5.875" style="79" customWidth="1"/>
    <col min="19" max="19" width="5.75" style="79" customWidth="1"/>
    <col min="20" max="21" width="8.25" style="79" customWidth="1"/>
    <col min="22" max="27" width="5.625" style="79" customWidth="1"/>
    <col min="28" max="29" width="4.625" style="79" customWidth="1"/>
    <col min="30" max="31" width="5.625" style="79" customWidth="1"/>
    <col min="32" max="32" width="9" style="80" customWidth="1"/>
    <col min="33" max="16384" width="9" style="80"/>
  </cols>
  <sheetData>
    <row r="1" spans="1:32" ht="28.5" customHeight="1" x14ac:dyDescent="0.15">
      <c r="A1" s="81"/>
      <c r="B1" s="370" t="s">
        <v>4</v>
      </c>
      <c r="C1" s="371"/>
      <c r="D1" s="372"/>
      <c r="E1" s="376" t="s">
        <v>102</v>
      </c>
      <c r="F1" s="378">
        <v>2022</v>
      </c>
      <c r="G1" s="491" t="s">
        <v>0</v>
      </c>
      <c r="H1" s="492"/>
      <c r="I1" s="493" t="str">
        <f>IF('プロジェクトリスト(様式1-1)※記載例'!L1="","",'プロジェクトリスト(様式1-1)※記載例'!L1)</f>
        <v>北海道運輸局</v>
      </c>
      <c r="J1" s="494"/>
      <c r="K1" s="495"/>
      <c r="L1" s="496" t="s">
        <v>70</v>
      </c>
      <c r="M1" s="496"/>
      <c r="N1" s="497" t="str">
        <f>IF($I$2="","",VLOOKUP($I$2,'プロジェクトリスト(様式1-1)※記載例'!$B$4:$I$23,2,FALSE))</f>
        <v>Adventure Travel HOKKKAIDOプロモーション</v>
      </c>
      <c r="O1" s="498"/>
      <c r="P1" s="498"/>
      <c r="Q1" s="498"/>
      <c r="R1" s="498"/>
      <c r="S1" s="498"/>
      <c r="T1" s="498"/>
      <c r="U1" s="498"/>
      <c r="V1" s="498"/>
      <c r="W1" s="498"/>
      <c r="X1" s="498"/>
      <c r="Y1" s="498"/>
      <c r="Z1" s="498"/>
      <c r="AA1" s="499"/>
      <c r="AB1" s="380" t="s">
        <v>7</v>
      </c>
      <c r="AC1" s="381"/>
      <c r="AD1" s="384" t="e">
        <f ca="1">lastSaveTime()</f>
        <v>#NAME?</v>
      </c>
      <c r="AE1" s="385"/>
      <c r="AF1" s="109"/>
    </row>
    <row r="2" spans="1:32" ht="28.5" customHeight="1" x14ac:dyDescent="0.15">
      <c r="A2" s="81"/>
      <c r="B2" s="373"/>
      <c r="C2" s="374"/>
      <c r="D2" s="375"/>
      <c r="E2" s="377"/>
      <c r="F2" s="379"/>
      <c r="G2" s="407" t="s">
        <v>1</v>
      </c>
      <c r="H2" s="408"/>
      <c r="I2" s="500">
        <v>1</v>
      </c>
      <c r="J2" s="501"/>
      <c r="K2" s="502"/>
      <c r="L2" s="503" t="s">
        <v>49</v>
      </c>
      <c r="M2" s="504"/>
      <c r="N2" s="105" t="str">
        <f>IF($I$2="","",VLOOKUP($I$2,'プロジェクトリスト(様式1-1)※記載例'!$B$4:$I$23,3,FALSE))</f>
        <v>3年目</v>
      </c>
      <c r="O2" s="106" t="s">
        <v>2</v>
      </c>
      <c r="P2" s="505">
        <v>44652</v>
      </c>
      <c r="Q2" s="506"/>
      <c r="R2" s="507"/>
      <c r="S2" s="108" t="s">
        <v>18</v>
      </c>
      <c r="T2" s="508">
        <v>44986</v>
      </c>
      <c r="U2" s="509"/>
      <c r="V2" s="503" t="s">
        <v>11</v>
      </c>
      <c r="W2" s="504"/>
      <c r="X2" s="510" t="s">
        <v>16</v>
      </c>
      <c r="Y2" s="511"/>
      <c r="Z2" s="511"/>
      <c r="AA2" s="512"/>
      <c r="AB2" s="382"/>
      <c r="AC2" s="383"/>
      <c r="AD2" s="386"/>
      <c r="AE2" s="387"/>
      <c r="AF2" s="109"/>
    </row>
    <row r="3" spans="1:32" ht="9" customHeight="1" x14ac:dyDescent="0.15">
      <c r="A3" s="82"/>
      <c r="B3" s="82"/>
      <c r="C3" s="82"/>
      <c r="D3" s="82"/>
      <c r="E3" s="92"/>
      <c r="F3" s="92"/>
      <c r="G3" s="92"/>
      <c r="H3" s="103"/>
      <c r="I3" s="104"/>
      <c r="J3" s="104"/>
      <c r="K3" s="104"/>
      <c r="L3" s="104"/>
      <c r="M3" s="104"/>
      <c r="N3" s="104"/>
      <c r="O3" s="104"/>
      <c r="P3" s="104"/>
      <c r="Q3" s="104"/>
      <c r="R3" s="104"/>
      <c r="S3" s="104"/>
      <c r="T3" s="104"/>
      <c r="U3" s="104"/>
      <c r="V3" s="104"/>
      <c r="W3" s="104"/>
      <c r="X3" s="104"/>
      <c r="Y3" s="104"/>
      <c r="Z3" s="104"/>
      <c r="AA3" s="104"/>
      <c r="AB3" s="104"/>
      <c r="AC3" s="92"/>
      <c r="AD3" s="92"/>
      <c r="AE3" s="92"/>
      <c r="AF3" s="109"/>
    </row>
    <row r="4" spans="1:32" ht="37.5" customHeight="1" x14ac:dyDescent="0.15">
      <c r="A4" s="82"/>
      <c r="B4" s="388" t="s">
        <v>13</v>
      </c>
      <c r="C4" s="389"/>
      <c r="D4" s="87"/>
      <c r="E4" s="93" t="s">
        <v>3</v>
      </c>
      <c r="F4" s="99" t="s">
        <v>6</v>
      </c>
      <c r="G4" s="394" t="s">
        <v>15</v>
      </c>
      <c r="H4" s="395"/>
      <c r="I4" s="398" t="str">
        <f>IF($I$2="","",VLOOKUP($I$2,'プロジェクトリスト(様式1-1)※記載例'!$B$4:$I$23,6,FALSE))</f>
        <v>米、加、英、独、豪、仏、伊、西、露、台湾</v>
      </c>
      <c r="J4" s="399"/>
      <c r="K4" s="399"/>
      <c r="L4" s="399"/>
      <c r="M4" s="400"/>
      <c r="N4" s="404" t="s">
        <v>17</v>
      </c>
      <c r="O4" s="481" t="s">
        <v>160</v>
      </c>
      <c r="P4" s="482"/>
      <c r="Q4" s="483"/>
      <c r="R4" s="484" t="s">
        <v>167</v>
      </c>
      <c r="S4" s="484"/>
      <c r="T4" s="484"/>
      <c r="U4" s="484"/>
      <c r="V4" s="484"/>
      <c r="W4" s="484"/>
      <c r="X4" s="484"/>
      <c r="Y4" s="484"/>
      <c r="Z4" s="484"/>
      <c r="AA4" s="484"/>
      <c r="AB4" s="484"/>
      <c r="AC4" s="484"/>
      <c r="AD4" s="484"/>
      <c r="AE4" s="485"/>
      <c r="AF4" s="109"/>
    </row>
    <row r="5" spans="1:32" ht="37.5" customHeight="1" x14ac:dyDescent="0.15">
      <c r="A5" s="82"/>
      <c r="B5" s="390"/>
      <c r="C5" s="391"/>
      <c r="D5" s="88" t="s">
        <v>19</v>
      </c>
      <c r="E5" s="94">
        <f>IFERROR(E6+E7,"")</f>
        <v>12660</v>
      </c>
      <c r="F5" s="100">
        <f>IFERROR((IF(E5,E5/E5,"")),"")</f>
        <v>1</v>
      </c>
      <c r="G5" s="396"/>
      <c r="H5" s="397"/>
      <c r="I5" s="401"/>
      <c r="J5" s="402"/>
      <c r="K5" s="402"/>
      <c r="L5" s="402"/>
      <c r="M5" s="403"/>
      <c r="N5" s="391"/>
      <c r="O5" s="486" t="s">
        <v>20</v>
      </c>
      <c r="P5" s="487"/>
      <c r="Q5" s="488"/>
      <c r="R5" s="489" t="s">
        <v>168</v>
      </c>
      <c r="S5" s="489"/>
      <c r="T5" s="489"/>
      <c r="U5" s="489"/>
      <c r="V5" s="489"/>
      <c r="W5" s="489"/>
      <c r="X5" s="489"/>
      <c r="Y5" s="489"/>
      <c r="Z5" s="489"/>
      <c r="AA5" s="489"/>
      <c r="AB5" s="489"/>
      <c r="AC5" s="489"/>
      <c r="AD5" s="489"/>
      <c r="AE5" s="490"/>
      <c r="AF5" s="109"/>
    </row>
    <row r="6" spans="1:32" ht="37.5" customHeight="1" x14ac:dyDescent="0.15">
      <c r="A6" s="82"/>
      <c r="B6" s="390"/>
      <c r="C6" s="391"/>
      <c r="D6" s="89" t="s">
        <v>42</v>
      </c>
      <c r="E6" s="95">
        <f>IF($I$2="","",VLOOKUP($I$2,'プロジェクトリスト(様式1-1)※記載例'!$B$4:$L$23,10,FALSE))</f>
        <v>6330</v>
      </c>
      <c r="F6" s="100">
        <f>IFERROR((IF(E5&gt;0,E6/E5,"")),"")</f>
        <v>0.5</v>
      </c>
      <c r="G6" s="405" t="s">
        <v>22</v>
      </c>
      <c r="H6" s="406"/>
      <c r="I6" s="409" t="s">
        <v>166</v>
      </c>
      <c r="J6" s="410"/>
      <c r="K6" s="410"/>
      <c r="L6" s="410"/>
      <c r="M6" s="411"/>
      <c r="N6" s="391"/>
      <c r="O6" s="486" t="s">
        <v>23</v>
      </c>
      <c r="P6" s="487"/>
      <c r="Q6" s="488"/>
      <c r="R6" s="489" t="s">
        <v>143</v>
      </c>
      <c r="S6" s="489"/>
      <c r="T6" s="489"/>
      <c r="U6" s="489"/>
      <c r="V6" s="489"/>
      <c r="W6" s="489"/>
      <c r="X6" s="489"/>
      <c r="Y6" s="489"/>
      <c r="Z6" s="489"/>
      <c r="AA6" s="489"/>
      <c r="AB6" s="489"/>
      <c r="AC6" s="489"/>
      <c r="AD6" s="489"/>
      <c r="AE6" s="490"/>
      <c r="AF6" s="109"/>
    </row>
    <row r="7" spans="1:32" ht="37.5" customHeight="1" x14ac:dyDescent="0.15">
      <c r="A7" s="82"/>
      <c r="B7" s="392"/>
      <c r="C7" s="393"/>
      <c r="D7" s="90" t="s">
        <v>46</v>
      </c>
      <c r="E7" s="96">
        <f>IF($I$2="","",VLOOKUP($I$2,'プロジェクトリスト(様式1-1)※記載例'!$B$4:$L$23,11,FALSE))</f>
        <v>6330</v>
      </c>
      <c r="F7" s="101">
        <f>IFERROR((IF(E5&gt;0,E7/E5,"")),"")</f>
        <v>0.5</v>
      </c>
      <c r="G7" s="407"/>
      <c r="H7" s="408"/>
      <c r="I7" s="412"/>
      <c r="J7" s="413"/>
      <c r="K7" s="413"/>
      <c r="L7" s="413"/>
      <c r="M7" s="414"/>
      <c r="N7" s="393"/>
      <c r="O7" s="469" t="s">
        <v>26</v>
      </c>
      <c r="P7" s="470"/>
      <c r="Q7" s="471"/>
      <c r="R7" s="472" t="s">
        <v>169</v>
      </c>
      <c r="S7" s="473"/>
      <c r="T7" s="473"/>
      <c r="U7" s="473"/>
      <c r="V7" s="473"/>
      <c r="W7" s="474"/>
      <c r="X7" s="475" t="s">
        <v>120</v>
      </c>
      <c r="Y7" s="476"/>
      <c r="Z7" s="476"/>
      <c r="AA7" s="473" t="s">
        <v>170</v>
      </c>
      <c r="AB7" s="473"/>
      <c r="AC7" s="473"/>
      <c r="AD7" s="473"/>
      <c r="AE7" s="477"/>
      <c r="AF7" s="109"/>
    </row>
    <row r="8" spans="1:32" ht="9" customHeight="1" x14ac:dyDescent="0.15">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109"/>
    </row>
    <row r="9" spans="1:32" ht="48.75" customHeight="1" x14ac:dyDescent="0.15">
      <c r="B9" s="415" t="s">
        <v>48</v>
      </c>
      <c r="C9" s="416"/>
      <c r="D9" s="417"/>
      <c r="E9" s="478" t="s">
        <v>101</v>
      </c>
      <c r="F9" s="479"/>
      <c r="G9" s="479"/>
      <c r="H9" s="479"/>
      <c r="I9" s="479"/>
      <c r="J9" s="479"/>
      <c r="K9" s="479"/>
      <c r="L9" s="479"/>
      <c r="M9" s="479"/>
      <c r="N9" s="480"/>
      <c r="O9" s="464" t="s">
        <v>79</v>
      </c>
      <c r="P9" s="416"/>
      <c r="Q9" s="417"/>
      <c r="R9" s="466" t="s">
        <v>156</v>
      </c>
      <c r="S9" s="467"/>
      <c r="T9" s="467"/>
      <c r="U9" s="467"/>
      <c r="V9" s="467"/>
      <c r="W9" s="467"/>
      <c r="X9" s="467"/>
      <c r="Y9" s="467"/>
      <c r="Z9" s="467"/>
      <c r="AA9" s="467"/>
      <c r="AB9" s="467"/>
      <c r="AC9" s="467"/>
      <c r="AD9" s="467"/>
      <c r="AE9" s="468"/>
      <c r="AF9" s="109"/>
    </row>
    <row r="10" spans="1:32" ht="48.75" customHeight="1" x14ac:dyDescent="0.15">
      <c r="B10" s="418"/>
      <c r="C10" s="419"/>
      <c r="D10" s="420"/>
      <c r="E10" s="457" t="s">
        <v>146</v>
      </c>
      <c r="F10" s="458"/>
      <c r="G10" s="458"/>
      <c r="H10" s="458"/>
      <c r="I10" s="458"/>
      <c r="J10" s="458"/>
      <c r="K10" s="458"/>
      <c r="L10" s="458"/>
      <c r="M10" s="458"/>
      <c r="N10" s="459"/>
      <c r="O10" s="465"/>
      <c r="P10" s="419"/>
      <c r="Q10" s="420"/>
      <c r="R10" s="425"/>
      <c r="S10" s="426"/>
      <c r="T10" s="426"/>
      <c r="U10" s="426"/>
      <c r="V10" s="426"/>
      <c r="W10" s="426"/>
      <c r="X10" s="426"/>
      <c r="Y10" s="426"/>
      <c r="Z10" s="426"/>
      <c r="AA10" s="426"/>
      <c r="AB10" s="426"/>
      <c r="AC10" s="426"/>
      <c r="AD10" s="426"/>
      <c r="AE10" s="427"/>
      <c r="AF10" s="109"/>
    </row>
    <row r="11" spans="1:32" ht="39.75" customHeight="1" x14ac:dyDescent="0.15">
      <c r="B11" s="418" t="s">
        <v>9</v>
      </c>
      <c r="C11" s="419"/>
      <c r="D11" s="420"/>
      <c r="E11" s="454" t="s">
        <v>152</v>
      </c>
      <c r="F11" s="455"/>
      <c r="G11" s="455"/>
      <c r="H11" s="455"/>
      <c r="I11" s="455"/>
      <c r="J11" s="455"/>
      <c r="K11" s="455"/>
      <c r="L11" s="455"/>
      <c r="M11" s="455"/>
      <c r="N11" s="456"/>
      <c r="O11" s="460" t="s">
        <v>71</v>
      </c>
      <c r="P11" s="452"/>
      <c r="Q11" s="453"/>
      <c r="R11" s="461" t="s">
        <v>157</v>
      </c>
      <c r="S11" s="462"/>
      <c r="T11" s="462"/>
      <c r="U11" s="462"/>
      <c r="V11" s="462"/>
      <c r="W11" s="462"/>
      <c r="X11" s="462"/>
      <c r="Y11" s="462"/>
      <c r="Z11" s="462"/>
      <c r="AA11" s="462"/>
      <c r="AB11" s="462"/>
      <c r="AC11" s="462"/>
      <c r="AD11" s="462"/>
      <c r="AE11" s="463"/>
      <c r="AF11" s="109"/>
    </row>
    <row r="12" spans="1:32" ht="39.75" customHeight="1" x14ac:dyDescent="0.15">
      <c r="B12" s="451" t="s">
        <v>153</v>
      </c>
      <c r="C12" s="452"/>
      <c r="D12" s="453"/>
      <c r="E12" s="454" t="s">
        <v>148</v>
      </c>
      <c r="F12" s="455"/>
      <c r="G12" s="455"/>
      <c r="H12" s="455"/>
      <c r="I12" s="455"/>
      <c r="J12" s="455"/>
      <c r="K12" s="455"/>
      <c r="L12" s="455"/>
      <c r="M12" s="455"/>
      <c r="N12" s="456"/>
      <c r="O12" s="421" t="s">
        <v>72</v>
      </c>
      <c r="P12" s="421"/>
      <c r="Q12" s="421"/>
      <c r="R12" s="422" t="s">
        <v>45</v>
      </c>
      <c r="S12" s="423"/>
      <c r="T12" s="423"/>
      <c r="U12" s="423"/>
      <c r="V12" s="423"/>
      <c r="W12" s="423"/>
      <c r="X12" s="423"/>
      <c r="Y12" s="423"/>
      <c r="Z12" s="423"/>
      <c r="AA12" s="423"/>
      <c r="AB12" s="423"/>
      <c r="AC12" s="423"/>
      <c r="AD12" s="423"/>
      <c r="AE12" s="424"/>
      <c r="AF12" s="109"/>
    </row>
    <row r="13" spans="1:32" ht="39.75" customHeight="1" x14ac:dyDescent="0.15">
      <c r="B13" s="451" t="s">
        <v>154</v>
      </c>
      <c r="C13" s="452"/>
      <c r="D13" s="453"/>
      <c r="E13" s="454" t="s">
        <v>155</v>
      </c>
      <c r="F13" s="455"/>
      <c r="G13" s="455"/>
      <c r="H13" s="455"/>
      <c r="I13" s="455"/>
      <c r="J13" s="455"/>
      <c r="K13" s="455"/>
      <c r="L13" s="455"/>
      <c r="M13" s="455"/>
      <c r="N13" s="456"/>
      <c r="O13" s="421"/>
      <c r="P13" s="421"/>
      <c r="Q13" s="421"/>
      <c r="R13" s="425"/>
      <c r="S13" s="426"/>
      <c r="T13" s="426"/>
      <c r="U13" s="426"/>
      <c r="V13" s="426"/>
      <c r="W13" s="426"/>
      <c r="X13" s="426"/>
      <c r="Y13" s="426"/>
      <c r="Z13" s="426"/>
      <c r="AA13" s="426"/>
      <c r="AB13" s="426"/>
      <c r="AC13" s="426"/>
      <c r="AD13" s="426"/>
      <c r="AE13" s="427"/>
      <c r="AF13" s="109"/>
    </row>
    <row r="14" spans="1:32" ht="39.75" customHeight="1" x14ac:dyDescent="0.15">
      <c r="B14" s="451" t="s">
        <v>12</v>
      </c>
      <c r="C14" s="452"/>
      <c r="D14" s="453"/>
      <c r="E14" s="454" t="s">
        <v>149</v>
      </c>
      <c r="F14" s="455"/>
      <c r="G14" s="455"/>
      <c r="H14" s="455"/>
      <c r="I14" s="455"/>
      <c r="J14" s="455"/>
      <c r="K14" s="455"/>
      <c r="L14" s="455"/>
      <c r="M14" s="455"/>
      <c r="N14" s="456"/>
      <c r="O14" s="428" t="s">
        <v>25</v>
      </c>
      <c r="P14" s="428"/>
      <c r="Q14" s="428"/>
      <c r="R14" s="429" t="s">
        <v>8</v>
      </c>
      <c r="S14" s="430"/>
      <c r="T14" s="430"/>
      <c r="U14" s="430"/>
      <c r="V14" s="430"/>
      <c r="W14" s="430"/>
      <c r="X14" s="430"/>
      <c r="Y14" s="430"/>
      <c r="Z14" s="430"/>
      <c r="AA14" s="430"/>
      <c r="AB14" s="430"/>
      <c r="AC14" s="430"/>
      <c r="AD14" s="430"/>
      <c r="AE14" s="431"/>
      <c r="AF14" s="109"/>
    </row>
    <row r="15" spans="1:32" ht="48.75" customHeight="1" x14ac:dyDescent="0.15">
      <c r="B15" s="435" t="s">
        <v>37</v>
      </c>
      <c r="C15" s="436"/>
      <c r="D15" s="437"/>
      <c r="E15" s="441" t="s">
        <v>158</v>
      </c>
      <c r="F15" s="442"/>
      <c r="G15" s="442"/>
      <c r="H15" s="442"/>
      <c r="I15" s="442"/>
      <c r="J15" s="442"/>
      <c r="K15" s="442"/>
      <c r="L15" s="442"/>
      <c r="M15" s="442"/>
      <c r="N15" s="443"/>
      <c r="O15" s="428"/>
      <c r="P15" s="428"/>
      <c r="Q15" s="428"/>
      <c r="R15" s="432"/>
      <c r="S15" s="433"/>
      <c r="T15" s="433"/>
      <c r="U15" s="433"/>
      <c r="V15" s="433"/>
      <c r="W15" s="433"/>
      <c r="X15" s="433"/>
      <c r="Y15" s="433"/>
      <c r="Z15" s="433"/>
      <c r="AA15" s="433"/>
      <c r="AB15" s="433"/>
      <c r="AC15" s="433"/>
      <c r="AD15" s="433"/>
      <c r="AE15" s="434"/>
      <c r="AF15" s="109"/>
    </row>
    <row r="16" spans="1:32" ht="48.75" customHeight="1" x14ac:dyDescent="0.15">
      <c r="B16" s="438"/>
      <c r="C16" s="439"/>
      <c r="D16" s="440"/>
      <c r="E16" s="444"/>
      <c r="F16" s="445"/>
      <c r="G16" s="445"/>
      <c r="H16" s="445"/>
      <c r="I16" s="445"/>
      <c r="J16" s="445"/>
      <c r="K16" s="445"/>
      <c r="L16" s="445"/>
      <c r="M16" s="445"/>
      <c r="N16" s="446"/>
      <c r="O16" s="447" t="s">
        <v>39</v>
      </c>
      <c r="P16" s="447"/>
      <c r="Q16" s="447"/>
      <c r="R16" s="448" t="s">
        <v>159</v>
      </c>
      <c r="S16" s="449"/>
      <c r="T16" s="449"/>
      <c r="U16" s="449"/>
      <c r="V16" s="449"/>
      <c r="W16" s="449"/>
      <c r="X16" s="449"/>
      <c r="Y16" s="449"/>
      <c r="Z16" s="449"/>
      <c r="AA16" s="449"/>
      <c r="AB16" s="449"/>
      <c r="AC16" s="449"/>
      <c r="AD16" s="449"/>
      <c r="AE16" s="450"/>
      <c r="AF16" s="109"/>
    </row>
    <row r="17" spans="1:31" ht="24" customHeight="1" x14ac:dyDescent="0.3">
      <c r="A17" s="83"/>
      <c r="B17" s="84" t="s">
        <v>147</v>
      </c>
      <c r="C17" s="86"/>
      <c r="D17" s="91"/>
      <c r="E17" s="91"/>
      <c r="F17" s="91"/>
      <c r="G17" s="91"/>
      <c r="H17" s="91"/>
      <c r="I17" s="91"/>
      <c r="J17" s="91"/>
      <c r="K17" s="91"/>
      <c r="L17" s="91"/>
      <c r="M17" s="91"/>
      <c r="N17" s="86"/>
      <c r="O17" s="86"/>
      <c r="P17" s="86"/>
      <c r="Q17" s="107"/>
      <c r="R17" s="107"/>
      <c r="S17" s="107"/>
      <c r="T17" s="107"/>
      <c r="U17" s="107"/>
      <c r="V17" s="107"/>
      <c r="W17" s="107"/>
      <c r="X17" s="107"/>
      <c r="Y17" s="107"/>
      <c r="Z17" s="80"/>
      <c r="AA17" s="80"/>
      <c r="AB17" s="80"/>
      <c r="AC17" s="80"/>
      <c r="AD17" s="80"/>
      <c r="AE17" s="80"/>
    </row>
    <row r="18" spans="1:31" ht="36" customHeight="1" x14ac:dyDescent="0.15">
      <c r="A18" s="83"/>
      <c r="B18" s="322" t="s">
        <v>29</v>
      </c>
      <c r="C18" s="323"/>
      <c r="D18" s="324"/>
      <c r="E18" s="98"/>
      <c r="F18" s="102"/>
      <c r="G18" s="325" t="s">
        <v>162</v>
      </c>
      <c r="H18" s="326"/>
      <c r="I18" s="326"/>
      <c r="J18" s="326"/>
      <c r="K18" s="326"/>
      <c r="L18" s="326"/>
      <c r="M18" s="326"/>
      <c r="N18" s="326"/>
      <c r="O18" s="325" t="s">
        <v>114</v>
      </c>
      <c r="P18" s="326"/>
      <c r="Q18" s="326"/>
      <c r="R18" s="326"/>
      <c r="S18" s="326"/>
      <c r="T18" s="326"/>
      <c r="U18" s="365"/>
      <c r="V18" s="325" t="s">
        <v>131</v>
      </c>
      <c r="W18" s="326"/>
      <c r="X18" s="326"/>
      <c r="Y18" s="326"/>
      <c r="Z18" s="326"/>
      <c r="AA18" s="326"/>
      <c r="AB18" s="326"/>
      <c r="AC18" s="326"/>
      <c r="AD18" s="326"/>
      <c r="AE18" s="366"/>
    </row>
    <row r="19" spans="1:31" ht="36" customHeight="1" x14ac:dyDescent="0.15">
      <c r="A19" s="83"/>
      <c r="B19" s="356" t="s">
        <v>129</v>
      </c>
      <c r="C19" s="357"/>
      <c r="D19" s="358" t="s">
        <v>99</v>
      </c>
      <c r="E19" s="359" t="s">
        <v>161</v>
      </c>
      <c r="F19" s="360"/>
      <c r="G19" s="361"/>
      <c r="H19" s="362"/>
      <c r="I19" s="362"/>
      <c r="J19" s="362"/>
      <c r="K19" s="362"/>
      <c r="L19" s="362"/>
      <c r="M19" s="362"/>
      <c r="N19" s="363"/>
      <c r="O19" s="361"/>
      <c r="P19" s="362"/>
      <c r="Q19" s="362"/>
      <c r="R19" s="362"/>
      <c r="S19" s="362"/>
      <c r="T19" s="362"/>
      <c r="U19" s="363"/>
      <c r="V19" s="327"/>
      <c r="W19" s="328"/>
      <c r="X19" s="328"/>
      <c r="Y19" s="328"/>
      <c r="Z19" s="328"/>
      <c r="AA19" s="328"/>
      <c r="AB19" s="328"/>
      <c r="AC19" s="328"/>
      <c r="AD19" s="328"/>
      <c r="AE19" s="329"/>
    </row>
    <row r="20" spans="1:31" ht="36" customHeight="1" x14ac:dyDescent="0.15">
      <c r="A20" s="83"/>
      <c r="B20" s="333"/>
      <c r="C20" s="334"/>
      <c r="D20" s="337"/>
      <c r="E20" s="339"/>
      <c r="F20" s="340"/>
      <c r="G20" s="330"/>
      <c r="H20" s="331"/>
      <c r="I20" s="331"/>
      <c r="J20" s="331"/>
      <c r="K20" s="331"/>
      <c r="L20" s="331"/>
      <c r="M20" s="331"/>
      <c r="N20" s="364"/>
      <c r="O20" s="330"/>
      <c r="P20" s="331"/>
      <c r="Q20" s="331"/>
      <c r="R20" s="331"/>
      <c r="S20" s="331"/>
      <c r="T20" s="331"/>
      <c r="U20" s="364"/>
      <c r="V20" s="330"/>
      <c r="W20" s="331"/>
      <c r="X20" s="331"/>
      <c r="Y20" s="331"/>
      <c r="Z20" s="331"/>
      <c r="AA20" s="331"/>
      <c r="AB20" s="331"/>
      <c r="AC20" s="331"/>
      <c r="AD20" s="331"/>
      <c r="AE20" s="332"/>
    </row>
    <row r="21" spans="1:31" ht="36" customHeight="1" x14ac:dyDescent="0.15">
      <c r="A21" s="83"/>
      <c r="B21" s="333" t="s">
        <v>123</v>
      </c>
      <c r="C21" s="334"/>
      <c r="D21" s="337" t="s">
        <v>98</v>
      </c>
      <c r="E21" s="339" t="s">
        <v>118</v>
      </c>
      <c r="F21" s="340"/>
      <c r="G21" s="343"/>
      <c r="H21" s="344"/>
      <c r="I21" s="344"/>
      <c r="J21" s="344"/>
      <c r="K21" s="344"/>
      <c r="L21" s="344"/>
      <c r="M21" s="344"/>
      <c r="N21" s="345"/>
      <c r="O21" s="349"/>
      <c r="P21" s="350"/>
      <c r="Q21" s="350"/>
      <c r="R21" s="350"/>
      <c r="S21" s="350"/>
      <c r="T21" s="350"/>
      <c r="U21" s="351"/>
      <c r="V21" s="327"/>
      <c r="W21" s="328"/>
      <c r="X21" s="328"/>
      <c r="Y21" s="328"/>
      <c r="Z21" s="328"/>
      <c r="AA21" s="328"/>
      <c r="AB21" s="328"/>
      <c r="AC21" s="328"/>
      <c r="AD21" s="328"/>
      <c r="AE21" s="329"/>
    </row>
    <row r="22" spans="1:31" ht="36" customHeight="1" x14ac:dyDescent="0.15">
      <c r="A22" s="83"/>
      <c r="B22" s="335"/>
      <c r="C22" s="336"/>
      <c r="D22" s="338"/>
      <c r="E22" s="341"/>
      <c r="F22" s="342"/>
      <c r="G22" s="346"/>
      <c r="H22" s="347"/>
      <c r="I22" s="347"/>
      <c r="J22" s="347"/>
      <c r="K22" s="347"/>
      <c r="L22" s="347"/>
      <c r="M22" s="347"/>
      <c r="N22" s="348"/>
      <c r="O22" s="352"/>
      <c r="P22" s="353"/>
      <c r="Q22" s="353"/>
      <c r="R22" s="353"/>
      <c r="S22" s="353"/>
      <c r="T22" s="353"/>
      <c r="U22" s="354"/>
      <c r="V22" s="346"/>
      <c r="W22" s="347"/>
      <c r="X22" s="347"/>
      <c r="Y22" s="347"/>
      <c r="Z22" s="347"/>
      <c r="AA22" s="347"/>
      <c r="AB22" s="347"/>
      <c r="AC22" s="347"/>
      <c r="AD22" s="347"/>
      <c r="AE22" s="355"/>
    </row>
    <row r="23" spans="1:31" ht="23.25" customHeight="1" x14ac:dyDescent="0.3">
      <c r="A23" s="83"/>
      <c r="B23" s="85" t="s">
        <v>93</v>
      </c>
      <c r="C23" s="83"/>
      <c r="D23" s="83"/>
      <c r="E23" s="83"/>
      <c r="F23" s="80"/>
      <c r="G23" s="83"/>
      <c r="H23" s="83"/>
      <c r="I23" s="83"/>
      <c r="J23" s="83"/>
      <c r="K23" s="83"/>
      <c r="L23" s="83"/>
      <c r="M23" s="83"/>
      <c r="N23" s="83"/>
      <c r="O23" s="83"/>
      <c r="P23" s="83"/>
      <c r="Q23" s="83"/>
      <c r="R23" s="83"/>
      <c r="S23" s="83"/>
      <c r="T23" s="83"/>
      <c r="U23" s="83"/>
      <c r="V23" s="83"/>
      <c r="W23" s="83"/>
      <c r="X23" s="83"/>
      <c r="Y23" s="83"/>
      <c r="Z23" s="80"/>
      <c r="AA23" s="80"/>
      <c r="AB23" s="80"/>
      <c r="AC23" s="80"/>
      <c r="AD23" s="80"/>
      <c r="AE23" s="80"/>
    </row>
    <row r="24" spans="1:31" ht="180" customHeight="1" x14ac:dyDescent="0.25">
      <c r="A24" s="83"/>
      <c r="B24" s="367" t="s">
        <v>174</v>
      </c>
      <c r="C24" s="368"/>
      <c r="D24" s="368"/>
      <c r="E24" s="368"/>
      <c r="F24" s="368"/>
      <c r="G24" s="368"/>
      <c r="H24" s="368" t="s">
        <v>110</v>
      </c>
      <c r="I24" s="368"/>
      <c r="J24" s="368"/>
      <c r="K24" s="368"/>
      <c r="L24" s="368"/>
      <c r="M24" s="368"/>
      <c r="N24" s="368" t="s">
        <v>175</v>
      </c>
      <c r="O24" s="368"/>
      <c r="P24" s="368"/>
      <c r="Q24" s="368"/>
      <c r="R24" s="368"/>
      <c r="S24" s="368"/>
      <c r="T24" s="368"/>
      <c r="U24" s="628"/>
      <c r="V24" s="628"/>
      <c r="W24" s="628"/>
      <c r="X24" s="628"/>
      <c r="Y24" s="628"/>
      <c r="Z24" s="628"/>
      <c r="AA24" s="628"/>
      <c r="AB24" s="628"/>
      <c r="AC24" s="628"/>
      <c r="AD24" s="628"/>
      <c r="AE24" s="629"/>
    </row>
    <row r="25" spans="1:31" x14ac:dyDescent="0.15">
      <c r="A25" s="83"/>
      <c r="B25" s="83"/>
      <c r="C25" s="83"/>
      <c r="D25" s="83"/>
      <c r="E25" s="83"/>
      <c r="F25" s="80"/>
      <c r="G25" s="83"/>
      <c r="H25" s="83"/>
      <c r="I25" s="83"/>
      <c r="J25" s="83"/>
      <c r="K25" s="83"/>
      <c r="L25" s="83"/>
      <c r="M25" s="83"/>
      <c r="N25" s="83"/>
      <c r="O25" s="83"/>
      <c r="P25" s="83"/>
      <c r="Q25" s="83"/>
      <c r="R25" s="83"/>
      <c r="S25" s="83"/>
      <c r="T25" s="83"/>
      <c r="U25" s="83"/>
      <c r="V25" s="83"/>
      <c r="W25" s="83"/>
      <c r="X25" s="83"/>
      <c r="Y25" s="83"/>
      <c r="Z25" s="80"/>
      <c r="AA25" s="80"/>
      <c r="AB25" s="80"/>
      <c r="AC25" s="80"/>
      <c r="AD25" s="80"/>
      <c r="AE25" s="80"/>
    </row>
    <row r="26" spans="1:31" x14ac:dyDescent="0.15">
      <c r="A26" s="83"/>
      <c r="B26" s="83"/>
      <c r="C26" s="83"/>
      <c r="D26" s="83"/>
      <c r="E26" s="83"/>
      <c r="F26" s="80"/>
      <c r="G26" s="83"/>
      <c r="H26" s="83"/>
      <c r="I26" s="83"/>
      <c r="J26" s="83"/>
      <c r="K26" s="83"/>
      <c r="L26" s="83"/>
      <c r="M26" s="83"/>
      <c r="N26" s="83"/>
      <c r="O26" s="83"/>
      <c r="P26" s="83"/>
      <c r="Q26" s="83"/>
      <c r="R26" s="83"/>
      <c r="S26" s="83"/>
      <c r="T26" s="83"/>
      <c r="U26" s="83"/>
      <c r="V26" s="83"/>
      <c r="W26" s="83"/>
      <c r="X26" s="83"/>
      <c r="Y26" s="83"/>
      <c r="Z26" s="80"/>
      <c r="AA26" s="80"/>
      <c r="AB26" s="80"/>
      <c r="AC26" s="80"/>
      <c r="AD26" s="80"/>
      <c r="AE26" s="80"/>
    </row>
    <row r="27" spans="1:31" x14ac:dyDescent="0.15">
      <c r="A27" s="83"/>
      <c r="B27" s="83"/>
      <c r="C27" s="83"/>
      <c r="D27" s="83"/>
      <c r="E27" s="83"/>
      <c r="F27" s="80"/>
      <c r="G27" s="83"/>
      <c r="H27" s="83"/>
      <c r="I27" s="83"/>
      <c r="J27" s="83"/>
      <c r="K27" s="83"/>
      <c r="L27" s="83"/>
      <c r="M27" s="83"/>
      <c r="N27" s="83"/>
      <c r="O27" s="83"/>
      <c r="P27" s="83"/>
      <c r="Q27" s="83"/>
      <c r="R27" s="83"/>
      <c r="S27" s="83"/>
      <c r="T27" s="83"/>
      <c r="U27" s="83"/>
      <c r="V27" s="83"/>
      <c r="W27" s="83"/>
      <c r="X27" s="83"/>
      <c r="Y27" s="83"/>
      <c r="Z27" s="80"/>
      <c r="AA27" s="80"/>
      <c r="AB27" s="80"/>
      <c r="AC27" s="80"/>
      <c r="AD27" s="80"/>
      <c r="AE27" s="80"/>
    </row>
    <row r="28" spans="1:31" x14ac:dyDescent="0.15">
      <c r="A28" s="83"/>
      <c r="B28" s="83"/>
      <c r="C28" s="83"/>
      <c r="D28" s="83"/>
      <c r="E28" s="83"/>
      <c r="F28" s="80"/>
      <c r="G28" s="83"/>
      <c r="H28" s="83"/>
      <c r="I28" s="83"/>
      <c r="J28" s="83"/>
      <c r="K28" s="83"/>
      <c r="L28" s="83"/>
      <c r="M28" s="83"/>
      <c r="N28" s="83"/>
      <c r="O28" s="83"/>
      <c r="P28" s="83"/>
      <c r="Q28" s="83"/>
      <c r="R28" s="83"/>
      <c r="S28" s="83"/>
      <c r="T28" s="83"/>
      <c r="U28" s="83"/>
      <c r="V28" s="83"/>
      <c r="W28" s="83"/>
      <c r="X28" s="83"/>
      <c r="Y28" s="83"/>
      <c r="Z28" s="80"/>
      <c r="AA28" s="80"/>
      <c r="AB28" s="80"/>
      <c r="AC28" s="80"/>
      <c r="AD28" s="80"/>
      <c r="AE28" s="80"/>
    </row>
    <row r="29" spans="1:31" x14ac:dyDescent="0.15">
      <c r="A29" s="83"/>
      <c r="B29" s="83"/>
      <c r="C29" s="83"/>
      <c r="D29" s="83"/>
      <c r="E29" s="83"/>
      <c r="F29" s="80"/>
      <c r="G29" s="83"/>
      <c r="H29" s="83"/>
      <c r="I29" s="83"/>
      <c r="J29" s="83"/>
      <c r="K29" s="83"/>
      <c r="L29" s="83"/>
      <c r="M29" s="83"/>
      <c r="N29" s="83"/>
      <c r="O29" s="83"/>
      <c r="P29" s="83"/>
      <c r="Q29" s="83"/>
      <c r="R29" s="83"/>
      <c r="S29" s="83"/>
      <c r="T29" s="83"/>
      <c r="U29" s="83"/>
      <c r="V29" s="83"/>
      <c r="W29" s="83"/>
      <c r="X29" s="83"/>
      <c r="Y29" s="83"/>
      <c r="Z29" s="80"/>
      <c r="AA29" s="80"/>
      <c r="AB29" s="80"/>
      <c r="AC29" s="80"/>
      <c r="AD29" s="80"/>
      <c r="AE29" s="80"/>
    </row>
    <row r="30" spans="1:31" x14ac:dyDescent="0.15">
      <c r="A30" s="83"/>
      <c r="B30" s="83"/>
      <c r="C30" s="83"/>
      <c r="D30" s="83"/>
      <c r="E30" s="83"/>
      <c r="F30" s="80"/>
      <c r="G30" s="83"/>
      <c r="H30" s="83"/>
      <c r="I30" s="83"/>
      <c r="J30" s="83"/>
      <c r="K30" s="83"/>
      <c r="L30" s="83"/>
      <c r="M30" s="83"/>
      <c r="N30" s="83"/>
      <c r="O30" s="83"/>
      <c r="P30" s="83"/>
      <c r="Q30" s="83"/>
      <c r="R30" s="83"/>
      <c r="S30" s="83"/>
      <c r="T30" s="83"/>
      <c r="U30" s="83"/>
      <c r="V30" s="83"/>
      <c r="W30" s="83"/>
      <c r="X30" s="83"/>
      <c r="Y30" s="83"/>
      <c r="Z30" s="80"/>
      <c r="AA30" s="80"/>
      <c r="AB30" s="80"/>
      <c r="AC30" s="80"/>
      <c r="AD30" s="80"/>
      <c r="AE30" s="80"/>
    </row>
  </sheetData>
  <mergeCells count="75">
    <mergeCell ref="G1:H1"/>
    <mergeCell ref="I1:K1"/>
    <mergeCell ref="L1:M1"/>
    <mergeCell ref="N1:AA1"/>
    <mergeCell ref="G2:H2"/>
    <mergeCell ref="I2:K2"/>
    <mergeCell ref="L2:M2"/>
    <mergeCell ref="P2:R2"/>
    <mergeCell ref="T2:U2"/>
    <mergeCell ref="V2:W2"/>
    <mergeCell ref="X2:AA2"/>
    <mergeCell ref="O4:Q4"/>
    <mergeCell ref="R4:AE4"/>
    <mergeCell ref="O5:Q5"/>
    <mergeCell ref="R5:AE5"/>
    <mergeCell ref="O6:Q6"/>
    <mergeCell ref="R6:AE6"/>
    <mergeCell ref="O7:Q7"/>
    <mergeCell ref="R7:W7"/>
    <mergeCell ref="X7:Z7"/>
    <mergeCell ref="AA7:AE7"/>
    <mergeCell ref="E9:N9"/>
    <mergeCell ref="E10:N10"/>
    <mergeCell ref="B11:D11"/>
    <mergeCell ref="E11:N11"/>
    <mergeCell ref="O11:Q11"/>
    <mergeCell ref="R11:AE11"/>
    <mergeCell ref="O9:Q10"/>
    <mergeCell ref="R9:AE10"/>
    <mergeCell ref="O12:Q13"/>
    <mergeCell ref="R12:AE13"/>
    <mergeCell ref="O14:Q15"/>
    <mergeCell ref="R14:AE15"/>
    <mergeCell ref="B15:D16"/>
    <mergeCell ref="E15:N16"/>
    <mergeCell ref="O16:Q16"/>
    <mergeCell ref="R16:AE16"/>
    <mergeCell ref="B12:D12"/>
    <mergeCell ref="E12:N12"/>
    <mergeCell ref="B13:D13"/>
    <mergeCell ref="E13:N13"/>
    <mergeCell ref="B14:D14"/>
    <mergeCell ref="E14:N14"/>
    <mergeCell ref="B24:G24"/>
    <mergeCell ref="H24:M24"/>
    <mergeCell ref="N24:T24"/>
    <mergeCell ref="U24:AE24"/>
    <mergeCell ref="B1:D2"/>
    <mergeCell ref="E1:E2"/>
    <mergeCell ref="F1:F2"/>
    <mergeCell ref="AB1:AC2"/>
    <mergeCell ref="AD1:AE2"/>
    <mergeCell ref="B4:C7"/>
    <mergeCell ref="G4:H5"/>
    <mergeCell ref="I4:M5"/>
    <mergeCell ref="N4:N7"/>
    <mergeCell ref="G6:H7"/>
    <mergeCell ref="I6:M7"/>
    <mergeCell ref="B9:D10"/>
    <mergeCell ref="B18:D18"/>
    <mergeCell ref="G18:N18"/>
    <mergeCell ref="V19:AE20"/>
    <mergeCell ref="B21:C22"/>
    <mergeCell ref="D21:D22"/>
    <mergeCell ref="E21:F22"/>
    <mergeCell ref="G21:N22"/>
    <mergeCell ref="O21:U22"/>
    <mergeCell ref="V21:AE22"/>
    <mergeCell ref="B19:C20"/>
    <mergeCell ref="D19:D20"/>
    <mergeCell ref="E19:F20"/>
    <mergeCell ref="G19:N20"/>
    <mergeCell ref="O19:U20"/>
    <mergeCell ref="O18:U18"/>
    <mergeCell ref="V18:AE18"/>
  </mergeCells>
  <phoneticPr fontId="2"/>
  <dataValidations count="9">
    <dataValidation type="decimal" allowBlank="1" showInputMessage="1" showErrorMessage="1" sqref="E65478:E65479 E131014:E131015 E196550:E196551 E262086:E262087 E327622:E327623 E393158:E393159 E458694:E458695 E524230:E524231 E589766:E589767 E655302:E655303 E720838:E720839 E786374:E786375 E851910:E851911 E917446:E917447 E982982:E982983 M851917:M851956 M786381:M786420 M720845:M720884 M655309:M655348 M589773:M589812 M524237:M524276 M458701:M458740 M393165:M393204 M327629:M327668 M262093:M262132 M196557:M196596 M131021:M131060 M65485:M65524 M982989:M983028 M917453:M917492 E6:E7">
      <formula1>0</formula1>
      <formula2>100000000</formula2>
    </dataValidation>
    <dataValidation type="list" allowBlank="1" showInputMessage="1" showErrorMessage="1" sqref="T2:U2">
      <formula1>"2022/4/1,2022/5/1,2022/6/1,2022/7/1,2022/8/1,2022/9/1,2022/10/1,2022/11/1,2022/12/1,2023/1/1,2023/2/1,2023/3/1"</formula1>
    </dataValidation>
    <dataValidation type="list" allowBlank="1" showInputMessage="1" showErrorMessage="1" sqref="P982978 P917442 P851906 P786370 P720834 P655298 P589762 P524226 P458690 P393154 P327618 P262082 P196546 P131010 P65474 T982978 T917442 T851906 T786370 T720834 T655298 T589762 T524226 T458690 T393154 T327618 T262082 T196546 T131010 T65474 I917444:M917447 I851908:M851911 I786372:M786375 I720836:M720839 I655300:M655303 I589764:M589767 I524228:M524231 I458692:M458695 I393156:M393159 I327620:M327623 I262084:M262087 I196548:M196551 I131012:M131015 I65476:M65479 I982980:M982983 N917453:Q917492 N982989:Q983028 N851917:Q851956 N65485:Q65524 N131021:Q131060 N196557:Q196596 N262093:Q262132 N327629:Q327668 N393165:Q393204 N458701:Q458740 N524237:Q524276 N589773:Q589812 N655309:Q655348 N720845:Q720884 N786381:Q786420 D131031 D65487 D131023 D196559 D262095 D327631 D393167 D458703 D524239 D589775 D655311 D720847 D786383 D851919 D917455 D982991 D196567 D65485 D131021 D196557 D262093 D327629 D393165 D458701 D524237 D589773 D655309 D720845 D786381 D851917 D917453 D982989 D262103 D65501 D131037 D196573 D262109 D327645 D393181 D458717 D524253 D589789 D655325 D720861 D786397 D851933 D917469 D983005 D327639 D65489 D131025 D196561 D262097 D327633 D393169 D458705 D524241 D589777 D655313 D720849 D786385 D851921 D917457 D982993 D393175 D65509 D131045 D196581 D262117 D327653 D393189 D458725 D524261 D589797 D655333 D720869 D786405 D851941 D917477 D983013 D458711 D65505 D131041 D196577 D262113 D327649 D393185 D458721 D524257 D589793 D655329 D720865 D786401 D851937 D917473 D983009 D524247 D65493 D131029 D196565 D262101 D327637 D393173 D458709 D524245 D589781 D655317 D720853 D786389 D851925 D917461 D982997 D589783 D65491 D131027 D196563 D262099 D327635 D393171 D458707 D524243 D589779 D655315 D720851 D786387 D851923 D917459 D982995 D655319 D65497 D131033 D196569 D262105 D327641 D393177 D458713 D524249 D589785 D655321 D720857 D786393 D851929 D917465 D983001 D720855 D65503 D131039 D196575 D262111 D327647 D393183 D458719 D524255 D589791 D655327 D720863 D786399 D851935 D917471 D983007 D786391 D65499 D131035 D196571 D262107 D327643 D393179 D458715 D524251 D589787 D655323 D720859 D786395 D851931 D917467 D983003 D851927 D65507 D131043 D196579 D262115 D327651 D393187 D458723 D524259 D589795 D655331 D720867 D786403 D851939 D917475 D983011 D917463 D65511:D65524 D131047:D131060 D196583:D196596 D262119:D262132 D327655:D327668 D393191:D393204 D458727:D458740 D524263:D524276 D589799:D589812 D655335:D655348 D720871:D720884 D786407:D786420 D851943:D851956 D917479:D917492 D983015:D983028 D982999 D65495"/>
    <dataValidation type="decimal" allowBlank="1" showInputMessage="1" showErrorMessage="1" sqref="T65485:T65524 T131021:T131060 T196557:T196596 T262093:T262132 T327629:T327668 T393165:T393204 T458701:T458740 T524237:T524276 T589773:T589812 T655309:T655348 T720845:T720884 T786381:T786420 T851917:T851956 T917453:T917492 T982989:T983028 W982989:W983028 W65485:W65524 W131021:W131060 W196557:W196596 W262093:W262132 W327629:W327668 W393165:W393204 W458701:W458740 W524237:W524276 W589773:W589812 W655309:W655348 W720845:W720884 W786381:W786420 W851917:W851956 W917453:W917492">
      <formula1>0</formula1>
      <formula2>1000000000</formula2>
    </dataValidation>
    <dataValidation type="decimal" allowBlank="1" showInputMessage="1" showErrorMessage="1" sqref="Y982989:Y983028 Y65485:Y65524 Y131021:Y131060 Y196557:Y196596 Y262093:Y262132 Y327629:Y327668 Y393165:Y393204 Y458701:Y458740 Y524237:Y524276 Y589773:Y589812 Y655309:Y655348 Y720845:Y720884 Y786381:Y786420 Y851917:Y851956 Y917453:Y917492">
      <formula1>0</formula1>
      <formula2>100000</formula2>
    </dataValidation>
    <dataValidation type="whole" allowBlank="1" showInputMessage="1" showErrorMessage="1" sqref="X982989:X983028 X65485:X65524 X131021:X131060 X196557:X196596 X262093:X262132 X327629:X327668 X393165:X393204 X458701:X458740 X524237:X524276 X589773:X589812 X655309:X655348 X720845:X720884 X786381:X786420 X851917:X851956 X917453:X917492">
      <formula1>0</formula1>
      <formula2>1000000000</formula2>
    </dataValidation>
    <dataValidation type="list" allowBlank="1" showInputMessage="1" showErrorMessage="1" sqref="E9:N9">
      <formula1>"① 令和3年度版観光白書第Ⅳ部記載コンテンツ,②国立公園関連,③文化財関連,④地域ならではの隠れた観光資源関連"</formula1>
    </dataValidation>
    <dataValidation type="list" allowBlank="1" showInputMessage="1" showErrorMessage="1" sqref="P2:R2">
      <formula1>"2022/4/1,2022/5/1,2022/6/1,2022/7/1,2022/8/1,2022/9/1,2022/10/1,2022/11/1,2022/12/1,2023/1/1,2023/2/1,2023/3/1"</formula1>
    </dataValidation>
    <dataValidation type="list" allowBlank="1" showInputMessage="1" showErrorMessage="1" sqref="D19:D22">
      <formula1>"S,A,B,C"</formula1>
    </dataValidation>
  </dataValidations>
  <printOptions horizontalCentered="1" verticalCentered="1"/>
  <pageMargins left="0.23622047244094491" right="0.23622047244094491" top="0.19685039370078741" bottom="0.19685039370078741" header="0.19685039370078741" footer="0.19685039370078741"/>
  <pageSetup paperSize="9" scale="59" orientation="landscape" r:id="rId1"/>
  <headerFooter>
    <oddHeader>&amp;L［資料３］&amp;R【様式１－２】</oddHeader>
    <oddFooter>&amp;R&amp;"Meiryo UI,標準"‹R4年度› 地域の観光資源を活用したプロモーション事業</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J21"/>
  <sheetViews>
    <sheetView zoomScale="75" zoomScaleNormal="75" zoomScaleSheetLayoutView="75" workbookViewId="0">
      <selection activeCell="M17" sqref="M17"/>
    </sheetView>
  </sheetViews>
  <sheetFormatPr defaultRowHeight="16.5" x14ac:dyDescent="0.15"/>
  <cols>
    <col min="1" max="1" width="1.625" style="79" customWidth="1"/>
    <col min="2" max="2" width="3.75" style="79" customWidth="1"/>
    <col min="3" max="3" width="8.75" style="79" customWidth="1"/>
    <col min="4" max="9" width="9.625" style="79" customWidth="1"/>
    <col min="10" max="14" width="5.625" style="79" customWidth="1"/>
    <col min="15" max="15" width="5.625" style="80" customWidth="1"/>
    <col min="16" max="19" width="5.875" style="79" customWidth="1"/>
    <col min="20" max="22" width="9.625" style="110" customWidth="1"/>
    <col min="23" max="31" width="3.25" style="79" customWidth="1"/>
    <col min="32" max="35" width="4.625" style="79" customWidth="1"/>
    <col min="36" max="36" width="10.125" style="80" customWidth="1"/>
    <col min="37" max="37" width="9" style="80" customWidth="1"/>
    <col min="38" max="16384" width="9" style="80"/>
  </cols>
  <sheetData>
    <row r="1" spans="2:36" ht="23.25" customHeight="1" x14ac:dyDescent="0.15">
      <c r="B1" s="578" t="s">
        <v>1</v>
      </c>
      <c r="C1" s="579"/>
      <c r="D1" s="118">
        <v>1</v>
      </c>
      <c r="E1" s="294" t="s">
        <v>70</v>
      </c>
      <c r="F1" s="580"/>
      <c r="G1" s="581" t="str">
        <f>IF($D$1="","",VLOOKUP($D$1,'プロジェクトリスト(様式1-1)※記載例'!$B$4:$E$23,2,FALSE))</f>
        <v>Adventure Travel HOKKKAIDOプロモーション</v>
      </c>
      <c r="H1" s="582"/>
      <c r="I1" s="582"/>
      <c r="J1" s="582"/>
      <c r="K1" s="582"/>
      <c r="L1" s="582"/>
      <c r="M1" s="582"/>
      <c r="N1" s="582"/>
      <c r="O1" s="582"/>
      <c r="P1" s="582"/>
      <c r="Q1" s="582"/>
      <c r="R1" s="582"/>
      <c r="S1" s="582"/>
      <c r="T1" s="583"/>
      <c r="U1" s="128"/>
      <c r="V1" s="128"/>
      <c r="W1" s="133"/>
      <c r="X1" s="133"/>
      <c r="Y1" s="140"/>
      <c r="Z1" s="140"/>
      <c r="AA1" s="140"/>
      <c r="AB1" s="140"/>
      <c r="AC1" s="140"/>
      <c r="AD1" s="140"/>
      <c r="AE1" s="140"/>
      <c r="AG1" s="141" t="s">
        <v>172</v>
      </c>
      <c r="AH1" s="584" t="e">
        <f ca="1">lastSaveTime()</f>
        <v>#NAME?</v>
      </c>
      <c r="AI1" s="584"/>
      <c r="AJ1" s="584"/>
    </row>
    <row r="2" spans="2:36" ht="57" customHeight="1" x14ac:dyDescent="0.15">
      <c r="B2" s="376" t="s">
        <v>28</v>
      </c>
      <c r="C2" s="517" t="s">
        <v>54</v>
      </c>
      <c r="D2" s="394" t="s">
        <v>125</v>
      </c>
      <c r="E2" s="519"/>
      <c r="F2" s="519"/>
      <c r="G2" s="519"/>
      <c r="H2" s="519"/>
      <c r="I2" s="395"/>
      <c r="J2" s="521" t="s">
        <v>65</v>
      </c>
      <c r="K2" s="522"/>
      <c r="L2" s="523"/>
      <c r="M2" s="527" t="s">
        <v>48</v>
      </c>
      <c r="N2" s="528"/>
      <c r="O2" s="529"/>
      <c r="P2" s="491" t="s">
        <v>30</v>
      </c>
      <c r="Q2" s="533"/>
      <c r="R2" s="533"/>
      <c r="S2" s="492"/>
      <c r="T2" s="537" t="s">
        <v>64</v>
      </c>
      <c r="U2" s="539" t="s">
        <v>63</v>
      </c>
      <c r="V2" s="541" t="s">
        <v>81</v>
      </c>
      <c r="W2" s="585" t="s">
        <v>181</v>
      </c>
      <c r="X2" s="586"/>
      <c r="Y2" s="586"/>
      <c r="Z2" s="586"/>
      <c r="AA2" s="586"/>
      <c r="AB2" s="586"/>
      <c r="AC2" s="586"/>
      <c r="AD2" s="586"/>
      <c r="AE2" s="586"/>
      <c r="AF2" s="491" t="s">
        <v>80</v>
      </c>
      <c r="AG2" s="533"/>
      <c r="AH2" s="533"/>
      <c r="AI2" s="492"/>
      <c r="AJ2" s="543" t="s">
        <v>124</v>
      </c>
    </row>
    <row r="3" spans="2:36" ht="18" customHeight="1" x14ac:dyDescent="0.15">
      <c r="B3" s="516"/>
      <c r="C3" s="518"/>
      <c r="D3" s="396"/>
      <c r="E3" s="520"/>
      <c r="F3" s="520"/>
      <c r="G3" s="520"/>
      <c r="H3" s="520"/>
      <c r="I3" s="397"/>
      <c r="J3" s="524"/>
      <c r="K3" s="525"/>
      <c r="L3" s="526"/>
      <c r="M3" s="530"/>
      <c r="N3" s="531"/>
      <c r="O3" s="532"/>
      <c r="P3" s="534"/>
      <c r="Q3" s="535"/>
      <c r="R3" s="535"/>
      <c r="S3" s="536"/>
      <c r="T3" s="538"/>
      <c r="U3" s="540"/>
      <c r="V3" s="542"/>
      <c r="W3" s="134" t="s">
        <v>33</v>
      </c>
      <c r="X3" s="137" t="s">
        <v>73</v>
      </c>
      <c r="Y3" s="137" t="s">
        <v>74</v>
      </c>
      <c r="Z3" s="137" t="s">
        <v>61</v>
      </c>
      <c r="AA3" s="137" t="s">
        <v>77</v>
      </c>
      <c r="AB3" s="137" t="s">
        <v>78</v>
      </c>
      <c r="AC3" s="137" t="s">
        <v>179</v>
      </c>
      <c r="AD3" s="137" t="s">
        <v>10</v>
      </c>
      <c r="AE3" s="137" t="s">
        <v>180</v>
      </c>
      <c r="AF3" s="534"/>
      <c r="AG3" s="535"/>
      <c r="AH3" s="535"/>
      <c r="AI3" s="536"/>
      <c r="AJ3" s="544"/>
    </row>
    <row r="4" spans="2:36" ht="80.25" customHeight="1" x14ac:dyDescent="0.15">
      <c r="B4" s="111">
        <v>1</v>
      </c>
      <c r="C4" s="115" t="s">
        <v>135</v>
      </c>
      <c r="D4" s="570" t="s">
        <v>128</v>
      </c>
      <c r="E4" s="571"/>
      <c r="F4" s="571"/>
      <c r="G4" s="571"/>
      <c r="H4" s="571"/>
      <c r="I4" s="572"/>
      <c r="J4" s="559" t="s">
        <v>16</v>
      </c>
      <c r="K4" s="560"/>
      <c r="L4" s="561"/>
      <c r="M4" s="559" t="s">
        <v>16</v>
      </c>
      <c r="N4" s="560"/>
      <c r="O4" s="561"/>
      <c r="P4" s="573" t="s">
        <v>136</v>
      </c>
      <c r="Q4" s="574"/>
      <c r="R4" s="574"/>
      <c r="S4" s="575"/>
      <c r="T4" s="123">
        <f t="shared" ref="T4:T13" si="0">U4+V4</f>
        <v>600</v>
      </c>
      <c r="U4" s="129">
        <v>300</v>
      </c>
      <c r="V4" s="131">
        <v>300</v>
      </c>
      <c r="W4" s="135" t="s">
        <v>132</v>
      </c>
      <c r="X4" s="138" t="s">
        <v>132</v>
      </c>
      <c r="Y4" s="138" t="s">
        <v>138</v>
      </c>
      <c r="Z4" s="138" t="s">
        <v>132</v>
      </c>
      <c r="AA4" s="138" t="s">
        <v>138</v>
      </c>
      <c r="AB4" s="138" t="s">
        <v>132</v>
      </c>
      <c r="AC4" s="138" t="s">
        <v>138</v>
      </c>
      <c r="AD4" s="138" t="s">
        <v>138</v>
      </c>
      <c r="AE4" s="138" t="s">
        <v>132</v>
      </c>
      <c r="AF4" s="576" t="s">
        <v>5</v>
      </c>
      <c r="AG4" s="577"/>
      <c r="AH4" s="577"/>
      <c r="AI4" s="577"/>
      <c r="AJ4" s="142" t="s">
        <v>113</v>
      </c>
    </row>
    <row r="5" spans="2:36" ht="80.25" customHeight="1" x14ac:dyDescent="0.15">
      <c r="B5" s="112">
        <v>2</v>
      </c>
      <c r="C5" s="116" t="s">
        <v>130</v>
      </c>
      <c r="D5" s="567" t="s">
        <v>133</v>
      </c>
      <c r="E5" s="568"/>
      <c r="F5" s="568"/>
      <c r="G5" s="568"/>
      <c r="H5" s="568"/>
      <c r="I5" s="569"/>
      <c r="J5" s="556"/>
      <c r="K5" s="557"/>
      <c r="L5" s="558"/>
      <c r="M5" s="559"/>
      <c r="N5" s="560"/>
      <c r="O5" s="561"/>
      <c r="P5" s="562" t="s">
        <v>137</v>
      </c>
      <c r="Q5" s="563"/>
      <c r="R5" s="563"/>
      <c r="S5" s="564"/>
      <c r="T5" s="123">
        <f t="shared" si="0"/>
        <v>400</v>
      </c>
      <c r="U5" s="129">
        <v>200</v>
      </c>
      <c r="V5" s="131">
        <v>200</v>
      </c>
      <c r="W5" s="135"/>
      <c r="X5" s="138"/>
      <c r="Y5" s="138"/>
      <c r="Z5" s="138"/>
      <c r="AA5" s="138"/>
      <c r="AB5" s="138"/>
      <c r="AC5" s="138"/>
      <c r="AD5" s="138"/>
      <c r="AE5" s="138"/>
      <c r="AF5" s="565"/>
      <c r="AG5" s="566"/>
      <c r="AH5" s="566"/>
      <c r="AI5" s="566"/>
      <c r="AJ5" s="142"/>
    </row>
    <row r="6" spans="2:36" ht="80.25" customHeight="1" x14ac:dyDescent="0.15">
      <c r="B6" s="112">
        <v>3</v>
      </c>
      <c r="C6" s="116" t="s">
        <v>176</v>
      </c>
      <c r="D6" s="567" t="s">
        <v>134</v>
      </c>
      <c r="E6" s="568"/>
      <c r="F6" s="568"/>
      <c r="G6" s="568"/>
      <c r="H6" s="568"/>
      <c r="I6" s="569"/>
      <c r="J6" s="556"/>
      <c r="K6" s="557"/>
      <c r="L6" s="558"/>
      <c r="M6" s="559"/>
      <c r="N6" s="560"/>
      <c r="O6" s="561"/>
      <c r="P6" s="562" t="s">
        <v>16</v>
      </c>
      <c r="Q6" s="563"/>
      <c r="R6" s="563"/>
      <c r="S6" s="564"/>
      <c r="T6" s="123">
        <f t="shared" si="0"/>
        <v>200</v>
      </c>
      <c r="U6" s="129">
        <v>100</v>
      </c>
      <c r="V6" s="131">
        <v>100</v>
      </c>
      <c r="W6" s="135"/>
      <c r="X6" s="138"/>
      <c r="Y6" s="138"/>
      <c r="Z6" s="138"/>
      <c r="AA6" s="138"/>
      <c r="AB6" s="138"/>
      <c r="AC6" s="138"/>
      <c r="AD6" s="138"/>
      <c r="AE6" s="138"/>
      <c r="AF6" s="565"/>
      <c r="AG6" s="566"/>
      <c r="AH6" s="566"/>
      <c r="AI6" s="566"/>
      <c r="AJ6" s="142"/>
    </row>
    <row r="7" spans="2:36" ht="80.25" customHeight="1" x14ac:dyDescent="0.15">
      <c r="B7" s="112">
        <v>4</v>
      </c>
      <c r="C7" s="116"/>
      <c r="D7" s="556"/>
      <c r="E7" s="557"/>
      <c r="F7" s="557"/>
      <c r="G7" s="557"/>
      <c r="H7" s="557"/>
      <c r="I7" s="558"/>
      <c r="J7" s="556"/>
      <c r="K7" s="557"/>
      <c r="L7" s="558"/>
      <c r="M7" s="559"/>
      <c r="N7" s="560"/>
      <c r="O7" s="561"/>
      <c r="P7" s="562"/>
      <c r="Q7" s="563"/>
      <c r="R7" s="563"/>
      <c r="S7" s="564"/>
      <c r="T7" s="123">
        <f t="shared" si="0"/>
        <v>0</v>
      </c>
      <c r="U7" s="129"/>
      <c r="V7" s="131"/>
      <c r="W7" s="135"/>
      <c r="X7" s="138"/>
      <c r="Y7" s="138"/>
      <c r="Z7" s="138"/>
      <c r="AA7" s="138"/>
      <c r="AB7" s="138"/>
      <c r="AC7" s="138"/>
      <c r="AD7" s="138"/>
      <c r="AE7" s="138"/>
      <c r="AF7" s="565"/>
      <c r="AG7" s="566"/>
      <c r="AH7" s="566"/>
      <c r="AI7" s="566"/>
      <c r="AJ7" s="142"/>
    </row>
    <row r="8" spans="2:36" ht="80.25" customHeight="1" x14ac:dyDescent="0.15">
      <c r="B8" s="112">
        <v>5</v>
      </c>
      <c r="C8" s="116"/>
      <c r="D8" s="556"/>
      <c r="E8" s="557"/>
      <c r="F8" s="557"/>
      <c r="G8" s="557"/>
      <c r="H8" s="557"/>
      <c r="I8" s="558"/>
      <c r="J8" s="556"/>
      <c r="K8" s="557"/>
      <c r="L8" s="558"/>
      <c r="M8" s="559"/>
      <c r="N8" s="560"/>
      <c r="O8" s="561"/>
      <c r="P8" s="562"/>
      <c r="Q8" s="563"/>
      <c r="R8" s="563"/>
      <c r="S8" s="564"/>
      <c r="T8" s="123">
        <f t="shared" si="0"/>
        <v>0</v>
      </c>
      <c r="U8" s="129"/>
      <c r="V8" s="131"/>
      <c r="W8" s="135"/>
      <c r="X8" s="138"/>
      <c r="Y8" s="138"/>
      <c r="Z8" s="138"/>
      <c r="AA8" s="138"/>
      <c r="AB8" s="138"/>
      <c r="AC8" s="138"/>
      <c r="AD8" s="138"/>
      <c r="AE8" s="138"/>
      <c r="AF8" s="565"/>
      <c r="AG8" s="566"/>
      <c r="AH8" s="566"/>
      <c r="AI8" s="566"/>
      <c r="AJ8" s="142"/>
    </row>
    <row r="9" spans="2:36" ht="80.25" customHeight="1" x14ac:dyDescent="0.15">
      <c r="B9" s="112">
        <v>6</v>
      </c>
      <c r="C9" s="116"/>
      <c r="D9" s="556"/>
      <c r="E9" s="557"/>
      <c r="F9" s="557"/>
      <c r="G9" s="557"/>
      <c r="H9" s="557"/>
      <c r="I9" s="558"/>
      <c r="J9" s="556"/>
      <c r="K9" s="557"/>
      <c r="L9" s="558"/>
      <c r="M9" s="559"/>
      <c r="N9" s="560"/>
      <c r="O9" s="561"/>
      <c r="P9" s="562"/>
      <c r="Q9" s="563"/>
      <c r="R9" s="563"/>
      <c r="S9" s="564"/>
      <c r="T9" s="123">
        <f t="shared" si="0"/>
        <v>0</v>
      </c>
      <c r="U9" s="129"/>
      <c r="V9" s="131"/>
      <c r="W9" s="135"/>
      <c r="X9" s="138"/>
      <c r="Y9" s="138"/>
      <c r="Z9" s="138"/>
      <c r="AA9" s="138"/>
      <c r="AB9" s="138"/>
      <c r="AC9" s="138"/>
      <c r="AD9" s="138"/>
      <c r="AE9" s="138"/>
      <c r="AF9" s="565"/>
      <c r="AG9" s="566"/>
      <c r="AH9" s="566"/>
      <c r="AI9" s="566"/>
      <c r="AJ9" s="142"/>
    </row>
    <row r="10" spans="2:36" ht="80.25" customHeight="1" x14ac:dyDescent="0.15">
      <c r="B10" s="112">
        <v>7</v>
      </c>
      <c r="C10" s="116"/>
      <c r="D10" s="556"/>
      <c r="E10" s="557"/>
      <c r="F10" s="557"/>
      <c r="G10" s="557"/>
      <c r="H10" s="557"/>
      <c r="I10" s="558"/>
      <c r="J10" s="556"/>
      <c r="K10" s="557"/>
      <c r="L10" s="558"/>
      <c r="M10" s="559"/>
      <c r="N10" s="560"/>
      <c r="O10" s="561"/>
      <c r="P10" s="562"/>
      <c r="Q10" s="563"/>
      <c r="R10" s="563"/>
      <c r="S10" s="564"/>
      <c r="T10" s="123">
        <f t="shared" si="0"/>
        <v>0</v>
      </c>
      <c r="U10" s="129"/>
      <c r="V10" s="131"/>
      <c r="W10" s="135"/>
      <c r="X10" s="138"/>
      <c r="Y10" s="138"/>
      <c r="Z10" s="138"/>
      <c r="AA10" s="138"/>
      <c r="AB10" s="138"/>
      <c r="AC10" s="138"/>
      <c r="AD10" s="138"/>
      <c r="AE10" s="138"/>
      <c r="AF10" s="565"/>
      <c r="AG10" s="566"/>
      <c r="AH10" s="566"/>
      <c r="AI10" s="566"/>
      <c r="AJ10" s="142"/>
    </row>
    <row r="11" spans="2:36" ht="80.25" customHeight="1" x14ac:dyDescent="0.15">
      <c r="B11" s="112">
        <v>8</v>
      </c>
      <c r="C11" s="116"/>
      <c r="D11" s="556"/>
      <c r="E11" s="557"/>
      <c r="F11" s="557"/>
      <c r="G11" s="557"/>
      <c r="H11" s="557"/>
      <c r="I11" s="558"/>
      <c r="J11" s="556"/>
      <c r="K11" s="557"/>
      <c r="L11" s="558"/>
      <c r="M11" s="559"/>
      <c r="N11" s="560"/>
      <c r="O11" s="561"/>
      <c r="P11" s="562"/>
      <c r="Q11" s="563"/>
      <c r="R11" s="563"/>
      <c r="S11" s="564"/>
      <c r="T11" s="123">
        <f t="shared" si="0"/>
        <v>0</v>
      </c>
      <c r="U11" s="129"/>
      <c r="V11" s="131"/>
      <c r="W11" s="135"/>
      <c r="X11" s="138"/>
      <c r="Y11" s="138"/>
      <c r="Z11" s="138"/>
      <c r="AA11" s="138"/>
      <c r="AB11" s="138"/>
      <c r="AC11" s="138"/>
      <c r="AD11" s="138"/>
      <c r="AE11" s="138"/>
      <c r="AF11" s="565"/>
      <c r="AG11" s="566"/>
      <c r="AH11" s="566"/>
      <c r="AI11" s="566"/>
      <c r="AJ11" s="142"/>
    </row>
    <row r="12" spans="2:36" ht="80.25" customHeight="1" x14ac:dyDescent="0.15">
      <c r="B12" s="112">
        <v>9</v>
      </c>
      <c r="C12" s="116"/>
      <c r="D12" s="556"/>
      <c r="E12" s="557"/>
      <c r="F12" s="557"/>
      <c r="G12" s="557"/>
      <c r="H12" s="557"/>
      <c r="I12" s="558"/>
      <c r="J12" s="556"/>
      <c r="K12" s="557"/>
      <c r="L12" s="558"/>
      <c r="M12" s="559"/>
      <c r="N12" s="560"/>
      <c r="O12" s="561"/>
      <c r="P12" s="562"/>
      <c r="Q12" s="563"/>
      <c r="R12" s="563"/>
      <c r="S12" s="564"/>
      <c r="T12" s="123">
        <f t="shared" si="0"/>
        <v>0</v>
      </c>
      <c r="U12" s="129"/>
      <c r="V12" s="131"/>
      <c r="W12" s="135"/>
      <c r="X12" s="138"/>
      <c r="Y12" s="138"/>
      <c r="Z12" s="138"/>
      <c r="AA12" s="138"/>
      <c r="AB12" s="138"/>
      <c r="AC12" s="138"/>
      <c r="AD12" s="138"/>
      <c r="AE12" s="138"/>
      <c r="AF12" s="565"/>
      <c r="AG12" s="566"/>
      <c r="AH12" s="566"/>
      <c r="AI12" s="566"/>
      <c r="AJ12" s="142"/>
    </row>
    <row r="13" spans="2:36" ht="80.25" customHeight="1" x14ac:dyDescent="0.15">
      <c r="B13" s="113">
        <v>10</v>
      </c>
      <c r="C13" s="116"/>
      <c r="D13" s="545"/>
      <c r="E13" s="546"/>
      <c r="F13" s="546"/>
      <c r="G13" s="546"/>
      <c r="H13" s="546"/>
      <c r="I13" s="547"/>
      <c r="J13" s="545"/>
      <c r="K13" s="546"/>
      <c r="L13" s="547"/>
      <c r="M13" s="548"/>
      <c r="N13" s="549"/>
      <c r="O13" s="550"/>
      <c r="P13" s="551"/>
      <c r="Q13" s="552"/>
      <c r="R13" s="552"/>
      <c r="S13" s="553"/>
      <c r="T13" s="124">
        <f t="shared" si="0"/>
        <v>0</v>
      </c>
      <c r="U13" s="130"/>
      <c r="V13" s="132"/>
      <c r="W13" s="136"/>
      <c r="X13" s="139"/>
      <c r="Y13" s="139"/>
      <c r="Z13" s="139"/>
      <c r="AA13" s="139"/>
      <c r="AB13" s="139"/>
      <c r="AC13" s="139"/>
      <c r="AD13" s="139"/>
      <c r="AE13" s="139"/>
      <c r="AF13" s="554"/>
      <c r="AG13" s="555"/>
      <c r="AH13" s="555"/>
      <c r="AI13" s="555"/>
      <c r="AJ13" s="143"/>
    </row>
    <row r="14" spans="2:36" x14ac:dyDescent="0.15">
      <c r="B14" s="114"/>
      <c r="C14" s="117"/>
      <c r="D14" s="117"/>
      <c r="E14" s="117"/>
      <c r="F14" s="117"/>
      <c r="G14" s="117"/>
      <c r="H14" s="117"/>
      <c r="I14" s="117"/>
      <c r="J14" s="117"/>
      <c r="K14" s="117"/>
      <c r="L14" s="117"/>
      <c r="M14" s="117"/>
      <c r="N14" s="117"/>
      <c r="O14" s="117"/>
      <c r="P14" s="513" t="s">
        <v>126</v>
      </c>
      <c r="Q14" s="513"/>
      <c r="R14" s="513"/>
      <c r="S14" s="513"/>
      <c r="T14" s="125">
        <f>SUM(T4:T13)</f>
        <v>1200</v>
      </c>
      <c r="U14" s="125">
        <f>SUM(U4:U13)</f>
        <v>600</v>
      </c>
      <c r="V14" s="125">
        <f>SUM(V4:V13)</f>
        <v>600</v>
      </c>
      <c r="W14" s="514"/>
      <c r="X14" s="514"/>
      <c r="Y14" s="514"/>
      <c r="Z14" s="514"/>
      <c r="AA14" s="514"/>
      <c r="AB14" s="514"/>
      <c r="AC14" s="514"/>
      <c r="AD14" s="514"/>
      <c r="AE14" s="514"/>
      <c r="AF14" s="514"/>
      <c r="AG14" s="514"/>
      <c r="AH14" s="514"/>
      <c r="AI14" s="514"/>
      <c r="AJ14" s="515"/>
    </row>
    <row r="15" spans="2:36" x14ac:dyDescent="0.15">
      <c r="S15" s="122" t="s">
        <v>127</v>
      </c>
      <c r="T15" s="126">
        <f>IF($D$1="",0,VLOOKUP($D$1,'プロジェクトリスト(様式1-1)※記載例'!$B$4:$L$23,9,FALSE))</f>
        <v>12660</v>
      </c>
      <c r="U15" s="126">
        <f>IF($D$1="",0,VLOOKUP($D$1,'プロジェクトリスト(様式1-1)※記載例'!$B$4:$L$23,10,FALSE))</f>
        <v>6330</v>
      </c>
      <c r="V15" s="126">
        <f>IF($D$1="",0,VLOOKUP($D$1,'プロジェクトリスト(様式1-1)※記載例'!$B$4:$L$23,11,FALSE))</f>
        <v>6330</v>
      </c>
    </row>
    <row r="16" spans="2:36" x14ac:dyDescent="0.15">
      <c r="S16" s="122"/>
      <c r="T16" s="127" t="str">
        <f>IF(T14=T15,"OK","×")</f>
        <v>×</v>
      </c>
      <c r="U16" s="127" t="str">
        <f>IF(U14=U15,"OK","×")</f>
        <v>×</v>
      </c>
      <c r="V16" s="127" t="str">
        <f>IF(V14=V15,"OK","×")</f>
        <v>×</v>
      </c>
    </row>
    <row r="20" spans="4:36" s="79" customFormat="1" x14ac:dyDescent="0.15">
      <c r="E20" s="120"/>
      <c r="L20" s="79" t="s">
        <v>31</v>
      </c>
      <c r="O20" s="121"/>
      <c r="T20" s="110"/>
      <c r="U20" s="110"/>
      <c r="V20" s="110"/>
      <c r="AJ20" s="80"/>
    </row>
    <row r="21" spans="4:36" s="79" customFormat="1" x14ac:dyDescent="0.15">
      <c r="D21" s="119"/>
      <c r="O21" s="121"/>
      <c r="T21" s="110"/>
      <c r="U21" s="110"/>
      <c r="V21" s="110"/>
      <c r="AJ21" s="80"/>
    </row>
  </sheetData>
  <mergeCells count="68">
    <mergeCell ref="B1:C1"/>
    <mergeCell ref="E1:F1"/>
    <mergeCell ref="G1:T1"/>
    <mergeCell ref="AH1:AJ1"/>
    <mergeCell ref="W2:AE2"/>
    <mergeCell ref="D4:I4"/>
    <mergeCell ref="J4:L4"/>
    <mergeCell ref="M4:O4"/>
    <mergeCell ref="P4:S4"/>
    <mergeCell ref="AF4:AI4"/>
    <mergeCell ref="D5:I5"/>
    <mergeCell ref="J5:L5"/>
    <mergeCell ref="M5:O5"/>
    <mergeCell ref="P5:S5"/>
    <mergeCell ref="AF5:AI5"/>
    <mergeCell ref="D6:I6"/>
    <mergeCell ref="J6:L6"/>
    <mergeCell ref="M6:O6"/>
    <mergeCell ref="P6:S6"/>
    <mergeCell ref="AF6:AI6"/>
    <mergeCell ref="D7:I7"/>
    <mergeCell ref="J7:L7"/>
    <mergeCell ref="M7:O7"/>
    <mergeCell ref="P7:S7"/>
    <mergeCell ref="AF7:AI7"/>
    <mergeCell ref="D8:I8"/>
    <mergeCell ref="J8:L8"/>
    <mergeCell ref="M8:O8"/>
    <mergeCell ref="P8:S8"/>
    <mergeCell ref="AF8:AI8"/>
    <mergeCell ref="D9:I9"/>
    <mergeCell ref="J9:L9"/>
    <mergeCell ref="M9:O9"/>
    <mergeCell ref="P9:S9"/>
    <mergeCell ref="AF9:AI9"/>
    <mergeCell ref="D10:I10"/>
    <mergeCell ref="J10:L10"/>
    <mergeCell ref="M10:O10"/>
    <mergeCell ref="P10:S10"/>
    <mergeCell ref="AF10:AI10"/>
    <mergeCell ref="D11:I11"/>
    <mergeCell ref="J11:L11"/>
    <mergeCell ref="M11:O11"/>
    <mergeCell ref="P11:S11"/>
    <mergeCell ref="AF11:AI11"/>
    <mergeCell ref="P13:S13"/>
    <mergeCell ref="AF13:AI13"/>
    <mergeCell ref="D12:I12"/>
    <mergeCell ref="J12:L12"/>
    <mergeCell ref="M12:O12"/>
    <mergeCell ref="P12:S12"/>
    <mergeCell ref="AF12:AI12"/>
    <mergeCell ref="P14:S14"/>
    <mergeCell ref="W14:AJ14"/>
    <mergeCell ref="B2:B3"/>
    <mergeCell ref="C2:C3"/>
    <mergeCell ref="D2:I3"/>
    <mergeCell ref="J2:L3"/>
    <mergeCell ref="M2:O3"/>
    <mergeCell ref="P2:S3"/>
    <mergeCell ref="T2:T3"/>
    <mergeCell ref="U2:U3"/>
    <mergeCell ref="V2:V3"/>
    <mergeCell ref="AF2:AI3"/>
    <mergeCell ref="AJ2:AJ3"/>
    <mergeCell ref="D13:I13"/>
    <mergeCell ref="J13:L13"/>
    <mergeCell ref="M13:O13"/>
  </mergeCells>
  <phoneticPr fontId="2"/>
  <dataValidations count="6">
    <dataValidation type="decimal" allowBlank="1" showInputMessage="1" showErrorMessage="1" sqref="T4:T13 K851942:K851981 K786406:K786445 K720870:K720909 K655334:K655373 K589798:K589837 K524262:K524301 K458726:K458765 K393190:K393229 K327654:K327693 K262118:K262157 K196582:K196621 K131046:K131085 K65510:K65549 K983014:K983053 D983007:D983008 D917471:D917472 D851935:D851936 D786399:D786400 D720863:D720864 D655327:D655328 D589791:D589792 D524255:D524256 D458719:D458720 D393183:D393184 D327647:D327648 D262111:D262112 D196575:D196576 D131039:D131040 D65503:D65504 K917478:K917517">
      <formula1>0</formula1>
      <formula2>100000000</formula2>
    </dataValidation>
    <dataValidation type="list" allowBlank="1" showInputMessage="1" showErrorMessage="1" sqref="W4:AE13">
      <formula1>"－,○"</formula1>
    </dataValidation>
    <dataValidation type="list" allowBlank="1" showInputMessage="1" showErrorMessage="1" sqref="V983003 V917467 V851931 V786395 V720859 V655323 V589787 V524251 V458715 V393179 V327643 V262107 V196571 V131035 V65499 P917478:R917517 P851942:R851981 P786406:R786445 P720870:R720909 P655334:R655373 P589798:R589837 P524262:R524301 P458726:R458765 P393190:R393229 P327654:R327693 P262118:R262157 P196582:R196621 P131046:R131085 P65510:R65549 P983014:R983053 L917478:N917517 L983014:N983053 Q65499 Q131035 Q196571 Q262107 Q327643 Q393179 Q458715 Q524251 Q589787 Q655323 Q720859 Q786395 Q851931 Q917467 Q983003 L851942:N851981 L65510:N65549 L131046:N131085 L196582:N196621 L262118:N262157 L327654:N327693 L393190:N393229 L458726:N458765 L524262:N524301 L589798:N589837 L655334:N655373 L720870:N720909 L786406:N786445 C131056 C65512 C131048 C196584 C262120 C327656 C393192 C458728 C524264 C589800 C655336 C720872 C786408 C851944 C917480 C983016 C196592 C65510 C131046 C196582 C262118 C327654 C393190 C458726 C524262 C589798 C655334 C720870 C786406 C851942 C917478 C983014 C262128 C65526 C131062 C196598 C262134 C327670 C393206 C458742 C524278 C589814 C655350 C720886 C786422 C851958 C917494 C983030 C327664 C65514 C131050 C196586 C262122 C327658 C393194 C458730 C524266 C589802 C655338 C720874 C786410 C851946 C917482 C983018 C393200 C65534 C131070 C196606 C262142 C327678 C393214 C458750 C524286 C589822 C655358 C720894 C786430 C851966 C917502 C983038 C458736 C65530 C131066 C196602 C262138 C327674 C393210 C458746 C524282 C589818 C655354 C720890 C786426 C851962 C917498 C983034 C524272 C65518 C131054 C196590 C262126 C327662 C393198 C458734 C524270 C589806 C655342 C720878 C786414 C851950 C917486 C983022 C589808 C65516 C131052 C196588 C262124 C327660 C393196 C458732 C524268 C589804 C655340 C720876 C786412 C851948 C917484 C983020 C655344 C65522 C131058 C196594 C262130 C327666 C393202 C458738 C524274 C589810 C655346 C720882 C786418 C851954 C917490 C983026 C720880 C65528 C131064 C196600 C262136 C327672 C393208 C458744 C524280 C589816 C655352 C720888 C786424 C851960 C917496 C983032 C786416 C65524 C131060 C196596 C262132 C327668 C393204 C458740 C524276 C589812 C655348 C720884 C786420 C851956 C917492 C983028 C851952 C65532 C131068 C196604 C262140 C327676 C393212 C458748 C524284 C589820 C655356 C720892 C786428 C851964 C917500 C983036 C917488 C65536:C65549 C131072:C131085 C196608:C196621 C262144:C262157 C327680:C327693 C393216:C393229 C458752:C458765 C524288:C524301 C589824:C589837 C655360:C655373 C720896:C720909 C786432:C786445 C851968:C851981 C917504:C917517 C983040:C983053 C983024 C65520 G983005:K983008 G65501:K65504 G131037:K131040 G196573:K196576 G262109:K262112 G327645:K327648 G393181:K393184 G458717:K458720 G524253:K524256 G589789:K589792 G655325:K655328 G720861:K720864 G786397:K786400 G851933:K851936 G917469:K917472"/>
    <dataValidation type="decimal" allowBlank="1" showInputMessage="1" showErrorMessage="1" sqref="X917478:X917517 X851942:X851981 X786406:X786445 X720870:X720909 X655334:X655373 X589798:X589837 X524262:X524301 X458726:X458765 X393190:X393229 X327654:X327693 X262118:X262157 X196582:X196621 X131046:X131085 X65510:X65549 X983014:X983053 V65510:V65549 V131046:V131085 V196582:V196621 V262118:V262157 V327654:V327693 V393190:V393229 V458726:V458765 V524262:V524301 V589798:V589837 V655334:V655373 V720870:V720909 V786406:V786445 V851942:V851981 V917478:V917517 V983014:V983053">
      <formula1>0</formula1>
      <formula2>1000000000</formula2>
    </dataValidation>
    <dataValidation type="whole" allowBlank="1" showInputMessage="1" showErrorMessage="1" sqref="Y983014:AE983053 Y65510:AE65549 Y131046:AE131085 Y196582:AE196621 Y262118:AE262157 Y327654:AE327693 Y393190:AE393229 Y458726:AE458765 Y524262:AE524301 Y589798:AE589837 Y655334:AE655373 Y720870:AE720909 Y786406:AE786445 Y851942:AE851981 Y917478:AE917517">
      <formula1>0</formula1>
      <formula2>1000000000</formula2>
    </dataValidation>
    <dataValidation type="list" allowBlank="1" showInputMessage="1" showErrorMessage="1" sqref="C4:C13">
      <formula1>"旅行会社招請,現地海外商談会,トラベルマート,共同広告,セミナー（BtoB),旅行会社等セールスコール,純広告（オフライン・オンライン）,純広告（オフラン）,純広告（オンライン）,メディア・インフルエンサー招請,海外メディア・インフルエンサー説明会,インターネット（WEB）,インターネット（SNS）,印刷物・画像・映像,イベント・旅行博等出展"</formula1>
    </dataValidation>
  </dataValidations>
  <printOptions horizontalCentered="1" verticalCentered="1"/>
  <pageMargins left="0.43307086614173229" right="0.43307086614173229" top="0.23622047244094491" bottom="0.23622047244094491" header="0.19685039370078741" footer="0.19685039370078741"/>
  <pageSetup paperSize="9" scale="65" orientation="landscape" cellComments="asDisplayed" r:id="rId1"/>
  <headerFooter>
    <oddHeader>&amp;L［資料３］&amp;R【様式１－３】</oddHeader>
    <oddFooter>&amp;R&amp;"Meiryo UI,標準"‹R4年度› 地域の観光資源を活用したプロモーション事業</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V104"/>
  <sheetViews>
    <sheetView zoomScale="70" zoomScaleNormal="70" zoomScaleSheetLayoutView="80" workbookViewId="0">
      <pane xSplit="8" ySplit="3" topLeftCell="AI4" activePane="bottomRight" state="frozen"/>
      <selection activeCell="M17" sqref="M17"/>
      <selection pane="topRight" activeCell="M17" sqref="M17"/>
      <selection pane="bottomLeft" activeCell="M17" sqref="M17"/>
      <selection pane="bottomRight" activeCell="E12" sqref="E12"/>
    </sheetView>
  </sheetViews>
  <sheetFormatPr defaultRowHeight="26.25" customHeight="1" x14ac:dyDescent="0.25"/>
  <cols>
    <col min="1" max="1" width="6.125" style="144" customWidth="1"/>
    <col min="2" max="2" width="15.625" style="145" customWidth="1"/>
    <col min="3" max="3" width="6.125" style="145" customWidth="1"/>
    <col min="4" max="4" width="20.5" style="146" customWidth="1"/>
    <col min="5" max="7" width="11.625" style="145" customWidth="1"/>
    <col min="8" max="8" width="11.625" style="147" customWidth="1"/>
    <col min="9" max="9" width="17.125" style="148" bestFit="1" customWidth="1"/>
    <col min="10" max="11" width="13.25" style="149" bestFit="1" customWidth="1"/>
    <col min="12" max="12" width="7.5" style="150" customWidth="1"/>
    <col min="13" max="13" width="17.625" style="144" customWidth="1"/>
    <col min="14" max="14" width="15.25" style="148" customWidth="1"/>
    <col min="15" max="16" width="13.25" style="149" customWidth="1"/>
    <col min="17" max="17" width="7.625" style="150" customWidth="1"/>
    <col min="18" max="18" width="17.625" style="144" customWidth="1"/>
    <col min="19" max="19" width="1.5" style="151" customWidth="1"/>
    <col min="20" max="20" width="15.375" style="152" customWidth="1"/>
    <col min="21" max="22" width="13.25" style="149" customWidth="1"/>
    <col min="23" max="23" width="7.625" style="144" customWidth="1"/>
    <col min="24" max="24" width="17.5" style="144" customWidth="1"/>
    <col min="25" max="25" width="15.25" style="152" customWidth="1"/>
    <col min="26" max="27" width="13.25" style="149" customWidth="1"/>
    <col min="28" max="28" width="7.625" style="144" customWidth="1"/>
    <col min="29" max="29" width="17.625" style="144" customWidth="1"/>
    <col min="30" max="30" width="15.25" style="152" customWidth="1"/>
    <col min="31" max="32" width="13.25" style="149" customWidth="1"/>
    <col min="33" max="33" width="7.625" style="144" customWidth="1"/>
    <col min="34" max="34" width="17.625" style="144" customWidth="1"/>
    <col min="35" max="35" width="1.5" style="151" customWidth="1"/>
    <col min="36" max="36" width="3.875" style="150" bestFit="1" customWidth="1"/>
    <col min="37" max="37" width="12.375" style="144" bestFit="1" customWidth="1"/>
    <col min="38" max="38" width="6.5" style="144" bestFit="1" customWidth="1"/>
    <col min="39" max="39" width="12.375" style="144" bestFit="1" customWidth="1"/>
    <col min="40" max="40" width="7.75" style="153" bestFit="1" customWidth="1"/>
    <col min="41" max="41" width="12.375" style="144" bestFit="1" customWidth="1"/>
    <col min="42" max="42" width="7.75" style="153" bestFit="1" customWidth="1"/>
    <col min="43" max="43" width="12.375" style="144" bestFit="1" customWidth="1"/>
    <col min="44" max="44" width="6.5" style="153" bestFit="1" customWidth="1"/>
    <col min="45" max="45" width="12.75" style="144" bestFit="1" customWidth="1"/>
    <col min="46" max="46" width="10" style="144" bestFit="1" customWidth="1"/>
    <col min="47" max="47" width="8" style="154" bestFit="1" customWidth="1"/>
    <col min="48" max="48" width="18.25" style="144" bestFit="1" customWidth="1"/>
    <col min="49" max="49" width="9" style="144" customWidth="1"/>
    <col min="50" max="16384" width="9" style="144"/>
  </cols>
  <sheetData>
    <row r="1" spans="1:48" s="155" customFormat="1" ht="26.25" customHeight="1" x14ac:dyDescent="0.15">
      <c r="A1" s="615" t="s">
        <v>171</v>
      </c>
      <c r="B1" s="616"/>
      <c r="C1" s="616"/>
      <c r="D1" s="616"/>
      <c r="E1" s="616"/>
      <c r="F1" s="616"/>
      <c r="G1" s="616"/>
      <c r="H1" s="617"/>
      <c r="I1" s="184"/>
      <c r="J1" s="188"/>
      <c r="K1" s="193"/>
      <c r="L1" s="198"/>
      <c r="M1" s="205"/>
      <c r="N1" s="184"/>
      <c r="O1" s="188"/>
      <c r="P1" s="193"/>
      <c r="Q1" s="198"/>
      <c r="R1" s="205"/>
      <c r="S1" s="213"/>
      <c r="T1" s="219"/>
      <c r="U1" s="188"/>
      <c r="V1" s="224" t="s">
        <v>82</v>
      </c>
      <c r="W1" s="226"/>
      <c r="X1" s="205"/>
      <c r="Y1" s="219"/>
      <c r="Z1" s="188"/>
      <c r="AA1" s="193"/>
      <c r="AB1" s="226"/>
      <c r="AC1" s="205"/>
      <c r="AD1" s="219"/>
      <c r="AE1" s="188"/>
      <c r="AF1" s="193"/>
      <c r="AG1" s="226"/>
      <c r="AH1" s="205"/>
      <c r="AI1" s="218"/>
      <c r="AJ1" s="244"/>
      <c r="AN1" s="250"/>
      <c r="AP1" s="250"/>
      <c r="AR1" s="250"/>
      <c r="AU1" s="257"/>
    </row>
    <row r="2" spans="1:48" s="145" customFormat="1" ht="26.25" customHeight="1" x14ac:dyDescent="0.15">
      <c r="A2" s="158"/>
      <c r="B2" s="160" t="s">
        <v>83</v>
      </c>
      <c r="C2" s="618" t="str">
        <f>IF('プロジェクトリスト(様式1-1)※記載例'!L1="","",'プロジェクトリスト(様式1-1)※記載例'!L1)</f>
        <v>北海道運輸局</v>
      </c>
      <c r="D2" s="619"/>
      <c r="E2" s="619"/>
      <c r="F2" s="619"/>
      <c r="G2" s="619"/>
      <c r="H2" s="620"/>
      <c r="I2" s="621" t="s">
        <v>84</v>
      </c>
      <c r="J2" s="622"/>
      <c r="K2" s="622"/>
      <c r="L2" s="622"/>
      <c r="M2" s="623"/>
      <c r="N2" s="621" t="s">
        <v>86</v>
      </c>
      <c r="O2" s="622"/>
      <c r="P2" s="622"/>
      <c r="Q2" s="622"/>
      <c r="R2" s="623"/>
      <c r="S2" s="214"/>
      <c r="T2" s="621" t="s">
        <v>87</v>
      </c>
      <c r="U2" s="622"/>
      <c r="V2" s="622"/>
      <c r="W2" s="622"/>
      <c r="X2" s="622"/>
      <c r="Y2" s="621" t="s">
        <v>88</v>
      </c>
      <c r="Z2" s="622"/>
      <c r="AA2" s="622"/>
      <c r="AB2" s="622"/>
      <c r="AC2" s="622"/>
      <c r="AD2" s="621" t="s">
        <v>89</v>
      </c>
      <c r="AE2" s="622"/>
      <c r="AF2" s="622"/>
      <c r="AG2" s="622"/>
      <c r="AH2" s="623"/>
      <c r="AI2" s="242"/>
      <c r="AJ2" s="624" t="s">
        <v>105</v>
      </c>
      <c r="AK2" s="625"/>
      <c r="AL2" s="625"/>
      <c r="AM2" s="625"/>
      <c r="AN2" s="625"/>
      <c r="AO2" s="625"/>
      <c r="AP2" s="625"/>
      <c r="AQ2" s="625"/>
      <c r="AR2" s="626"/>
      <c r="AS2" s="627" t="s">
        <v>76</v>
      </c>
      <c r="AT2" s="625"/>
      <c r="AU2" s="625"/>
      <c r="AV2" s="626"/>
    </row>
    <row r="3" spans="1:48" s="145" customFormat="1" ht="37.5" customHeight="1" x14ac:dyDescent="0.15">
      <c r="A3" s="159" t="s">
        <v>1</v>
      </c>
      <c r="B3" s="161" t="s">
        <v>70</v>
      </c>
      <c r="C3" s="159" t="s">
        <v>28</v>
      </c>
      <c r="D3" s="167" t="s">
        <v>71</v>
      </c>
      <c r="E3" s="161" t="s">
        <v>30</v>
      </c>
      <c r="F3" s="159" t="s">
        <v>173</v>
      </c>
      <c r="G3" s="159" t="s">
        <v>63</v>
      </c>
      <c r="H3" s="159" t="s">
        <v>49</v>
      </c>
      <c r="I3" s="185" t="s">
        <v>92</v>
      </c>
      <c r="J3" s="189" t="s">
        <v>60</v>
      </c>
      <c r="K3" s="194" t="s">
        <v>95</v>
      </c>
      <c r="L3" s="199" t="s">
        <v>96</v>
      </c>
      <c r="M3" s="206" t="s">
        <v>97</v>
      </c>
      <c r="N3" s="185" t="s">
        <v>92</v>
      </c>
      <c r="O3" s="189" t="s">
        <v>60</v>
      </c>
      <c r="P3" s="194" t="s">
        <v>95</v>
      </c>
      <c r="Q3" s="199" t="s">
        <v>96</v>
      </c>
      <c r="R3" s="206" t="s">
        <v>97</v>
      </c>
      <c r="S3" s="214"/>
      <c r="T3" s="185" t="s">
        <v>92</v>
      </c>
      <c r="U3" s="189" t="s">
        <v>60</v>
      </c>
      <c r="V3" s="194" t="s">
        <v>95</v>
      </c>
      <c r="W3" s="199" t="s">
        <v>96</v>
      </c>
      <c r="X3" s="231" t="s">
        <v>97</v>
      </c>
      <c r="Y3" s="185" t="s">
        <v>92</v>
      </c>
      <c r="Z3" s="189" t="s">
        <v>60</v>
      </c>
      <c r="AA3" s="194" t="s">
        <v>95</v>
      </c>
      <c r="AB3" s="199" t="s">
        <v>96</v>
      </c>
      <c r="AC3" s="231" t="s">
        <v>97</v>
      </c>
      <c r="AD3" s="185" t="s">
        <v>92</v>
      </c>
      <c r="AE3" s="189" t="s">
        <v>60</v>
      </c>
      <c r="AF3" s="194" t="s">
        <v>95</v>
      </c>
      <c r="AG3" s="199" t="s">
        <v>96</v>
      </c>
      <c r="AH3" s="231" t="s">
        <v>97</v>
      </c>
      <c r="AI3" s="241"/>
      <c r="AJ3" s="245" t="s">
        <v>67</v>
      </c>
      <c r="AK3" s="247" t="s">
        <v>119</v>
      </c>
      <c r="AL3" s="248">
        <v>44022</v>
      </c>
      <c r="AM3" s="249" t="s">
        <v>85</v>
      </c>
      <c r="AN3" s="251">
        <v>44114</v>
      </c>
      <c r="AO3" s="249" t="s">
        <v>103</v>
      </c>
      <c r="AP3" s="251">
        <v>44175</v>
      </c>
      <c r="AQ3" s="249" t="s">
        <v>106</v>
      </c>
      <c r="AR3" s="253">
        <v>44265</v>
      </c>
      <c r="AS3" s="254" t="s">
        <v>107</v>
      </c>
      <c r="AT3" s="256" t="s">
        <v>108</v>
      </c>
      <c r="AU3" s="258" t="s">
        <v>75</v>
      </c>
      <c r="AV3" s="252" t="s">
        <v>90</v>
      </c>
    </row>
    <row r="4" spans="1:48" s="145" customFormat="1" ht="26.25" customHeight="1" x14ac:dyDescent="0.15">
      <c r="A4" s="587">
        <v>1</v>
      </c>
      <c r="B4" s="162" t="s">
        <v>104</v>
      </c>
      <c r="C4" s="163"/>
      <c r="D4" s="168"/>
      <c r="E4" s="163"/>
      <c r="F4" s="163"/>
      <c r="G4" s="163"/>
      <c r="H4" s="182"/>
      <c r="I4" s="599"/>
      <c r="J4" s="600"/>
      <c r="K4" s="600"/>
      <c r="L4" s="200" t="s">
        <v>99</v>
      </c>
      <c r="M4" s="207"/>
      <c r="N4" s="600"/>
      <c r="O4" s="600"/>
      <c r="P4" s="600"/>
      <c r="Q4" s="600"/>
      <c r="R4" s="601"/>
      <c r="S4" s="215"/>
      <c r="T4" s="606"/>
      <c r="U4" s="611"/>
      <c r="V4" s="611"/>
      <c r="W4" s="200" t="s">
        <v>98</v>
      </c>
      <c r="X4" s="232"/>
      <c r="Y4" s="602"/>
      <c r="Z4" s="600"/>
      <c r="AA4" s="600"/>
      <c r="AB4" s="600"/>
      <c r="AC4" s="601"/>
      <c r="AD4" s="602"/>
      <c r="AE4" s="600"/>
      <c r="AF4" s="600"/>
      <c r="AG4" s="600"/>
      <c r="AH4" s="601"/>
      <c r="AI4" s="243"/>
      <c r="AJ4" s="612" t="str">
        <f>IF(B5="","",B5)</f>
        <v>Adventure Travel HOKKKAIDOプロモーション</v>
      </c>
      <c r="AK4" s="613"/>
      <c r="AL4" s="613"/>
      <c r="AM4" s="613"/>
      <c r="AN4" s="613"/>
      <c r="AO4" s="613"/>
      <c r="AP4" s="613"/>
      <c r="AQ4" s="613"/>
      <c r="AR4" s="613"/>
      <c r="AS4" s="613"/>
      <c r="AT4" s="613"/>
      <c r="AU4" s="613"/>
      <c r="AV4" s="614"/>
    </row>
    <row r="5" spans="1:48" s="145" customFormat="1" ht="26.25" customHeight="1" x14ac:dyDescent="0.15">
      <c r="A5" s="588"/>
      <c r="B5" s="590" t="str">
        <f>IF('プロジェクトリスト(様式1-1)※記載例'!C4="","",VLOOKUP($A$4,'プロジェクトリスト(様式1-1)※記載例'!$B$4:$E$23,2,FALSE))</f>
        <v>Adventure Travel HOKKKAIDOプロモーション</v>
      </c>
      <c r="C5" s="164">
        <v>1</v>
      </c>
      <c r="D5" s="169" t="s">
        <v>144</v>
      </c>
      <c r="E5" s="171" t="s">
        <v>136</v>
      </c>
      <c r="F5" s="172"/>
      <c r="G5" s="179"/>
      <c r="H5" s="175" t="s">
        <v>122</v>
      </c>
      <c r="I5" s="186" t="s">
        <v>139</v>
      </c>
      <c r="J5" s="190" t="s">
        <v>16</v>
      </c>
      <c r="K5" s="195" t="s">
        <v>16</v>
      </c>
      <c r="L5" s="201" t="s">
        <v>99</v>
      </c>
      <c r="M5" s="208"/>
      <c r="N5" s="186"/>
      <c r="O5" s="190"/>
      <c r="P5" s="195"/>
      <c r="Q5" s="201"/>
      <c r="R5" s="208"/>
      <c r="S5" s="217"/>
      <c r="T5" s="220" t="s">
        <v>121</v>
      </c>
      <c r="U5" s="221" t="s">
        <v>16</v>
      </c>
      <c r="V5" s="225" t="s">
        <v>16</v>
      </c>
      <c r="W5" s="227" t="s">
        <v>99</v>
      </c>
      <c r="X5" s="233"/>
      <c r="Y5" s="186" t="s">
        <v>140</v>
      </c>
      <c r="Z5" s="222" t="s">
        <v>16</v>
      </c>
      <c r="AA5" s="195" t="s">
        <v>16</v>
      </c>
      <c r="AB5" s="230" t="s">
        <v>141</v>
      </c>
      <c r="AC5" s="237" t="s">
        <v>16</v>
      </c>
      <c r="AD5" s="186"/>
      <c r="AE5" s="222"/>
      <c r="AF5" s="195"/>
      <c r="AG5" s="230"/>
      <c r="AH5" s="237"/>
      <c r="AI5" s="242"/>
      <c r="AJ5" s="246">
        <f>C5</f>
        <v>1</v>
      </c>
      <c r="AK5" s="595"/>
      <c r="AL5" s="596"/>
      <c r="AM5" s="597"/>
      <c r="AN5" s="596"/>
      <c r="AO5" s="597"/>
      <c r="AP5" s="596"/>
      <c r="AQ5" s="597"/>
      <c r="AR5" s="598"/>
      <c r="AS5" s="255"/>
      <c r="AT5" s="158"/>
      <c r="AU5" s="259"/>
      <c r="AV5" s="260"/>
    </row>
    <row r="6" spans="1:48" s="145" customFormat="1" ht="26.25" customHeight="1" x14ac:dyDescent="0.15">
      <c r="A6" s="588"/>
      <c r="B6" s="591"/>
      <c r="C6" s="164">
        <v>2</v>
      </c>
      <c r="D6" s="169" t="s">
        <v>130</v>
      </c>
      <c r="E6" s="172"/>
      <c r="F6" s="175"/>
      <c r="G6" s="175"/>
      <c r="H6" s="183"/>
      <c r="I6" s="186" t="s">
        <v>142</v>
      </c>
      <c r="J6" s="190"/>
      <c r="K6" s="195"/>
      <c r="L6" s="202" t="s">
        <v>98</v>
      </c>
      <c r="M6" s="209"/>
      <c r="N6" s="186"/>
      <c r="O6" s="190"/>
      <c r="P6" s="195"/>
      <c r="Q6" s="202"/>
      <c r="R6" s="209"/>
      <c r="S6" s="217"/>
      <c r="T6" s="186"/>
      <c r="U6" s="222"/>
      <c r="V6" s="195"/>
      <c r="W6" s="228" t="s">
        <v>98</v>
      </c>
      <c r="X6" s="208"/>
      <c r="Y6" s="186"/>
      <c r="Z6" s="222"/>
      <c r="AA6" s="195"/>
      <c r="AB6" s="228"/>
      <c r="AC6" s="238"/>
      <c r="AD6" s="186"/>
      <c r="AE6" s="222"/>
      <c r="AF6" s="195"/>
      <c r="AG6" s="228"/>
      <c r="AH6" s="238"/>
      <c r="AI6" s="242"/>
      <c r="AJ6" s="246">
        <f>C6</f>
        <v>2</v>
      </c>
      <c r="AK6" s="607"/>
      <c r="AL6" s="608"/>
      <c r="AM6" s="609"/>
      <c r="AN6" s="608"/>
      <c r="AO6" s="609"/>
      <c r="AP6" s="608"/>
      <c r="AQ6" s="609"/>
      <c r="AR6" s="610"/>
      <c r="AS6" s="255"/>
      <c r="AT6" s="158"/>
      <c r="AU6" s="259"/>
      <c r="AV6" s="260"/>
    </row>
    <row r="7" spans="1:48" s="145" customFormat="1" ht="26.25" customHeight="1" x14ac:dyDescent="0.15">
      <c r="A7" s="588"/>
      <c r="B7" s="591"/>
      <c r="C7" s="164">
        <v>3</v>
      </c>
      <c r="D7" s="169" t="s">
        <v>176</v>
      </c>
      <c r="E7" s="173"/>
      <c r="F7" s="176"/>
      <c r="G7" s="176"/>
      <c r="H7" s="176"/>
      <c r="I7" s="186" t="s">
        <v>91</v>
      </c>
      <c r="J7" s="191"/>
      <c r="K7" s="196"/>
      <c r="L7" s="203" t="s">
        <v>99</v>
      </c>
      <c r="M7" s="210"/>
      <c r="N7" s="186"/>
      <c r="O7" s="191"/>
      <c r="P7" s="196"/>
      <c r="Q7" s="203"/>
      <c r="R7" s="210"/>
      <c r="S7" s="216"/>
      <c r="T7" s="186"/>
      <c r="U7" s="222"/>
      <c r="V7" s="195"/>
      <c r="W7" s="228" t="s">
        <v>98</v>
      </c>
      <c r="X7" s="234"/>
      <c r="Y7" s="186"/>
      <c r="Z7" s="222"/>
      <c r="AA7" s="195"/>
      <c r="AB7" s="228"/>
      <c r="AC7" s="239"/>
      <c r="AD7" s="186"/>
      <c r="AE7" s="222"/>
      <c r="AF7" s="195"/>
      <c r="AG7" s="228"/>
      <c r="AH7" s="239"/>
      <c r="AI7" s="242"/>
      <c r="AJ7" s="246">
        <f>C7</f>
        <v>3</v>
      </c>
      <c r="AK7" s="607"/>
      <c r="AL7" s="608"/>
      <c r="AM7" s="609"/>
      <c r="AN7" s="608"/>
      <c r="AO7" s="609"/>
      <c r="AP7" s="608"/>
      <c r="AQ7" s="609"/>
      <c r="AR7" s="610"/>
      <c r="AS7" s="255"/>
      <c r="AT7" s="158"/>
      <c r="AU7" s="259"/>
      <c r="AV7" s="260"/>
    </row>
    <row r="8" spans="1:48" s="145" customFormat="1" ht="26.25" customHeight="1" x14ac:dyDescent="0.15">
      <c r="A8" s="589"/>
      <c r="B8" s="592"/>
      <c r="C8" s="165">
        <v>4</v>
      </c>
      <c r="D8" s="169"/>
      <c r="E8" s="174"/>
      <c r="F8" s="177"/>
      <c r="G8" s="177"/>
      <c r="H8" s="177"/>
      <c r="I8" s="186"/>
      <c r="J8" s="192"/>
      <c r="K8" s="197"/>
      <c r="L8" s="204"/>
      <c r="M8" s="211"/>
      <c r="N8" s="186"/>
      <c r="O8" s="192"/>
      <c r="P8" s="197"/>
      <c r="Q8" s="204"/>
      <c r="R8" s="211"/>
      <c r="S8" s="216"/>
      <c r="T8" s="212"/>
      <c r="U8" s="223"/>
      <c r="V8" s="197"/>
      <c r="W8" s="229"/>
      <c r="X8" s="235"/>
      <c r="Y8" s="186"/>
      <c r="Z8" s="223"/>
      <c r="AA8" s="197"/>
      <c r="AB8" s="229"/>
      <c r="AC8" s="240"/>
      <c r="AD8" s="186"/>
      <c r="AE8" s="223"/>
      <c r="AF8" s="197"/>
      <c r="AG8" s="229"/>
      <c r="AH8" s="240"/>
      <c r="AI8" s="242"/>
      <c r="AJ8" s="246">
        <f>C8</f>
        <v>4</v>
      </c>
      <c r="AK8" s="595"/>
      <c r="AL8" s="596"/>
      <c r="AM8" s="597"/>
      <c r="AN8" s="596"/>
      <c r="AO8" s="597"/>
      <c r="AP8" s="596"/>
      <c r="AQ8" s="597"/>
      <c r="AR8" s="598"/>
      <c r="AS8" s="255"/>
      <c r="AT8" s="158"/>
      <c r="AU8" s="259"/>
      <c r="AV8" s="260"/>
    </row>
    <row r="9" spans="1:48" s="145" customFormat="1" ht="26.25" customHeight="1" x14ac:dyDescent="0.15">
      <c r="A9" s="587">
        <v>2</v>
      </c>
      <c r="B9" s="593" t="s">
        <v>104</v>
      </c>
      <c r="C9" s="594"/>
      <c r="D9" s="594"/>
      <c r="E9" s="594"/>
      <c r="F9" s="166"/>
      <c r="G9" s="166"/>
      <c r="H9" s="182"/>
      <c r="I9" s="599"/>
      <c r="J9" s="600"/>
      <c r="K9" s="600"/>
      <c r="L9" s="200"/>
      <c r="M9" s="207"/>
      <c r="N9" s="600"/>
      <c r="O9" s="600"/>
      <c r="P9" s="600"/>
      <c r="Q9" s="600"/>
      <c r="R9" s="601"/>
      <c r="S9" s="218"/>
      <c r="T9" s="606"/>
      <c r="U9" s="600"/>
      <c r="V9" s="600"/>
      <c r="W9" s="200"/>
      <c r="X9" s="207"/>
      <c r="Y9" s="600"/>
      <c r="Z9" s="600"/>
      <c r="AA9" s="600"/>
      <c r="AB9" s="600"/>
      <c r="AC9" s="601"/>
      <c r="AD9" s="602"/>
      <c r="AE9" s="600"/>
      <c r="AF9" s="600"/>
      <c r="AG9" s="600"/>
      <c r="AH9" s="601"/>
      <c r="AI9" s="242"/>
      <c r="AJ9" s="603" t="str">
        <f>IF(B10="","",B10)</f>
        <v/>
      </c>
      <c r="AK9" s="604"/>
      <c r="AL9" s="604"/>
      <c r="AM9" s="604"/>
      <c r="AN9" s="604"/>
      <c r="AO9" s="604"/>
      <c r="AP9" s="604"/>
      <c r="AQ9" s="604"/>
      <c r="AR9" s="604"/>
      <c r="AS9" s="604"/>
      <c r="AT9" s="604"/>
      <c r="AU9" s="604"/>
      <c r="AV9" s="605"/>
    </row>
    <row r="10" spans="1:48" s="145" customFormat="1" ht="26.25" customHeight="1" x14ac:dyDescent="0.15">
      <c r="A10" s="588"/>
      <c r="B10" s="590" t="str">
        <f>IF('プロジェクトリスト(様式1-1)'!C5="","",VLOOKUP($A$9,'プロジェクトリスト(様式1-1)'!$B$4:$E$23,2,FALSE))</f>
        <v/>
      </c>
      <c r="C10" s="164">
        <v>1</v>
      </c>
      <c r="D10" s="169"/>
      <c r="E10" s="171"/>
      <c r="F10" s="172"/>
      <c r="G10" s="180"/>
      <c r="H10" s="176"/>
      <c r="I10" s="186"/>
      <c r="J10" s="190"/>
      <c r="K10" s="195"/>
      <c r="L10" s="201"/>
      <c r="M10" s="208"/>
      <c r="N10" s="186"/>
      <c r="O10" s="190"/>
      <c r="P10" s="195"/>
      <c r="Q10" s="201"/>
      <c r="R10" s="208"/>
      <c r="S10" s="217"/>
      <c r="T10" s="186"/>
      <c r="U10" s="222"/>
      <c r="V10" s="195"/>
      <c r="W10" s="230"/>
      <c r="X10" s="236"/>
      <c r="Y10" s="186"/>
      <c r="Z10" s="222"/>
      <c r="AA10" s="195"/>
      <c r="AB10" s="230"/>
      <c r="AC10" s="237"/>
      <c r="AD10" s="186"/>
      <c r="AE10" s="222"/>
      <c r="AF10" s="195"/>
      <c r="AG10" s="230"/>
      <c r="AH10" s="237"/>
      <c r="AI10" s="242"/>
      <c r="AJ10" s="246">
        <f>C10</f>
        <v>1</v>
      </c>
      <c r="AK10" s="595"/>
      <c r="AL10" s="596"/>
      <c r="AM10" s="597"/>
      <c r="AN10" s="596"/>
      <c r="AO10" s="597"/>
      <c r="AP10" s="596"/>
      <c r="AQ10" s="597"/>
      <c r="AR10" s="598"/>
      <c r="AS10" s="255"/>
      <c r="AT10" s="158"/>
      <c r="AU10" s="259"/>
      <c r="AV10" s="260"/>
    </row>
    <row r="11" spans="1:48" s="145" customFormat="1" ht="26.25" customHeight="1" x14ac:dyDescent="0.15">
      <c r="A11" s="588"/>
      <c r="B11" s="591"/>
      <c r="C11" s="164">
        <v>2</v>
      </c>
      <c r="D11" s="169"/>
      <c r="E11" s="172"/>
      <c r="F11" s="176"/>
      <c r="G11" s="176"/>
      <c r="H11" s="176"/>
      <c r="I11" s="186"/>
      <c r="J11" s="190"/>
      <c r="K11" s="195"/>
      <c r="L11" s="202"/>
      <c r="M11" s="209"/>
      <c r="N11" s="186"/>
      <c r="O11" s="190"/>
      <c r="P11" s="195"/>
      <c r="Q11" s="202"/>
      <c r="R11" s="209"/>
      <c r="S11" s="217"/>
      <c r="T11" s="186"/>
      <c r="U11" s="222"/>
      <c r="V11" s="195"/>
      <c r="W11" s="228"/>
      <c r="X11" s="208"/>
      <c r="Y11" s="186"/>
      <c r="Z11" s="222"/>
      <c r="AA11" s="195"/>
      <c r="AB11" s="228"/>
      <c r="AC11" s="238"/>
      <c r="AD11" s="186"/>
      <c r="AE11" s="222"/>
      <c r="AF11" s="195"/>
      <c r="AG11" s="228"/>
      <c r="AH11" s="238"/>
      <c r="AI11" s="242"/>
      <c r="AJ11" s="246">
        <f>C11</f>
        <v>2</v>
      </c>
      <c r="AK11" s="595"/>
      <c r="AL11" s="596"/>
      <c r="AM11" s="597"/>
      <c r="AN11" s="596"/>
      <c r="AO11" s="597"/>
      <c r="AP11" s="596"/>
      <c r="AQ11" s="597"/>
      <c r="AR11" s="598"/>
      <c r="AS11" s="255"/>
      <c r="AT11" s="158"/>
      <c r="AU11" s="259"/>
      <c r="AV11" s="260"/>
    </row>
    <row r="12" spans="1:48" s="145" customFormat="1" ht="26.25" customHeight="1" x14ac:dyDescent="0.15">
      <c r="A12" s="588"/>
      <c r="B12" s="591"/>
      <c r="C12" s="164">
        <v>3</v>
      </c>
      <c r="D12" s="169"/>
      <c r="E12" s="173"/>
      <c r="F12" s="176"/>
      <c r="G12" s="176"/>
      <c r="H12" s="176"/>
      <c r="I12" s="186"/>
      <c r="J12" s="191"/>
      <c r="K12" s="196"/>
      <c r="L12" s="203"/>
      <c r="M12" s="210"/>
      <c r="N12" s="186"/>
      <c r="O12" s="191"/>
      <c r="P12" s="196"/>
      <c r="Q12" s="203"/>
      <c r="R12" s="210"/>
      <c r="S12" s="216"/>
      <c r="T12" s="186"/>
      <c r="U12" s="222"/>
      <c r="V12" s="195"/>
      <c r="W12" s="228"/>
      <c r="X12" s="234"/>
      <c r="Y12" s="186"/>
      <c r="Z12" s="222"/>
      <c r="AA12" s="195"/>
      <c r="AB12" s="228"/>
      <c r="AC12" s="239"/>
      <c r="AD12" s="186"/>
      <c r="AE12" s="222"/>
      <c r="AF12" s="195"/>
      <c r="AG12" s="228"/>
      <c r="AH12" s="239"/>
      <c r="AI12" s="242"/>
      <c r="AJ12" s="246">
        <f>C12</f>
        <v>3</v>
      </c>
      <c r="AK12" s="595"/>
      <c r="AL12" s="596"/>
      <c r="AM12" s="597"/>
      <c r="AN12" s="596"/>
      <c r="AO12" s="597"/>
      <c r="AP12" s="596"/>
      <c r="AQ12" s="597"/>
      <c r="AR12" s="598"/>
      <c r="AS12" s="255"/>
      <c r="AT12" s="158"/>
      <c r="AU12" s="259"/>
      <c r="AV12" s="260"/>
    </row>
    <row r="13" spans="1:48" s="145" customFormat="1" ht="26.25" customHeight="1" x14ac:dyDescent="0.15">
      <c r="A13" s="589"/>
      <c r="B13" s="592"/>
      <c r="C13" s="165">
        <v>4</v>
      </c>
      <c r="D13" s="169"/>
      <c r="E13" s="174"/>
      <c r="F13" s="176"/>
      <c r="G13" s="176"/>
      <c r="H13" s="176"/>
      <c r="I13" s="186"/>
      <c r="J13" s="192"/>
      <c r="K13" s="197"/>
      <c r="L13" s="204"/>
      <c r="M13" s="211"/>
      <c r="N13" s="186"/>
      <c r="O13" s="192"/>
      <c r="P13" s="197"/>
      <c r="Q13" s="204"/>
      <c r="R13" s="211"/>
      <c r="S13" s="216"/>
      <c r="T13" s="212"/>
      <c r="U13" s="223"/>
      <c r="V13" s="197"/>
      <c r="W13" s="229"/>
      <c r="X13" s="235"/>
      <c r="Y13" s="186"/>
      <c r="Z13" s="223"/>
      <c r="AA13" s="197"/>
      <c r="AB13" s="229"/>
      <c r="AC13" s="240"/>
      <c r="AD13" s="186"/>
      <c r="AE13" s="223"/>
      <c r="AF13" s="197"/>
      <c r="AG13" s="229"/>
      <c r="AH13" s="240"/>
      <c r="AI13" s="242"/>
      <c r="AJ13" s="246">
        <f>C13</f>
        <v>4</v>
      </c>
      <c r="AK13" s="595"/>
      <c r="AL13" s="596"/>
      <c r="AM13" s="597"/>
      <c r="AN13" s="596"/>
      <c r="AO13" s="597"/>
      <c r="AP13" s="596"/>
      <c r="AQ13" s="597"/>
      <c r="AR13" s="598"/>
      <c r="AS13" s="255"/>
      <c r="AT13" s="158"/>
      <c r="AU13" s="259"/>
      <c r="AV13" s="260"/>
    </row>
    <row r="14" spans="1:48" s="145" customFormat="1" ht="26.25" customHeight="1" x14ac:dyDescent="0.15">
      <c r="A14" s="587">
        <v>3</v>
      </c>
      <c r="B14" s="593" t="s">
        <v>104</v>
      </c>
      <c r="C14" s="594"/>
      <c r="D14" s="594"/>
      <c r="E14" s="594"/>
      <c r="F14" s="166"/>
      <c r="G14" s="166"/>
      <c r="H14" s="182"/>
      <c r="I14" s="599"/>
      <c r="J14" s="600"/>
      <c r="K14" s="600"/>
      <c r="L14" s="200"/>
      <c r="M14" s="207"/>
      <c r="N14" s="600"/>
      <c r="O14" s="600"/>
      <c r="P14" s="600"/>
      <c r="Q14" s="600"/>
      <c r="R14" s="601"/>
      <c r="S14" s="218"/>
      <c r="T14" s="599"/>
      <c r="U14" s="600"/>
      <c r="V14" s="600"/>
      <c r="W14" s="200"/>
      <c r="X14" s="207"/>
      <c r="Y14" s="600"/>
      <c r="Z14" s="600"/>
      <c r="AA14" s="600"/>
      <c r="AB14" s="600"/>
      <c r="AC14" s="601"/>
      <c r="AD14" s="602"/>
      <c r="AE14" s="600"/>
      <c r="AF14" s="600"/>
      <c r="AG14" s="600"/>
      <c r="AH14" s="601"/>
      <c r="AI14" s="242"/>
      <c r="AJ14" s="603" t="str">
        <f>IF(B15="","",B15)</f>
        <v/>
      </c>
      <c r="AK14" s="604"/>
      <c r="AL14" s="604"/>
      <c r="AM14" s="604"/>
      <c r="AN14" s="604"/>
      <c r="AO14" s="604"/>
      <c r="AP14" s="604"/>
      <c r="AQ14" s="604"/>
      <c r="AR14" s="604"/>
      <c r="AS14" s="604"/>
      <c r="AT14" s="604"/>
      <c r="AU14" s="604"/>
      <c r="AV14" s="605"/>
    </row>
    <row r="15" spans="1:48" s="145" customFormat="1" ht="26.25" customHeight="1" x14ac:dyDescent="0.15">
      <c r="A15" s="588"/>
      <c r="B15" s="590" t="str">
        <f>IF('プロジェクトリスト(様式1-1)'!C6="","",VLOOKUP($A$14,'プロジェクトリスト(様式1-1)'!$B$4:$E$23,2,FALSE))</f>
        <v/>
      </c>
      <c r="C15" s="164">
        <v>1</v>
      </c>
      <c r="D15" s="169"/>
      <c r="E15" s="171"/>
      <c r="F15" s="172"/>
      <c r="G15" s="180"/>
      <c r="H15" s="176"/>
      <c r="I15" s="186"/>
      <c r="J15" s="190"/>
      <c r="K15" s="195"/>
      <c r="L15" s="201"/>
      <c r="M15" s="208"/>
      <c r="N15" s="186"/>
      <c r="O15" s="190"/>
      <c r="P15" s="195"/>
      <c r="Q15" s="201"/>
      <c r="R15" s="208"/>
      <c r="S15" s="217"/>
      <c r="T15" s="186"/>
      <c r="U15" s="222"/>
      <c r="V15" s="195"/>
      <c r="W15" s="230"/>
      <c r="X15" s="236"/>
      <c r="Y15" s="186"/>
      <c r="Z15" s="222"/>
      <c r="AA15" s="195"/>
      <c r="AB15" s="230"/>
      <c r="AC15" s="237"/>
      <c r="AD15" s="186"/>
      <c r="AE15" s="222"/>
      <c r="AF15" s="195"/>
      <c r="AG15" s="230"/>
      <c r="AH15" s="237"/>
      <c r="AI15" s="242"/>
      <c r="AJ15" s="246">
        <f>C15</f>
        <v>1</v>
      </c>
      <c r="AK15" s="595"/>
      <c r="AL15" s="596"/>
      <c r="AM15" s="597"/>
      <c r="AN15" s="596"/>
      <c r="AO15" s="597"/>
      <c r="AP15" s="596"/>
      <c r="AQ15" s="597"/>
      <c r="AR15" s="598"/>
      <c r="AS15" s="255"/>
      <c r="AT15" s="158"/>
      <c r="AU15" s="259"/>
      <c r="AV15" s="260"/>
    </row>
    <row r="16" spans="1:48" s="145" customFormat="1" ht="26.25" customHeight="1" x14ac:dyDescent="0.15">
      <c r="A16" s="588"/>
      <c r="B16" s="591"/>
      <c r="C16" s="164">
        <v>2</v>
      </c>
      <c r="D16" s="169"/>
      <c r="E16" s="172"/>
      <c r="F16" s="176"/>
      <c r="G16" s="176"/>
      <c r="H16" s="176"/>
      <c r="I16" s="186"/>
      <c r="J16" s="190"/>
      <c r="K16" s="195"/>
      <c r="L16" s="202"/>
      <c r="M16" s="209"/>
      <c r="N16" s="186"/>
      <c r="O16" s="190"/>
      <c r="P16" s="195"/>
      <c r="Q16" s="202"/>
      <c r="R16" s="209"/>
      <c r="S16" s="217"/>
      <c r="T16" s="186"/>
      <c r="U16" s="222"/>
      <c r="V16" s="195"/>
      <c r="W16" s="228"/>
      <c r="X16" s="208"/>
      <c r="Y16" s="186"/>
      <c r="Z16" s="222"/>
      <c r="AA16" s="195"/>
      <c r="AB16" s="228"/>
      <c r="AC16" s="238"/>
      <c r="AD16" s="186"/>
      <c r="AE16" s="222"/>
      <c r="AF16" s="195"/>
      <c r="AG16" s="228"/>
      <c r="AH16" s="238"/>
      <c r="AI16" s="242"/>
      <c r="AJ16" s="246">
        <f>C16</f>
        <v>2</v>
      </c>
      <c r="AK16" s="595"/>
      <c r="AL16" s="596"/>
      <c r="AM16" s="597"/>
      <c r="AN16" s="596"/>
      <c r="AO16" s="597"/>
      <c r="AP16" s="596"/>
      <c r="AQ16" s="597"/>
      <c r="AR16" s="598"/>
      <c r="AS16" s="255"/>
      <c r="AT16" s="158"/>
      <c r="AU16" s="259"/>
      <c r="AV16" s="260"/>
    </row>
    <row r="17" spans="1:48" s="145" customFormat="1" ht="26.25" customHeight="1" x14ac:dyDescent="0.15">
      <c r="A17" s="588"/>
      <c r="B17" s="591"/>
      <c r="C17" s="164">
        <v>3</v>
      </c>
      <c r="D17" s="169"/>
      <c r="E17" s="173"/>
      <c r="F17" s="176"/>
      <c r="G17" s="176"/>
      <c r="H17" s="176"/>
      <c r="I17" s="186"/>
      <c r="J17" s="191"/>
      <c r="K17" s="196"/>
      <c r="L17" s="203"/>
      <c r="M17" s="210"/>
      <c r="N17" s="186"/>
      <c r="O17" s="191"/>
      <c r="P17" s="196"/>
      <c r="Q17" s="203"/>
      <c r="R17" s="210"/>
      <c r="S17" s="216"/>
      <c r="T17" s="186"/>
      <c r="U17" s="222"/>
      <c r="V17" s="195"/>
      <c r="W17" s="228"/>
      <c r="X17" s="234"/>
      <c r="Y17" s="186"/>
      <c r="Z17" s="222"/>
      <c r="AA17" s="195"/>
      <c r="AB17" s="228"/>
      <c r="AC17" s="239"/>
      <c r="AD17" s="186"/>
      <c r="AE17" s="222"/>
      <c r="AF17" s="195"/>
      <c r="AG17" s="228"/>
      <c r="AH17" s="239"/>
      <c r="AI17" s="242"/>
      <c r="AJ17" s="246">
        <f>C17</f>
        <v>3</v>
      </c>
      <c r="AK17" s="595"/>
      <c r="AL17" s="596"/>
      <c r="AM17" s="597"/>
      <c r="AN17" s="596"/>
      <c r="AO17" s="597"/>
      <c r="AP17" s="596"/>
      <c r="AQ17" s="597"/>
      <c r="AR17" s="598"/>
      <c r="AS17" s="255"/>
      <c r="AT17" s="158"/>
      <c r="AU17" s="259"/>
      <c r="AV17" s="260"/>
    </row>
    <row r="18" spans="1:48" s="145" customFormat="1" ht="26.25" customHeight="1" x14ac:dyDescent="0.15">
      <c r="A18" s="589"/>
      <c r="B18" s="592"/>
      <c r="C18" s="165">
        <v>4</v>
      </c>
      <c r="D18" s="169"/>
      <c r="E18" s="174"/>
      <c r="F18" s="176"/>
      <c r="G18" s="176"/>
      <c r="H18" s="176"/>
      <c r="I18" s="186"/>
      <c r="J18" s="192"/>
      <c r="K18" s="197"/>
      <c r="L18" s="204"/>
      <c r="M18" s="211"/>
      <c r="N18" s="186"/>
      <c r="O18" s="192"/>
      <c r="P18" s="197"/>
      <c r="Q18" s="204"/>
      <c r="R18" s="211"/>
      <c r="S18" s="216"/>
      <c r="T18" s="212"/>
      <c r="U18" s="223"/>
      <c r="V18" s="197"/>
      <c r="W18" s="229"/>
      <c r="X18" s="235"/>
      <c r="Y18" s="186"/>
      <c r="Z18" s="223"/>
      <c r="AA18" s="197"/>
      <c r="AB18" s="229"/>
      <c r="AC18" s="240"/>
      <c r="AD18" s="186"/>
      <c r="AE18" s="223"/>
      <c r="AF18" s="197"/>
      <c r="AG18" s="229"/>
      <c r="AH18" s="240"/>
      <c r="AI18" s="242"/>
      <c r="AJ18" s="246">
        <f>C18</f>
        <v>4</v>
      </c>
      <c r="AK18" s="595"/>
      <c r="AL18" s="596"/>
      <c r="AM18" s="597"/>
      <c r="AN18" s="596"/>
      <c r="AO18" s="597"/>
      <c r="AP18" s="596"/>
      <c r="AQ18" s="597"/>
      <c r="AR18" s="598"/>
      <c r="AS18" s="255"/>
      <c r="AT18" s="158"/>
      <c r="AU18" s="259"/>
      <c r="AV18" s="260"/>
    </row>
    <row r="19" spans="1:48" s="145" customFormat="1" ht="26.25" customHeight="1" x14ac:dyDescent="0.15">
      <c r="A19" s="587">
        <v>4</v>
      </c>
      <c r="B19" s="593" t="s">
        <v>104</v>
      </c>
      <c r="C19" s="594"/>
      <c r="D19" s="594"/>
      <c r="E19" s="594"/>
      <c r="F19" s="166"/>
      <c r="G19" s="166"/>
      <c r="H19" s="182"/>
      <c r="I19" s="599"/>
      <c r="J19" s="600"/>
      <c r="K19" s="600"/>
      <c r="L19" s="200"/>
      <c r="M19" s="207"/>
      <c r="N19" s="600"/>
      <c r="O19" s="600"/>
      <c r="P19" s="600"/>
      <c r="Q19" s="600"/>
      <c r="R19" s="601"/>
      <c r="S19" s="218"/>
      <c r="T19" s="599"/>
      <c r="U19" s="600"/>
      <c r="V19" s="600"/>
      <c r="W19" s="200"/>
      <c r="X19" s="207"/>
      <c r="Y19" s="600"/>
      <c r="Z19" s="600"/>
      <c r="AA19" s="600"/>
      <c r="AB19" s="600"/>
      <c r="AC19" s="601"/>
      <c r="AD19" s="602"/>
      <c r="AE19" s="600"/>
      <c r="AF19" s="600"/>
      <c r="AG19" s="600"/>
      <c r="AH19" s="601"/>
      <c r="AI19" s="242"/>
      <c r="AJ19" s="603" t="str">
        <f>IF(B20="","",B20)</f>
        <v/>
      </c>
      <c r="AK19" s="604"/>
      <c r="AL19" s="604"/>
      <c r="AM19" s="604"/>
      <c r="AN19" s="604"/>
      <c r="AO19" s="604"/>
      <c r="AP19" s="604"/>
      <c r="AQ19" s="604"/>
      <c r="AR19" s="604"/>
      <c r="AS19" s="604"/>
      <c r="AT19" s="604"/>
      <c r="AU19" s="604"/>
      <c r="AV19" s="605"/>
    </row>
    <row r="20" spans="1:48" s="145" customFormat="1" ht="26.25" customHeight="1" x14ac:dyDescent="0.15">
      <c r="A20" s="588"/>
      <c r="B20" s="590" t="str">
        <f>IF('プロジェクトリスト(様式1-1)'!C7="","",VLOOKUP($A$19,'プロジェクトリスト(様式1-1)'!$B$4:$E$23,2,FALSE))</f>
        <v/>
      </c>
      <c r="C20" s="164">
        <v>1</v>
      </c>
      <c r="D20" s="169"/>
      <c r="E20" s="171"/>
      <c r="F20" s="172"/>
      <c r="G20" s="180"/>
      <c r="H20" s="176"/>
      <c r="I20" s="186"/>
      <c r="J20" s="190"/>
      <c r="K20" s="195"/>
      <c r="L20" s="201"/>
      <c r="M20" s="208"/>
      <c r="N20" s="186"/>
      <c r="O20" s="190"/>
      <c r="P20" s="195"/>
      <c r="Q20" s="201"/>
      <c r="R20" s="208"/>
      <c r="S20" s="217"/>
      <c r="T20" s="186"/>
      <c r="U20" s="222"/>
      <c r="V20" s="195"/>
      <c r="W20" s="230"/>
      <c r="X20" s="236"/>
      <c r="Y20" s="186"/>
      <c r="Z20" s="222"/>
      <c r="AA20" s="195"/>
      <c r="AB20" s="230"/>
      <c r="AC20" s="237"/>
      <c r="AD20" s="186"/>
      <c r="AE20" s="222"/>
      <c r="AF20" s="195"/>
      <c r="AG20" s="230"/>
      <c r="AH20" s="237"/>
      <c r="AI20" s="242"/>
      <c r="AJ20" s="246">
        <f>C20</f>
        <v>1</v>
      </c>
      <c r="AK20" s="595"/>
      <c r="AL20" s="596"/>
      <c r="AM20" s="597"/>
      <c r="AN20" s="596"/>
      <c r="AO20" s="597"/>
      <c r="AP20" s="596"/>
      <c r="AQ20" s="597"/>
      <c r="AR20" s="598"/>
      <c r="AS20" s="255"/>
      <c r="AT20" s="158"/>
      <c r="AU20" s="259"/>
      <c r="AV20" s="260"/>
    </row>
    <row r="21" spans="1:48" s="145" customFormat="1" ht="26.25" customHeight="1" x14ac:dyDescent="0.15">
      <c r="A21" s="588"/>
      <c r="B21" s="591"/>
      <c r="C21" s="164">
        <v>2</v>
      </c>
      <c r="D21" s="169"/>
      <c r="E21" s="172"/>
      <c r="F21" s="176"/>
      <c r="G21" s="176"/>
      <c r="H21" s="176"/>
      <c r="I21" s="186"/>
      <c r="J21" s="190"/>
      <c r="K21" s="195"/>
      <c r="L21" s="202"/>
      <c r="M21" s="209"/>
      <c r="N21" s="186"/>
      <c r="O21" s="190"/>
      <c r="P21" s="195"/>
      <c r="Q21" s="202"/>
      <c r="R21" s="209"/>
      <c r="S21" s="217"/>
      <c r="T21" s="186"/>
      <c r="U21" s="222"/>
      <c r="V21" s="195"/>
      <c r="W21" s="228"/>
      <c r="X21" s="208"/>
      <c r="Y21" s="186"/>
      <c r="Z21" s="222"/>
      <c r="AA21" s="195"/>
      <c r="AB21" s="228"/>
      <c r="AC21" s="238"/>
      <c r="AD21" s="186"/>
      <c r="AE21" s="222"/>
      <c r="AF21" s="195"/>
      <c r="AG21" s="228"/>
      <c r="AH21" s="238"/>
      <c r="AI21" s="242"/>
      <c r="AJ21" s="246">
        <f>C21</f>
        <v>2</v>
      </c>
      <c r="AK21" s="595"/>
      <c r="AL21" s="596"/>
      <c r="AM21" s="597"/>
      <c r="AN21" s="596"/>
      <c r="AO21" s="597"/>
      <c r="AP21" s="596"/>
      <c r="AQ21" s="597"/>
      <c r="AR21" s="598"/>
      <c r="AS21" s="255"/>
      <c r="AT21" s="158"/>
      <c r="AU21" s="259"/>
      <c r="AV21" s="260"/>
    </row>
    <row r="22" spans="1:48" s="145" customFormat="1" ht="26.25" customHeight="1" x14ac:dyDescent="0.15">
      <c r="A22" s="588"/>
      <c r="B22" s="591"/>
      <c r="C22" s="164">
        <v>3</v>
      </c>
      <c r="D22" s="169"/>
      <c r="E22" s="173"/>
      <c r="F22" s="176"/>
      <c r="G22" s="176"/>
      <c r="H22" s="176"/>
      <c r="I22" s="186"/>
      <c r="J22" s="191"/>
      <c r="K22" s="196"/>
      <c r="L22" s="203"/>
      <c r="M22" s="210"/>
      <c r="N22" s="186"/>
      <c r="O22" s="191"/>
      <c r="P22" s="196"/>
      <c r="Q22" s="203"/>
      <c r="R22" s="210"/>
      <c r="S22" s="216"/>
      <c r="T22" s="186"/>
      <c r="U22" s="222"/>
      <c r="V22" s="195"/>
      <c r="W22" s="228"/>
      <c r="X22" s="234"/>
      <c r="Y22" s="186"/>
      <c r="Z22" s="222"/>
      <c r="AA22" s="195"/>
      <c r="AB22" s="228"/>
      <c r="AC22" s="239"/>
      <c r="AD22" s="186"/>
      <c r="AE22" s="222"/>
      <c r="AF22" s="195"/>
      <c r="AG22" s="228"/>
      <c r="AH22" s="239"/>
      <c r="AI22" s="242"/>
      <c r="AJ22" s="246">
        <f>C22</f>
        <v>3</v>
      </c>
      <c r="AK22" s="595"/>
      <c r="AL22" s="596"/>
      <c r="AM22" s="597"/>
      <c r="AN22" s="596"/>
      <c r="AO22" s="597"/>
      <c r="AP22" s="596"/>
      <c r="AQ22" s="597"/>
      <c r="AR22" s="598"/>
      <c r="AS22" s="255"/>
      <c r="AT22" s="158"/>
      <c r="AU22" s="259"/>
      <c r="AV22" s="260"/>
    </row>
    <row r="23" spans="1:48" s="145" customFormat="1" ht="26.25" customHeight="1" x14ac:dyDescent="0.15">
      <c r="A23" s="589"/>
      <c r="B23" s="592"/>
      <c r="C23" s="165">
        <v>4</v>
      </c>
      <c r="D23" s="169"/>
      <c r="E23" s="174"/>
      <c r="F23" s="176"/>
      <c r="G23" s="176"/>
      <c r="H23" s="176"/>
      <c r="I23" s="186"/>
      <c r="J23" s="192"/>
      <c r="K23" s="197"/>
      <c r="L23" s="204"/>
      <c r="M23" s="211"/>
      <c r="N23" s="186"/>
      <c r="O23" s="192"/>
      <c r="P23" s="197"/>
      <c r="Q23" s="204"/>
      <c r="R23" s="211"/>
      <c r="S23" s="216"/>
      <c r="T23" s="212"/>
      <c r="U23" s="223"/>
      <c r="V23" s="197"/>
      <c r="W23" s="229"/>
      <c r="X23" s="235"/>
      <c r="Y23" s="186"/>
      <c r="Z23" s="223"/>
      <c r="AA23" s="197"/>
      <c r="AB23" s="229"/>
      <c r="AC23" s="240"/>
      <c r="AD23" s="186"/>
      <c r="AE23" s="223"/>
      <c r="AF23" s="197"/>
      <c r="AG23" s="229"/>
      <c r="AH23" s="240"/>
      <c r="AI23" s="242"/>
      <c r="AJ23" s="246">
        <f>C23</f>
        <v>4</v>
      </c>
      <c r="AK23" s="595"/>
      <c r="AL23" s="596"/>
      <c r="AM23" s="597"/>
      <c r="AN23" s="596"/>
      <c r="AO23" s="597"/>
      <c r="AP23" s="596"/>
      <c r="AQ23" s="597"/>
      <c r="AR23" s="598"/>
      <c r="AS23" s="255"/>
      <c r="AT23" s="158"/>
      <c r="AU23" s="259"/>
      <c r="AV23" s="260"/>
    </row>
    <row r="24" spans="1:48" s="145" customFormat="1" ht="26.25" customHeight="1" x14ac:dyDescent="0.15">
      <c r="A24" s="587">
        <v>5</v>
      </c>
      <c r="B24" s="593" t="s">
        <v>104</v>
      </c>
      <c r="C24" s="594"/>
      <c r="D24" s="594"/>
      <c r="E24" s="594"/>
      <c r="F24" s="166"/>
      <c r="G24" s="166"/>
      <c r="H24" s="182"/>
      <c r="I24" s="599"/>
      <c r="J24" s="600"/>
      <c r="K24" s="600"/>
      <c r="L24" s="200"/>
      <c r="M24" s="207"/>
      <c r="N24" s="600"/>
      <c r="O24" s="600"/>
      <c r="P24" s="600"/>
      <c r="Q24" s="600"/>
      <c r="R24" s="601"/>
      <c r="S24" s="218"/>
      <c r="T24" s="599"/>
      <c r="U24" s="600"/>
      <c r="V24" s="600"/>
      <c r="W24" s="200"/>
      <c r="X24" s="207"/>
      <c r="Y24" s="600"/>
      <c r="Z24" s="600"/>
      <c r="AA24" s="600"/>
      <c r="AB24" s="600"/>
      <c r="AC24" s="601"/>
      <c r="AD24" s="602"/>
      <c r="AE24" s="600"/>
      <c r="AF24" s="600"/>
      <c r="AG24" s="600"/>
      <c r="AH24" s="601"/>
      <c r="AI24" s="242"/>
      <c r="AJ24" s="603" t="str">
        <f>IF(B25="","",B25)</f>
        <v/>
      </c>
      <c r="AK24" s="604"/>
      <c r="AL24" s="604"/>
      <c r="AM24" s="604"/>
      <c r="AN24" s="604"/>
      <c r="AO24" s="604"/>
      <c r="AP24" s="604"/>
      <c r="AQ24" s="604"/>
      <c r="AR24" s="604"/>
      <c r="AS24" s="604"/>
      <c r="AT24" s="604"/>
      <c r="AU24" s="604"/>
      <c r="AV24" s="605"/>
    </row>
    <row r="25" spans="1:48" s="145" customFormat="1" ht="26.25" customHeight="1" x14ac:dyDescent="0.15">
      <c r="A25" s="588"/>
      <c r="B25" s="590" t="str">
        <f>IF('プロジェクトリスト(様式1-1)'!C8="","",VLOOKUP($A$24,'プロジェクトリスト(様式1-1)'!$B$4:$E$23,2,FALSE))</f>
        <v/>
      </c>
      <c r="C25" s="164">
        <v>1</v>
      </c>
      <c r="D25" s="169"/>
      <c r="E25" s="171"/>
      <c r="F25" s="172"/>
      <c r="G25" s="180"/>
      <c r="H25" s="176"/>
      <c r="I25" s="186"/>
      <c r="J25" s="190"/>
      <c r="K25" s="195"/>
      <c r="L25" s="201"/>
      <c r="M25" s="208"/>
      <c r="N25" s="186"/>
      <c r="O25" s="190"/>
      <c r="P25" s="195"/>
      <c r="Q25" s="201"/>
      <c r="R25" s="208"/>
      <c r="S25" s="217"/>
      <c r="T25" s="186"/>
      <c r="U25" s="222"/>
      <c r="V25" s="195"/>
      <c r="W25" s="230"/>
      <c r="X25" s="236"/>
      <c r="Y25" s="186"/>
      <c r="Z25" s="222"/>
      <c r="AA25" s="195"/>
      <c r="AB25" s="230"/>
      <c r="AC25" s="237"/>
      <c r="AD25" s="186"/>
      <c r="AE25" s="222"/>
      <c r="AF25" s="195"/>
      <c r="AG25" s="230"/>
      <c r="AH25" s="237"/>
      <c r="AI25" s="242"/>
      <c r="AJ25" s="246">
        <f>C25</f>
        <v>1</v>
      </c>
      <c r="AK25" s="595"/>
      <c r="AL25" s="596"/>
      <c r="AM25" s="597"/>
      <c r="AN25" s="596"/>
      <c r="AO25" s="597"/>
      <c r="AP25" s="596"/>
      <c r="AQ25" s="597"/>
      <c r="AR25" s="598"/>
      <c r="AS25" s="255"/>
      <c r="AT25" s="158"/>
      <c r="AU25" s="259"/>
      <c r="AV25" s="260"/>
    </row>
    <row r="26" spans="1:48" s="145" customFormat="1" ht="26.25" customHeight="1" x14ac:dyDescent="0.15">
      <c r="A26" s="588"/>
      <c r="B26" s="591"/>
      <c r="C26" s="164">
        <v>2</v>
      </c>
      <c r="D26" s="169"/>
      <c r="E26" s="172"/>
      <c r="F26" s="176"/>
      <c r="G26" s="176"/>
      <c r="H26" s="176"/>
      <c r="I26" s="186"/>
      <c r="J26" s="190"/>
      <c r="K26" s="195"/>
      <c r="L26" s="202"/>
      <c r="M26" s="209"/>
      <c r="N26" s="186"/>
      <c r="O26" s="190"/>
      <c r="P26" s="195"/>
      <c r="Q26" s="202"/>
      <c r="R26" s="209"/>
      <c r="S26" s="217"/>
      <c r="T26" s="186"/>
      <c r="U26" s="222"/>
      <c r="V26" s="195"/>
      <c r="W26" s="228"/>
      <c r="X26" s="208"/>
      <c r="Y26" s="186"/>
      <c r="Z26" s="222"/>
      <c r="AA26" s="195"/>
      <c r="AB26" s="228"/>
      <c r="AC26" s="238"/>
      <c r="AD26" s="186"/>
      <c r="AE26" s="222"/>
      <c r="AF26" s="195"/>
      <c r="AG26" s="228"/>
      <c r="AH26" s="238"/>
      <c r="AI26" s="242"/>
      <c r="AJ26" s="246">
        <f>C26</f>
        <v>2</v>
      </c>
      <c r="AK26" s="595"/>
      <c r="AL26" s="596"/>
      <c r="AM26" s="597"/>
      <c r="AN26" s="596"/>
      <c r="AO26" s="597"/>
      <c r="AP26" s="596"/>
      <c r="AQ26" s="597"/>
      <c r="AR26" s="598"/>
      <c r="AS26" s="255"/>
      <c r="AT26" s="158"/>
      <c r="AU26" s="259"/>
      <c r="AV26" s="260"/>
    </row>
    <row r="27" spans="1:48" s="145" customFormat="1" ht="26.25" customHeight="1" x14ac:dyDescent="0.15">
      <c r="A27" s="588"/>
      <c r="B27" s="591"/>
      <c r="C27" s="164">
        <v>3</v>
      </c>
      <c r="D27" s="169"/>
      <c r="E27" s="173"/>
      <c r="F27" s="176"/>
      <c r="G27" s="176"/>
      <c r="H27" s="176"/>
      <c r="I27" s="186"/>
      <c r="J27" s="191"/>
      <c r="K27" s="196"/>
      <c r="L27" s="203"/>
      <c r="M27" s="210"/>
      <c r="N27" s="186"/>
      <c r="O27" s="191"/>
      <c r="P27" s="196"/>
      <c r="Q27" s="203"/>
      <c r="R27" s="210"/>
      <c r="S27" s="216"/>
      <c r="T27" s="186"/>
      <c r="U27" s="222"/>
      <c r="V27" s="195"/>
      <c r="W27" s="228"/>
      <c r="X27" s="234"/>
      <c r="Y27" s="186"/>
      <c r="Z27" s="222"/>
      <c r="AA27" s="195"/>
      <c r="AB27" s="228"/>
      <c r="AC27" s="239"/>
      <c r="AD27" s="186"/>
      <c r="AE27" s="222"/>
      <c r="AF27" s="195"/>
      <c r="AG27" s="228"/>
      <c r="AH27" s="239"/>
      <c r="AI27" s="242"/>
      <c r="AJ27" s="246">
        <f>C27</f>
        <v>3</v>
      </c>
      <c r="AK27" s="595"/>
      <c r="AL27" s="596"/>
      <c r="AM27" s="597"/>
      <c r="AN27" s="596"/>
      <c r="AO27" s="597"/>
      <c r="AP27" s="596"/>
      <c r="AQ27" s="597"/>
      <c r="AR27" s="598"/>
      <c r="AS27" s="255"/>
      <c r="AT27" s="158"/>
      <c r="AU27" s="259"/>
      <c r="AV27" s="260"/>
    </row>
    <row r="28" spans="1:48" s="145" customFormat="1" ht="26.25" customHeight="1" x14ac:dyDescent="0.15">
      <c r="A28" s="589"/>
      <c r="B28" s="592"/>
      <c r="C28" s="165">
        <v>4</v>
      </c>
      <c r="D28" s="169"/>
      <c r="E28" s="174"/>
      <c r="F28" s="176"/>
      <c r="G28" s="176"/>
      <c r="H28" s="176"/>
      <c r="I28" s="186"/>
      <c r="J28" s="192"/>
      <c r="K28" s="197"/>
      <c r="L28" s="204"/>
      <c r="M28" s="211"/>
      <c r="N28" s="186"/>
      <c r="O28" s="192"/>
      <c r="P28" s="197"/>
      <c r="Q28" s="204"/>
      <c r="R28" s="211"/>
      <c r="S28" s="216"/>
      <c r="T28" s="212"/>
      <c r="U28" s="223"/>
      <c r="V28" s="197"/>
      <c r="W28" s="229"/>
      <c r="X28" s="235"/>
      <c r="Y28" s="186"/>
      <c r="Z28" s="223"/>
      <c r="AA28" s="197"/>
      <c r="AB28" s="229"/>
      <c r="AC28" s="240"/>
      <c r="AD28" s="186"/>
      <c r="AE28" s="223"/>
      <c r="AF28" s="197"/>
      <c r="AG28" s="229"/>
      <c r="AH28" s="240"/>
      <c r="AI28" s="242"/>
      <c r="AJ28" s="246">
        <f>C28</f>
        <v>4</v>
      </c>
      <c r="AK28" s="595"/>
      <c r="AL28" s="596"/>
      <c r="AM28" s="597"/>
      <c r="AN28" s="596"/>
      <c r="AO28" s="597"/>
      <c r="AP28" s="596"/>
      <c r="AQ28" s="597"/>
      <c r="AR28" s="598"/>
      <c r="AS28" s="255"/>
      <c r="AT28" s="158"/>
      <c r="AU28" s="259"/>
      <c r="AV28" s="260"/>
    </row>
    <row r="29" spans="1:48" s="145" customFormat="1" ht="26.25" customHeight="1" x14ac:dyDescent="0.15">
      <c r="A29" s="587">
        <v>6</v>
      </c>
      <c r="B29" s="593" t="s">
        <v>104</v>
      </c>
      <c r="C29" s="594"/>
      <c r="D29" s="594"/>
      <c r="E29" s="594"/>
      <c r="F29" s="166"/>
      <c r="G29" s="166"/>
      <c r="H29" s="182"/>
      <c r="I29" s="599"/>
      <c r="J29" s="600"/>
      <c r="K29" s="600"/>
      <c r="L29" s="200"/>
      <c r="M29" s="207"/>
      <c r="N29" s="600"/>
      <c r="O29" s="600"/>
      <c r="P29" s="600"/>
      <c r="Q29" s="600"/>
      <c r="R29" s="601"/>
      <c r="S29" s="218"/>
      <c r="T29" s="599"/>
      <c r="U29" s="600"/>
      <c r="V29" s="600"/>
      <c r="W29" s="200"/>
      <c r="X29" s="207"/>
      <c r="Y29" s="600"/>
      <c r="Z29" s="600"/>
      <c r="AA29" s="600"/>
      <c r="AB29" s="600"/>
      <c r="AC29" s="601"/>
      <c r="AD29" s="602"/>
      <c r="AE29" s="600"/>
      <c r="AF29" s="600"/>
      <c r="AG29" s="600"/>
      <c r="AH29" s="601"/>
      <c r="AI29" s="242"/>
      <c r="AJ29" s="603" t="str">
        <f>IF(B30="","",B30)</f>
        <v/>
      </c>
      <c r="AK29" s="604"/>
      <c r="AL29" s="604"/>
      <c r="AM29" s="604"/>
      <c r="AN29" s="604"/>
      <c r="AO29" s="604"/>
      <c r="AP29" s="604"/>
      <c r="AQ29" s="604"/>
      <c r="AR29" s="604"/>
      <c r="AS29" s="604"/>
      <c r="AT29" s="604"/>
      <c r="AU29" s="604"/>
      <c r="AV29" s="605"/>
    </row>
    <row r="30" spans="1:48" s="156" customFormat="1" ht="26.25" customHeight="1" x14ac:dyDescent="0.15">
      <c r="A30" s="588"/>
      <c r="B30" s="590" t="str">
        <f>IF('プロジェクトリスト(様式1-1)'!C9="","",VLOOKUP($A$29,'プロジェクトリスト(様式1-1)'!$B$4:$E$23,2,FALSE))</f>
        <v/>
      </c>
      <c r="C30" s="164">
        <v>1</v>
      </c>
      <c r="D30" s="169"/>
      <c r="E30" s="171"/>
      <c r="F30" s="172"/>
      <c r="G30" s="180"/>
      <c r="H30" s="176"/>
      <c r="I30" s="186"/>
      <c r="J30" s="190"/>
      <c r="K30" s="195"/>
      <c r="L30" s="201"/>
      <c r="M30" s="208"/>
      <c r="N30" s="186"/>
      <c r="O30" s="190"/>
      <c r="P30" s="195"/>
      <c r="Q30" s="201"/>
      <c r="R30" s="208"/>
      <c r="S30" s="217"/>
      <c r="T30" s="186"/>
      <c r="U30" s="222"/>
      <c r="V30" s="195"/>
      <c r="W30" s="230"/>
      <c r="X30" s="236"/>
      <c r="Y30" s="186"/>
      <c r="Z30" s="222"/>
      <c r="AA30" s="195"/>
      <c r="AB30" s="230"/>
      <c r="AC30" s="237"/>
      <c r="AD30" s="186"/>
      <c r="AE30" s="222"/>
      <c r="AF30" s="195"/>
      <c r="AG30" s="230"/>
      <c r="AH30" s="237"/>
      <c r="AI30" s="242"/>
      <c r="AJ30" s="246">
        <f>C30</f>
        <v>1</v>
      </c>
      <c r="AK30" s="595"/>
      <c r="AL30" s="596"/>
      <c r="AM30" s="597"/>
      <c r="AN30" s="596"/>
      <c r="AO30" s="597"/>
      <c r="AP30" s="596"/>
      <c r="AQ30" s="597"/>
      <c r="AR30" s="598"/>
      <c r="AS30" s="255"/>
      <c r="AT30" s="158"/>
      <c r="AU30" s="259"/>
      <c r="AV30" s="260"/>
    </row>
    <row r="31" spans="1:48" s="156" customFormat="1" ht="26.25" customHeight="1" x14ac:dyDescent="0.15">
      <c r="A31" s="588"/>
      <c r="B31" s="591"/>
      <c r="C31" s="164">
        <v>2</v>
      </c>
      <c r="D31" s="169"/>
      <c r="E31" s="172"/>
      <c r="F31" s="176"/>
      <c r="G31" s="176"/>
      <c r="H31" s="176"/>
      <c r="I31" s="186"/>
      <c r="J31" s="190"/>
      <c r="K31" s="195"/>
      <c r="L31" s="202"/>
      <c r="M31" s="209"/>
      <c r="N31" s="186"/>
      <c r="O31" s="190"/>
      <c r="P31" s="195"/>
      <c r="Q31" s="202"/>
      <c r="R31" s="209"/>
      <c r="S31" s="217"/>
      <c r="T31" s="186"/>
      <c r="U31" s="222"/>
      <c r="V31" s="195"/>
      <c r="W31" s="228"/>
      <c r="X31" s="208"/>
      <c r="Y31" s="186"/>
      <c r="Z31" s="222"/>
      <c r="AA31" s="195"/>
      <c r="AB31" s="228"/>
      <c r="AC31" s="238"/>
      <c r="AD31" s="186"/>
      <c r="AE31" s="222"/>
      <c r="AF31" s="195"/>
      <c r="AG31" s="228"/>
      <c r="AH31" s="238"/>
      <c r="AI31" s="242"/>
      <c r="AJ31" s="246">
        <f>C31</f>
        <v>2</v>
      </c>
      <c r="AK31" s="595"/>
      <c r="AL31" s="596"/>
      <c r="AM31" s="597"/>
      <c r="AN31" s="596"/>
      <c r="AO31" s="597"/>
      <c r="AP31" s="596"/>
      <c r="AQ31" s="597"/>
      <c r="AR31" s="598"/>
      <c r="AS31" s="255"/>
      <c r="AT31" s="158"/>
      <c r="AU31" s="259"/>
      <c r="AV31" s="260"/>
    </row>
    <row r="32" spans="1:48" s="145" customFormat="1" ht="26.25" customHeight="1" x14ac:dyDescent="0.15">
      <c r="A32" s="588"/>
      <c r="B32" s="591"/>
      <c r="C32" s="164">
        <v>3</v>
      </c>
      <c r="D32" s="169"/>
      <c r="E32" s="173"/>
      <c r="F32" s="176"/>
      <c r="G32" s="176"/>
      <c r="H32" s="176"/>
      <c r="I32" s="186"/>
      <c r="J32" s="191"/>
      <c r="K32" s="196"/>
      <c r="L32" s="203"/>
      <c r="M32" s="210"/>
      <c r="N32" s="186"/>
      <c r="O32" s="191"/>
      <c r="P32" s="196"/>
      <c r="Q32" s="203"/>
      <c r="R32" s="210"/>
      <c r="S32" s="216"/>
      <c r="T32" s="186"/>
      <c r="U32" s="222"/>
      <c r="V32" s="195"/>
      <c r="W32" s="228"/>
      <c r="X32" s="234"/>
      <c r="Y32" s="186"/>
      <c r="Z32" s="222"/>
      <c r="AA32" s="195"/>
      <c r="AB32" s="228"/>
      <c r="AC32" s="239"/>
      <c r="AD32" s="186"/>
      <c r="AE32" s="222"/>
      <c r="AF32" s="195"/>
      <c r="AG32" s="228"/>
      <c r="AH32" s="239"/>
      <c r="AI32" s="242"/>
      <c r="AJ32" s="246">
        <f>C32</f>
        <v>3</v>
      </c>
      <c r="AK32" s="595"/>
      <c r="AL32" s="596"/>
      <c r="AM32" s="597"/>
      <c r="AN32" s="596"/>
      <c r="AO32" s="597"/>
      <c r="AP32" s="596"/>
      <c r="AQ32" s="597"/>
      <c r="AR32" s="598"/>
      <c r="AS32" s="255"/>
      <c r="AT32" s="158"/>
      <c r="AU32" s="259"/>
      <c r="AV32" s="260"/>
    </row>
    <row r="33" spans="1:48" s="157" customFormat="1" ht="26.25" customHeight="1" x14ac:dyDescent="0.25">
      <c r="A33" s="589"/>
      <c r="B33" s="592"/>
      <c r="C33" s="165">
        <v>4</v>
      </c>
      <c r="D33" s="169"/>
      <c r="E33" s="174"/>
      <c r="F33" s="176"/>
      <c r="G33" s="176"/>
      <c r="H33" s="176"/>
      <c r="I33" s="186"/>
      <c r="J33" s="192"/>
      <c r="K33" s="197"/>
      <c r="L33" s="204"/>
      <c r="M33" s="211"/>
      <c r="N33" s="186"/>
      <c r="O33" s="192"/>
      <c r="P33" s="197"/>
      <c r="Q33" s="204"/>
      <c r="R33" s="211"/>
      <c r="S33" s="216"/>
      <c r="T33" s="212"/>
      <c r="U33" s="223"/>
      <c r="V33" s="197"/>
      <c r="W33" s="229"/>
      <c r="X33" s="235"/>
      <c r="Y33" s="186"/>
      <c r="Z33" s="223"/>
      <c r="AA33" s="197"/>
      <c r="AB33" s="229"/>
      <c r="AC33" s="240"/>
      <c r="AD33" s="186"/>
      <c r="AE33" s="223"/>
      <c r="AF33" s="197"/>
      <c r="AG33" s="229"/>
      <c r="AH33" s="240"/>
      <c r="AI33" s="242"/>
      <c r="AJ33" s="246">
        <f>C33</f>
        <v>4</v>
      </c>
      <c r="AK33" s="595"/>
      <c r="AL33" s="596"/>
      <c r="AM33" s="597"/>
      <c r="AN33" s="596"/>
      <c r="AO33" s="597"/>
      <c r="AP33" s="596"/>
      <c r="AQ33" s="597"/>
      <c r="AR33" s="598"/>
      <c r="AS33" s="255"/>
      <c r="AT33" s="158"/>
      <c r="AU33" s="259"/>
      <c r="AV33" s="260"/>
    </row>
    <row r="34" spans="1:48" ht="26.25" customHeight="1" x14ac:dyDescent="0.15">
      <c r="A34" s="587">
        <v>7</v>
      </c>
      <c r="B34" s="593" t="s">
        <v>104</v>
      </c>
      <c r="C34" s="594"/>
      <c r="D34" s="594"/>
      <c r="E34" s="594"/>
      <c r="F34" s="166"/>
      <c r="G34" s="166"/>
      <c r="H34" s="182"/>
      <c r="I34" s="599"/>
      <c r="J34" s="600"/>
      <c r="K34" s="600"/>
      <c r="L34" s="200"/>
      <c r="M34" s="207"/>
      <c r="N34" s="600"/>
      <c r="O34" s="600"/>
      <c r="P34" s="600"/>
      <c r="Q34" s="600"/>
      <c r="R34" s="601"/>
      <c r="S34" s="218"/>
      <c r="T34" s="599"/>
      <c r="U34" s="600"/>
      <c r="V34" s="600"/>
      <c r="W34" s="200"/>
      <c r="X34" s="207"/>
      <c r="Y34" s="600"/>
      <c r="Z34" s="600"/>
      <c r="AA34" s="600"/>
      <c r="AB34" s="600"/>
      <c r="AC34" s="601"/>
      <c r="AD34" s="602"/>
      <c r="AE34" s="600"/>
      <c r="AF34" s="600"/>
      <c r="AG34" s="600"/>
      <c r="AH34" s="601"/>
      <c r="AJ34" s="603" t="str">
        <f>IF(B35="","",B35)</f>
        <v/>
      </c>
      <c r="AK34" s="604"/>
      <c r="AL34" s="604"/>
      <c r="AM34" s="604"/>
      <c r="AN34" s="604"/>
      <c r="AO34" s="604"/>
      <c r="AP34" s="604"/>
      <c r="AQ34" s="604"/>
      <c r="AR34" s="604"/>
      <c r="AS34" s="604"/>
      <c r="AT34" s="604"/>
      <c r="AU34" s="604"/>
      <c r="AV34" s="605"/>
    </row>
    <row r="35" spans="1:48" ht="26.25" customHeight="1" x14ac:dyDescent="0.15">
      <c r="A35" s="588"/>
      <c r="B35" s="590" t="str">
        <f>IF('プロジェクトリスト(様式1-1)'!C10="","",VLOOKUP($A$34,'プロジェクトリスト(様式1-1)'!$B$4:$E$23,2,FALSE))</f>
        <v/>
      </c>
      <c r="C35" s="164">
        <v>1</v>
      </c>
      <c r="D35" s="169"/>
      <c r="E35" s="171"/>
      <c r="F35" s="172"/>
      <c r="G35" s="180"/>
      <c r="H35" s="176"/>
      <c r="I35" s="186"/>
      <c r="J35" s="190"/>
      <c r="K35" s="195"/>
      <c r="L35" s="201"/>
      <c r="M35" s="208"/>
      <c r="N35" s="186"/>
      <c r="O35" s="190"/>
      <c r="P35" s="195"/>
      <c r="Q35" s="201"/>
      <c r="R35" s="208"/>
      <c r="S35" s="217"/>
      <c r="T35" s="186"/>
      <c r="U35" s="222"/>
      <c r="V35" s="195"/>
      <c r="W35" s="230"/>
      <c r="X35" s="236"/>
      <c r="Y35" s="186"/>
      <c r="Z35" s="222"/>
      <c r="AA35" s="195"/>
      <c r="AB35" s="230"/>
      <c r="AC35" s="237"/>
      <c r="AD35" s="186"/>
      <c r="AE35" s="222"/>
      <c r="AF35" s="195"/>
      <c r="AG35" s="230"/>
      <c r="AH35" s="237"/>
      <c r="AI35" s="242"/>
      <c r="AJ35" s="246">
        <f>C35</f>
        <v>1</v>
      </c>
      <c r="AK35" s="595"/>
      <c r="AL35" s="596"/>
      <c r="AM35" s="597"/>
      <c r="AN35" s="596"/>
      <c r="AO35" s="597"/>
      <c r="AP35" s="596"/>
      <c r="AQ35" s="597"/>
      <c r="AR35" s="598"/>
      <c r="AS35" s="255"/>
      <c r="AT35" s="158"/>
      <c r="AU35" s="259"/>
      <c r="AV35" s="260"/>
    </row>
    <row r="36" spans="1:48" s="157" customFormat="1" ht="26.25" customHeight="1" x14ac:dyDescent="0.25">
      <c r="A36" s="588"/>
      <c r="B36" s="591"/>
      <c r="C36" s="164">
        <v>2</v>
      </c>
      <c r="D36" s="169"/>
      <c r="E36" s="172"/>
      <c r="F36" s="176"/>
      <c r="G36" s="176"/>
      <c r="H36" s="176"/>
      <c r="I36" s="186"/>
      <c r="J36" s="190"/>
      <c r="K36" s="195"/>
      <c r="L36" s="202"/>
      <c r="M36" s="209"/>
      <c r="N36" s="186"/>
      <c r="O36" s="190"/>
      <c r="P36" s="195"/>
      <c r="Q36" s="202"/>
      <c r="R36" s="209"/>
      <c r="S36" s="217"/>
      <c r="T36" s="186"/>
      <c r="U36" s="222"/>
      <c r="V36" s="195"/>
      <c r="W36" s="228"/>
      <c r="X36" s="208"/>
      <c r="Y36" s="186"/>
      <c r="Z36" s="222"/>
      <c r="AA36" s="195"/>
      <c r="AB36" s="228"/>
      <c r="AC36" s="238"/>
      <c r="AD36" s="186"/>
      <c r="AE36" s="222"/>
      <c r="AF36" s="195"/>
      <c r="AG36" s="228"/>
      <c r="AH36" s="238"/>
      <c r="AI36" s="242"/>
      <c r="AJ36" s="246">
        <f>C36</f>
        <v>2</v>
      </c>
      <c r="AK36" s="595"/>
      <c r="AL36" s="596"/>
      <c r="AM36" s="597"/>
      <c r="AN36" s="596"/>
      <c r="AO36" s="597"/>
      <c r="AP36" s="596"/>
      <c r="AQ36" s="597"/>
      <c r="AR36" s="598"/>
      <c r="AS36" s="255"/>
      <c r="AT36" s="158"/>
      <c r="AU36" s="259"/>
      <c r="AV36" s="260"/>
    </row>
    <row r="37" spans="1:48" ht="26.25" customHeight="1" x14ac:dyDescent="0.15">
      <c r="A37" s="588"/>
      <c r="B37" s="591"/>
      <c r="C37" s="164">
        <v>3</v>
      </c>
      <c r="D37" s="169"/>
      <c r="E37" s="173"/>
      <c r="F37" s="176"/>
      <c r="G37" s="176"/>
      <c r="H37" s="176"/>
      <c r="I37" s="186"/>
      <c r="J37" s="191"/>
      <c r="K37" s="196"/>
      <c r="L37" s="203"/>
      <c r="M37" s="210"/>
      <c r="N37" s="186"/>
      <c r="O37" s="191"/>
      <c r="P37" s="196"/>
      <c r="Q37" s="203"/>
      <c r="R37" s="210"/>
      <c r="S37" s="216"/>
      <c r="T37" s="186"/>
      <c r="U37" s="222"/>
      <c r="V37" s="195"/>
      <c r="W37" s="228"/>
      <c r="X37" s="234"/>
      <c r="Y37" s="186"/>
      <c r="Z37" s="222"/>
      <c r="AA37" s="195"/>
      <c r="AB37" s="228"/>
      <c r="AC37" s="239"/>
      <c r="AD37" s="186"/>
      <c r="AE37" s="222"/>
      <c r="AF37" s="195"/>
      <c r="AG37" s="228"/>
      <c r="AH37" s="239"/>
      <c r="AI37" s="242"/>
      <c r="AJ37" s="246">
        <f>C37</f>
        <v>3</v>
      </c>
      <c r="AK37" s="595"/>
      <c r="AL37" s="596"/>
      <c r="AM37" s="597"/>
      <c r="AN37" s="596"/>
      <c r="AO37" s="597"/>
      <c r="AP37" s="596"/>
      <c r="AQ37" s="597"/>
      <c r="AR37" s="598"/>
      <c r="AS37" s="255"/>
      <c r="AT37" s="158"/>
      <c r="AU37" s="259"/>
      <c r="AV37" s="260"/>
    </row>
    <row r="38" spans="1:48" ht="26.25" customHeight="1" x14ac:dyDescent="0.15">
      <c r="A38" s="589"/>
      <c r="B38" s="592"/>
      <c r="C38" s="165">
        <v>4</v>
      </c>
      <c r="D38" s="169"/>
      <c r="E38" s="174"/>
      <c r="F38" s="176"/>
      <c r="G38" s="176"/>
      <c r="H38" s="176"/>
      <c r="I38" s="186"/>
      <c r="J38" s="192"/>
      <c r="K38" s="197"/>
      <c r="L38" s="204"/>
      <c r="M38" s="211"/>
      <c r="N38" s="186"/>
      <c r="O38" s="192"/>
      <c r="P38" s="197"/>
      <c r="Q38" s="204"/>
      <c r="R38" s="211"/>
      <c r="S38" s="216"/>
      <c r="T38" s="212"/>
      <c r="U38" s="223"/>
      <c r="V38" s="197"/>
      <c r="W38" s="229"/>
      <c r="X38" s="235"/>
      <c r="Y38" s="186"/>
      <c r="Z38" s="223"/>
      <c r="AA38" s="197"/>
      <c r="AB38" s="229"/>
      <c r="AC38" s="240"/>
      <c r="AD38" s="186"/>
      <c r="AE38" s="223"/>
      <c r="AF38" s="197"/>
      <c r="AG38" s="229"/>
      <c r="AH38" s="240"/>
      <c r="AI38" s="242"/>
      <c r="AJ38" s="246">
        <f>C38</f>
        <v>4</v>
      </c>
      <c r="AK38" s="595"/>
      <c r="AL38" s="596"/>
      <c r="AM38" s="597"/>
      <c r="AN38" s="596"/>
      <c r="AO38" s="597"/>
      <c r="AP38" s="596"/>
      <c r="AQ38" s="597"/>
      <c r="AR38" s="598"/>
      <c r="AS38" s="255"/>
      <c r="AT38" s="158"/>
      <c r="AU38" s="259"/>
      <c r="AV38" s="260"/>
    </row>
    <row r="39" spans="1:48" ht="26.25" customHeight="1" x14ac:dyDescent="0.15">
      <c r="A39" s="587">
        <v>8</v>
      </c>
      <c r="B39" s="593" t="s">
        <v>104</v>
      </c>
      <c r="C39" s="594"/>
      <c r="D39" s="594"/>
      <c r="E39" s="594"/>
      <c r="F39" s="166"/>
      <c r="G39" s="166"/>
      <c r="H39" s="182"/>
      <c r="I39" s="599"/>
      <c r="J39" s="600"/>
      <c r="K39" s="600"/>
      <c r="L39" s="200"/>
      <c r="M39" s="207"/>
      <c r="N39" s="600"/>
      <c r="O39" s="600"/>
      <c r="P39" s="600"/>
      <c r="Q39" s="600"/>
      <c r="R39" s="601"/>
      <c r="S39" s="218"/>
      <c r="T39" s="599"/>
      <c r="U39" s="600"/>
      <c r="V39" s="600"/>
      <c r="W39" s="200"/>
      <c r="X39" s="207"/>
      <c r="Y39" s="600"/>
      <c r="Z39" s="600"/>
      <c r="AA39" s="600"/>
      <c r="AB39" s="600"/>
      <c r="AC39" s="601"/>
      <c r="AD39" s="602"/>
      <c r="AE39" s="600"/>
      <c r="AF39" s="600"/>
      <c r="AG39" s="600"/>
      <c r="AH39" s="601"/>
      <c r="AJ39" s="603" t="str">
        <f>IF(B40="","",B40)</f>
        <v/>
      </c>
      <c r="AK39" s="604"/>
      <c r="AL39" s="604"/>
      <c r="AM39" s="604"/>
      <c r="AN39" s="604"/>
      <c r="AO39" s="604"/>
      <c r="AP39" s="604"/>
      <c r="AQ39" s="604"/>
      <c r="AR39" s="604"/>
      <c r="AS39" s="604"/>
      <c r="AT39" s="604"/>
      <c r="AU39" s="604"/>
      <c r="AV39" s="605"/>
    </row>
    <row r="40" spans="1:48" ht="26.25" customHeight="1" x14ac:dyDescent="0.15">
      <c r="A40" s="588"/>
      <c r="B40" s="590" t="str">
        <f>IF('プロジェクトリスト(様式1-1)'!C11="","",VLOOKUP($A$39,'プロジェクトリスト(様式1-1)'!$B$4:$E$23,2,FALSE))</f>
        <v/>
      </c>
      <c r="C40" s="164">
        <v>1</v>
      </c>
      <c r="D40" s="169"/>
      <c r="E40" s="171"/>
      <c r="F40" s="172"/>
      <c r="G40" s="180"/>
      <c r="H40" s="176"/>
      <c r="I40" s="186"/>
      <c r="J40" s="190"/>
      <c r="K40" s="195"/>
      <c r="L40" s="201"/>
      <c r="M40" s="208"/>
      <c r="N40" s="186"/>
      <c r="O40" s="190"/>
      <c r="P40" s="195"/>
      <c r="Q40" s="201"/>
      <c r="R40" s="208"/>
      <c r="S40" s="217"/>
      <c r="T40" s="186"/>
      <c r="U40" s="222"/>
      <c r="V40" s="195"/>
      <c r="W40" s="230"/>
      <c r="X40" s="236"/>
      <c r="Y40" s="186"/>
      <c r="Z40" s="222"/>
      <c r="AA40" s="195"/>
      <c r="AB40" s="230"/>
      <c r="AC40" s="237"/>
      <c r="AD40" s="186"/>
      <c r="AE40" s="222"/>
      <c r="AF40" s="195"/>
      <c r="AG40" s="230"/>
      <c r="AH40" s="237"/>
      <c r="AI40" s="242"/>
      <c r="AJ40" s="246">
        <f>C40</f>
        <v>1</v>
      </c>
      <c r="AK40" s="595"/>
      <c r="AL40" s="596"/>
      <c r="AM40" s="597"/>
      <c r="AN40" s="596"/>
      <c r="AO40" s="597"/>
      <c r="AP40" s="596"/>
      <c r="AQ40" s="597"/>
      <c r="AR40" s="598"/>
      <c r="AS40" s="255"/>
      <c r="AT40" s="158"/>
      <c r="AU40" s="259"/>
      <c r="AV40" s="260"/>
    </row>
    <row r="41" spans="1:48" ht="26.25" customHeight="1" x14ac:dyDescent="0.15">
      <c r="A41" s="588"/>
      <c r="B41" s="591"/>
      <c r="C41" s="164">
        <v>2</v>
      </c>
      <c r="D41" s="169"/>
      <c r="E41" s="172"/>
      <c r="F41" s="176"/>
      <c r="G41" s="176"/>
      <c r="H41" s="176"/>
      <c r="I41" s="186"/>
      <c r="J41" s="190"/>
      <c r="K41" s="195"/>
      <c r="L41" s="202"/>
      <c r="M41" s="209"/>
      <c r="N41" s="186"/>
      <c r="O41" s="190"/>
      <c r="P41" s="195"/>
      <c r="Q41" s="202"/>
      <c r="R41" s="209"/>
      <c r="S41" s="217"/>
      <c r="T41" s="186"/>
      <c r="U41" s="222"/>
      <c r="V41" s="195"/>
      <c r="W41" s="228"/>
      <c r="X41" s="208"/>
      <c r="Y41" s="186"/>
      <c r="Z41" s="222"/>
      <c r="AA41" s="195"/>
      <c r="AB41" s="228"/>
      <c r="AC41" s="238"/>
      <c r="AD41" s="186"/>
      <c r="AE41" s="222"/>
      <c r="AF41" s="195"/>
      <c r="AG41" s="228"/>
      <c r="AH41" s="238"/>
      <c r="AI41" s="242"/>
      <c r="AJ41" s="246">
        <f>C41</f>
        <v>2</v>
      </c>
      <c r="AK41" s="595"/>
      <c r="AL41" s="596"/>
      <c r="AM41" s="597"/>
      <c r="AN41" s="596"/>
      <c r="AO41" s="597"/>
      <c r="AP41" s="596"/>
      <c r="AQ41" s="597"/>
      <c r="AR41" s="598"/>
      <c r="AS41" s="255"/>
      <c r="AT41" s="158"/>
      <c r="AU41" s="259"/>
      <c r="AV41" s="260"/>
    </row>
    <row r="42" spans="1:48" ht="26.25" customHeight="1" x14ac:dyDescent="0.15">
      <c r="A42" s="588"/>
      <c r="B42" s="591"/>
      <c r="C42" s="164">
        <v>3</v>
      </c>
      <c r="D42" s="169"/>
      <c r="E42" s="173"/>
      <c r="F42" s="176"/>
      <c r="G42" s="176"/>
      <c r="H42" s="176"/>
      <c r="I42" s="186"/>
      <c r="J42" s="191"/>
      <c r="K42" s="196"/>
      <c r="L42" s="203"/>
      <c r="M42" s="210"/>
      <c r="N42" s="186"/>
      <c r="O42" s="191"/>
      <c r="P42" s="196"/>
      <c r="Q42" s="203"/>
      <c r="R42" s="210"/>
      <c r="S42" s="216"/>
      <c r="T42" s="186"/>
      <c r="U42" s="222"/>
      <c r="V42" s="195"/>
      <c r="W42" s="228"/>
      <c r="X42" s="234"/>
      <c r="Y42" s="186"/>
      <c r="Z42" s="222"/>
      <c r="AA42" s="195"/>
      <c r="AB42" s="228"/>
      <c r="AC42" s="239"/>
      <c r="AD42" s="186"/>
      <c r="AE42" s="222"/>
      <c r="AF42" s="195"/>
      <c r="AG42" s="228"/>
      <c r="AH42" s="239"/>
      <c r="AI42" s="242"/>
      <c r="AJ42" s="246">
        <f>C42</f>
        <v>3</v>
      </c>
      <c r="AK42" s="595"/>
      <c r="AL42" s="596"/>
      <c r="AM42" s="597"/>
      <c r="AN42" s="596"/>
      <c r="AO42" s="597"/>
      <c r="AP42" s="596"/>
      <c r="AQ42" s="597"/>
      <c r="AR42" s="598"/>
      <c r="AS42" s="255"/>
      <c r="AT42" s="158"/>
      <c r="AU42" s="259"/>
      <c r="AV42" s="260"/>
    </row>
    <row r="43" spans="1:48" ht="26.25" customHeight="1" x14ac:dyDescent="0.15">
      <c r="A43" s="589"/>
      <c r="B43" s="592"/>
      <c r="C43" s="165">
        <v>4</v>
      </c>
      <c r="D43" s="169"/>
      <c r="E43" s="174"/>
      <c r="F43" s="176"/>
      <c r="G43" s="176"/>
      <c r="H43" s="176"/>
      <c r="I43" s="186"/>
      <c r="J43" s="192"/>
      <c r="K43" s="197"/>
      <c r="L43" s="204"/>
      <c r="M43" s="211"/>
      <c r="N43" s="186"/>
      <c r="O43" s="192"/>
      <c r="P43" s="197"/>
      <c r="Q43" s="204"/>
      <c r="R43" s="211"/>
      <c r="S43" s="216"/>
      <c r="T43" s="212"/>
      <c r="U43" s="223"/>
      <c r="V43" s="197"/>
      <c r="W43" s="229"/>
      <c r="X43" s="235"/>
      <c r="Y43" s="186"/>
      <c r="Z43" s="223"/>
      <c r="AA43" s="197"/>
      <c r="AB43" s="229"/>
      <c r="AC43" s="240"/>
      <c r="AD43" s="186"/>
      <c r="AE43" s="223"/>
      <c r="AF43" s="197"/>
      <c r="AG43" s="229"/>
      <c r="AH43" s="240"/>
      <c r="AI43" s="242"/>
      <c r="AJ43" s="246">
        <f>C43</f>
        <v>4</v>
      </c>
      <c r="AK43" s="595"/>
      <c r="AL43" s="596"/>
      <c r="AM43" s="597"/>
      <c r="AN43" s="596"/>
      <c r="AO43" s="597"/>
      <c r="AP43" s="596"/>
      <c r="AQ43" s="597"/>
      <c r="AR43" s="598"/>
      <c r="AS43" s="255"/>
      <c r="AT43" s="158"/>
      <c r="AU43" s="259"/>
      <c r="AV43" s="260"/>
    </row>
    <row r="44" spans="1:48" ht="26.25" customHeight="1" x14ac:dyDescent="0.15">
      <c r="A44" s="587">
        <v>9</v>
      </c>
      <c r="B44" s="593" t="s">
        <v>104</v>
      </c>
      <c r="C44" s="594"/>
      <c r="D44" s="594"/>
      <c r="E44" s="594"/>
      <c r="F44" s="166"/>
      <c r="G44" s="166"/>
      <c r="H44" s="182"/>
      <c r="I44" s="599"/>
      <c r="J44" s="600"/>
      <c r="K44" s="600"/>
      <c r="L44" s="200"/>
      <c r="M44" s="207"/>
      <c r="N44" s="600"/>
      <c r="O44" s="600"/>
      <c r="P44" s="600"/>
      <c r="Q44" s="600"/>
      <c r="R44" s="601"/>
      <c r="S44" s="218"/>
      <c r="T44" s="599"/>
      <c r="U44" s="600"/>
      <c r="V44" s="600"/>
      <c r="W44" s="200"/>
      <c r="X44" s="207"/>
      <c r="Y44" s="600"/>
      <c r="Z44" s="600"/>
      <c r="AA44" s="600"/>
      <c r="AB44" s="600"/>
      <c r="AC44" s="601"/>
      <c r="AD44" s="602"/>
      <c r="AE44" s="600"/>
      <c r="AF44" s="600"/>
      <c r="AG44" s="600"/>
      <c r="AH44" s="601"/>
      <c r="AJ44" s="603" t="str">
        <f>IF(B45="","",B45)</f>
        <v/>
      </c>
      <c r="AK44" s="604"/>
      <c r="AL44" s="604"/>
      <c r="AM44" s="604"/>
      <c r="AN44" s="604"/>
      <c r="AO44" s="604"/>
      <c r="AP44" s="604"/>
      <c r="AQ44" s="604"/>
      <c r="AR44" s="604"/>
      <c r="AS44" s="604"/>
      <c r="AT44" s="604"/>
      <c r="AU44" s="604"/>
      <c r="AV44" s="605"/>
    </row>
    <row r="45" spans="1:48" ht="26.25" customHeight="1" x14ac:dyDescent="0.15">
      <c r="A45" s="588"/>
      <c r="B45" s="590" t="str">
        <f>IF('プロジェクトリスト(様式1-1)'!C12="","",VLOOKUP($A$44,'プロジェクトリスト(様式1-1)'!$B$4:$E$23,2,FALSE))</f>
        <v/>
      </c>
      <c r="C45" s="164">
        <v>1</v>
      </c>
      <c r="D45" s="169"/>
      <c r="E45" s="171"/>
      <c r="F45" s="172"/>
      <c r="G45" s="180"/>
      <c r="H45" s="176"/>
      <c r="I45" s="186"/>
      <c r="J45" s="190"/>
      <c r="K45" s="195"/>
      <c r="L45" s="201"/>
      <c r="M45" s="208"/>
      <c r="N45" s="186"/>
      <c r="O45" s="190"/>
      <c r="P45" s="195"/>
      <c r="Q45" s="201"/>
      <c r="R45" s="208"/>
      <c r="S45" s="217"/>
      <c r="T45" s="186"/>
      <c r="U45" s="222"/>
      <c r="V45" s="195"/>
      <c r="W45" s="230"/>
      <c r="X45" s="236"/>
      <c r="Y45" s="186"/>
      <c r="Z45" s="222"/>
      <c r="AA45" s="195"/>
      <c r="AB45" s="230"/>
      <c r="AC45" s="237"/>
      <c r="AD45" s="186"/>
      <c r="AE45" s="222"/>
      <c r="AF45" s="195"/>
      <c r="AG45" s="230"/>
      <c r="AH45" s="237"/>
      <c r="AI45" s="242"/>
      <c r="AJ45" s="246">
        <f>C45</f>
        <v>1</v>
      </c>
      <c r="AK45" s="595"/>
      <c r="AL45" s="596"/>
      <c r="AM45" s="597"/>
      <c r="AN45" s="596"/>
      <c r="AO45" s="597"/>
      <c r="AP45" s="596"/>
      <c r="AQ45" s="597"/>
      <c r="AR45" s="598"/>
      <c r="AS45" s="255"/>
      <c r="AT45" s="158"/>
      <c r="AU45" s="259"/>
      <c r="AV45" s="260"/>
    </row>
    <row r="46" spans="1:48" ht="26.25" customHeight="1" x14ac:dyDescent="0.15">
      <c r="A46" s="588"/>
      <c r="B46" s="591"/>
      <c r="C46" s="164">
        <v>2</v>
      </c>
      <c r="D46" s="169"/>
      <c r="E46" s="172"/>
      <c r="F46" s="176"/>
      <c r="G46" s="176"/>
      <c r="H46" s="176"/>
      <c r="I46" s="186"/>
      <c r="J46" s="190"/>
      <c r="K46" s="195"/>
      <c r="L46" s="202"/>
      <c r="M46" s="209"/>
      <c r="N46" s="186"/>
      <c r="O46" s="190"/>
      <c r="P46" s="195"/>
      <c r="Q46" s="202"/>
      <c r="R46" s="209"/>
      <c r="S46" s="217"/>
      <c r="T46" s="186"/>
      <c r="U46" s="222"/>
      <c r="V46" s="195"/>
      <c r="W46" s="228"/>
      <c r="X46" s="208"/>
      <c r="Y46" s="186"/>
      <c r="Z46" s="222"/>
      <c r="AA46" s="195"/>
      <c r="AB46" s="228"/>
      <c r="AC46" s="238"/>
      <c r="AD46" s="186"/>
      <c r="AE46" s="222"/>
      <c r="AF46" s="195"/>
      <c r="AG46" s="228"/>
      <c r="AH46" s="238"/>
      <c r="AI46" s="242"/>
      <c r="AJ46" s="246">
        <f>C46</f>
        <v>2</v>
      </c>
      <c r="AK46" s="595"/>
      <c r="AL46" s="596"/>
      <c r="AM46" s="597"/>
      <c r="AN46" s="596"/>
      <c r="AO46" s="597"/>
      <c r="AP46" s="596"/>
      <c r="AQ46" s="597"/>
      <c r="AR46" s="598"/>
      <c r="AS46" s="255"/>
      <c r="AT46" s="158"/>
      <c r="AU46" s="259"/>
      <c r="AV46" s="260"/>
    </row>
    <row r="47" spans="1:48" ht="26.25" customHeight="1" x14ac:dyDescent="0.15">
      <c r="A47" s="588"/>
      <c r="B47" s="591"/>
      <c r="C47" s="164">
        <v>3</v>
      </c>
      <c r="D47" s="169"/>
      <c r="E47" s="173"/>
      <c r="F47" s="176"/>
      <c r="G47" s="176"/>
      <c r="H47" s="176"/>
      <c r="I47" s="186"/>
      <c r="J47" s="191"/>
      <c r="K47" s="196"/>
      <c r="L47" s="203"/>
      <c r="M47" s="210"/>
      <c r="N47" s="186"/>
      <c r="O47" s="191"/>
      <c r="P47" s="196"/>
      <c r="Q47" s="203"/>
      <c r="R47" s="210"/>
      <c r="S47" s="216"/>
      <c r="T47" s="186"/>
      <c r="U47" s="222"/>
      <c r="V47" s="195"/>
      <c r="W47" s="228"/>
      <c r="X47" s="234"/>
      <c r="Y47" s="186"/>
      <c r="Z47" s="222"/>
      <c r="AA47" s="195"/>
      <c r="AB47" s="228"/>
      <c r="AC47" s="239"/>
      <c r="AD47" s="186"/>
      <c r="AE47" s="222"/>
      <c r="AF47" s="195"/>
      <c r="AG47" s="228"/>
      <c r="AH47" s="239"/>
      <c r="AI47" s="242"/>
      <c r="AJ47" s="246">
        <f>C47</f>
        <v>3</v>
      </c>
      <c r="AK47" s="595"/>
      <c r="AL47" s="596"/>
      <c r="AM47" s="597"/>
      <c r="AN47" s="596"/>
      <c r="AO47" s="597"/>
      <c r="AP47" s="596"/>
      <c r="AQ47" s="597"/>
      <c r="AR47" s="598"/>
      <c r="AS47" s="255"/>
      <c r="AT47" s="158"/>
      <c r="AU47" s="259"/>
      <c r="AV47" s="260"/>
    </row>
    <row r="48" spans="1:48" ht="26.25" customHeight="1" x14ac:dyDescent="0.15">
      <c r="A48" s="589"/>
      <c r="B48" s="592"/>
      <c r="C48" s="165">
        <v>4</v>
      </c>
      <c r="D48" s="169"/>
      <c r="E48" s="174"/>
      <c r="F48" s="176"/>
      <c r="G48" s="176"/>
      <c r="H48" s="176"/>
      <c r="I48" s="186"/>
      <c r="J48" s="192"/>
      <c r="K48" s="197"/>
      <c r="L48" s="204"/>
      <c r="M48" s="211"/>
      <c r="N48" s="186"/>
      <c r="O48" s="192"/>
      <c r="P48" s="197"/>
      <c r="Q48" s="204"/>
      <c r="R48" s="211"/>
      <c r="S48" s="216"/>
      <c r="T48" s="212"/>
      <c r="U48" s="223"/>
      <c r="V48" s="197"/>
      <c r="W48" s="229"/>
      <c r="X48" s="235"/>
      <c r="Y48" s="186"/>
      <c r="Z48" s="223"/>
      <c r="AA48" s="197"/>
      <c r="AB48" s="229"/>
      <c r="AC48" s="240"/>
      <c r="AD48" s="186"/>
      <c r="AE48" s="223"/>
      <c r="AF48" s="197"/>
      <c r="AG48" s="229"/>
      <c r="AH48" s="240"/>
      <c r="AI48" s="242"/>
      <c r="AJ48" s="246">
        <f>C48</f>
        <v>4</v>
      </c>
      <c r="AK48" s="595"/>
      <c r="AL48" s="596"/>
      <c r="AM48" s="597"/>
      <c r="AN48" s="596"/>
      <c r="AO48" s="597"/>
      <c r="AP48" s="596"/>
      <c r="AQ48" s="597"/>
      <c r="AR48" s="598"/>
      <c r="AS48" s="255"/>
      <c r="AT48" s="158"/>
      <c r="AU48" s="259"/>
      <c r="AV48" s="260"/>
    </row>
    <row r="49" spans="1:48" ht="26.25" customHeight="1" x14ac:dyDescent="0.15">
      <c r="A49" s="587">
        <v>10</v>
      </c>
      <c r="B49" s="593" t="s">
        <v>104</v>
      </c>
      <c r="C49" s="594"/>
      <c r="D49" s="594"/>
      <c r="E49" s="594"/>
      <c r="F49" s="166"/>
      <c r="G49" s="166"/>
      <c r="H49" s="182"/>
      <c r="I49" s="599"/>
      <c r="J49" s="600"/>
      <c r="K49" s="600"/>
      <c r="L49" s="200"/>
      <c r="M49" s="207"/>
      <c r="N49" s="600"/>
      <c r="O49" s="600"/>
      <c r="P49" s="600"/>
      <c r="Q49" s="600"/>
      <c r="R49" s="601"/>
      <c r="S49" s="218"/>
      <c r="T49" s="599"/>
      <c r="U49" s="600"/>
      <c r="V49" s="600"/>
      <c r="W49" s="200"/>
      <c r="X49" s="207"/>
      <c r="Y49" s="600"/>
      <c r="Z49" s="600"/>
      <c r="AA49" s="600"/>
      <c r="AB49" s="600"/>
      <c r="AC49" s="601"/>
      <c r="AD49" s="602"/>
      <c r="AE49" s="600"/>
      <c r="AF49" s="600"/>
      <c r="AG49" s="600"/>
      <c r="AH49" s="601"/>
      <c r="AJ49" s="603" t="str">
        <f>IF(B50="","",B50)</f>
        <v/>
      </c>
      <c r="AK49" s="604"/>
      <c r="AL49" s="604"/>
      <c r="AM49" s="604"/>
      <c r="AN49" s="604"/>
      <c r="AO49" s="604"/>
      <c r="AP49" s="604"/>
      <c r="AQ49" s="604"/>
      <c r="AR49" s="604"/>
      <c r="AS49" s="604"/>
      <c r="AT49" s="604"/>
      <c r="AU49" s="604"/>
      <c r="AV49" s="605"/>
    </row>
    <row r="50" spans="1:48" ht="26.25" customHeight="1" x14ac:dyDescent="0.15">
      <c r="A50" s="588"/>
      <c r="B50" s="590" t="str">
        <f>IF('プロジェクトリスト(様式1-1)'!C13="","",VLOOKUP($A$49,'プロジェクトリスト(様式1-1)'!$B$4:$E$23,2,FALSE))</f>
        <v/>
      </c>
      <c r="C50" s="164">
        <v>1</v>
      </c>
      <c r="D50" s="169"/>
      <c r="E50" s="171"/>
      <c r="F50" s="172"/>
      <c r="G50" s="180"/>
      <c r="H50" s="176"/>
      <c r="I50" s="186"/>
      <c r="J50" s="190"/>
      <c r="K50" s="195"/>
      <c r="L50" s="201"/>
      <c r="M50" s="208"/>
      <c r="N50" s="186"/>
      <c r="O50" s="190"/>
      <c r="P50" s="195"/>
      <c r="Q50" s="201"/>
      <c r="R50" s="208"/>
      <c r="S50" s="217"/>
      <c r="T50" s="186"/>
      <c r="U50" s="222"/>
      <c r="V50" s="195"/>
      <c r="W50" s="230"/>
      <c r="X50" s="236"/>
      <c r="Y50" s="186"/>
      <c r="Z50" s="222"/>
      <c r="AA50" s="195"/>
      <c r="AB50" s="230"/>
      <c r="AC50" s="237"/>
      <c r="AD50" s="186"/>
      <c r="AE50" s="222"/>
      <c r="AF50" s="195"/>
      <c r="AG50" s="230"/>
      <c r="AH50" s="237"/>
      <c r="AI50" s="242"/>
      <c r="AJ50" s="246">
        <f>C50</f>
        <v>1</v>
      </c>
      <c r="AK50" s="595"/>
      <c r="AL50" s="596"/>
      <c r="AM50" s="597"/>
      <c r="AN50" s="596"/>
      <c r="AO50" s="597"/>
      <c r="AP50" s="596"/>
      <c r="AQ50" s="597"/>
      <c r="AR50" s="598"/>
      <c r="AS50" s="255"/>
      <c r="AT50" s="158"/>
      <c r="AU50" s="259"/>
      <c r="AV50" s="260"/>
    </row>
    <row r="51" spans="1:48" ht="26.25" customHeight="1" x14ac:dyDescent="0.15">
      <c r="A51" s="588"/>
      <c r="B51" s="591"/>
      <c r="C51" s="164">
        <v>2</v>
      </c>
      <c r="D51" s="169"/>
      <c r="E51" s="172"/>
      <c r="F51" s="176"/>
      <c r="G51" s="176"/>
      <c r="H51" s="176"/>
      <c r="I51" s="186"/>
      <c r="J51" s="190"/>
      <c r="K51" s="195"/>
      <c r="L51" s="202"/>
      <c r="M51" s="209"/>
      <c r="N51" s="186"/>
      <c r="O51" s="190"/>
      <c r="P51" s="195"/>
      <c r="Q51" s="202"/>
      <c r="R51" s="209"/>
      <c r="S51" s="217"/>
      <c r="T51" s="186"/>
      <c r="U51" s="222"/>
      <c r="V51" s="195"/>
      <c r="W51" s="228"/>
      <c r="X51" s="208"/>
      <c r="Y51" s="186"/>
      <c r="Z51" s="222"/>
      <c r="AA51" s="195"/>
      <c r="AB51" s="228"/>
      <c r="AC51" s="238"/>
      <c r="AD51" s="186"/>
      <c r="AE51" s="222"/>
      <c r="AF51" s="195"/>
      <c r="AG51" s="228"/>
      <c r="AH51" s="238"/>
      <c r="AI51" s="242"/>
      <c r="AJ51" s="246">
        <f>C51</f>
        <v>2</v>
      </c>
      <c r="AK51" s="595"/>
      <c r="AL51" s="596"/>
      <c r="AM51" s="597"/>
      <c r="AN51" s="596"/>
      <c r="AO51" s="597"/>
      <c r="AP51" s="596"/>
      <c r="AQ51" s="597"/>
      <c r="AR51" s="598"/>
      <c r="AS51" s="255"/>
      <c r="AT51" s="158"/>
      <c r="AU51" s="259"/>
      <c r="AV51" s="260"/>
    </row>
    <row r="52" spans="1:48" ht="26.25" customHeight="1" x14ac:dyDescent="0.15">
      <c r="A52" s="588"/>
      <c r="B52" s="591"/>
      <c r="C52" s="164">
        <v>3</v>
      </c>
      <c r="D52" s="169"/>
      <c r="E52" s="173"/>
      <c r="F52" s="176"/>
      <c r="G52" s="176"/>
      <c r="H52" s="176"/>
      <c r="I52" s="186"/>
      <c r="J52" s="191"/>
      <c r="K52" s="196"/>
      <c r="L52" s="203"/>
      <c r="M52" s="210"/>
      <c r="N52" s="186"/>
      <c r="O52" s="191"/>
      <c r="P52" s="196"/>
      <c r="Q52" s="203"/>
      <c r="R52" s="210"/>
      <c r="S52" s="216"/>
      <c r="T52" s="186"/>
      <c r="U52" s="222"/>
      <c r="V52" s="195"/>
      <c r="W52" s="228"/>
      <c r="X52" s="234"/>
      <c r="Y52" s="186"/>
      <c r="Z52" s="222"/>
      <c r="AA52" s="195"/>
      <c r="AB52" s="228"/>
      <c r="AC52" s="239"/>
      <c r="AD52" s="186"/>
      <c r="AE52" s="222"/>
      <c r="AF52" s="195"/>
      <c r="AG52" s="228"/>
      <c r="AH52" s="239"/>
      <c r="AI52" s="242"/>
      <c r="AJ52" s="246">
        <f>C52</f>
        <v>3</v>
      </c>
      <c r="AK52" s="595"/>
      <c r="AL52" s="596"/>
      <c r="AM52" s="597"/>
      <c r="AN52" s="596"/>
      <c r="AO52" s="597"/>
      <c r="AP52" s="596"/>
      <c r="AQ52" s="597"/>
      <c r="AR52" s="598"/>
      <c r="AS52" s="255"/>
      <c r="AT52" s="158"/>
      <c r="AU52" s="259"/>
      <c r="AV52" s="260"/>
    </row>
    <row r="53" spans="1:48" ht="26.25" customHeight="1" x14ac:dyDescent="0.15">
      <c r="A53" s="589"/>
      <c r="B53" s="592"/>
      <c r="C53" s="165">
        <v>4</v>
      </c>
      <c r="D53" s="169"/>
      <c r="E53" s="174"/>
      <c r="F53" s="176"/>
      <c r="G53" s="176"/>
      <c r="H53" s="176"/>
      <c r="I53" s="186"/>
      <c r="J53" s="192"/>
      <c r="K53" s="197"/>
      <c r="L53" s="204"/>
      <c r="M53" s="211"/>
      <c r="N53" s="186"/>
      <c r="O53" s="192"/>
      <c r="P53" s="197"/>
      <c r="Q53" s="204"/>
      <c r="R53" s="211"/>
      <c r="S53" s="216"/>
      <c r="T53" s="212"/>
      <c r="U53" s="223"/>
      <c r="V53" s="197"/>
      <c r="W53" s="229"/>
      <c r="X53" s="235"/>
      <c r="Y53" s="186"/>
      <c r="Z53" s="223"/>
      <c r="AA53" s="197"/>
      <c r="AB53" s="229"/>
      <c r="AC53" s="240"/>
      <c r="AD53" s="186"/>
      <c r="AE53" s="223"/>
      <c r="AF53" s="197"/>
      <c r="AG53" s="229"/>
      <c r="AH53" s="240"/>
      <c r="AI53" s="242"/>
      <c r="AJ53" s="246">
        <f>C53</f>
        <v>4</v>
      </c>
      <c r="AK53" s="595"/>
      <c r="AL53" s="596"/>
      <c r="AM53" s="597"/>
      <c r="AN53" s="596"/>
      <c r="AO53" s="597"/>
      <c r="AP53" s="596"/>
      <c r="AQ53" s="597"/>
      <c r="AR53" s="598"/>
      <c r="AS53" s="255"/>
      <c r="AT53" s="158"/>
      <c r="AU53" s="259"/>
      <c r="AV53" s="260"/>
    </row>
    <row r="54" spans="1:48" ht="26.25" customHeight="1" x14ac:dyDescent="0.15">
      <c r="A54" s="587">
        <v>11</v>
      </c>
      <c r="B54" s="593" t="s">
        <v>104</v>
      </c>
      <c r="C54" s="594"/>
      <c r="D54" s="594"/>
      <c r="E54" s="594"/>
      <c r="F54" s="166"/>
      <c r="G54" s="166"/>
      <c r="H54" s="182"/>
      <c r="I54" s="599"/>
      <c r="J54" s="600"/>
      <c r="K54" s="600"/>
      <c r="L54" s="200"/>
      <c r="M54" s="207"/>
      <c r="N54" s="600"/>
      <c r="O54" s="600"/>
      <c r="P54" s="600"/>
      <c r="Q54" s="600"/>
      <c r="R54" s="601"/>
      <c r="S54" s="218"/>
      <c r="T54" s="599"/>
      <c r="U54" s="600"/>
      <c r="V54" s="600"/>
      <c r="W54" s="200"/>
      <c r="X54" s="207"/>
      <c r="Y54" s="600"/>
      <c r="Z54" s="600"/>
      <c r="AA54" s="600"/>
      <c r="AB54" s="600"/>
      <c r="AC54" s="601"/>
      <c r="AD54" s="602"/>
      <c r="AE54" s="600"/>
      <c r="AF54" s="600"/>
      <c r="AG54" s="600"/>
      <c r="AH54" s="601"/>
      <c r="AJ54" s="603" t="str">
        <f>IF(B55="","",B55)</f>
        <v/>
      </c>
      <c r="AK54" s="604"/>
      <c r="AL54" s="604"/>
      <c r="AM54" s="604"/>
      <c r="AN54" s="604"/>
      <c r="AO54" s="604"/>
      <c r="AP54" s="604"/>
      <c r="AQ54" s="604"/>
      <c r="AR54" s="604"/>
      <c r="AS54" s="604"/>
      <c r="AT54" s="604"/>
      <c r="AU54" s="604"/>
      <c r="AV54" s="605"/>
    </row>
    <row r="55" spans="1:48" ht="26.25" customHeight="1" x14ac:dyDescent="0.15">
      <c r="A55" s="588"/>
      <c r="B55" s="590" t="str">
        <f>IF('プロジェクトリスト(様式1-1)'!C14="","",VLOOKUP($A$54,'プロジェクトリスト(様式1-1)'!$B$4:$E$23,2,FALSE))</f>
        <v/>
      </c>
      <c r="C55" s="164">
        <v>1</v>
      </c>
      <c r="D55" s="169"/>
      <c r="E55" s="171"/>
      <c r="F55" s="172"/>
      <c r="G55" s="180"/>
      <c r="H55" s="176"/>
      <c r="I55" s="186"/>
      <c r="J55" s="190"/>
      <c r="K55" s="195"/>
      <c r="L55" s="201"/>
      <c r="M55" s="208"/>
      <c r="N55" s="186"/>
      <c r="O55" s="190"/>
      <c r="P55" s="195"/>
      <c r="Q55" s="201"/>
      <c r="R55" s="208"/>
      <c r="S55" s="217"/>
      <c r="T55" s="186"/>
      <c r="U55" s="222"/>
      <c r="V55" s="195"/>
      <c r="W55" s="230"/>
      <c r="X55" s="236"/>
      <c r="Y55" s="186"/>
      <c r="Z55" s="222"/>
      <c r="AA55" s="195"/>
      <c r="AB55" s="230"/>
      <c r="AC55" s="237"/>
      <c r="AD55" s="186"/>
      <c r="AE55" s="222"/>
      <c r="AF55" s="195"/>
      <c r="AG55" s="230"/>
      <c r="AH55" s="237"/>
      <c r="AI55" s="242"/>
      <c r="AJ55" s="246">
        <f>C55</f>
        <v>1</v>
      </c>
      <c r="AK55" s="595"/>
      <c r="AL55" s="596"/>
      <c r="AM55" s="597"/>
      <c r="AN55" s="596"/>
      <c r="AO55" s="597"/>
      <c r="AP55" s="596"/>
      <c r="AQ55" s="597"/>
      <c r="AR55" s="598"/>
      <c r="AS55" s="255"/>
      <c r="AT55" s="158"/>
      <c r="AU55" s="259"/>
      <c r="AV55" s="260"/>
    </row>
    <row r="56" spans="1:48" ht="26.25" customHeight="1" x14ac:dyDescent="0.15">
      <c r="A56" s="588"/>
      <c r="B56" s="591"/>
      <c r="C56" s="164">
        <v>2</v>
      </c>
      <c r="D56" s="169"/>
      <c r="E56" s="172"/>
      <c r="F56" s="176"/>
      <c r="G56" s="176"/>
      <c r="H56" s="176"/>
      <c r="I56" s="186"/>
      <c r="J56" s="190"/>
      <c r="K56" s="195"/>
      <c r="L56" s="202"/>
      <c r="M56" s="209"/>
      <c r="N56" s="186"/>
      <c r="O56" s="190"/>
      <c r="P56" s="195"/>
      <c r="Q56" s="202"/>
      <c r="R56" s="209"/>
      <c r="S56" s="217"/>
      <c r="T56" s="186"/>
      <c r="U56" s="222"/>
      <c r="V56" s="195"/>
      <c r="W56" s="228"/>
      <c r="X56" s="208"/>
      <c r="Y56" s="186"/>
      <c r="Z56" s="222"/>
      <c r="AA56" s="195"/>
      <c r="AB56" s="228"/>
      <c r="AC56" s="238"/>
      <c r="AD56" s="186"/>
      <c r="AE56" s="222"/>
      <c r="AF56" s="195"/>
      <c r="AG56" s="228"/>
      <c r="AH56" s="238"/>
      <c r="AI56" s="242"/>
      <c r="AJ56" s="246">
        <f>C56</f>
        <v>2</v>
      </c>
      <c r="AK56" s="595"/>
      <c r="AL56" s="596"/>
      <c r="AM56" s="597"/>
      <c r="AN56" s="596"/>
      <c r="AO56" s="597"/>
      <c r="AP56" s="596"/>
      <c r="AQ56" s="597"/>
      <c r="AR56" s="598"/>
      <c r="AS56" s="255"/>
      <c r="AT56" s="158"/>
      <c r="AU56" s="259"/>
      <c r="AV56" s="260"/>
    </row>
    <row r="57" spans="1:48" ht="26.25" customHeight="1" x14ac:dyDescent="0.15">
      <c r="A57" s="588"/>
      <c r="B57" s="591"/>
      <c r="C57" s="164">
        <v>3</v>
      </c>
      <c r="D57" s="169"/>
      <c r="E57" s="173"/>
      <c r="F57" s="176"/>
      <c r="G57" s="176"/>
      <c r="H57" s="176"/>
      <c r="I57" s="186"/>
      <c r="J57" s="191"/>
      <c r="K57" s="196"/>
      <c r="L57" s="203"/>
      <c r="M57" s="210"/>
      <c r="N57" s="186"/>
      <c r="O57" s="191"/>
      <c r="P57" s="196"/>
      <c r="Q57" s="203"/>
      <c r="R57" s="210"/>
      <c r="S57" s="216"/>
      <c r="T57" s="186"/>
      <c r="U57" s="222"/>
      <c r="V57" s="195"/>
      <c r="W57" s="228"/>
      <c r="X57" s="234"/>
      <c r="Y57" s="186"/>
      <c r="Z57" s="222"/>
      <c r="AA57" s="195"/>
      <c r="AB57" s="228"/>
      <c r="AC57" s="239"/>
      <c r="AD57" s="186"/>
      <c r="AE57" s="222"/>
      <c r="AF57" s="195"/>
      <c r="AG57" s="228"/>
      <c r="AH57" s="239"/>
      <c r="AI57" s="242"/>
      <c r="AJ57" s="246">
        <f>C57</f>
        <v>3</v>
      </c>
      <c r="AK57" s="595"/>
      <c r="AL57" s="596"/>
      <c r="AM57" s="597"/>
      <c r="AN57" s="596"/>
      <c r="AO57" s="597"/>
      <c r="AP57" s="596"/>
      <c r="AQ57" s="597"/>
      <c r="AR57" s="598"/>
      <c r="AS57" s="255"/>
      <c r="AT57" s="158"/>
      <c r="AU57" s="259"/>
      <c r="AV57" s="260"/>
    </row>
    <row r="58" spans="1:48" ht="26.25" customHeight="1" x14ac:dyDescent="0.15">
      <c r="A58" s="589"/>
      <c r="B58" s="592"/>
      <c r="C58" s="165">
        <v>4</v>
      </c>
      <c r="D58" s="169"/>
      <c r="E58" s="174"/>
      <c r="F58" s="176"/>
      <c r="G58" s="176"/>
      <c r="H58" s="176"/>
      <c r="I58" s="186"/>
      <c r="J58" s="192"/>
      <c r="K58" s="197"/>
      <c r="L58" s="204"/>
      <c r="M58" s="211"/>
      <c r="N58" s="186"/>
      <c r="O58" s="192"/>
      <c r="P58" s="197"/>
      <c r="Q58" s="204"/>
      <c r="R58" s="211"/>
      <c r="S58" s="216"/>
      <c r="T58" s="212"/>
      <c r="U58" s="223"/>
      <c r="V58" s="197"/>
      <c r="W58" s="229"/>
      <c r="X58" s="235"/>
      <c r="Y58" s="186"/>
      <c r="Z58" s="223"/>
      <c r="AA58" s="197"/>
      <c r="AB58" s="229"/>
      <c r="AC58" s="240"/>
      <c r="AD58" s="186"/>
      <c r="AE58" s="223"/>
      <c r="AF58" s="197"/>
      <c r="AG58" s="229"/>
      <c r="AH58" s="240"/>
      <c r="AI58" s="242"/>
      <c r="AJ58" s="246">
        <f>C58</f>
        <v>4</v>
      </c>
      <c r="AK58" s="595"/>
      <c r="AL58" s="596"/>
      <c r="AM58" s="597"/>
      <c r="AN58" s="596"/>
      <c r="AO58" s="597"/>
      <c r="AP58" s="596"/>
      <c r="AQ58" s="597"/>
      <c r="AR58" s="598"/>
      <c r="AS58" s="255"/>
      <c r="AT58" s="158"/>
      <c r="AU58" s="259"/>
      <c r="AV58" s="260"/>
    </row>
    <row r="59" spans="1:48" ht="26.25" customHeight="1" x14ac:dyDescent="0.15">
      <c r="A59" s="587">
        <v>12</v>
      </c>
      <c r="B59" s="593" t="s">
        <v>104</v>
      </c>
      <c r="C59" s="594"/>
      <c r="D59" s="594"/>
      <c r="E59" s="594"/>
      <c r="F59" s="166"/>
      <c r="G59" s="166"/>
      <c r="H59" s="182"/>
      <c r="I59" s="599"/>
      <c r="J59" s="600"/>
      <c r="K59" s="600"/>
      <c r="L59" s="200"/>
      <c r="M59" s="207"/>
      <c r="N59" s="600"/>
      <c r="O59" s="600"/>
      <c r="P59" s="600"/>
      <c r="Q59" s="600"/>
      <c r="R59" s="601"/>
      <c r="S59" s="218"/>
      <c r="T59" s="599"/>
      <c r="U59" s="600"/>
      <c r="V59" s="600"/>
      <c r="W59" s="200"/>
      <c r="X59" s="207"/>
      <c r="Y59" s="600"/>
      <c r="Z59" s="600"/>
      <c r="AA59" s="600"/>
      <c r="AB59" s="600"/>
      <c r="AC59" s="601"/>
      <c r="AD59" s="602"/>
      <c r="AE59" s="600"/>
      <c r="AF59" s="600"/>
      <c r="AG59" s="600"/>
      <c r="AH59" s="601"/>
      <c r="AJ59" s="603" t="str">
        <f>IF(B60="","",B60)</f>
        <v/>
      </c>
      <c r="AK59" s="604"/>
      <c r="AL59" s="604"/>
      <c r="AM59" s="604"/>
      <c r="AN59" s="604"/>
      <c r="AO59" s="604"/>
      <c r="AP59" s="604"/>
      <c r="AQ59" s="604"/>
      <c r="AR59" s="604"/>
      <c r="AS59" s="604"/>
      <c r="AT59" s="604"/>
      <c r="AU59" s="604"/>
      <c r="AV59" s="605"/>
    </row>
    <row r="60" spans="1:48" ht="26.25" customHeight="1" x14ac:dyDescent="0.15">
      <c r="A60" s="588"/>
      <c r="B60" s="590" t="str">
        <f>IF('プロジェクトリスト(様式1-1)'!C15="","",VLOOKUP($A$59,'プロジェクトリスト(様式1-1)'!$B$4:$E$23,2,FALSE))</f>
        <v/>
      </c>
      <c r="C60" s="164">
        <v>1</v>
      </c>
      <c r="D60" s="169"/>
      <c r="E60" s="171"/>
      <c r="F60" s="172"/>
      <c r="G60" s="180"/>
      <c r="H60" s="176"/>
      <c r="I60" s="186"/>
      <c r="J60" s="190"/>
      <c r="K60" s="195"/>
      <c r="L60" s="201"/>
      <c r="M60" s="208"/>
      <c r="N60" s="186"/>
      <c r="O60" s="190"/>
      <c r="P60" s="195"/>
      <c r="Q60" s="201"/>
      <c r="R60" s="208"/>
      <c r="S60" s="217"/>
      <c r="T60" s="186"/>
      <c r="U60" s="222"/>
      <c r="V60" s="195"/>
      <c r="W60" s="230"/>
      <c r="X60" s="236"/>
      <c r="Y60" s="186"/>
      <c r="Z60" s="222"/>
      <c r="AA60" s="195"/>
      <c r="AB60" s="230"/>
      <c r="AC60" s="237"/>
      <c r="AD60" s="186"/>
      <c r="AE60" s="222"/>
      <c r="AF60" s="195"/>
      <c r="AG60" s="230"/>
      <c r="AH60" s="237"/>
      <c r="AI60" s="242"/>
      <c r="AJ60" s="246">
        <f>C60</f>
        <v>1</v>
      </c>
      <c r="AK60" s="595"/>
      <c r="AL60" s="596"/>
      <c r="AM60" s="597"/>
      <c r="AN60" s="596"/>
      <c r="AO60" s="597"/>
      <c r="AP60" s="596"/>
      <c r="AQ60" s="597"/>
      <c r="AR60" s="598"/>
      <c r="AS60" s="255"/>
      <c r="AT60" s="158"/>
      <c r="AU60" s="259"/>
      <c r="AV60" s="260"/>
    </row>
    <row r="61" spans="1:48" ht="26.25" customHeight="1" x14ac:dyDescent="0.15">
      <c r="A61" s="588"/>
      <c r="B61" s="591"/>
      <c r="C61" s="164">
        <v>2</v>
      </c>
      <c r="D61" s="169"/>
      <c r="E61" s="172"/>
      <c r="F61" s="176"/>
      <c r="G61" s="176"/>
      <c r="H61" s="176"/>
      <c r="I61" s="186"/>
      <c r="J61" s="190"/>
      <c r="K61" s="195"/>
      <c r="L61" s="202"/>
      <c r="M61" s="209"/>
      <c r="N61" s="186"/>
      <c r="O61" s="190"/>
      <c r="P61" s="195"/>
      <c r="Q61" s="202"/>
      <c r="R61" s="209"/>
      <c r="S61" s="217"/>
      <c r="T61" s="186"/>
      <c r="U61" s="222"/>
      <c r="V61" s="195"/>
      <c r="W61" s="228"/>
      <c r="X61" s="208"/>
      <c r="Y61" s="186"/>
      <c r="Z61" s="222"/>
      <c r="AA61" s="195"/>
      <c r="AB61" s="228"/>
      <c r="AC61" s="238"/>
      <c r="AD61" s="186"/>
      <c r="AE61" s="222"/>
      <c r="AF61" s="195"/>
      <c r="AG61" s="228"/>
      <c r="AH61" s="238"/>
      <c r="AI61" s="242"/>
      <c r="AJ61" s="246">
        <f>C61</f>
        <v>2</v>
      </c>
      <c r="AK61" s="595"/>
      <c r="AL61" s="596"/>
      <c r="AM61" s="597"/>
      <c r="AN61" s="596"/>
      <c r="AO61" s="597"/>
      <c r="AP61" s="596"/>
      <c r="AQ61" s="597"/>
      <c r="AR61" s="598"/>
      <c r="AS61" s="255"/>
      <c r="AT61" s="158"/>
      <c r="AU61" s="259"/>
      <c r="AV61" s="260"/>
    </row>
    <row r="62" spans="1:48" ht="26.25" customHeight="1" x14ac:dyDescent="0.15">
      <c r="A62" s="588"/>
      <c r="B62" s="591"/>
      <c r="C62" s="164">
        <v>3</v>
      </c>
      <c r="D62" s="169"/>
      <c r="E62" s="173"/>
      <c r="F62" s="176"/>
      <c r="G62" s="176"/>
      <c r="H62" s="176"/>
      <c r="I62" s="186"/>
      <c r="J62" s="191"/>
      <c r="K62" s="196"/>
      <c r="L62" s="203"/>
      <c r="M62" s="210"/>
      <c r="N62" s="186"/>
      <c r="O62" s="191"/>
      <c r="P62" s="196"/>
      <c r="Q62" s="203"/>
      <c r="R62" s="210"/>
      <c r="S62" s="216"/>
      <c r="T62" s="186"/>
      <c r="U62" s="222"/>
      <c r="V62" s="195"/>
      <c r="W62" s="228"/>
      <c r="X62" s="234"/>
      <c r="Y62" s="186"/>
      <c r="Z62" s="222"/>
      <c r="AA62" s="195"/>
      <c r="AB62" s="228"/>
      <c r="AC62" s="239"/>
      <c r="AD62" s="186"/>
      <c r="AE62" s="222"/>
      <c r="AF62" s="195"/>
      <c r="AG62" s="228"/>
      <c r="AH62" s="239"/>
      <c r="AI62" s="242"/>
      <c r="AJ62" s="246">
        <f>C62</f>
        <v>3</v>
      </c>
      <c r="AK62" s="595"/>
      <c r="AL62" s="596"/>
      <c r="AM62" s="597"/>
      <c r="AN62" s="596"/>
      <c r="AO62" s="597"/>
      <c r="AP62" s="596"/>
      <c r="AQ62" s="597"/>
      <c r="AR62" s="598"/>
      <c r="AS62" s="255"/>
      <c r="AT62" s="158"/>
      <c r="AU62" s="259"/>
      <c r="AV62" s="260"/>
    </row>
    <row r="63" spans="1:48" ht="26.25" customHeight="1" x14ac:dyDescent="0.15">
      <c r="A63" s="589"/>
      <c r="B63" s="592"/>
      <c r="C63" s="165">
        <v>4</v>
      </c>
      <c r="D63" s="169"/>
      <c r="E63" s="174"/>
      <c r="F63" s="176"/>
      <c r="G63" s="176"/>
      <c r="H63" s="176"/>
      <c r="I63" s="186"/>
      <c r="J63" s="192"/>
      <c r="K63" s="197"/>
      <c r="L63" s="204"/>
      <c r="M63" s="211"/>
      <c r="N63" s="186"/>
      <c r="O63" s="192"/>
      <c r="P63" s="197"/>
      <c r="Q63" s="204"/>
      <c r="R63" s="211"/>
      <c r="S63" s="216"/>
      <c r="T63" s="212"/>
      <c r="U63" s="223"/>
      <c r="V63" s="197"/>
      <c r="W63" s="229"/>
      <c r="X63" s="235"/>
      <c r="Y63" s="186"/>
      <c r="Z63" s="223"/>
      <c r="AA63" s="197"/>
      <c r="AB63" s="229"/>
      <c r="AC63" s="240"/>
      <c r="AD63" s="186"/>
      <c r="AE63" s="223"/>
      <c r="AF63" s="197"/>
      <c r="AG63" s="229"/>
      <c r="AH63" s="240"/>
      <c r="AI63" s="242"/>
      <c r="AJ63" s="246">
        <f>C63</f>
        <v>4</v>
      </c>
      <c r="AK63" s="595"/>
      <c r="AL63" s="596"/>
      <c r="AM63" s="597"/>
      <c r="AN63" s="596"/>
      <c r="AO63" s="597"/>
      <c r="AP63" s="596"/>
      <c r="AQ63" s="597"/>
      <c r="AR63" s="598"/>
      <c r="AS63" s="255"/>
      <c r="AT63" s="158"/>
      <c r="AU63" s="259"/>
      <c r="AV63" s="260"/>
    </row>
    <row r="64" spans="1:48" ht="26.25" customHeight="1" x14ac:dyDescent="0.15">
      <c r="A64" s="587">
        <v>13</v>
      </c>
      <c r="B64" s="593" t="s">
        <v>104</v>
      </c>
      <c r="C64" s="594"/>
      <c r="D64" s="594"/>
      <c r="E64" s="594"/>
      <c r="F64" s="166"/>
      <c r="G64" s="166"/>
      <c r="H64" s="182"/>
      <c r="I64" s="599"/>
      <c r="J64" s="600"/>
      <c r="K64" s="600"/>
      <c r="L64" s="200"/>
      <c r="M64" s="207"/>
      <c r="N64" s="600"/>
      <c r="O64" s="600"/>
      <c r="P64" s="600"/>
      <c r="Q64" s="600"/>
      <c r="R64" s="601"/>
      <c r="S64" s="218"/>
      <c r="T64" s="599"/>
      <c r="U64" s="600"/>
      <c r="V64" s="600"/>
      <c r="W64" s="200"/>
      <c r="X64" s="207"/>
      <c r="Y64" s="600"/>
      <c r="Z64" s="600"/>
      <c r="AA64" s="600"/>
      <c r="AB64" s="600"/>
      <c r="AC64" s="601"/>
      <c r="AD64" s="602"/>
      <c r="AE64" s="600"/>
      <c r="AF64" s="600"/>
      <c r="AG64" s="600"/>
      <c r="AH64" s="601"/>
      <c r="AJ64" s="603" t="str">
        <f>IF(B65="","",B65)</f>
        <v/>
      </c>
      <c r="AK64" s="604"/>
      <c r="AL64" s="604"/>
      <c r="AM64" s="604"/>
      <c r="AN64" s="604"/>
      <c r="AO64" s="604"/>
      <c r="AP64" s="604"/>
      <c r="AQ64" s="604"/>
      <c r="AR64" s="604"/>
      <c r="AS64" s="604"/>
      <c r="AT64" s="604"/>
      <c r="AU64" s="604"/>
      <c r="AV64" s="605"/>
    </row>
    <row r="65" spans="1:48" ht="26.25" customHeight="1" x14ac:dyDescent="0.15">
      <c r="A65" s="588"/>
      <c r="B65" s="590" t="str">
        <f>IF('プロジェクトリスト(様式1-1)'!C16="","",VLOOKUP($A$64,'プロジェクトリスト(様式1-1)'!$B$4:$E$23,2,FALSE))</f>
        <v/>
      </c>
      <c r="C65" s="164">
        <v>1</v>
      </c>
      <c r="D65" s="169"/>
      <c r="E65" s="171"/>
      <c r="F65" s="172"/>
      <c r="G65" s="180"/>
      <c r="H65" s="176"/>
      <c r="I65" s="186"/>
      <c r="J65" s="190"/>
      <c r="K65" s="195"/>
      <c r="L65" s="201"/>
      <c r="M65" s="208"/>
      <c r="N65" s="186"/>
      <c r="O65" s="190"/>
      <c r="P65" s="195"/>
      <c r="Q65" s="201"/>
      <c r="R65" s="208"/>
      <c r="S65" s="217"/>
      <c r="T65" s="186"/>
      <c r="U65" s="222"/>
      <c r="V65" s="195"/>
      <c r="W65" s="230"/>
      <c r="X65" s="236"/>
      <c r="Y65" s="186"/>
      <c r="Z65" s="222"/>
      <c r="AA65" s="195"/>
      <c r="AB65" s="230"/>
      <c r="AC65" s="237"/>
      <c r="AD65" s="186"/>
      <c r="AE65" s="222"/>
      <c r="AF65" s="195"/>
      <c r="AG65" s="230"/>
      <c r="AH65" s="237"/>
      <c r="AI65" s="242"/>
      <c r="AJ65" s="246">
        <f>C65</f>
        <v>1</v>
      </c>
      <c r="AK65" s="595"/>
      <c r="AL65" s="596"/>
      <c r="AM65" s="597"/>
      <c r="AN65" s="596"/>
      <c r="AO65" s="597"/>
      <c r="AP65" s="596"/>
      <c r="AQ65" s="597"/>
      <c r="AR65" s="598"/>
      <c r="AS65" s="255"/>
      <c r="AT65" s="158"/>
      <c r="AU65" s="259"/>
      <c r="AV65" s="260"/>
    </row>
    <row r="66" spans="1:48" ht="26.25" customHeight="1" x14ac:dyDescent="0.15">
      <c r="A66" s="588"/>
      <c r="B66" s="591"/>
      <c r="C66" s="164">
        <v>2</v>
      </c>
      <c r="D66" s="169"/>
      <c r="E66" s="172"/>
      <c r="F66" s="176"/>
      <c r="G66" s="176"/>
      <c r="H66" s="176"/>
      <c r="I66" s="186"/>
      <c r="J66" s="190"/>
      <c r="K66" s="195"/>
      <c r="L66" s="202"/>
      <c r="M66" s="209"/>
      <c r="N66" s="186"/>
      <c r="O66" s="190"/>
      <c r="P66" s="195"/>
      <c r="Q66" s="202"/>
      <c r="R66" s="209"/>
      <c r="S66" s="217"/>
      <c r="T66" s="186"/>
      <c r="U66" s="222"/>
      <c r="V66" s="195"/>
      <c r="W66" s="228"/>
      <c r="X66" s="208"/>
      <c r="Y66" s="186"/>
      <c r="Z66" s="222"/>
      <c r="AA66" s="195"/>
      <c r="AB66" s="228"/>
      <c r="AC66" s="238"/>
      <c r="AD66" s="186"/>
      <c r="AE66" s="222"/>
      <c r="AF66" s="195"/>
      <c r="AG66" s="228"/>
      <c r="AH66" s="238"/>
      <c r="AI66" s="242"/>
      <c r="AJ66" s="246">
        <f>C66</f>
        <v>2</v>
      </c>
      <c r="AK66" s="595"/>
      <c r="AL66" s="596"/>
      <c r="AM66" s="597"/>
      <c r="AN66" s="596"/>
      <c r="AO66" s="597"/>
      <c r="AP66" s="596"/>
      <c r="AQ66" s="597"/>
      <c r="AR66" s="598"/>
      <c r="AS66" s="255"/>
      <c r="AT66" s="158"/>
      <c r="AU66" s="259"/>
      <c r="AV66" s="260"/>
    </row>
    <row r="67" spans="1:48" ht="26.25" customHeight="1" x14ac:dyDescent="0.15">
      <c r="A67" s="588"/>
      <c r="B67" s="591"/>
      <c r="C67" s="164">
        <v>3</v>
      </c>
      <c r="D67" s="169"/>
      <c r="E67" s="173"/>
      <c r="F67" s="176"/>
      <c r="G67" s="176"/>
      <c r="H67" s="176"/>
      <c r="I67" s="186"/>
      <c r="J67" s="191"/>
      <c r="K67" s="196"/>
      <c r="L67" s="203"/>
      <c r="M67" s="210"/>
      <c r="N67" s="186"/>
      <c r="O67" s="191"/>
      <c r="P67" s="196"/>
      <c r="Q67" s="203"/>
      <c r="R67" s="210"/>
      <c r="S67" s="216"/>
      <c r="T67" s="186"/>
      <c r="U67" s="222"/>
      <c r="V67" s="195"/>
      <c r="W67" s="228"/>
      <c r="X67" s="234"/>
      <c r="Y67" s="186"/>
      <c r="Z67" s="222"/>
      <c r="AA67" s="195"/>
      <c r="AB67" s="228"/>
      <c r="AC67" s="239"/>
      <c r="AD67" s="186"/>
      <c r="AE67" s="222"/>
      <c r="AF67" s="195"/>
      <c r="AG67" s="228"/>
      <c r="AH67" s="239"/>
      <c r="AI67" s="242"/>
      <c r="AJ67" s="246">
        <f>C67</f>
        <v>3</v>
      </c>
      <c r="AK67" s="595"/>
      <c r="AL67" s="596"/>
      <c r="AM67" s="597"/>
      <c r="AN67" s="596"/>
      <c r="AO67" s="597"/>
      <c r="AP67" s="596"/>
      <c r="AQ67" s="597"/>
      <c r="AR67" s="598"/>
      <c r="AS67" s="255"/>
      <c r="AT67" s="158"/>
      <c r="AU67" s="259"/>
      <c r="AV67" s="260"/>
    </row>
    <row r="68" spans="1:48" ht="26.25" customHeight="1" x14ac:dyDescent="0.15">
      <c r="A68" s="589"/>
      <c r="B68" s="592"/>
      <c r="C68" s="165">
        <v>4</v>
      </c>
      <c r="D68" s="169"/>
      <c r="E68" s="174"/>
      <c r="F68" s="176"/>
      <c r="G68" s="176"/>
      <c r="H68" s="176"/>
      <c r="I68" s="186"/>
      <c r="J68" s="192"/>
      <c r="K68" s="197"/>
      <c r="L68" s="204"/>
      <c r="M68" s="211"/>
      <c r="N68" s="186"/>
      <c r="O68" s="192"/>
      <c r="P68" s="197"/>
      <c r="Q68" s="204"/>
      <c r="R68" s="211"/>
      <c r="S68" s="216"/>
      <c r="T68" s="212"/>
      <c r="U68" s="223"/>
      <c r="V68" s="197"/>
      <c r="W68" s="229"/>
      <c r="X68" s="235"/>
      <c r="Y68" s="186"/>
      <c r="Z68" s="223"/>
      <c r="AA68" s="197"/>
      <c r="AB68" s="229"/>
      <c r="AC68" s="240"/>
      <c r="AD68" s="186"/>
      <c r="AE68" s="223"/>
      <c r="AF68" s="197"/>
      <c r="AG68" s="229"/>
      <c r="AH68" s="240"/>
      <c r="AI68" s="242"/>
      <c r="AJ68" s="246">
        <f>C68</f>
        <v>4</v>
      </c>
      <c r="AK68" s="595"/>
      <c r="AL68" s="596"/>
      <c r="AM68" s="597"/>
      <c r="AN68" s="596"/>
      <c r="AO68" s="597"/>
      <c r="AP68" s="596"/>
      <c r="AQ68" s="597"/>
      <c r="AR68" s="598"/>
      <c r="AS68" s="255"/>
      <c r="AT68" s="158"/>
      <c r="AU68" s="259"/>
      <c r="AV68" s="260"/>
    </row>
    <row r="69" spans="1:48" ht="26.25" customHeight="1" x14ac:dyDescent="0.15">
      <c r="A69" s="587">
        <v>14</v>
      </c>
      <c r="B69" s="593" t="s">
        <v>104</v>
      </c>
      <c r="C69" s="594"/>
      <c r="D69" s="594"/>
      <c r="E69" s="594"/>
      <c r="F69" s="166"/>
      <c r="G69" s="166"/>
      <c r="H69" s="182"/>
      <c r="I69" s="599"/>
      <c r="J69" s="600"/>
      <c r="K69" s="600"/>
      <c r="L69" s="200"/>
      <c r="M69" s="207"/>
      <c r="N69" s="600"/>
      <c r="O69" s="600"/>
      <c r="P69" s="600"/>
      <c r="Q69" s="600"/>
      <c r="R69" s="601"/>
      <c r="S69" s="218"/>
      <c r="T69" s="599"/>
      <c r="U69" s="600"/>
      <c r="V69" s="600"/>
      <c r="W69" s="200"/>
      <c r="X69" s="207"/>
      <c r="Y69" s="600"/>
      <c r="Z69" s="600"/>
      <c r="AA69" s="600"/>
      <c r="AB69" s="600"/>
      <c r="AC69" s="601"/>
      <c r="AD69" s="602"/>
      <c r="AE69" s="600"/>
      <c r="AF69" s="600"/>
      <c r="AG69" s="600"/>
      <c r="AH69" s="601"/>
      <c r="AJ69" s="603" t="str">
        <f>IF(B70="","",B70)</f>
        <v/>
      </c>
      <c r="AK69" s="604"/>
      <c r="AL69" s="604"/>
      <c r="AM69" s="604"/>
      <c r="AN69" s="604"/>
      <c r="AO69" s="604"/>
      <c r="AP69" s="604"/>
      <c r="AQ69" s="604"/>
      <c r="AR69" s="604"/>
      <c r="AS69" s="604"/>
      <c r="AT69" s="604"/>
      <c r="AU69" s="604"/>
      <c r="AV69" s="605"/>
    </row>
    <row r="70" spans="1:48" ht="26.25" customHeight="1" x14ac:dyDescent="0.15">
      <c r="A70" s="588"/>
      <c r="B70" s="590" t="str">
        <f>IF('プロジェクトリスト(様式1-1)'!C17="","",VLOOKUP($A$69,'プロジェクトリスト(様式1-1)'!$B$4:$E$23,2,FALSE))</f>
        <v/>
      </c>
      <c r="C70" s="164">
        <v>1</v>
      </c>
      <c r="D70" s="169"/>
      <c r="E70" s="171"/>
      <c r="F70" s="172"/>
      <c r="G70" s="180"/>
      <c r="H70" s="176"/>
      <c r="I70" s="186"/>
      <c r="J70" s="190"/>
      <c r="K70" s="195"/>
      <c r="L70" s="201"/>
      <c r="M70" s="208"/>
      <c r="N70" s="186"/>
      <c r="O70" s="190"/>
      <c r="P70" s="195"/>
      <c r="Q70" s="201"/>
      <c r="R70" s="208"/>
      <c r="S70" s="217"/>
      <c r="T70" s="186"/>
      <c r="U70" s="222"/>
      <c r="V70" s="195"/>
      <c r="W70" s="230"/>
      <c r="X70" s="236"/>
      <c r="Y70" s="186"/>
      <c r="Z70" s="222"/>
      <c r="AA70" s="195"/>
      <c r="AB70" s="230"/>
      <c r="AC70" s="237"/>
      <c r="AD70" s="186"/>
      <c r="AE70" s="222"/>
      <c r="AF70" s="195"/>
      <c r="AG70" s="230"/>
      <c r="AH70" s="237"/>
      <c r="AI70" s="242"/>
      <c r="AJ70" s="246">
        <f>C70</f>
        <v>1</v>
      </c>
      <c r="AK70" s="595"/>
      <c r="AL70" s="596"/>
      <c r="AM70" s="597"/>
      <c r="AN70" s="596"/>
      <c r="AO70" s="597"/>
      <c r="AP70" s="596"/>
      <c r="AQ70" s="597"/>
      <c r="AR70" s="598"/>
      <c r="AS70" s="255"/>
      <c r="AT70" s="158"/>
      <c r="AU70" s="259"/>
      <c r="AV70" s="260"/>
    </row>
    <row r="71" spans="1:48" ht="26.25" customHeight="1" x14ac:dyDescent="0.15">
      <c r="A71" s="588"/>
      <c r="B71" s="591"/>
      <c r="C71" s="164">
        <v>2</v>
      </c>
      <c r="D71" s="169"/>
      <c r="E71" s="172"/>
      <c r="F71" s="176"/>
      <c r="G71" s="176"/>
      <c r="H71" s="176"/>
      <c r="I71" s="186"/>
      <c r="J71" s="190"/>
      <c r="K71" s="195"/>
      <c r="L71" s="202"/>
      <c r="M71" s="209"/>
      <c r="N71" s="186"/>
      <c r="O71" s="190"/>
      <c r="P71" s="195"/>
      <c r="Q71" s="202"/>
      <c r="R71" s="209"/>
      <c r="S71" s="217"/>
      <c r="T71" s="186"/>
      <c r="U71" s="222"/>
      <c r="V71" s="195"/>
      <c r="W71" s="228"/>
      <c r="X71" s="208"/>
      <c r="Y71" s="186"/>
      <c r="Z71" s="222"/>
      <c r="AA71" s="195"/>
      <c r="AB71" s="228"/>
      <c r="AC71" s="238"/>
      <c r="AD71" s="186"/>
      <c r="AE71" s="222"/>
      <c r="AF71" s="195"/>
      <c r="AG71" s="228"/>
      <c r="AH71" s="238"/>
      <c r="AI71" s="242"/>
      <c r="AJ71" s="246">
        <f>C71</f>
        <v>2</v>
      </c>
      <c r="AK71" s="595"/>
      <c r="AL71" s="596"/>
      <c r="AM71" s="597"/>
      <c r="AN71" s="596"/>
      <c r="AO71" s="597"/>
      <c r="AP71" s="596"/>
      <c r="AQ71" s="597"/>
      <c r="AR71" s="598"/>
      <c r="AS71" s="255"/>
      <c r="AT71" s="158"/>
      <c r="AU71" s="259"/>
      <c r="AV71" s="260"/>
    </row>
    <row r="72" spans="1:48" ht="26.25" customHeight="1" x14ac:dyDescent="0.15">
      <c r="A72" s="588"/>
      <c r="B72" s="591"/>
      <c r="C72" s="164">
        <v>3</v>
      </c>
      <c r="D72" s="169"/>
      <c r="E72" s="173"/>
      <c r="F72" s="176"/>
      <c r="G72" s="176"/>
      <c r="H72" s="176"/>
      <c r="I72" s="186"/>
      <c r="J72" s="191"/>
      <c r="K72" s="196"/>
      <c r="L72" s="203"/>
      <c r="M72" s="210"/>
      <c r="N72" s="186"/>
      <c r="O72" s="191"/>
      <c r="P72" s="196"/>
      <c r="Q72" s="203"/>
      <c r="R72" s="210"/>
      <c r="S72" s="216"/>
      <c r="T72" s="186"/>
      <c r="U72" s="222"/>
      <c r="V72" s="195"/>
      <c r="W72" s="228"/>
      <c r="X72" s="234"/>
      <c r="Y72" s="186"/>
      <c r="Z72" s="222"/>
      <c r="AA72" s="195"/>
      <c r="AB72" s="228"/>
      <c r="AC72" s="239"/>
      <c r="AD72" s="186"/>
      <c r="AE72" s="222"/>
      <c r="AF72" s="195"/>
      <c r="AG72" s="228"/>
      <c r="AH72" s="239"/>
      <c r="AI72" s="242"/>
      <c r="AJ72" s="246">
        <f>C72</f>
        <v>3</v>
      </c>
      <c r="AK72" s="595"/>
      <c r="AL72" s="596"/>
      <c r="AM72" s="597"/>
      <c r="AN72" s="596"/>
      <c r="AO72" s="597"/>
      <c r="AP72" s="596"/>
      <c r="AQ72" s="597"/>
      <c r="AR72" s="598"/>
      <c r="AS72" s="255"/>
      <c r="AT72" s="158"/>
      <c r="AU72" s="259"/>
      <c r="AV72" s="260"/>
    </row>
    <row r="73" spans="1:48" ht="26.25" customHeight="1" x14ac:dyDescent="0.15">
      <c r="A73" s="589"/>
      <c r="B73" s="592"/>
      <c r="C73" s="165">
        <v>4</v>
      </c>
      <c r="D73" s="169"/>
      <c r="E73" s="174"/>
      <c r="F73" s="176"/>
      <c r="G73" s="176"/>
      <c r="H73" s="176"/>
      <c r="I73" s="186"/>
      <c r="J73" s="192"/>
      <c r="K73" s="197"/>
      <c r="L73" s="204"/>
      <c r="M73" s="211"/>
      <c r="N73" s="186"/>
      <c r="O73" s="192"/>
      <c r="P73" s="197"/>
      <c r="Q73" s="204"/>
      <c r="R73" s="211"/>
      <c r="S73" s="216"/>
      <c r="T73" s="212"/>
      <c r="U73" s="223"/>
      <c r="V73" s="197"/>
      <c r="W73" s="229"/>
      <c r="X73" s="235"/>
      <c r="Y73" s="186"/>
      <c r="Z73" s="223"/>
      <c r="AA73" s="197"/>
      <c r="AB73" s="229"/>
      <c r="AC73" s="240"/>
      <c r="AD73" s="186"/>
      <c r="AE73" s="223"/>
      <c r="AF73" s="197"/>
      <c r="AG73" s="229"/>
      <c r="AH73" s="240"/>
      <c r="AI73" s="242"/>
      <c r="AJ73" s="246">
        <f>C73</f>
        <v>4</v>
      </c>
      <c r="AK73" s="595"/>
      <c r="AL73" s="596"/>
      <c r="AM73" s="597"/>
      <c r="AN73" s="596"/>
      <c r="AO73" s="597"/>
      <c r="AP73" s="596"/>
      <c r="AQ73" s="597"/>
      <c r="AR73" s="598"/>
      <c r="AS73" s="255"/>
      <c r="AT73" s="158"/>
      <c r="AU73" s="259"/>
      <c r="AV73" s="260"/>
    </row>
    <row r="74" spans="1:48" ht="26.25" customHeight="1" x14ac:dyDescent="0.15">
      <c r="A74" s="587">
        <v>15</v>
      </c>
      <c r="B74" s="593" t="s">
        <v>104</v>
      </c>
      <c r="C74" s="594"/>
      <c r="D74" s="594"/>
      <c r="E74" s="594"/>
      <c r="F74" s="166"/>
      <c r="G74" s="166"/>
      <c r="H74" s="182"/>
      <c r="I74" s="599"/>
      <c r="J74" s="600"/>
      <c r="K74" s="600"/>
      <c r="L74" s="200"/>
      <c r="M74" s="207"/>
      <c r="N74" s="600"/>
      <c r="O74" s="600"/>
      <c r="P74" s="600"/>
      <c r="Q74" s="600"/>
      <c r="R74" s="601"/>
      <c r="S74" s="218"/>
      <c r="T74" s="599"/>
      <c r="U74" s="600"/>
      <c r="V74" s="600"/>
      <c r="W74" s="200"/>
      <c r="X74" s="207"/>
      <c r="Y74" s="600"/>
      <c r="Z74" s="600"/>
      <c r="AA74" s="600"/>
      <c r="AB74" s="600"/>
      <c r="AC74" s="601"/>
      <c r="AD74" s="602"/>
      <c r="AE74" s="600"/>
      <c r="AF74" s="600"/>
      <c r="AG74" s="600"/>
      <c r="AH74" s="601"/>
      <c r="AJ74" s="603" t="str">
        <f>IF(B75="","",B75)</f>
        <v/>
      </c>
      <c r="AK74" s="604"/>
      <c r="AL74" s="604"/>
      <c r="AM74" s="604"/>
      <c r="AN74" s="604"/>
      <c r="AO74" s="604"/>
      <c r="AP74" s="604"/>
      <c r="AQ74" s="604"/>
      <c r="AR74" s="604"/>
      <c r="AS74" s="604"/>
      <c r="AT74" s="604"/>
      <c r="AU74" s="604"/>
      <c r="AV74" s="605"/>
    </row>
    <row r="75" spans="1:48" ht="26.25" customHeight="1" x14ac:dyDescent="0.15">
      <c r="A75" s="588"/>
      <c r="B75" s="590" t="str">
        <f>IF('プロジェクトリスト(様式1-1)'!C18="","",VLOOKUP($A$74,'プロジェクトリスト(様式1-1)'!$B$4:$E$23,2,FALSE))</f>
        <v/>
      </c>
      <c r="C75" s="164">
        <v>1</v>
      </c>
      <c r="D75" s="169"/>
      <c r="E75" s="171"/>
      <c r="F75" s="172"/>
      <c r="G75" s="180"/>
      <c r="H75" s="176"/>
      <c r="I75" s="186"/>
      <c r="J75" s="190"/>
      <c r="K75" s="195"/>
      <c r="L75" s="201"/>
      <c r="M75" s="208"/>
      <c r="N75" s="186"/>
      <c r="O75" s="190"/>
      <c r="P75" s="195"/>
      <c r="Q75" s="201"/>
      <c r="R75" s="208"/>
      <c r="S75" s="217"/>
      <c r="T75" s="186"/>
      <c r="U75" s="222"/>
      <c r="V75" s="195"/>
      <c r="W75" s="230"/>
      <c r="X75" s="236"/>
      <c r="Y75" s="186"/>
      <c r="Z75" s="222"/>
      <c r="AA75" s="195"/>
      <c r="AB75" s="230"/>
      <c r="AC75" s="237"/>
      <c r="AD75" s="186"/>
      <c r="AE75" s="222"/>
      <c r="AF75" s="195"/>
      <c r="AG75" s="230"/>
      <c r="AH75" s="237"/>
      <c r="AI75" s="242"/>
      <c r="AJ75" s="246">
        <f>C75</f>
        <v>1</v>
      </c>
      <c r="AK75" s="595"/>
      <c r="AL75" s="596"/>
      <c r="AM75" s="597"/>
      <c r="AN75" s="596"/>
      <c r="AO75" s="597"/>
      <c r="AP75" s="596"/>
      <c r="AQ75" s="597"/>
      <c r="AR75" s="598"/>
      <c r="AS75" s="255"/>
      <c r="AT75" s="158"/>
      <c r="AU75" s="259"/>
      <c r="AV75" s="260"/>
    </row>
    <row r="76" spans="1:48" ht="26.25" customHeight="1" x14ac:dyDescent="0.15">
      <c r="A76" s="588"/>
      <c r="B76" s="591"/>
      <c r="C76" s="164">
        <v>2</v>
      </c>
      <c r="D76" s="169"/>
      <c r="E76" s="172"/>
      <c r="F76" s="176"/>
      <c r="G76" s="176"/>
      <c r="H76" s="176"/>
      <c r="I76" s="186"/>
      <c r="J76" s="190"/>
      <c r="K76" s="195"/>
      <c r="L76" s="202"/>
      <c r="M76" s="209"/>
      <c r="N76" s="186"/>
      <c r="O76" s="190"/>
      <c r="P76" s="195"/>
      <c r="Q76" s="202"/>
      <c r="R76" s="209"/>
      <c r="S76" s="217"/>
      <c r="T76" s="186"/>
      <c r="U76" s="222"/>
      <c r="V76" s="195"/>
      <c r="W76" s="228"/>
      <c r="X76" s="208"/>
      <c r="Y76" s="186"/>
      <c r="Z76" s="222"/>
      <c r="AA76" s="195"/>
      <c r="AB76" s="228"/>
      <c r="AC76" s="238"/>
      <c r="AD76" s="186"/>
      <c r="AE76" s="222"/>
      <c r="AF76" s="195"/>
      <c r="AG76" s="228"/>
      <c r="AH76" s="238"/>
      <c r="AI76" s="242"/>
      <c r="AJ76" s="246">
        <f>C76</f>
        <v>2</v>
      </c>
      <c r="AK76" s="595"/>
      <c r="AL76" s="596"/>
      <c r="AM76" s="597"/>
      <c r="AN76" s="596"/>
      <c r="AO76" s="597"/>
      <c r="AP76" s="596"/>
      <c r="AQ76" s="597"/>
      <c r="AR76" s="598"/>
      <c r="AS76" s="255"/>
      <c r="AT76" s="158"/>
      <c r="AU76" s="259"/>
      <c r="AV76" s="260"/>
    </row>
    <row r="77" spans="1:48" ht="26.25" customHeight="1" x14ac:dyDescent="0.15">
      <c r="A77" s="588"/>
      <c r="B77" s="591"/>
      <c r="C77" s="164">
        <v>3</v>
      </c>
      <c r="D77" s="169"/>
      <c r="E77" s="173"/>
      <c r="F77" s="176"/>
      <c r="G77" s="176"/>
      <c r="H77" s="176"/>
      <c r="I77" s="186"/>
      <c r="J77" s="191"/>
      <c r="K77" s="196"/>
      <c r="L77" s="203"/>
      <c r="M77" s="210"/>
      <c r="N77" s="186"/>
      <c r="O77" s="191"/>
      <c r="P77" s="196"/>
      <c r="Q77" s="203"/>
      <c r="R77" s="210"/>
      <c r="S77" s="216"/>
      <c r="T77" s="186"/>
      <c r="U77" s="222"/>
      <c r="V77" s="195"/>
      <c r="W77" s="228"/>
      <c r="X77" s="234"/>
      <c r="Y77" s="186"/>
      <c r="Z77" s="222"/>
      <c r="AA77" s="195"/>
      <c r="AB77" s="228"/>
      <c r="AC77" s="239"/>
      <c r="AD77" s="186"/>
      <c r="AE77" s="222"/>
      <c r="AF77" s="195"/>
      <c r="AG77" s="228"/>
      <c r="AH77" s="239"/>
      <c r="AI77" s="242"/>
      <c r="AJ77" s="246">
        <f>C77</f>
        <v>3</v>
      </c>
      <c r="AK77" s="595"/>
      <c r="AL77" s="596"/>
      <c r="AM77" s="597"/>
      <c r="AN77" s="596"/>
      <c r="AO77" s="597"/>
      <c r="AP77" s="596"/>
      <c r="AQ77" s="597"/>
      <c r="AR77" s="598"/>
      <c r="AS77" s="255"/>
      <c r="AT77" s="158"/>
      <c r="AU77" s="259"/>
      <c r="AV77" s="260"/>
    </row>
    <row r="78" spans="1:48" ht="26.25" customHeight="1" x14ac:dyDescent="0.15">
      <c r="A78" s="589"/>
      <c r="B78" s="592"/>
      <c r="C78" s="165">
        <v>4</v>
      </c>
      <c r="D78" s="169"/>
      <c r="E78" s="174"/>
      <c r="F78" s="176"/>
      <c r="G78" s="176"/>
      <c r="H78" s="176"/>
      <c r="I78" s="186"/>
      <c r="J78" s="192"/>
      <c r="K78" s="197"/>
      <c r="L78" s="204"/>
      <c r="M78" s="211"/>
      <c r="N78" s="186"/>
      <c r="O78" s="192"/>
      <c r="P78" s="197"/>
      <c r="Q78" s="204"/>
      <c r="R78" s="211"/>
      <c r="S78" s="216"/>
      <c r="T78" s="212"/>
      <c r="U78" s="223"/>
      <c r="V78" s="197"/>
      <c r="W78" s="229"/>
      <c r="X78" s="235"/>
      <c r="Y78" s="186"/>
      <c r="Z78" s="223"/>
      <c r="AA78" s="197"/>
      <c r="AB78" s="229"/>
      <c r="AC78" s="240"/>
      <c r="AD78" s="186"/>
      <c r="AE78" s="223"/>
      <c r="AF78" s="197"/>
      <c r="AG78" s="229"/>
      <c r="AH78" s="240"/>
      <c r="AI78" s="242"/>
      <c r="AJ78" s="246">
        <f>C78</f>
        <v>4</v>
      </c>
      <c r="AK78" s="595"/>
      <c r="AL78" s="596"/>
      <c r="AM78" s="597"/>
      <c r="AN78" s="596"/>
      <c r="AO78" s="597"/>
      <c r="AP78" s="596"/>
      <c r="AQ78" s="597"/>
      <c r="AR78" s="598"/>
      <c r="AS78" s="255"/>
      <c r="AT78" s="158"/>
      <c r="AU78" s="259"/>
      <c r="AV78" s="260"/>
    </row>
    <row r="79" spans="1:48" ht="26.25" customHeight="1" x14ac:dyDescent="0.15">
      <c r="A79" s="587">
        <v>16</v>
      </c>
      <c r="B79" s="593" t="s">
        <v>104</v>
      </c>
      <c r="C79" s="594"/>
      <c r="D79" s="594"/>
      <c r="E79" s="594"/>
      <c r="F79" s="166"/>
      <c r="G79" s="166"/>
      <c r="H79" s="182"/>
      <c r="I79" s="599"/>
      <c r="J79" s="600"/>
      <c r="K79" s="600"/>
      <c r="L79" s="200"/>
      <c r="M79" s="207"/>
      <c r="N79" s="600"/>
      <c r="O79" s="600"/>
      <c r="P79" s="600"/>
      <c r="Q79" s="600"/>
      <c r="R79" s="601"/>
      <c r="S79" s="218"/>
      <c r="T79" s="599"/>
      <c r="U79" s="600"/>
      <c r="V79" s="600"/>
      <c r="W79" s="200"/>
      <c r="X79" s="207"/>
      <c r="Y79" s="600"/>
      <c r="Z79" s="600"/>
      <c r="AA79" s="600"/>
      <c r="AB79" s="600"/>
      <c r="AC79" s="601"/>
      <c r="AD79" s="602"/>
      <c r="AE79" s="600"/>
      <c r="AF79" s="600"/>
      <c r="AG79" s="600"/>
      <c r="AH79" s="601"/>
      <c r="AJ79" s="603" t="str">
        <f>IF(B80="","",B80)</f>
        <v/>
      </c>
      <c r="AK79" s="604"/>
      <c r="AL79" s="604"/>
      <c r="AM79" s="604"/>
      <c r="AN79" s="604"/>
      <c r="AO79" s="604"/>
      <c r="AP79" s="604"/>
      <c r="AQ79" s="604"/>
      <c r="AR79" s="604"/>
      <c r="AS79" s="604"/>
      <c r="AT79" s="604"/>
      <c r="AU79" s="604"/>
      <c r="AV79" s="605"/>
    </row>
    <row r="80" spans="1:48" ht="26.25" customHeight="1" x14ac:dyDescent="0.15">
      <c r="A80" s="588"/>
      <c r="B80" s="590" t="str">
        <f>IF('プロジェクトリスト(様式1-1)'!C19="","",VLOOKUP($A$79,'プロジェクトリスト(様式1-1)'!$B$4:$E$23,2,FALSE))</f>
        <v/>
      </c>
      <c r="C80" s="164">
        <v>1</v>
      </c>
      <c r="D80" s="169"/>
      <c r="E80" s="171"/>
      <c r="F80" s="172"/>
      <c r="G80" s="180"/>
      <c r="H80" s="176"/>
      <c r="I80" s="186"/>
      <c r="J80" s="190"/>
      <c r="K80" s="195"/>
      <c r="L80" s="201"/>
      <c r="M80" s="208"/>
      <c r="N80" s="186"/>
      <c r="O80" s="190"/>
      <c r="P80" s="195"/>
      <c r="Q80" s="201"/>
      <c r="R80" s="208"/>
      <c r="S80" s="217"/>
      <c r="T80" s="186"/>
      <c r="U80" s="222"/>
      <c r="V80" s="195"/>
      <c r="W80" s="230"/>
      <c r="X80" s="236"/>
      <c r="Y80" s="186"/>
      <c r="Z80" s="222"/>
      <c r="AA80" s="195"/>
      <c r="AB80" s="230"/>
      <c r="AC80" s="237"/>
      <c r="AD80" s="186"/>
      <c r="AE80" s="222"/>
      <c r="AF80" s="195"/>
      <c r="AG80" s="230"/>
      <c r="AH80" s="237"/>
      <c r="AI80" s="242"/>
      <c r="AJ80" s="246">
        <f>C80</f>
        <v>1</v>
      </c>
      <c r="AK80" s="595"/>
      <c r="AL80" s="596"/>
      <c r="AM80" s="597"/>
      <c r="AN80" s="596"/>
      <c r="AO80" s="597"/>
      <c r="AP80" s="596"/>
      <c r="AQ80" s="597"/>
      <c r="AR80" s="598"/>
      <c r="AS80" s="255"/>
      <c r="AT80" s="158"/>
      <c r="AU80" s="259"/>
      <c r="AV80" s="260"/>
    </row>
    <row r="81" spans="1:48" ht="26.25" customHeight="1" x14ac:dyDescent="0.15">
      <c r="A81" s="588"/>
      <c r="B81" s="591"/>
      <c r="C81" s="164">
        <v>2</v>
      </c>
      <c r="D81" s="169"/>
      <c r="E81" s="172"/>
      <c r="F81" s="176"/>
      <c r="G81" s="176"/>
      <c r="H81" s="176"/>
      <c r="I81" s="186"/>
      <c r="J81" s="190"/>
      <c r="K81" s="195"/>
      <c r="L81" s="202"/>
      <c r="M81" s="209"/>
      <c r="N81" s="186"/>
      <c r="O81" s="190"/>
      <c r="P81" s="195"/>
      <c r="Q81" s="202"/>
      <c r="R81" s="209"/>
      <c r="S81" s="217"/>
      <c r="T81" s="186"/>
      <c r="U81" s="222"/>
      <c r="V81" s="195"/>
      <c r="W81" s="228"/>
      <c r="X81" s="208"/>
      <c r="Y81" s="186"/>
      <c r="Z81" s="222"/>
      <c r="AA81" s="195"/>
      <c r="AB81" s="228"/>
      <c r="AC81" s="238"/>
      <c r="AD81" s="186"/>
      <c r="AE81" s="222"/>
      <c r="AF81" s="195"/>
      <c r="AG81" s="228"/>
      <c r="AH81" s="238"/>
      <c r="AI81" s="242"/>
      <c r="AJ81" s="246">
        <f>C81</f>
        <v>2</v>
      </c>
      <c r="AK81" s="595"/>
      <c r="AL81" s="596"/>
      <c r="AM81" s="597"/>
      <c r="AN81" s="596"/>
      <c r="AO81" s="597"/>
      <c r="AP81" s="596"/>
      <c r="AQ81" s="597"/>
      <c r="AR81" s="598"/>
      <c r="AS81" s="255"/>
      <c r="AT81" s="158"/>
      <c r="AU81" s="259"/>
      <c r="AV81" s="260"/>
    </row>
    <row r="82" spans="1:48" ht="26.25" customHeight="1" x14ac:dyDescent="0.15">
      <c r="A82" s="588"/>
      <c r="B82" s="591"/>
      <c r="C82" s="164">
        <v>3</v>
      </c>
      <c r="D82" s="169"/>
      <c r="E82" s="173"/>
      <c r="F82" s="176"/>
      <c r="G82" s="176"/>
      <c r="H82" s="176"/>
      <c r="I82" s="186"/>
      <c r="J82" s="191"/>
      <c r="K82" s="196"/>
      <c r="L82" s="203"/>
      <c r="M82" s="210"/>
      <c r="N82" s="186"/>
      <c r="O82" s="191"/>
      <c r="P82" s="196"/>
      <c r="Q82" s="203"/>
      <c r="R82" s="210"/>
      <c r="S82" s="216"/>
      <c r="T82" s="186"/>
      <c r="U82" s="222"/>
      <c r="V82" s="195"/>
      <c r="W82" s="228"/>
      <c r="X82" s="234"/>
      <c r="Y82" s="186"/>
      <c r="Z82" s="222"/>
      <c r="AA82" s="195"/>
      <c r="AB82" s="228"/>
      <c r="AC82" s="239"/>
      <c r="AD82" s="186"/>
      <c r="AE82" s="222"/>
      <c r="AF82" s="195"/>
      <c r="AG82" s="228"/>
      <c r="AH82" s="239"/>
      <c r="AI82" s="242"/>
      <c r="AJ82" s="246">
        <f>C82</f>
        <v>3</v>
      </c>
      <c r="AK82" s="595"/>
      <c r="AL82" s="596"/>
      <c r="AM82" s="597"/>
      <c r="AN82" s="596"/>
      <c r="AO82" s="597"/>
      <c r="AP82" s="596"/>
      <c r="AQ82" s="597"/>
      <c r="AR82" s="598"/>
      <c r="AS82" s="255"/>
      <c r="AT82" s="158"/>
      <c r="AU82" s="259"/>
      <c r="AV82" s="260"/>
    </row>
    <row r="83" spans="1:48" ht="26.25" customHeight="1" x14ac:dyDescent="0.15">
      <c r="A83" s="589"/>
      <c r="B83" s="592"/>
      <c r="C83" s="165">
        <v>4</v>
      </c>
      <c r="D83" s="169"/>
      <c r="E83" s="174"/>
      <c r="F83" s="176"/>
      <c r="G83" s="176"/>
      <c r="H83" s="176"/>
      <c r="I83" s="186"/>
      <c r="J83" s="192"/>
      <c r="K83" s="197"/>
      <c r="L83" s="204"/>
      <c r="M83" s="211"/>
      <c r="N83" s="186"/>
      <c r="O83" s="192"/>
      <c r="P83" s="197"/>
      <c r="Q83" s="204"/>
      <c r="R83" s="211"/>
      <c r="S83" s="216"/>
      <c r="T83" s="212"/>
      <c r="U83" s="223"/>
      <c r="V83" s="197"/>
      <c r="W83" s="229"/>
      <c r="X83" s="235"/>
      <c r="Y83" s="186"/>
      <c r="Z83" s="223"/>
      <c r="AA83" s="197"/>
      <c r="AB83" s="229"/>
      <c r="AC83" s="240"/>
      <c r="AD83" s="186"/>
      <c r="AE83" s="223"/>
      <c r="AF83" s="197"/>
      <c r="AG83" s="229"/>
      <c r="AH83" s="240"/>
      <c r="AI83" s="242"/>
      <c r="AJ83" s="246">
        <f>C83</f>
        <v>4</v>
      </c>
      <c r="AK83" s="595"/>
      <c r="AL83" s="596"/>
      <c r="AM83" s="597"/>
      <c r="AN83" s="596"/>
      <c r="AO83" s="597"/>
      <c r="AP83" s="596"/>
      <c r="AQ83" s="597"/>
      <c r="AR83" s="598"/>
      <c r="AS83" s="255"/>
      <c r="AT83" s="158"/>
      <c r="AU83" s="259"/>
      <c r="AV83" s="260"/>
    </row>
    <row r="84" spans="1:48" ht="26.25" customHeight="1" x14ac:dyDescent="0.15">
      <c r="A84" s="587">
        <v>17</v>
      </c>
      <c r="B84" s="593" t="s">
        <v>104</v>
      </c>
      <c r="C84" s="594"/>
      <c r="D84" s="594"/>
      <c r="E84" s="594"/>
      <c r="F84" s="166"/>
      <c r="G84" s="166"/>
      <c r="H84" s="182"/>
      <c r="I84" s="599"/>
      <c r="J84" s="600"/>
      <c r="K84" s="600"/>
      <c r="L84" s="200"/>
      <c r="M84" s="207"/>
      <c r="N84" s="600"/>
      <c r="O84" s="600"/>
      <c r="P84" s="600"/>
      <c r="Q84" s="600"/>
      <c r="R84" s="601"/>
      <c r="S84" s="218"/>
      <c r="T84" s="599"/>
      <c r="U84" s="600"/>
      <c r="V84" s="600"/>
      <c r="W84" s="200"/>
      <c r="X84" s="207"/>
      <c r="Y84" s="600"/>
      <c r="Z84" s="600"/>
      <c r="AA84" s="600"/>
      <c r="AB84" s="600"/>
      <c r="AC84" s="601"/>
      <c r="AD84" s="602"/>
      <c r="AE84" s="600"/>
      <c r="AF84" s="600"/>
      <c r="AG84" s="600"/>
      <c r="AH84" s="601"/>
      <c r="AJ84" s="603" t="str">
        <f>IF(B85="","",B85)</f>
        <v/>
      </c>
      <c r="AK84" s="604"/>
      <c r="AL84" s="604"/>
      <c r="AM84" s="604"/>
      <c r="AN84" s="604"/>
      <c r="AO84" s="604"/>
      <c r="AP84" s="604"/>
      <c r="AQ84" s="604"/>
      <c r="AR84" s="604"/>
      <c r="AS84" s="604"/>
      <c r="AT84" s="604"/>
      <c r="AU84" s="604"/>
      <c r="AV84" s="605"/>
    </row>
    <row r="85" spans="1:48" ht="26.25" customHeight="1" x14ac:dyDescent="0.15">
      <c r="A85" s="588"/>
      <c r="B85" s="590" t="str">
        <f>IF('プロジェクトリスト(様式1-1)'!C20="","",VLOOKUP($A$84,'プロジェクトリスト(様式1-1)'!$B$4:$E$23,2,FALSE))</f>
        <v/>
      </c>
      <c r="C85" s="164">
        <v>1</v>
      </c>
      <c r="D85" s="169"/>
      <c r="E85" s="171"/>
      <c r="F85" s="172"/>
      <c r="G85" s="180"/>
      <c r="H85" s="176"/>
      <c r="I85" s="186"/>
      <c r="J85" s="190"/>
      <c r="K85" s="195"/>
      <c r="L85" s="201"/>
      <c r="M85" s="208"/>
      <c r="N85" s="186"/>
      <c r="O85" s="190"/>
      <c r="P85" s="195"/>
      <c r="Q85" s="201"/>
      <c r="R85" s="208"/>
      <c r="S85" s="217"/>
      <c r="T85" s="186"/>
      <c r="U85" s="222"/>
      <c r="V85" s="195"/>
      <c r="W85" s="230"/>
      <c r="X85" s="236"/>
      <c r="Y85" s="186"/>
      <c r="Z85" s="222"/>
      <c r="AA85" s="195"/>
      <c r="AB85" s="230"/>
      <c r="AC85" s="237"/>
      <c r="AD85" s="186"/>
      <c r="AE85" s="222"/>
      <c r="AF85" s="195"/>
      <c r="AG85" s="230"/>
      <c r="AH85" s="237"/>
      <c r="AI85" s="242"/>
      <c r="AJ85" s="246">
        <f>C85</f>
        <v>1</v>
      </c>
      <c r="AK85" s="595"/>
      <c r="AL85" s="596"/>
      <c r="AM85" s="597"/>
      <c r="AN85" s="596"/>
      <c r="AO85" s="597"/>
      <c r="AP85" s="596"/>
      <c r="AQ85" s="597"/>
      <c r="AR85" s="598"/>
      <c r="AS85" s="255"/>
      <c r="AT85" s="158"/>
      <c r="AU85" s="259"/>
      <c r="AV85" s="260"/>
    </row>
    <row r="86" spans="1:48" ht="26.25" customHeight="1" x14ac:dyDescent="0.15">
      <c r="A86" s="588"/>
      <c r="B86" s="591"/>
      <c r="C86" s="164">
        <v>2</v>
      </c>
      <c r="D86" s="169"/>
      <c r="E86" s="172"/>
      <c r="F86" s="176"/>
      <c r="G86" s="176"/>
      <c r="H86" s="176"/>
      <c r="I86" s="186"/>
      <c r="J86" s="190"/>
      <c r="K86" s="195"/>
      <c r="L86" s="202"/>
      <c r="M86" s="209"/>
      <c r="N86" s="186"/>
      <c r="O86" s="190"/>
      <c r="P86" s="195"/>
      <c r="Q86" s="202"/>
      <c r="R86" s="209"/>
      <c r="S86" s="217"/>
      <c r="T86" s="186"/>
      <c r="U86" s="222"/>
      <c r="V86" s="195"/>
      <c r="W86" s="228"/>
      <c r="X86" s="208"/>
      <c r="Y86" s="186"/>
      <c r="Z86" s="222"/>
      <c r="AA86" s="195"/>
      <c r="AB86" s="228"/>
      <c r="AC86" s="238"/>
      <c r="AD86" s="186"/>
      <c r="AE86" s="222"/>
      <c r="AF86" s="195"/>
      <c r="AG86" s="228"/>
      <c r="AH86" s="238"/>
      <c r="AI86" s="242"/>
      <c r="AJ86" s="246">
        <f>C86</f>
        <v>2</v>
      </c>
      <c r="AK86" s="595"/>
      <c r="AL86" s="596"/>
      <c r="AM86" s="597"/>
      <c r="AN86" s="596"/>
      <c r="AO86" s="597"/>
      <c r="AP86" s="596"/>
      <c r="AQ86" s="597"/>
      <c r="AR86" s="598"/>
      <c r="AS86" s="255"/>
      <c r="AT86" s="158"/>
      <c r="AU86" s="259"/>
      <c r="AV86" s="260"/>
    </row>
    <row r="87" spans="1:48" ht="26.25" customHeight="1" x14ac:dyDescent="0.15">
      <c r="A87" s="588"/>
      <c r="B87" s="591"/>
      <c r="C87" s="164">
        <v>3</v>
      </c>
      <c r="D87" s="169"/>
      <c r="E87" s="173"/>
      <c r="F87" s="176"/>
      <c r="G87" s="176"/>
      <c r="H87" s="176"/>
      <c r="I87" s="186"/>
      <c r="J87" s="191"/>
      <c r="K87" s="196"/>
      <c r="L87" s="203"/>
      <c r="M87" s="210"/>
      <c r="N87" s="186"/>
      <c r="O87" s="191"/>
      <c r="P87" s="196"/>
      <c r="Q87" s="203"/>
      <c r="R87" s="210"/>
      <c r="S87" s="216"/>
      <c r="T87" s="186"/>
      <c r="U87" s="222"/>
      <c r="V87" s="195"/>
      <c r="W87" s="228"/>
      <c r="X87" s="234"/>
      <c r="Y87" s="186"/>
      <c r="Z87" s="222"/>
      <c r="AA87" s="195"/>
      <c r="AB87" s="228"/>
      <c r="AC87" s="239"/>
      <c r="AD87" s="186"/>
      <c r="AE87" s="222"/>
      <c r="AF87" s="195"/>
      <c r="AG87" s="228"/>
      <c r="AH87" s="239"/>
      <c r="AI87" s="242"/>
      <c r="AJ87" s="246">
        <f>C87</f>
        <v>3</v>
      </c>
      <c r="AK87" s="595"/>
      <c r="AL87" s="596"/>
      <c r="AM87" s="597"/>
      <c r="AN87" s="596"/>
      <c r="AO87" s="597"/>
      <c r="AP87" s="596"/>
      <c r="AQ87" s="597"/>
      <c r="AR87" s="598"/>
      <c r="AS87" s="255"/>
      <c r="AT87" s="158"/>
      <c r="AU87" s="259"/>
      <c r="AV87" s="260"/>
    </row>
    <row r="88" spans="1:48" ht="26.25" customHeight="1" x14ac:dyDescent="0.15">
      <c r="A88" s="589"/>
      <c r="B88" s="592"/>
      <c r="C88" s="165">
        <v>4</v>
      </c>
      <c r="D88" s="169"/>
      <c r="E88" s="174"/>
      <c r="F88" s="176"/>
      <c r="G88" s="176"/>
      <c r="H88" s="176"/>
      <c r="I88" s="186"/>
      <c r="J88" s="192"/>
      <c r="K88" s="197"/>
      <c r="L88" s="204"/>
      <c r="M88" s="211"/>
      <c r="N88" s="186"/>
      <c r="O88" s="192"/>
      <c r="P88" s="197"/>
      <c r="Q88" s="204"/>
      <c r="R88" s="211"/>
      <c r="S88" s="216"/>
      <c r="T88" s="212"/>
      <c r="U88" s="223"/>
      <c r="V88" s="197"/>
      <c r="W88" s="229"/>
      <c r="X88" s="235"/>
      <c r="Y88" s="186"/>
      <c r="Z88" s="223"/>
      <c r="AA88" s="197"/>
      <c r="AB88" s="229"/>
      <c r="AC88" s="240"/>
      <c r="AD88" s="186"/>
      <c r="AE88" s="223"/>
      <c r="AF88" s="197"/>
      <c r="AG88" s="229"/>
      <c r="AH88" s="240"/>
      <c r="AI88" s="242"/>
      <c r="AJ88" s="246">
        <f>C88</f>
        <v>4</v>
      </c>
      <c r="AK88" s="595"/>
      <c r="AL88" s="596"/>
      <c r="AM88" s="597"/>
      <c r="AN88" s="596"/>
      <c r="AO88" s="597"/>
      <c r="AP88" s="596"/>
      <c r="AQ88" s="597"/>
      <c r="AR88" s="598"/>
      <c r="AS88" s="255"/>
      <c r="AT88" s="158"/>
      <c r="AU88" s="259"/>
      <c r="AV88" s="260"/>
    </row>
    <row r="89" spans="1:48" ht="26.25" customHeight="1" x14ac:dyDescent="0.15">
      <c r="A89" s="587">
        <v>18</v>
      </c>
      <c r="B89" s="593" t="s">
        <v>104</v>
      </c>
      <c r="C89" s="594"/>
      <c r="D89" s="594"/>
      <c r="E89" s="594"/>
      <c r="F89" s="166"/>
      <c r="G89" s="166"/>
      <c r="H89" s="182"/>
      <c r="I89" s="599"/>
      <c r="J89" s="600"/>
      <c r="K89" s="600"/>
      <c r="L89" s="200"/>
      <c r="M89" s="207"/>
      <c r="N89" s="600"/>
      <c r="O89" s="600"/>
      <c r="P89" s="600"/>
      <c r="Q89" s="600"/>
      <c r="R89" s="601"/>
      <c r="S89" s="218"/>
      <c r="T89" s="599"/>
      <c r="U89" s="600"/>
      <c r="V89" s="600"/>
      <c r="W89" s="200"/>
      <c r="X89" s="207"/>
      <c r="Y89" s="600"/>
      <c r="Z89" s="600"/>
      <c r="AA89" s="600"/>
      <c r="AB89" s="600"/>
      <c r="AC89" s="601"/>
      <c r="AD89" s="602"/>
      <c r="AE89" s="600"/>
      <c r="AF89" s="600"/>
      <c r="AG89" s="600"/>
      <c r="AH89" s="601"/>
      <c r="AJ89" s="603" t="str">
        <f>IF(B90="","",B90)</f>
        <v/>
      </c>
      <c r="AK89" s="604"/>
      <c r="AL89" s="604"/>
      <c r="AM89" s="604"/>
      <c r="AN89" s="604"/>
      <c r="AO89" s="604"/>
      <c r="AP89" s="604"/>
      <c r="AQ89" s="604"/>
      <c r="AR89" s="604"/>
      <c r="AS89" s="604"/>
      <c r="AT89" s="604"/>
      <c r="AU89" s="604"/>
      <c r="AV89" s="605"/>
    </row>
    <row r="90" spans="1:48" ht="26.25" customHeight="1" x14ac:dyDescent="0.15">
      <c r="A90" s="588"/>
      <c r="B90" s="590" t="str">
        <f>IF('プロジェクトリスト(様式1-1)'!C21="","",VLOOKUP($A$89,'プロジェクトリスト(様式1-1)'!$B$4:$E$23,2,FALSE))</f>
        <v/>
      </c>
      <c r="C90" s="164">
        <v>1</v>
      </c>
      <c r="D90" s="169"/>
      <c r="E90" s="171"/>
      <c r="F90" s="172"/>
      <c r="G90" s="180"/>
      <c r="H90" s="176"/>
      <c r="I90" s="186"/>
      <c r="J90" s="190"/>
      <c r="K90" s="195"/>
      <c r="L90" s="201"/>
      <c r="M90" s="208"/>
      <c r="N90" s="186"/>
      <c r="O90" s="190"/>
      <c r="P90" s="195"/>
      <c r="Q90" s="201"/>
      <c r="R90" s="208"/>
      <c r="S90" s="217"/>
      <c r="T90" s="186"/>
      <c r="U90" s="222"/>
      <c r="V90" s="195"/>
      <c r="W90" s="230"/>
      <c r="X90" s="236"/>
      <c r="Y90" s="186"/>
      <c r="Z90" s="222"/>
      <c r="AA90" s="195"/>
      <c r="AB90" s="230"/>
      <c r="AC90" s="237"/>
      <c r="AD90" s="186"/>
      <c r="AE90" s="222"/>
      <c r="AF90" s="195"/>
      <c r="AG90" s="230"/>
      <c r="AH90" s="237"/>
      <c r="AI90" s="242"/>
      <c r="AJ90" s="246">
        <f>C90</f>
        <v>1</v>
      </c>
      <c r="AK90" s="595"/>
      <c r="AL90" s="596"/>
      <c r="AM90" s="597"/>
      <c r="AN90" s="596"/>
      <c r="AO90" s="597"/>
      <c r="AP90" s="596"/>
      <c r="AQ90" s="597"/>
      <c r="AR90" s="598"/>
      <c r="AS90" s="255"/>
      <c r="AT90" s="158"/>
      <c r="AU90" s="259"/>
      <c r="AV90" s="260"/>
    </row>
    <row r="91" spans="1:48" ht="26.25" customHeight="1" x14ac:dyDescent="0.15">
      <c r="A91" s="588"/>
      <c r="B91" s="591"/>
      <c r="C91" s="164">
        <v>2</v>
      </c>
      <c r="D91" s="169"/>
      <c r="E91" s="172"/>
      <c r="F91" s="176"/>
      <c r="G91" s="176"/>
      <c r="H91" s="176"/>
      <c r="I91" s="186"/>
      <c r="J91" s="190"/>
      <c r="K91" s="195"/>
      <c r="L91" s="202"/>
      <c r="M91" s="209"/>
      <c r="N91" s="186"/>
      <c r="O91" s="190"/>
      <c r="P91" s="195"/>
      <c r="Q91" s="202"/>
      <c r="R91" s="209"/>
      <c r="S91" s="217"/>
      <c r="T91" s="186"/>
      <c r="U91" s="222"/>
      <c r="V91" s="195"/>
      <c r="W91" s="228"/>
      <c r="X91" s="208"/>
      <c r="Y91" s="186"/>
      <c r="Z91" s="222"/>
      <c r="AA91" s="195"/>
      <c r="AB91" s="228"/>
      <c r="AC91" s="238"/>
      <c r="AD91" s="186"/>
      <c r="AE91" s="222"/>
      <c r="AF91" s="195"/>
      <c r="AG91" s="228"/>
      <c r="AH91" s="238"/>
      <c r="AI91" s="242"/>
      <c r="AJ91" s="246">
        <f>C91</f>
        <v>2</v>
      </c>
      <c r="AK91" s="595"/>
      <c r="AL91" s="596"/>
      <c r="AM91" s="597"/>
      <c r="AN91" s="596"/>
      <c r="AO91" s="597"/>
      <c r="AP91" s="596"/>
      <c r="AQ91" s="597"/>
      <c r="AR91" s="598"/>
      <c r="AS91" s="255"/>
      <c r="AT91" s="158"/>
      <c r="AU91" s="259"/>
      <c r="AV91" s="260"/>
    </row>
    <row r="92" spans="1:48" ht="26.25" customHeight="1" x14ac:dyDescent="0.15">
      <c r="A92" s="588"/>
      <c r="B92" s="591"/>
      <c r="C92" s="164">
        <v>3</v>
      </c>
      <c r="D92" s="169"/>
      <c r="E92" s="173"/>
      <c r="F92" s="176"/>
      <c r="G92" s="176"/>
      <c r="H92" s="176"/>
      <c r="I92" s="186"/>
      <c r="J92" s="191"/>
      <c r="K92" s="196"/>
      <c r="L92" s="203"/>
      <c r="M92" s="210"/>
      <c r="N92" s="186"/>
      <c r="O92" s="191"/>
      <c r="P92" s="196"/>
      <c r="Q92" s="203"/>
      <c r="R92" s="210"/>
      <c r="S92" s="216"/>
      <c r="T92" s="186"/>
      <c r="U92" s="222"/>
      <c r="V92" s="195"/>
      <c r="W92" s="228"/>
      <c r="X92" s="234"/>
      <c r="Y92" s="186"/>
      <c r="Z92" s="222"/>
      <c r="AA92" s="195"/>
      <c r="AB92" s="228"/>
      <c r="AC92" s="239"/>
      <c r="AD92" s="186"/>
      <c r="AE92" s="222"/>
      <c r="AF92" s="195"/>
      <c r="AG92" s="228"/>
      <c r="AH92" s="239"/>
      <c r="AI92" s="242"/>
      <c r="AJ92" s="246">
        <f>C92</f>
        <v>3</v>
      </c>
      <c r="AK92" s="595"/>
      <c r="AL92" s="596"/>
      <c r="AM92" s="597"/>
      <c r="AN92" s="596"/>
      <c r="AO92" s="597"/>
      <c r="AP92" s="596"/>
      <c r="AQ92" s="597"/>
      <c r="AR92" s="598"/>
      <c r="AS92" s="255"/>
      <c r="AT92" s="158"/>
      <c r="AU92" s="259"/>
      <c r="AV92" s="260"/>
    </row>
    <row r="93" spans="1:48" ht="26.25" customHeight="1" x14ac:dyDescent="0.15">
      <c r="A93" s="589"/>
      <c r="B93" s="592"/>
      <c r="C93" s="165">
        <v>4</v>
      </c>
      <c r="D93" s="169"/>
      <c r="E93" s="174"/>
      <c r="F93" s="176"/>
      <c r="G93" s="176"/>
      <c r="H93" s="176"/>
      <c r="I93" s="186"/>
      <c r="J93" s="192"/>
      <c r="K93" s="197"/>
      <c r="L93" s="204"/>
      <c r="M93" s="211"/>
      <c r="N93" s="186"/>
      <c r="O93" s="192"/>
      <c r="P93" s="197"/>
      <c r="Q93" s="204"/>
      <c r="R93" s="211"/>
      <c r="S93" s="216"/>
      <c r="T93" s="212"/>
      <c r="U93" s="223"/>
      <c r="V93" s="197"/>
      <c r="W93" s="229"/>
      <c r="X93" s="235"/>
      <c r="Y93" s="186"/>
      <c r="Z93" s="223"/>
      <c r="AA93" s="197"/>
      <c r="AB93" s="229"/>
      <c r="AC93" s="240"/>
      <c r="AD93" s="186"/>
      <c r="AE93" s="223"/>
      <c r="AF93" s="197"/>
      <c r="AG93" s="229"/>
      <c r="AH93" s="240"/>
      <c r="AI93" s="242"/>
      <c r="AJ93" s="246">
        <f>C93</f>
        <v>4</v>
      </c>
      <c r="AK93" s="595"/>
      <c r="AL93" s="596"/>
      <c r="AM93" s="597"/>
      <c r="AN93" s="596"/>
      <c r="AO93" s="597"/>
      <c r="AP93" s="596"/>
      <c r="AQ93" s="597"/>
      <c r="AR93" s="598"/>
      <c r="AS93" s="255"/>
      <c r="AT93" s="158"/>
      <c r="AU93" s="259"/>
      <c r="AV93" s="260"/>
    </row>
    <row r="94" spans="1:48" ht="26.25" customHeight="1" x14ac:dyDescent="0.15">
      <c r="A94" s="587">
        <v>19</v>
      </c>
      <c r="B94" s="593" t="s">
        <v>104</v>
      </c>
      <c r="C94" s="594"/>
      <c r="D94" s="594"/>
      <c r="E94" s="594"/>
      <c r="F94" s="166"/>
      <c r="G94" s="166"/>
      <c r="H94" s="182"/>
      <c r="I94" s="599"/>
      <c r="J94" s="600"/>
      <c r="K94" s="600"/>
      <c r="L94" s="200"/>
      <c r="M94" s="207"/>
      <c r="N94" s="600"/>
      <c r="O94" s="600"/>
      <c r="P94" s="600"/>
      <c r="Q94" s="600"/>
      <c r="R94" s="601"/>
      <c r="S94" s="218"/>
      <c r="T94" s="599"/>
      <c r="U94" s="600"/>
      <c r="V94" s="600"/>
      <c r="W94" s="200"/>
      <c r="X94" s="207"/>
      <c r="Y94" s="600"/>
      <c r="Z94" s="600"/>
      <c r="AA94" s="600"/>
      <c r="AB94" s="600"/>
      <c r="AC94" s="601"/>
      <c r="AD94" s="602"/>
      <c r="AE94" s="600"/>
      <c r="AF94" s="600"/>
      <c r="AG94" s="600"/>
      <c r="AH94" s="601"/>
      <c r="AJ94" s="603" t="str">
        <f>IF(B95="","",B95)</f>
        <v/>
      </c>
      <c r="AK94" s="604"/>
      <c r="AL94" s="604"/>
      <c r="AM94" s="604"/>
      <c r="AN94" s="604"/>
      <c r="AO94" s="604"/>
      <c r="AP94" s="604"/>
      <c r="AQ94" s="604"/>
      <c r="AR94" s="604"/>
      <c r="AS94" s="604"/>
      <c r="AT94" s="604"/>
      <c r="AU94" s="604"/>
      <c r="AV94" s="605"/>
    </row>
    <row r="95" spans="1:48" ht="26.25" customHeight="1" x14ac:dyDescent="0.15">
      <c r="A95" s="588"/>
      <c r="B95" s="590" t="str">
        <f>IF('プロジェクトリスト(様式1-1)'!C22="","",VLOOKUP($A$94,'プロジェクトリスト(様式1-1)'!$B$4:$E$23,2,FALSE))</f>
        <v/>
      </c>
      <c r="C95" s="164">
        <v>1</v>
      </c>
      <c r="D95" s="169"/>
      <c r="E95" s="171"/>
      <c r="F95" s="172"/>
      <c r="G95" s="180"/>
      <c r="H95" s="176"/>
      <c r="I95" s="186"/>
      <c r="J95" s="190"/>
      <c r="K95" s="195"/>
      <c r="L95" s="201"/>
      <c r="M95" s="208"/>
      <c r="N95" s="186"/>
      <c r="O95" s="190"/>
      <c r="P95" s="195"/>
      <c r="Q95" s="201"/>
      <c r="R95" s="208"/>
      <c r="S95" s="217"/>
      <c r="T95" s="186"/>
      <c r="U95" s="222"/>
      <c r="V95" s="195"/>
      <c r="W95" s="230"/>
      <c r="X95" s="236"/>
      <c r="Y95" s="186"/>
      <c r="Z95" s="222"/>
      <c r="AA95" s="195"/>
      <c r="AB95" s="230"/>
      <c r="AC95" s="237"/>
      <c r="AD95" s="186"/>
      <c r="AE95" s="222"/>
      <c r="AF95" s="195"/>
      <c r="AG95" s="230"/>
      <c r="AH95" s="237"/>
      <c r="AI95" s="242"/>
      <c r="AJ95" s="246">
        <f>C95</f>
        <v>1</v>
      </c>
      <c r="AK95" s="595"/>
      <c r="AL95" s="596"/>
      <c r="AM95" s="597"/>
      <c r="AN95" s="596"/>
      <c r="AO95" s="597"/>
      <c r="AP95" s="596"/>
      <c r="AQ95" s="597"/>
      <c r="AR95" s="598"/>
      <c r="AS95" s="255"/>
      <c r="AT95" s="158"/>
      <c r="AU95" s="259"/>
      <c r="AV95" s="260"/>
    </row>
    <row r="96" spans="1:48" ht="26.25" customHeight="1" x14ac:dyDescent="0.15">
      <c r="A96" s="588"/>
      <c r="B96" s="591"/>
      <c r="C96" s="164">
        <v>2</v>
      </c>
      <c r="D96" s="169"/>
      <c r="E96" s="172"/>
      <c r="F96" s="176"/>
      <c r="G96" s="176"/>
      <c r="H96" s="176"/>
      <c r="I96" s="186"/>
      <c r="J96" s="190"/>
      <c r="K96" s="195"/>
      <c r="L96" s="202"/>
      <c r="M96" s="209"/>
      <c r="N96" s="186"/>
      <c r="O96" s="190"/>
      <c r="P96" s="195"/>
      <c r="Q96" s="202"/>
      <c r="R96" s="209"/>
      <c r="S96" s="217"/>
      <c r="T96" s="186"/>
      <c r="U96" s="222"/>
      <c r="V96" s="195"/>
      <c r="W96" s="228"/>
      <c r="X96" s="208"/>
      <c r="Y96" s="186"/>
      <c r="Z96" s="222"/>
      <c r="AA96" s="195"/>
      <c r="AB96" s="228"/>
      <c r="AC96" s="238"/>
      <c r="AD96" s="186"/>
      <c r="AE96" s="222"/>
      <c r="AF96" s="195"/>
      <c r="AG96" s="228"/>
      <c r="AH96" s="238"/>
      <c r="AI96" s="242"/>
      <c r="AJ96" s="246">
        <f>C96</f>
        <v>2</v>
      </c>
      <c r="AK96" s="595"/>
      <c r="AL96" s="596"/>
      <c r="AM96" s="597"/>
      <c r="AN96" s="596"/>
      <c r="AO96" s="597"/>
      <c r="AP96" s="596"/>
      <c r="AQ96" s="597"/>
      <c r="AR96" s="598"/>
      <c r="AS96" s="255"/>
      <c r="AT96" s="158"/>
      <c r="AU96" s="259"/>
      <c r="AV96" s="260"/>
    </row>
    <row r="97" spans="1:48" ht="26.25" customHeight="1" x14ac:dyDescent="0.15">
      <c r="A97" s="588"/>
      <c r="B97" s="591"/>
      <c r="C97" s="164">
        <v>3</v>
      </c>
      <c r="D97" s="169"/>
      <c r="E97" s="173"/>
      <c r="F97" s="176"/>
      <c r="G97" s="176"/>
      <c r="H97" s="176"/>
      <c r="I97" s="186"/>
      <c r="J97" s="191"/>
      <c r="K97" s="196"/>
      <c r="L97" s="203"/>
      <c r="M97" s="210"/>
      <c r="N97" s="186"/>
      <c r="O97" s="191"/>
      <c r="P97" s="196"/>
      <c r="Q97" s="203"/>
      <c r="R97" s="210"/>
      <c r="S97" s="216"/>
      <c r="T97" s="186"/>
      <c r="U97" s="222"/>
      <c r="V97" s="195"/>
      <c r="W97" s="228"/>
      <c r="X97" s="234"/>
      <c r="Y97" s="186"/>
      <c r="Z97" s="222"/>
      <c r="AA97" s="195"/>
      <c r="AB97" s="228"/>
      <c r="AC97" s="239"/>
      <c r="AD97" s="186"/>
      <c r="AE97" s="222"/>
      <c r="AF97" s="195"/>
      <c r="AG97" s="228"/>
      <c r="AH97" s="239"/>
      <c r="AI97" s="242"/>
      <c r="AJ97" s="246">
        <f>C97</f>
        <v>3</v>
      </c>
      <c r="AK97" s="595"/>
      <c r="AL97" s="596"/>
      <c r="AM97" s="597"/>
      <c r="AN97" s="596"/>
      <c r="AO97" s="597"/>
      <c r="AP97" s="596"/>
      <c r="AQ97" s="597"/>
      <c r="AR97" s="598"/>
      <c r="AS97" s="255"/>
      <c r="AT97" s="158"/>
      <c r="AU97" s="259"/>
      <c r="AV97" s="260"/>
    </row>
    <row r="98" spans="1:48" ht="26.25" customHeight="1" x14ac:dyDescent="0.15">
      <c r="A98" s="589"/>
      <c r="B98" s="592"/>
      <c r="C98" s="165">
        <v>4</v>
      </c>
      <c r="D98" s="169"/>
      <c r="E98" s="174"/>
      <c r="F98" s="176"/>
      <c r="G98" s="176"/>
      <c r="H98" s="176"/>
      <c r="I98" s="186"/>
      <c r="J98" s="192"/>
      <c r="K98" s="197"/>
      <c r="L98" s="204"/>
      <c r="M98" s="211"/>
      <c r="N98" s="186"/>
      <c r="O98" s="192"/>
      <c r="P98" s="197"/>
      <c r="Q98" s="204"/>
      <c r="R98" s="211"/>
      <c r="S98" s="216"/>
      <c r="T98" s="212"/>
      <c r="U98" s="223"/>
      <c r="V98" s="197"/>
      <c r="W98" s="229"/>
      <c r="X98" s="235"/>
      <c r="Y98" s="186"/>
      <c r="Z98" s="223"/>
      <c r="AA98" s="197"/>
      <c r="AB98" s="229"/>
      <c r="AC98" s="240"/>
      <c r="AD98" s="186"/>
      <c r="AE98" s="223"/>
      <c r="AF98" s="197"/>
      <c r="AG98" s="229"/>
      <c r="AH98" s="240"/>
      <c r="AI98" s="242"/>
      <c r="AJ98" s="246">
        <f>C98</f>
        <v>4</v>
      </c>
      <c r="AK98" s="595"/>
      <c r="AL98" s="596"/>
      <c r="AM98" s="597"/>
      <c r="AN98" s="596"/>
      <c r="AO98" s="597"/>
      <c r="AP98" s="596"/>
      <c r="AQ98" s="597"/>
      <c r="AR98" s="598"/>
      <c r="AS98" s="255"/>
      <c r="AT98" s="158"/>
      <c r="AU98" s="259"/>
      <c r="AV98" s="260"/>
    </row>
    <row r="99" spans="1:48" ht="26.25" customHeight="1" x14ac:dyDescent="0.15">
      <c r="A99" s="587">
        <v>20</v>
      </c>
      <c r="B99" s="593" t="s">
        <v>104</v>
      </c>
      <c r="C99" s="594"/>
      <c r="D99" s="594"/>
      <c r="E99" s="594"/>
      <c r="F99" s="166"/>
      <c r="G99" s="166"/>
      <c r="H99" s="182"/>
      <c r="I99" s="599"/>
      <c r="J99" s="600"/>
      <c r="K99" s="600"/>
      <c r="L99" s="200"/>
      <c r="M99" s="207"/>
      <c r="N99" s="600"/>
      <c r="O99" s="600"/>
      <c r="P99" s="600"/>
      <c r="Q99" s="600"/>
      <c r="R99" s="601"/>
      <c r="S99" s="218"/>
      <c r="T99" s="599"/>
      <c r="U99" s="600"/>
      <c r="V99" s="600"/>
      <c r="W99" s="200"/>
      <c r="X99" s="207"/>
      <c r="Y99" s="600"/>
      <c r="Z99" s="600"/>
      <c r="AA99" s="600"/>
      <c r="AB99" s="600"/>
      <c r="AC99" s="601"/>
      <c r="AD99" s="602"/>
      <c r="AE99" s="600"/>
      <c r="AF99" s="600"/>
      <c r="AG99" s="600"/>
      <c r="AH99" s="601"/>
      <c r="AJ99" s="603" t="str">
        <f>IF(B100="","",B100)</f>
        <v/>
      </c>
      <c r="AK99" s="604"/>
      <c r="AL99" s="604"/>
      <c r="AM99" s="604"/>
      <c r="AN99" s="604"/>
      <c r="AO99" s="604"/>
      <c r="AP99" s="604"/>
      <c r="AQ99" s="604"/>
      <c r="AR99" s="604"/>
      <c r="AS99" s="604"/>
      <c r="AT99" s="604"/>
      <c r="AU99" s="604"/>
      <c r="AV99" s="605"/>
    </row>
    <row r="100" spans="1:48" ht="26.25" customHeight="1" x14ac:dyDescent="0.15">
      <c r="A100" s="588"/>
      <c r="B100" s="590" t="str">
        <f>IF('プロジェクトリスト(様式1-1)'!C23="","",VLOOKUP($A$99,'プロジェクトリスト(様式1-1)'!$B$4:$E$23,2,FALSE))</f>
        <v/>
      </c>
      <c r="C100" s="164">
        <v>1</v>
      </c>
      <c r="D100" s="169"/>
      <c r="E100" s="171"/>
      <c r="F100" s="172"/>
      <c r="G100" s="180"/>
      <c r="H100" s="176"/>
      <c r="I100" s="186"/>
      <c r="J100" s="190"/>
      <c r="K100" s="195"/>
      <c r="L100" s="201"/>
      <c r="M100" s="208"/>
      <c r="N100" s="186"/>
      <c r="O100" s="190"/>
      <c r="P100" s="195"/>
      <c r="Q100" s="201"/>
      <c r="R100" s="208"/>
      <c r="S100" s="217"/>
      <c r="T100" s="186"/>
      <c r="U100" s="222"/>
      <c r="V100" s="195"/>
      <c r="W100" s="230"/>
      <c r="X100" s="236"/>
      <c r="Y100" s="186"/>
      <c r="Z100" s="222"/>
      <c r="AA100" s="195"/>
      <c r="AB100" s="230"/>
      <c r="AC100" s="237"/>
      <c r="AD100" s="186"/>
      <c r="AE100" s="222"/>
      <c r="AF100" s="195"/>
      <c r="AG100" s="230"/>
      <c r="AH100" s="237"/>
      <c r="AI100" s="242"/>
      <c r="AJ100" s="246">
        <f>C100</f>
        <v>1</v>
      </c>
      <c r="AK100" s="595"/>
      <c r="AL100" s="596"/>
      <c r="AM100" s="597"/>
      <c r="AN100" s="596"/>
      <c r="AO100" s="597"/>
      <c r="AP100" s="596"/>
      <c r="AQ100" s="597"/>
      <c r="AR100" s="598"/>
      <c r="AS100" s="255"/>
      <c r="AT100" s="158"/>
      <c r="AU100" s="259"/>
      <c r="AV100" s="260"/>
    </row>
    <row r="101" spans="1:48" ht="26.25" customHeight="1" x14ac:dyDescent="0.15">
      <c r="A101" s="588"/>
      <c r="B101" s="591"/>
      <c r="C101" s="164">
        <v>2</v>
      </c>
      <c r="D101" s="169"/>
      <c r="E101" s="172"/>
      <c r="F101" s="176"/>
      <c r="G101" s="176"/>
      <c r="H101" s="176"/>
      <c r="I101" s="186"/>
      <c r="J101" s="190"/>
      <c r="K101" s="195"/>
      <c r="L101" s="202"/>
      <c r="M101" s="209"/>
      <c r="N101" s="186"/>
      <c r="O101" s="190"/>
      <c r="P101" s="195"/>
      <c r="Q101" s="202"/>
      <c r="R101" s="209"/>
      <c r="S101" s="217"/>
      <c r="T101" s="186"/>
      <c r="U101" s="222"/>
      <c r="V101" s="195"/>
      <c r="W101" s="228"/>
      <c r="X101" s="208"/>
      <c r="Y101" s="186"/>
      <c r="Z101" s="222"/>
      <c r="AA101" s="195"/>
      <c r="AB101" s="228"/>
      <c r="AC101" s="238"/>
      <c r="AD101" s="186"/>
      <c r="AE101" s="222"/>
      <c r="AF101" s="195"/>
      <c r="AG101" s="228"/>
      <c r="AH101" s="238"/>
      <c r="AI101" s="242"/>
      <c r="AJ101" s="246">
        <f>C101</f>
        <v>2</v>
      </c>
      <c r="AK101" s="595"/>
      <c r="AL101" s="596"/>
      <c r="AM101" s="597"/>
      <c r="AN101" s="596"/>
      <c r="AO101" s="597"/>
      <c r="AP101" s="596"/>
      <c r="AQ101" s="597"/>
      <c r="AR101" s="598"/>
      <c r="AS101" s="255"/>
      <c r="AT101" s="158"/>
      <c r="AU101" s="259"/>
      <c r="AV101" s="260"/>
    </row>
    <row r="102" spans="1:48" ht="26.25" customHeight="1" x14ac:dyDescent="0.15">
      <c r="A102" s="588"/>
      <c r="B102" s="591"/>
      <c r="C102" s="164">
        <v>3</v>
      </c>
      <c r="D102" s="169"/>
      <c r="E102" s="173"/>
      <c r="F102" s="176"/>
      <c r="G102" s="176"/>
      <c r="H102" s="176"/>
      <c r="I102" s="186"/>
      <c r="J102" s="191"/>
      <c r="K102" s="196"/>
      <c r="L102" s="203"/>
      <c r="M102" s="210"/>
      <c r="N102" s="186"/>
      <c r="O102" s="191"/>
      <c r="P102" s="196"/>
      <c r="Q102" s="203"/>
      <c r="R102" s="210"/>
      <c r="S102" s="216"/>
      <c r="T102" s="186"/>
      <c r="U102" s="222"/>
      <c r="V102" s="195"/>
      <c r="W102" s="228"/>
      <c r="X102" s="234"/>
      <c r="Y102" s="186"/>
      <c r="Z102" s="222"/>
      <c r="AA102" s="195"/>
      <c r="AB102" s="228"/>
      <c r="AC102" s="239"/>
      <c r="AD102" s="186"/>
      <c r="AE102" s="222"/>
      <c r="AF102" s="195"/>
      <c r="AG102" s="228"/>
      <c r="AH102" s="239"/>
      <c r="AI102" s="242"/>
      <c r="AJ102" s="246">
        <f>C102</f>
        <v>3</v>
      </c>
      <c r="AK102" s="595"/>
      <c r="AL102" s="596"/>
      <c r="AM102" s="597"/>
      <c r="AN102" s="596"/>
      <c r="AO102" s="597"/>
      <c r="AP102" s="596"/>
      <c r="AQ102" s="597"/>
      <c r="AR102" s="598"/>
      <c r="AS102" s="255"/>
      <c r="AT102" s="158"/>
      <c r="AU102" s="259"/>
      <c r="AV102" s="260"/>
    </row>
    <row r="103" spans="1:48" ht="26.25" customHeight="1" x14ac:dyDescent="0.15">
      <c r="A103" s="589"/>
      <c r="B103" s="592"/>
      <c r="C103" s="165">
        <v>4</v>
      </c>
      <c r="D103" s="170"/>
      <c r="E103" s="174"/>
      <c r="F103" s="178"/>
      <c r="G103" s="176"/>
      <c r="H103" s="178"/>
      <c r="I103" s="187"/>
      <c r="J103" s="192"/>
      <c r="K103" s="197"/>
      <c r="L103" s="204"/>
      <c r="M103" s="211"/>
      <c r="N103" s="212"/>
      <c r="O103" s="192"/>
      <c r="P103" s="197"/>
      <c r="Q103" s="204"/>
      <c r="R103" s="211"/>
      <c r="S103" s="216"/>
      <c r="T103" s="212"/>
      <c r="U103" s="223"/>
      <c r="V103" s="197"/>
      <c r="W103" s="229"/>
      <c r="X103" s="235"/>
      <c r="Y103" s="212"/>
      <c r="Z103" s="223"/>
      <c r="AA103" s="197"/>
      <c r="AB103" s="229"/>
      <c r="AC103" s="240"/>
      <c r="AD103" s="186"/>
      <c r="AE103" s="223"/>
      <c r="AF103" s="197"/>
      <c r="AG103" s="229"/>
      <c r="AH103" s="240"/>
      <c r="AI103" s="242"/>
      <c r="AJ103" s="246">
        <f>C103</f>
        <v>4</v>
      </c>
      <c r="AK103" s="595"/>
      <c r="AL103" s="596"/>
      <c r="AM103" s="597"/>
      <c r="AN103" s="596"/>
      <c r="AO103" s="597"/>
      <c r="AP103" s="596"/>
      <c r="AQ103" s="597"/>
      <c r="AR103" s="598"/>
      <c r="AS103" s="255"/>
      <c r="AT103" s="158"/>
      <c r="AU103" s="259"/>
      <c r="AV103" s="260"/>
    </row>
    <row r="104" spans="1:48" ht="26.25" customHeight="1" x14ac:dyDescent="0.25">
      <c r="G104" s="181"/>
    </row>
  </sheetData>
  <autoFilter ref="A3:AH103"/>
  <mergeCells count="508">
    <mergeCell ref="A1:H1"/>
    <mergeCell ref="C2:H2"/>
    <mergeCell ref="I2:M2"/>
    <mergeCell ref="N2:R2"/>
    <mergeCell ref="T2:X2"/>
    <mergeCell ref="Y2:AC2"/>
    <mergeCell ref="AD2:AH2"/>
    <mergeCell ref="AJ2:AR2"/>
    <mergeCell ref="AS2:AV2"/>
    <mergeCell ref="I4:K4"/>
    <mergeCell ref="N4:R4"/>
    <mergeCell ref="T4:V4"/>
    <mergeCell ref="Y4:AC4"/>
    <mergeCell ref="AD4:AH4"/>
    <mergeCell ref="AJ4:AV4"/>
    <mergeCell ref="AK5:AL5"/>
    <mergeCell ref="AM5:AN5"/>
    <mergeCell ref="AO5:AP5"/>
    <mergeCell ref="AQ5:AR5"/>
    <mergeCell ref="AK6:AL6"/>
    <mergeCell ref="AM6:AN6"/>
    <mergeCell ref="AO6:AP6"/>
    <mergeCell ref="AQ6:AR6"/>
    <mergeCell ref="AK7:AL7"/>
    <mergeCell ref="AM7:AN7"/>
    <mergeCell ref="AO7:AP7"/>
    <mergeCell ref="AQ7:AR7"/>
    <mergeCell ref="AK8:AL8"/>
    <mergeCell ref="AM8:AN8"/>
    <mergeCell ref="AO8:AP8"/>
    <mergeCell ref="AQ8:AR8"/>
    <mergeCell ref="I9:K9"/>
    <mergeCell ref="N9:R9"/>
    <mergeCell ref="T9:V9"/>
    <mergeCell ref="Y9:AC9"/>
    <mergeCell ref="AD9:AH9"/>
    <mergeCell ref="AJ9:AV9"/>
    <mergeCell ref="AK10:AL10"/>
    <mergeCell ref="AM10:AN10"/>
    <mergeCell ref="AO10:AP10"/>
    <mergeCell ref="AQ10:AR10"/>
    <mergeCell ref="AK11:AL11"/>
    <mergeCell ref="AM11:AN11"/>
    <mergeCell ref="AO11:AP11"/>
    <mergeCell ref="AQ11:AR11"/>
    <mergeCell ref="AK12:AL12"/>
    <mergeCell ref="AM12:AN12"/>
    <mergeCell ref="AO12:AP12"/>
    <mergeCell ref="AQ12:AR12"/>
    <mergeCell ref="AK13:AL13"/>
    <mergeCell ref="AM13:AN13"/>
    <mergeCell ref="AO13:AP13"/>
    <mergeCell ref="AQ13:AR13"/>
    <mergeCell ref="I14:K14"/>
    <mergeCell ref="N14:R14"/>
    <mergeCell ref="T14:V14"/>
    <mergeCell ref="Y14:AC14"/>
    <mergeCell ref="AD14:AH14"/>
    <mergeCell ref="AJ14:AV14"/>
    <mergeCell ref="AK15:AL15"/>
    <mergeCell ref="AM15:AN15"/>
    <mergeCell ref="AO15:AP15"/>
    <mergeCell ref="AQ15:AR15"/>
    <mergeCell ref="AK16:AL16"/>
    <mergeCell ref="AM16:AN16"/>
    <mergeCell ref="AO16:AP16"/>
    <mergeCell ref="AQ16:AR16"/>
    <mergeCell ref="AK17:AL17"/>
    <mergeCell ref="AM17:AN17"/>
    <mergeCell ref="AO17:AP17"/>
    <mergeCell ref="AQ17:AR17"/>
    <mergeCell ref="AK18:AL18"/>
    <mergeCell ref="AM18:AN18"/>
    <mergeCell ref="AO18:AP18"/>
    <mergeCell ref="AQ18:AR18"/>
    <mergeCell ref="I19:K19"/>
    <mergeCell ref="N19:R19"/>
    <mergeCell ref="T19:V19"/>
    <mergeCell ref="Y19:AC19"/>
    <mergeCell ref="AD19:AH19"/>
    <mergeCell ref="AJ19:AV19"/>
    <mergeCell ref="AK20:AL20"/>
    <mergeCell ref="AM20:AN20"/>
    <mergeCell ref="AO20:AP20"/>
    <mergeCell ref="AQ20:AR20"/>
    <mergeCell ref="AK21:AL21"/>
    <mergeCell ref="AM21:AN21"/>
    <mergeCell ref="AO21:AP21"/>
    <mergeCell ref="AQ21:AR21"/>
    <mergeCell ref="AK22:AL22"/>
    <mergeCell ref="AM22:AN22"/>
    <mergeCell ref="AO22:AP22"/>
    <mergeCell ref="AQ22:AR22"/>
    <mergeCell ref="AK23:AL23"/>
    <mergeCell ref="AM23:AN23"/>
    <mergeCell ref="AO23:AP23"/>
    <mergeCell ref="AQ23:AR23"/>
    <mergeCell ref="I24:K24"/>
    <mergeCell ref="N24:R24"/>
    <mergeCell ref="T24:V24"/>
    <mergeCell ref="Y24:AC24"/>
    <mergeCell ref="AD24:AH24"/>
    <mergeCell ref="AJ24:AV24"/>
    <mergeCell ref="AK25:AL25"/>
    <mergeCell ref="AM25:AN25"/>
    <mergeCell ref="AO25:AP25"/>
    <mergeCell ref="AQ25:AR25"/>
    <mergeCell ref="AK26:AL26"/>
    <mergeCell ref="AM26:AN26"/>
    <mergeCell ref="AO26:AP26"/>
    <mergeCell ref="AQ26:AR26"/>
    <mergeCell ref="AK27:AL27"/>
    <mergeCell ref="AM27:AN27"/>
    <mergeCell ref="AO27:AP27"/>
    <mergeCell ref="AQ27:AR27"/>
    <mergeCell ref="AK28:AL28"/>
    <mergeCell ref="AM28:AN28"/>
    <mergeCell ref="AO28:AP28"/>
    <mergeCell ref="AQ28:AR28"/>
    <mergeCell ref="I29:K29"/>
    <mergeCell ref="N29:R29"/>
    <mergeCell ref="T29:V29"/>
    <mergeCell ref="Y29:AC29"/>
    <mergeCell ref="AD29:AH29"/>
    <mergeCell ref="AJ29:AV29"/>
    <mergeCell ref="AK30:AL30"/>
    <mergeCell ref="AM30:AN30"/>
    <mergeCell ref="AO30:AP30"/>
    <mergeCell ref="AQ30:AR30"/>
    <mergeCell ref="AK31:AL31"/>
    <mergeCell ref="AM31:AN31"/>
    <mergeCell ref="AO31:AP31"/>
    <mergeCell ref="AQ31:AR31"/>
    <mergeCell ref="AK32:AL32"/>
    <mergeCell ref="AM32:AN32"/>
    <mergeCell ref="AO32:AP32"/>
    <mergeCell ref="AQ32:AR32"/>
    <mergeCell ref="AK33:AL33"/>
    <mergeCell ref="AM33:AN33"/>
    <mergeCell ref="AO33:AP33"/>
    <mergeCell ref="AQ33:AR33"/>
    <mergeCell ref="I34:K34"/>
    <mergeCell ref="N34:R34"/>
    <mergeCell ref="T34:V34"/>
    <mergeCell ref="Y34:AC34"/>
    <mergeCell ref="AD34:AH34"/>
    <mergeCell ref="AJ34:AV34"/>
    <mergeCell ref="AK35:AL35"/>
    <mergeCell ref="AM35:AN35"/>
    <mergeCell ref="AO35:AP35"/>
    <mergeCell ref="AQ35:AR35"/>
    <mergeCell ref="AK36:AL36"/>
    <mergeCell ref="AM36:AN36"/>
    <mergeCell ref="AO36:AP36"/>
    <mergeCell ref="AQ36:AR36"/>
    <mergeCell ref="AK37:AL37"/>
    <mergeCell ref="AM37:AN37"/>
    <mergeCell ref="AO37:AP37"/>
    <mergeCell ref="AQ37:AR37"/>
    <mergeCell ref="AK38:AL38"/>
    <mergeCell ref="AM38:AN38"/>
    <mergeCell ref="AO38:AP38"/>
    <mergeCell ref="AQ38:AR38"/>
    <mergeCell ref="I39:K39"/>
    <mergeCell ref="N39:R39"/>
    <mergeCell ref="T39:V39"/>
    <mergeCell ref="Y39:AC39"/>
    <mergeCell ref="AD39:AH39"/>
    <mergeCell ref="AJ39:AV39"/>
    <mergeCell ref="AK40:AL40"/>
    <mergeCell ref="AM40:AN40"/>
    <mergeCell ref="AO40:AP40"/>
    <mergeCell ref="AQ40:AR40"/>
    <mergeCell ref="AK41:AL41"/>
    <mergeCell ref="AM41:AN41"/>
    <mergeCell ref="AO41:AP41"/>
    <mergeCell ref="AQ41:AR41"/>
    <mergeCell ref="AK42:AL42"/>
    <mergeCell ref="AM42:AN42"/>
    <mergeCell ref="AO42:AP42"/>
    <mergeCell ref="AQ42:AR42"/>
    <mergeCell ref="AK43:AL43"/>
    <mergeCell ref="AM43:AN43"/>
    <mergeCell ref="AO43:AP43"/>
    <mergeCell ref="AQ43:AR43"/>
    <mergeCell ref="I44:K44"/>
    <mergeCell ref="N44:R44"/>
    <mergeCell ref="T44:V44"/>
    <mergeCell ref="Y44:AC44"/>
    <mergeCell ref="AD44:AH44"/>
    <mergeCell ref="AJ44:AV44"/>
    <mergeCell ref="AK45:AL45"/>
    <mergeCell ref="AM45:AN45"/>
    <mergeCell ref="AO45:AP45"/>
    <mergeCell ref="AQ45:AR45"/>
    <mergeCell ref="AK46:AL46"/>
    <mergeCell ref="AM46:AN46"/>
    <mergeCell ref="AO46:AP46"/>
    <mergeCell ref="AQ46:AR46"/>
    <mergeCell ref="AK47:AL47"/>
    <mergeCell ref="AM47:AN47"/>
    <mergeCell ref="AO47:AP47"/>
    <mergeCell ref="AQ47:AR47"/>
    <mergeCell ref="AK48:AL48"/>
    <mergeCell ref="AM48:AN48"/>
    <mergeCell ref="AO48:AP48"/>
    <mergeCell ref="AQ48:AR48"/>
    <mergeCell ref="I49:K49"/>
    <mergeCell ref="N49:R49"/>
    <mergeCell ref="T49:V49"/>
    <mergeCell ref="Y49:AC49"/>
    <mergeCell ref="AD49:AH49"/>
    <mergeCell ref="AJ49:AV49"/>
    <mergeCell ref="AK50:AL50"/>
    <mergeCell ref="AM50:AN50"/>
    <mergeCell ref="AO50:AP50"/>
    <mergeCell ref="AQ50:AR50"/>
    <mergeCell ref="AK51:AL51"/>
    <mergeCell ref="AM51:AN51"/>
    <mergeCell ref="AO51:AP51"/>
    <mergeCell ref="AQ51:AR51"/>
    <mergeCell ref="AK52:AL52"/>
    <mergeCell ref="AM52:AN52"/>
    <mergeCell ref="AO52:AP52"/>
    <mergeCell ref="AQ52:AR52"/>
    <mergeCell ref="AK53:AL53"/>
    <mergeCell ref="AM53:AN53"/>
    <mergeCell ref="AO53:AP53"/>
    <mergeCell ref="AQ53:AR53"/>
    <mergeCell ref="I54:K54"/>
    <mergeCell ref="N54:R54"/>
    <mergeCell ref="T54:V54"/>
    <mergeCell ref="Y54:AC54"/>
    <mergeCell ref="AD54:AH54"/>
    <mergeCell ref="AJ54:AV54"/>
    <mergeCell ref="AK55:AL55"/>
    <mergeCell ref="AM55:AN55"/>
    <mergeCell ref="AO55:AP55"/>
    <mergeCell ref="AQ55:AR55"/>
    <mergeCell ref="AK56:AL56"/>
    <mergeCell ref="AM56:AN56"/>
    <mergeCell ref="AO56:AP56"/>
    <mergeCell ref="AQ56:AR56"/>
    <mergeCell ref="AK57:AL57"/>
    <mergeCell ref="AM57:AN57"/>
    <mergeCell ref="AO57:AP57"/>
    <mergeCell ref="AQ57:AR57"/>
    <mergeCell ref="AK58:AL58"/>
    <mergeCell ref="AM58:AN58"/>
    <mergeCell ref="AO58:AP58"/>
    <mergeCell ref="AQ58:AR58"/>
    <mergeCell ref="I59:K59"/>
    <mergeCell ref="N59:R59"/>
    <mergeCell ref="T59:V59"/>
    <mergeCell ref="Y59:AC59"/>
    <mergeCell ref="AD59:AH59"/>
    <mergeCell ref="AJ59:AV59"/>
    <mergeCell ref="AK60:AL60"/>
    <mergeCell ref="AM60:AN60"/>
    <mergeCell ref="AO60:AP60"/>
    <mergeCell ref="AQ60:AR60"/>
    <mergeCell ref="AK61:AL61"/>
    <mergeCell ref="AM61:AN61"/>
    <mergeCell ref="AO61:AP61"/>
    <mergeCell ref="AQ61:AR61"/>
    <mergeCell ref="AK62:AL62"/>
    <mergeCell ref="AM62:AN62"/>
    <mergeCell ref="AO62:AP62"/>
    <mergeCell ref="AQ62:AR62"/>
    <mergeCell ref="AK63:AL63"/>
    <mergeCell ref="AM63:AN63"/>
    <mergeCell ref="AO63:AP63"/>
    <mergeCell ref="AQ63:AR63"/>
    <mergeCell ref="I64:K64"/>
    <mergeCell ref="N64:R64"/>
    <mergeCell ref="T64:V64"/>
    <mergeCell ref="Y64:AC64"/>
    <mergeCell ref="AD64:AH64"/>
    <mergeCell ref="AJ64:AV64"/>
    <mergeCell ref="AK65:AL65"/>
    <mergeCell ref="AM65:AN65"/>
    <mergeCell ref="AO65:AP65"/>
    <mergeCell ref="AQ65:AR65"/>
    <mergeCell ref="AK66:AL66"/>
    <mergeCell ref="AM66:AN66"/>
    <mergeCell ref="AO66:AP66"/>
    <mergeCell ref="AQ66:AR66"/>
    <mergeCell ref="AK67:AL67"/>
    <mergeCell ref="AM67:AN67"/>
    <mergeCell ref="AO67:AP67"/>
    <mergeCell ref="AQ67:AR67"/>
    <mergeCell ref="AK68:AL68"/>
    <mergeCell ref="AM68:AN68"/>
    <mergeCell ref="AO68:AP68"/>
    <mergeCell ref="AQ68:AR68"/>
    <mergeCell ref="I69:K69"/>
    <mergeCell ref="N69:R69"/>
    <mergeCell ref="T69:V69"/>
    <mergeCell ref="Y69:AC69"/>
    <mergeCell ref="AD69:AH69"/>
    <mergeCell ref="AJ69:AV69"/>
    <mergeCell ref="AK70:AL70"/>
    <mergeCell ref="AM70:AN70"/>
    <mergeCell ref="AO70:AP70"/>
    <mergeCell ref="AQ70:AR70"/>
    <mergeCell ref="AK71:AL71"/>
    <mergeCell ref="AM71:AN71"/>
    <mergeCell ref="AO71:AP71"/>
    <mergeCell ref="AQ71:AR71"/>
    <mergeCell ref="AK72:AL72"/>
    <mergeCell ref="AM72:AN72"/>
    <mergeCell ref="AO72:AP72"/>
    <mergeCell ref="AQ72:AR72"/>
    <mergeCell ref="AK73:AL73"/>
    <mergeCell ref="AM73:AN73"/>
    <mergeCell ref="AO73:AP73"/>
    <mergeCell ref="AQ73:AR73"/>
    <mergeCell ref="I74:K74"/>
    <mergeCell ref="N74:R74"/>
    <mergeCell ref="T74:V74"/>
    <mergeCell ref="Y74:AC74"/>
    <mergeCell ref="AD74:AH74"/>
    <mergeCell ref="AJ74:AV74"/>
    <mergeCell ref="AK75:AL75"/>
    <mergeCell ref="AM75:AN75"/>
    <mergeCell ref="AO75:AP75"/>
    <mergeCell ref="AQ75:AR75"/>
    <mergeCell ref="AK76:AL76"/>
    <mergeCell ref="AM76:AN76"/>
    <mergeCell ref="AO76:AP76"/>
    <mergeCell ref="AQ76:AR76"/>
    <mergeCell ref="AK77:AL77"/>
    <mergeCell ref="AM77:AN77"/>
    <mergeCell ref="AO77:AP77"/>
    <mergeCell ref="AQ77:AR77"/>
    <mergeCell ref="AK78:AL78"/>
    <mergeCell ref="AM78:AN78"/>
    <mergeCell ref="AO78:AP78"/>
    <mergeCell ref="AQ78:AR78"/>
    <mergeCell ref="I79:K79"/>
    <mergeCell ref="N79:R79"/>
    <mergeCell ref="T79:V79"/>
    <mergeCell ref="Y79:AC79"/>
    <mergeCell ref="AD79:AH79"/>
    <mergeCell ref="AJ79:AV79"/>
    <mergeCell ref="AK80:AL80"/>
    <mergeCell ref="AM80:AN80"/>
    <mergeCell ref="AO80:AP80"/>
    <mergeCell ref="AQ80:AR80"/>
    <mergeCell ref="AK81:AL81"/>
    <mergeCell ref="AM81:AN81"/>
    <mergeCell ref="AO81:AP81"/>
    <mergeCell ref="AQ81:AR81"/>
    <mergeCell ref="AK82:AL82"/>
    <mergeCell ref="AM82:AN82"/>
    <mergeCell ref="AO82:AP82"/>
    <mergeCell ref="AQ82:AR82"/>
    <mergeCell ref="AK83:AL83"/>
    <mergeCell ref="AM83:AN83"/>
    <mergeCell ref="AO83:AP83"/>
    <mergeCell ref="AQ83:AR83"/>
    <mergeCell ref="I84:K84"/>
    <mergeCell ref="N84:R84"/>
    <mergeCell ref="T84:V84"/>
    <mergeCell ref="Y84:AC84"/>
    <mergeCell ref="AD84:AH84"/>
    <mergeCell ref="AJ84:AV84"/>
    <mergeCell ref="AK85:AL85"/>
    <mergeCell ref="AM85:AN85"/>
    <mergeCell ref="AO85:AP85"/>
    <mergeCell ref="AQ85:AR85"/>
    <mergeCell ref="AK86:AL86"/>
    <mergeCell ref="AM86:AN86"/>
    <mergeCell ref="AO86:AP86"/>
    <mergeCell ref="AQ86:AR86"/>
    <mergeCell ref="AK87:AL87"/>
    <mergeCell ref="AM87:AN87"/>
    <mergeCell ref="AO87:AP87"/>
    <mergeCell ref="AQ87:AR87"/>
    <mergeCell ref="AK88:AL88"/>
    <mergeCell ref="AM88:AN88"/>
    <mergeCell ref="AO88:AP88"/>
    <mergeCell ref="AQ88:AR88"/>
    <mergeCell ref="I89:K89"/>
    <mergeCell ref="N89:R89"/>
    <mergeCell ref="T89:V89"/>
    <mergeCell ref="Y89:AC89"/>
    <mergeCell ref="AD89:AH89"/>
    <mergeCell ref="AJ89:AV89"/>
    <mergeCell ref="AK90:AL90"/>
    <mergeCell ref="AM90:AN90"/>
    <mergeCell ref="AO90:AP90"/>
    <mergeCell ref="AQ90:AR90"/>
    <mergeCell ref="AK91:AL91"/>
    <mergeCell ref="AM91:AN91"/>
    <mergeCell ref="AO91:AP91"/>
    <mergeCell ref="AQ91:AR91"/>
    <mergeCell ref="AK92:AL92"/>
    <mergeCell ref="AM92:AN92"/>
    <mergeCell ref="AO92:AP92"/>
    <mergeCell ref="AQ92:AR92"/>
    <mergeCell ref="AK93:AL93"/>
    <mergeCell ref="AM93:AN93"/>
    <mergeCell ref="AO93:AP93"/>
    <mergeCell ref="AQ93:AR93"/>
    <mergeCell ref="I94:K94"/>
    <mergeCell ref="N94:R94"/>
    <mergeCell ref="T94:V94"/>
    <mergeCell ref="Y94:AC94"/>
    <mergeCell ref="AD94:AH94"/>
    <mergeCell ref="AJ94:AV94"/>
    <mergeCell ref="AK95:AL95"/>
    <mergeCell ref="AM95:AN95"/>
    <mergeCell ref="AO95:AP95"/>
    <mergeCell ref="AQ95:AR95"/>
    <mergeCell ref="AK96:AL96"/>
    <mergeCell ref="AM96:AN96"/>
    <mergeCell ref="AO96:AP96"/>
    <mergeCell ref="AQ96:AR96"/>
    <mergeCell ref="AK97:AL97"/>
    <mergeCell ref="AM97:AN97"/>
    <mergeCell ref="AO97:AP97"/>
    <mergeCell ref="AQ97:AR97"/>
    <mergeCell ref="AK98:AL98"/>
    <mergeCell ref="AM98:AN98"/>
    <mergeCell ref="AO98:AP98"/>
    <mergeCell ref="AQ98:AR98"/>
    <mergeCell ref="I99:K99"/>
    <mergeCell ref="N99:R99"/>
    <mergeCell ref="T99:V99"/>
    <mergeCell ref="Y99:AC99"/>
    <mergeCell ref="AD99:AH99"/>
    <mergeCell ref="AJ99:AV99"/>
    <mergeCell ref="AK100:AL100"/>
    <mergeCell ref="AM100:AN100"/>
    <mergeCell ref="AO100:AP100"/>
    <mergeCell ref="AQ100:AR100"/>
    <mergeCell ref="AK101:AL101"/>
    <mergeCell ref="AM101:AN101"/>
    <mergeCell ref="AO101:AP101"/>
    <mergeCell ref="AQ101:AR101"/>
    <mergeCell ref="AK102:AL102"/>
    <mergeCell ref="AM102:AN102"/>
    <mergeCell ref="AO102:AP102"/>
    <mergeCell ref="AQ102:AR102"/>
    <mergeCell ref="AK103:AL103"/>
    <mergeCell ref="AM103:AN103"/>
    <mergeCell ref="AO103:AP103"/>
    <mergeCell ref="AQ103:AR103"/>
    <mergeCell ref="A4:A8"/>
    <mergeCell ref="B5:B8"/>
    <mergeCell ref="A9:A13"/>
    <mergeCell ref="B10:B13"/>
    <mergeCell ref="A14:A18"/>
    <mergeCell ref="B15:B18"/>
    <mergeCell ref="A19:A23"/>
    <mergeCell ref="B20:B23"/>
    <mergeCell ref="A24:A28"/>
    <mergeCell ref="B25:B28"/>
    <mergeCell ref="B24:E24"/>
    <mergeCell ref="B19:E19"/>
    <mergeCell ref="B14:E14"/>
    <mergeCell ref="B9:E9"/>
    <mergeCell ref="A29:A33"/>
    <mergeCell ref="B30:B33"/>
    <mergeCell ref="A34:A38"/>
    <mergeCell ref="B35:B38"/>
    <mergeCell ref="A39:A43"/>
    <mergeCell ref="B40:B43"/>
    <mergeCell ref="A44:A48"/>
    <mergeCell ref="B45:B48"/>
    <mergeCell ref="A49:A53"/>
    <mergeCell ref="B50:B53"/>
    <mergeCell ref="B49:E49"/>
    <mergeCell ref="B44:E44"/>
    <mergeCell ref="B39:E39"/>
    <mergeCell ref="B34:E34"/>
    <mergeCell ref="B29:E29"/>
    <mergeCell ref="A54:A58"/>
    <mergeCell ref="B55:B58"/>
    <mergeCell ref="A59:A63"/>
    <mergeCell ref="B60:B63"/>
    <mergeCell ref="A64:A68"/>
    <mergeCell ref="B65:B68"/>
    <mergeCell ref="A69:A73"/>
    <mergeCell ref="B70:B73"/>
    <mergeCell ref="A74:A78"/>
    <mergeCell ref="B75:B78"/>
    <mergeCell ref="B74:E74"/>
    <mergeCell ref="B69:E69"/>
    <mergeCell ref="B64:E64"/>
    <mergeCell ref="B59:E59"/>
    <mergeCell ref="B54:E54"/>
    <mergeCell ref="A79:A83"/>
    <mergeCell ref="B80:B83"/>
    <mergeCell ref="A84:A88"/>
    <mergeCell ref="B85:B88"/>
    <mergeCell ref="A89:A93"/>
    <mergeCell ref="B90:B93"/>
    <mergeCell ref="A94:A98"/>
    <mergeCell ref="B95:B98"/>
    <mergeCell ref="A99:A103"/>
    <mergeCell ref="B100:B103"/>
    <mergeCell ref="B99:E99"/>
    <mergeCell ref="B94:E94"/>
    <mergeCell ref="B89:E89"/>
    <mergeCell ref="B84:E84"/>
    <mergeCell ref="B79:E79"/>
  </mergeCells>
  <phoneticPr fontId="2"/>
  <dataValidations count="13">
    <dataValidation type="list" allowBlank="1" showInputMessage="1" showErrorMessage="1" sqref="D104:D1048526 D99 D94 D89 D84 D79 D74 D69 D64 D59 D54 D49 D44 D39 D34 D29 D24 D19 D14 D9 D4">
      <formula1>"旅行会社招請,海外現地商談会,トラベルマート,共同広告,セミナー,旅行会社等セールスコール,純広告,メディア招請,海外現地メディア説明会,インターネット(WEB),インターネット(SNS),印刷物・映像等,イベント・旅行博出展"</formula1>
    </dataValidation>
    <dataValidation type="list" allowBlank="1" showInputMessage="1" showErrorMessage="1" sqref="D95:D98 D85:D88 D75:D78 D65:D68 D55:D58 D60:D63 D70:D73 D80:D83 D90:D93 D100:D103">
      <formula1>"旅行会社招請, 現地海外商談会, トラベルマート, 共同広告, セミナー（BtoB), 旅行会社等セールスコール, 純広告（オフライン・オンライン）, 純広告（オフライン）, 純広告（オンライン）, メディア・インフルエンサー招請, 海外メディア・インフルエンサー説明会, WEB, SNS, 印刷物・画像・映像, イベント・旅行博等出展"</formula1>
    </dataValidation>
    <dataValidation type="list" allowBlank="1" showInputMessage="1" showErrorMessage="1" sqref="H104:H1048526">
      <formula1>"1年目,2年目,3年目"</formula1>
    </dataValidation>
    <dataValidation type="list" allowBlank="1" showInputMessage="1" showErrorMessage="1" sqref="AB100:AB1048526 AB90:AB93 AB80:AB83 AB70:AB73 AB60:AB63 AB50:AB53 AB40:AB43 AB30:AB33 AB20:AB23 AB10:AB13 AB5:AB8 AB15:AB18 AB25:AB28 AB35:AB38 AB45:AB48 AB55:AB58 AB65:AB68 AB75:AB78 AB85:AB88 AB95:AB98 Q5:Q8 Q15:Q18 Q25:Q28 Q35:Q38 Q45:Q48 Q55:Q58 Q65:Q68 Q75:Q78 Q85:Q88 Q95:Q98 Q100:Q1048526 Q90:Q93 Q80:Q83 Q70:Q73 Q60:Q63 Q50:Q53 Q40:Q43 Q30:Q33 Q20:Q23 Q10:Q13 W4:W1048526 L4:L1048526 L1 Q1 AG95:AG98 AG85:AG88 AG75:AG78 AG65:AG68 AG55:AG58 AG45:AG48 AG35:AG38 AG25:AG28 AG15:AG18 AG5:AG8 AG10:AG13 AG20:AG23 AG30:AG33 AG40:AG43 AG50:AG53 AG60:AG63 AG70:AG73 AG80:AG83 AG90:AG93 AG100:AG1048526">
      <formula1>"S,A,B,C"</formula1>
    </dataValidation>
    <dataValidation type="list" allowBlank="1" showInputMessage="1" showErrorMessage="1" sqref="AQ100:AQ103 AO100:AO103 AM100:AM103 AK100:AK103 AQ95:AQ98 AO95:AO98 AM95:AM98 AK95:AK98 AQ90:AQ93 AO90:AO93 AM90:AM93 AK90:AK93 AQ85:AQ88 AO85:AO88 AM85:AM88 AK85:AK88 AQ80:AQ83 AO80:AO83 AM80:AM83 AK80:AK83 AQ75:AQ78 AO75:AO78 AM75:AM78 AK75:AK78 AQ70:AQ73 AO70:AO73 AM70:AM73 AK70:AK73 AQ65:AQ68 AO65:AO68 AM65:AM68 AK65:AK68 AQ60:AQ63 AO60:AO63 AM60:AM63 AK60:AK63 AQ55:AQ58 AO55:AO58 AM55:AM58 AK55:AK58 AQ50:AQ53 AO50:AO53 AM50:AM53 AK50:AK53 AQ45:AQ48 AO45:AO48 AM45:AM48 AK45:AK48 AQ40:AQ43 AO40:AO43 AM40:AM43 AK40:AK43 AQ35:AQ38 AO35:AO38 AM35:AM38 AK35:AK38 AQ30:AQ33 AO30:AO33 AM30:AM33 AK30:AK33 AQ25:AQ28 AO25:AO28 AM25:AM28 AK25:AK28 AQ20:AQ23 AO20:AO23 AM20:AM23 AK20:AK23 AQ15:AQ18 AO15:AO18 AM15:AM18 AK15:AK18 AQ10:AQ13 AO10:AO13 AM10:AM13 AK10:AK13 AQ5:AQ8 AO5:AO8 AM5:AM8 AK5:AK8">
      <formula1>"未着手,公示中,受託事業者の特定,契約済,事業実施中,事業終了,報告書受領済"</formula1>
    </dataValidation>
    <dataValidation type="list" allowBlank="1" showInputMessage="1" showErrorMessage="1" sqref="I104:I1048526 N104:N1048526">
      <formula1>"招請人数,商談件数,参加人数,掲載本数・放送回数,媒体接触者数,日本側の参加組織・団体等,商談・訪問件数,投稿回数,ブース来場者数(業者・プレス、一般客),ー"</formula1>
    </dataValidation>
    <dataValidation type="list" allowBlank="1" showInputMessage="1" showErrorMessage="1" sqref="T104:T1048526 Y104:Y1048526 AD104:AD1048526">
      <formula1>"造成ツアー本数,造成ツアー送客数,広告掲載ツアー本数,広告掲載ツアー送客数,掲載本数・放送回数,媒体接触者数,広告費用換算,ページビュー総数,ユニークユーザー総数,フォロワー総数,「いいね！」獲得数,ー"</formula1>
    </dataValidation>
    <dataValidation type="list" allowBlank="1" showInputMessage="1" showErrorMessage="1" sqref="I100:I103 I90:I93 I80:I83 I70:I73 I60:I63 I50:I53 I40:I43 I30:I33 I20:I23 I10:I13 I5:I8 I15:I18 I25:I28 I35:I38 I45:I48 I55:I58 I65:I68 I75:I78 I85:I88 I95:I98">
      <formula1>"招請人数,参加人数,掲載本数・放送回数,広告表示回数,媒体接触者数,商談・訪問件数,招請・参加媒体数,制作・更新ページ数,コンテンツ数・サイト数,投稿回数,部数・枚数・本数,ブース来場者数,ー"</formula1>
    </dataValidation>
    <dataValidation type="list" allowBlank="1" showInputMessage="1" showErrorMessage="1" sqref="N100:N103 N90:N93 N80:N83 N70:N73 N60:N63 N50:N53 N40:N43 N30:N33 N20:N23 N10:N13 N5:N8 N15:N18 N25:N28 N35:N38 N45:N48 N55:N58 N65:N68 N75:N78 N85:N88 N95:N98">
      <formula1>"商談件数,掲載本数・放送回数,広告表示回数,日本側の参加組織・団体等,広告表示1回あたりの経費,招請・参加媒体数,制作・更新ページ数,コンテンツ数・サイト数,投稿単価,一部あたりの制作・追加経費,配布放映期間,言語数,アンケート回収数,ー"</formula1>
    </dataValidation>
    <dataValidation type="list" allowBlank="1" showInputMessage="1" showErrorMessage="1" sqref="T100:T103 T90:T93 T80:T83 T70:T73 T60:T63 T50:T53 T40:T43 T30:T33 T20:T23 T10:T13 T5:T8 T15:T18 T25:T28 T35:T38 T45:T48 T55:T58 T65:T68 T75:T78 T85:T88 T95:T98">
      <formula1>"造成ツアー送客数,広告掲載ツアー送客数,参加者による評価,クリック数,広告費換算額,媒体接触者数（UU数）,媒体接触者数（リーチ数）,部数・枚数・回数,ー"</formula1>
    </dataValidation>
    <dataValidation type="list" allowBlank="1" showInputMessage="1" showErrorMessage="1" sqref="AD100:AD103 AD90:AD93 AD80:AD83 AD70:AD73 AD60:AD63 AD50:AD53 AD40:AD43 AD30:AD33 AD20:AD23 AD10:AD13 Y100:Y103 Y90:Y93 Y80:Y83 Y70:Y73 Y60:Y63 Y50:Y53 Y40:Y43 Y30:Y33 Y20:Y23 Y10:Y13 Y5:Y8 Y15:Y18 Y25:Y28 Y35:Y38 Y45:Y48 Y55:Y58 Y65:Y68 Y75:Y78 Y85:Y88 Y95:Y98 AD5:AD8 AD15:AD18 AD25:AD28 AD35:AD38 AD45:AD48 AD55:AD58 AD65:AD68 AD75:AD78 AD85:AD88 AD95:AD98">
      <formula1>"造成ツアー本数,参加者による評価,商談成約件数（見込みを含む）,広告掲載ツアー本数,クリック率,動画再生数,1クリックあたり経費,掲載・放送媒体数,掲載本数・放送回数,掲載ページ数・放送時間,媒体接触者数,ユニークユーザー,直帰率,滞在時間,リーチ数,投稿表示回数（インプレッション数）,フォロワー数,ページビュー数,Like(いいね）数,エンゲージメント率,動画視聴者数,動画再生数,発行部数,部数・枚数・回数,ー"</formula1>
    </dataValidation>
    <dataValidation type="list" allowBlank="1" showInputMessage="1" showErrorMessage="1" sqref="H100:H103 H90:H93 H80:H83 H70:H73 H60:H63 H50:H53 H40:H43 H30:H33 H20:H23 H10:H13 H5:H8 H15:H18 H25:H28 H35:H38 H45:H48 H55:H58 H65:H68 H75:H78 H85:H88 H95:H98">
      <formula1>"1年目,2年目,3年目,4年目"</formula1>
    </dataValidation>
    <dataValidation type="list" allowBlank="1" showInputMessage="1" showErrorMessage="1" sqref="D45:D48 D35:D38 D25:D28 D15:D18 D5:D8 D10:D13 D20:D23 D30:D33 D40:D43 D50:D53">
      <formula1>"旅行会社招請, 現地海外商談会, トラベルマート, 共同広告, セミナー（BtoB), 旅行会社等セールスコール, 純広告（オフライン・オンライン）, 純広告（オフライン）, 純広告（オンライン）, メディア・インフルエンサー招請, 海外メディア・インフルエンサー説明会, インターネット（WEB）, インターネット（SNS）, 印刷物・画像・映像, イベント・旅行博等出展"</formula1>
    </dataValidation>
  </dataValidations>
  <printOptions horizontalCentered="1"/>
  <pageMargins left="0.23622047244094491" right="0.23622047244094491" top="0.39370078740157483" bottom="0.39370078740157483" header="0.19685039370078741" footer="0.19685039370078741"/>
  <pageSetup paperSize="8" scale="39" fitToHeight="0" orientation="landscape" r:id="rId1"/>
  <headerFooter>
    <oddHeader xml:space="preserve">&amp;L&amp;"-,太字"&amp;12［資料３］&amp;R&amp;12【様式２】&amp;28
</oddHeader>
    <oddFooter>&amp;R&amp;"Meiryo UI,標準"‹R4年度› 地域の観光資源を活用したプロモーション事業</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事業提案書</vt:lpstr>
      <vt:lpstr>プロジェクトリスト(様式1-1)</vt:lpstr>
      <vt:lpstr>事業計画①(様式1-2)</vt:lpstr>
      <vt:lpstr>事業計画②(様式1-3)</vt:lpstr>
      <vt:lpstr>KPI表(様式2)</vt:lpstr>
      <vt:lpstr>プロジェクトリスト(様式1-1)※記載例</vt:lpstr>
      <vt:lpstr>事業計画①(様式1-2)※記載例</vt:lpstr>
      <vt:lpstr>事業計画②(様式1-3)※記載例</vt:lpstr>
      <vt:lpstr>KPI表(様式2)※記載例</vt:lpstr>
      <vt:lpstr>'KPI表(様式2)'!Print_Area</vt:lpstr>
      <vt:lpstr>'KPI表(様式2)※記載例'!Print_Area</vt:lpstr>
      <vt:lpstr>'プロジェクトリスト(様式1-1)'!Print_Area</vt:lpstr>
      <vt:lpstr>'プロジェクトリスト(様式1-1)※記載例'!Print_Area</vt:lpstr>
      <vt:lpstr>'事業計画①(様式1-2)'!Print_Area</vt:lpstr>
      <vt:lpstr>'事業計画①(様式1-2)※記載例'!Print_Area</vt:lpstr>
      <vt:lpstr>'事業計画②(様式1-3)'!Print_Area</vt:lpstr>
      <vt:lpstr>'事業計画②(様式1-3)※記載例'!Print_Area</vt:lpstr>
      <vt:lpstr>事業提案書!Print_Area</vt:lpstr>
      <vt:lpstr>'KPI表(様式2)'!Print_Titles</vt:lpstr>
      <vt:lpstr>'KPI表(様式2)※記載例'!Print_Titles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俊介</dc:creator>
  <cp:lastModifiedBy>なし</cp:lastModifiedBy>
  <cp:lastPrinted>2021-09-24T00:26:37Z</cp:lastPrinted>
  <dcterms:created xsi:type="dcterms:W3CDTF">2015-01-05T10:10:56Z</dcterms:created>
  <dcterms:modified xsi:type="dcterms:W3CDTF">2021-09-24T07:18:42Z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3" baseType="lpwstr">
      <vt:lpwstr>3.1.4.0</vt:lpwstr>
      <vt:lpwstr>3.1.5.0</vt:lpwstr>
      <vt:lpwstr>3.1.7.0</vt:lpwstr>
    </vt:vector>
  </property>
  <property fmtid="{DCFEDD21-7773-49B2-8022-6FC58DB5260B}" pid="3" name="LastSavedVersion">
    <vt:lpwstr>3.1.7.0</vt:lpwstr>
  </property>
  <property fmtid="{DCFEDD21-7773-49B2-8022-6FC58DB5260B}" pid="4" name="LastSavedDate">
    <vt:filetime>2021-09-07T06:42:17Z</vt:filetime>
  </property>
</Properties>
</file>