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40" activeTab="0"/>
  </bookViews>
  <sheets>
    <sheet name="市郡別" sheetId="1" r:id="rId1"/>
    <sheet name="町村別－１" sheetId="2" r:id="rId2"/>
    <sheet name="ナレッジデータ" sheetId="3" r:id="rId3"/>
  </sheets>
  <definedNames>
    <definedName name="_xlnm.Print_Area" localSheetId="0">'市郡別'!$A$1:$W$47</definedName>
    <definedName name="_xlnm.Print_Area" localSheetId="1">'町村別－１'!$A$1:$O$47</definedName>
    <definedName name="データ">'市郡別'!$D$5:$U$6,'市郡別'!$D$8:$U$9,'市郡別'!$D$11:$U$12,'市郡別'!$D$14:$U$14,'市郡別'!$D$16:$U$17,'市郡別'!$D$19:$U$20,'市郡別'!$D$23:$U$24,'市郡別'!$D$26:$U$27,'市郡別'!$D$29:$U$29,'市郡別'!$D$31:$U$35,'市郡別'!$D$37:$U$40,'市郡別'!$D$42:$U$43</definedName>
    <definedName name="データ１">'町村別－１'!$D$5:$G$6,'町村別－１'!$D$8:$G$9,'町村別－１'!$D$11:$G$12,'町村別－１'!$D$14:$G$14,'町村別－１'!$D$16:$G$17,'町村別－１'!$D$19:$G$20,'町村別－１'!$D$23:$G$24,'町村別－１'!$D$26:$G$27,'町村別－１'!$D$29:$G$29,'町村別－１'!$D$34:$G$35,'町村別－１'!$D$37:$G$40,'町村別－１'!$D$42:$G$43</definedName>
    <definedName name="データ２">#REF!,#REF!,#REF!,#REF!,#REF!,#REF!,#REF!,#REF!,#REF!,#REF!,#REF!,#REF!</definedName>
    <definedName name="旧市郡別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<sst xmlns="http://schemas.openxmlformats.org/spreadsheetml/2006/main" count="369" uniqueCount="130">
  <si>
    <t/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</si>
  <si>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</si>
  <si>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</si>
  <si>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</si>
  <si>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</si>
  <si>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</si>
  <si>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</si>
  <si>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</si>
  <si>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</si>
  <si>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河北郡</t>
  </si>
  <si>
    <t>羽咋郡</t>
  </si>
  <si>
    <t>鹿島郡</t>
  </si>
  <si>
    <t xml:space="preserve"> 県計</t>
  </si>
  <si>
    <t>車　種　別</t>
  </si>
  <si>
    <t>自家用</t>
  </si>
  <si>
    <t>普通車</t>
  </si>
  <si>
    <t>営業用</t>
  </si>
  <si>
    <t>計</t>
  </si>
  <si>
    <t>小型車</t>
  </si>
  <si>
    <t>被けん引車</t>
  </si>
  <si>
    <t>軽自動車</t>
  </si>
  <si>
    <t>合　　　計</t>
  </si>
  <si>
    <t>小型二輪車</t>
  </si>
  <si>
    <t>軽二輪車</t>
  </si>
  <si>
    <t>総　　　　 計</t>
  </si>
  <si>
    <t>町　村　別</t>
  </si>
  <si>
    <t>川北町</t>
  </si>
  <si>
    <t>志賀町</t>
  </si>
  <si>
    <t>不明</t>
  </si>
  <si>
    <t>不明</t>
  </si>
  <si>
    <t>津幡町</t>
  </si>
  <si>
    <t>内灘町</t>
  </si>
  <si>
    <t>穴水町</t>
  </si>
  <si>
    <t>市　郡　別</t>
  </si>
  <si>
    <t>北陸信越運輸局石川運輸支局</t>
  </si>
  <si>
    <t>北陸信越運輸局石川運輸支局</t>
  </si>
  <si>
    <t>原付二種</t>
  </si>
  <si>
    <t>原付一種</t>
  </si>
  <si>
    <t>原付二種</t>
  </si>
  <si>
    <t>原付一種</t>
  </si>
  <si>
    <t>乗用</t>
  </si>
  <si>
    <t>二輪</t>
  </si>
  <si>
    <t>貨物用</t>
  </si>
  <si>
    <t>乗合用</t>
  </si>
  <si>
    <t>特種（殊）用</t>
  </si>
  <si>
    <t>かほく市</t>
  </si>
  <si>
    <t>石川県市郡別・車種別・用途別の保有車両数</t>
  </si>
  <si>
    <t>特　種</t>
  </si>
  <si>
    <t>普　通</t>
  </si>
  <si>
    <t>小　型</t>
  </si>
  <si>
    <t>普　通</t>
  </si>
  <si>
    <t>能美郡</t>
  </si>
  <si>
    <t>鳳　　珠　　郡</t>
  </si>
  <si>
    <t>能登町</t>
  </si>
  <si>
    <t>宝達志水町</t>
  </si>
  <si>
    <t>中能登町</t>
  </si>
  <si>
    <t>鹿　　島　　郡</t>
  </si>
  <si>
    <t>河　　北　　郡</t>
  </si>
  <si>
    <t>鳳珠郡</t>
  </si>
  <si>
    <t>白山市</t>
  </si>
  <si>
    <t>能美市</t>
  </si>
  <si>
    <t>不明</t>
  </si>
  <si>
    <t>白山市</t>
  </si>
  <si>
    <t>大　型</t>
  </si>
  <si>
    <t>特　殊</t>
  </si>
  <si>
    <t>自家用</t>
  </si>
  <si>
    <t>営業用</t>
  </si>
  <si>
    <t>自家用</t>
  </si>
  <si>
    <t>営業用</t>
  </si>
  <si>
    <t>松任市</t>
  </si>
  <si>
    <t>鳳　珠　郡</t>
  </si>
  <si>
    <t>高松町</t>
  </si>
  <si>
    <t>宇ノ気町</t>
  </si>
  <si>
    <t>七塚町</t>
  </si>
  <si>
    <t>中能登町</t>
  </si>
  <si>
    <t>穴水町</t>
  </si>
  <si>
    <t>門前町</t>
  </si>
  <si>
    <t>石川県市郡別・車種別・用途別の保有車両数</t>
  </si>
  <si>
    <t>北陸信越運輸局石川運輸支局</t>
  </si>
  <si>
    <t>かほく市</t>
  </si>
  <si>
    <t>普　通</t>
  </si>
  <si>
    <t>大 型</t>
  </si>
  <si>
    <t>自家用</t>
  </si>
  <si>
    <t>営業用</t>
  </si>
  <si>
    <t>江沼郡</t>
  </si>
  <si>
    <t>能　　美　　郡</t>
  </si>
  <si>
    <t>石　　川　　郡</t>
  </si>
  <si>
    <t>羽　　咋　　郡</t>
  </si>
  <si>
    <t>山中町</t>
  </si>
  <si>
    <t>寺井町</t>
  </si>
  <si>
    <t>根上町</t>
  </si>
  <si>
    <t>川北町</t>
  </si>
  <si>
    <t>辰口町</t>
  </si>
  <si>
    <t>美川町</t>
  </si>
  <si>
    <t>野々市町</t>
  </si>
  <si>
    <t>鶴来町</t>
  </si>
  <si>
    <t>河内村</t>
  </si>
  <si>
    <t>吉野谷村</t>
  </si>
  <si>
    <t>鳥越村</t>
  </si>
  <si>
    <t>尾口村</t>
  </si>
  <si>
    <t>白峰村</t>
  </si>
  <si>
    <t>富来町</t>
  </si>
  <si>
    <t>志雄町</t>
  </si>
  <si>
    <t>押水町</t>
  </si>
  <si>
    <t>志賀町</t>
  </si>
  <si>
    <t>鳳　　至　　郡</t>
  </si>
  <si>
    <t>珠洲郡</t>
  </si>
  <si>
    <t>津幡町</t>
  </si>
  <si>
    <t>内灘町</t>
  </si>
  <si>
    <t>田鶴浜町</t>
  </si>
  <si>
    <t>鹿西町</t>
  </si>
  <si>
    <t>鳥屋町</t>
  </si>
  <si>
    <t>鹿島町</t>
  </si>
  <si>
    <t>中島町</t>
  </si>
  <si>
    <t>能登島町</t>
  </si>
  <si>
    <t>穴水町</t>
  </si>
  <si>
    <t>門前町</t>
  </si>
  <si>
    <t>柳田村</t>
  </si>
  <si>
    <t>能都町</t>
  </si>
  <si>
    <t>内浦町</t>
  </si>
  <si>
    <t>計</t>
  </si>
  <si>
    <t>計</t>
  </si>
  <si>
    <t>羽　　咋　　郡</t>
  </si>
  <si>
    <t>不明</t>
  </si>
  <si>
    <t>川北村</t>
  </si>
  <si>
    <t>松任町</t>
  </si>
  <si>
    <t>高浜町</t>
  </si>
  <si>
    <t>野々市市</t>
  </si>
  <si>
    <t>野々市市</t>
  </si>
  <si>
    <t>不明(含鳳珠郡)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</si>
</sst>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現在&quot;"/>
    <numFmt numFmtId="178" formatCode="#,##0_ "/>
  </numFmts>
  <fonts count="56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2"/>
      <color indexed="63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sz val="12"/>
      <color indexed="21"/>
      <name val="ＭＳ 明朝"/>
      <family val="1"/>
    </font>
    <font>
      <sz val="12"/>
      <color indexed="14"/>
      <name val="ＭＳ 明朝"/>
      <family val="1"/>
    </font>
    <font>
      <sz val="14"/>
      <color indexed="12"/>
      <name val="HG丸ｺﾞｼｯｸM-PRO"/>
      <family val="3"/>
    </font>
    <font>
      <sz val="12"/>
      <color indexed="17"/>
      <name val="ＭＳ 明朝"/>
      <family val="1"/>
    </font>
    <font>
      <u val="single"/>
      <sz val="9.6"/>
      <color indexed="12"/>
      <name val="標準ゴシック"/>
      <family val="3"/>
    </font>
    <font>
      <u val="single"/>
      <sz val="9.6"/>
      <color indexed="36"/>
      <name val="標準ゴシック"/>
      <family val="3"/>
    </font>
    <font>
      <sz val="12"/>
      <color indexed="56"/>
      <name val="ＭＳ 明朝"/>
      <family val="1"/>
    </font>
    <font>
      <sz val="12"/>
      <name val="標準ゴシック"/>
      <family val="3"/>
    </font>
    <font>
      <sz val="11"/>
      <color indexed="8"/>
      <name val="ＭＳ 明朝"/>
      <family val="1"/>
    </font>
    <font>
      <sz val="9.6"/>
      <name val="ＭＳ 明朝"/>
      <family val="1"/>
    </font>
    <font>
      <sz val="6"/>
      <name val="標準ゴシック"/>
      <family val="3"/>
    </font>
    <font>
      <sz val="12"/>
      <color indexed="5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 applyProtection="1" quotePrefix="1">
      <alignment vertical="center"/>
      <protection/>
    </xf>
    <xf numFmtId="176" fontId="7" fillId="0" borderId="0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Alignment="1">
      <alignment horizontal="right" vertical="center"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 applyProtection="1" quotePrefix="1">
      <alignment horizontal="center" vertical="center"/>
      <protection/>
    </xf>
    <xf numFmtId="176" fontId="7" fillId="0" borderId="16" xfId="0" applyNumberFormat="1" applyFont="1" applyFill="1" applyBorder="1" applyAlignment="1" applyProtection="1" quotePrefix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 quotePrefix="1">
      <alignment horizontal="center" vertical="center"/>
      <protection/>
    </xf>
    <xf numFmtId="176" fontId="7" fillId="0" borderId="18" xfId="0" applyNumberFormat="1" applyFont="1" applyFill="1" applyBorder="1" applyAlignment="1" applyProtection="1" quotePrefix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 quotePrefix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 shrinkToFit="1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 shrinkToFit="1"/>
      <protection/>
    </xf>
    <xf numFmtId="176" fontId="7" fillId="0" borderId="22" xfId="0" applyNumberFormat="1" applyFont="1" applyFill="1" applyBorder="1" applyAlignment="1" applyProtection="1" quotePrefix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1" xfId="0" applyNumberFormat="1" applyFont="1" applyFill="1" applyBorder="1" applyAlignment="1" applyProtection="1">
      <alignment horizontal="center" vertical="center" shrinkToFit="1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2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 shrinkToFit="1"/>
      <protection/>
    </xf>
    <xf numFmtId="176" fontId="7" fillId="0" borderId="0" xfId="0" applyNumberFormat="1" applyFont="1" applyFill="1" applyBorder="1" applyAlignment="1" applyProtection="1" quotePrefix="1">
      <alignment horizontal="right" vertical="center"/>
      <protection/>
    </xf>
    <xf numFmtId="176" fontId="7" fillId="33" borderId="33" xfId="0" applyNumberFormat="1" applyFont="1" applyFill="1" applyBorder="1" applyAlignment="1" applyProtection="1" quotePrefix="1">
      <alignment vertical="center"/>
      <protection/>
    </xf>
    <xf numFmtId="176" fontId="7" fillId="33" borderId="34" xfId="0" applyNumberFormat="1" applyFont="1" applyFill="1" applyBorder="1" applyAlignment="1" applyProtection="1" quotePrefix="1">
      <alignment vertical="center"/>
      <protection/>
    </xf>
    <xf numFmtId="176" fontId="7" fillId="33" borderId="20" xfId="0" applyNumberFormat="1" applyFont="1" applyFill="1" applyBorder="1" applyAlignment="1" applyProtection="1" quotePrefix="1">
      <alignment vertical="center"/>
      <protection/>
    </xf>
    <xf numFmtId="176" fontId="7" fillId="33" borderId="35" xfId="0" applyNumberFormat="1" applyFont="1" applyFill="1" applyBorder="1" applyAlignment="1" applyProtection="1" quotePrefix="1">
      <alignment vertical="center"/>
      <protection/>
    </xf>
    <xf numFmtId="176" fontId="7" fillId="33" borderId="36" xfId="0" applyNumberFormat="1" applyFont="1" applyFill="1" applyBorder="1" applyAlignment="1" applyProtection="1" quotePrefix="1">
      <alignment vertical="center"/>
      <protection/>
    </xf>
    <xf numFmtId="176" fontId="7" fillId="33" borderId="37" xfId="0" applyNumberFormat="1" applyFont="1" applyFill="1" applyBorder="1" applyAlignment="1" applyProtection="1" quotePrefix="1">
      <alignment vertical="center"/>
      <protection/>
    </xf>
    <xf numFmtId="176" fontId="7" fillId="33" borderId="38" xfId="0" applyNumberFormat="1" applyFont="1" applyFill="1" applyBorder="1" applyAlignment="1" applyProtection="1" quotePrefix="1">
      <alignment vertical="center"/>
      <protection/>
    </xf>
    <xf numFmtId="176" fontId="7" fillId="33" borderId="39" xfId="0" applyNumberFormat="1" applyFont="1" applyFill="1" applyBorder="1" applyAlignment="1" applyProtection="1" quotePrefix="1">
      <alignment vertical="center"/>
      <protection/>
    </xf>
    <xf numFmtId="176" fontId="7" fillId="33" borderId="40" xfId="0" applyNumberFormat="1" applyFont="1" applyFill="1" applyBorder="1" applyAlignment="1" applyProtection="1" quotePrefix="1">
      <alignment vertical="center"/>
      <protection/>
    </xf>
    <xf numFmtId="176" fontId="7" fillId="33" borderId="41" xfId="0" applyNumberFormat="1" applyFont="1" applyFill="1" applyBorder="1" applyAlignment="1" applyProtection="1" quotePrefix="1">
      <alignment vertical="center"/>
      <protection/>
    </xf>
    <xf numFmtId="176" fontId="7" fillId="33" borderId="42" xfId="0" applyNumberFormat="1" applyFont="1" applyFill="1" applyBorder="1" applyAlignment="1" applyProtection="1" quotePrefix="1">
      <alignment vertical="center"/>
      <protection/>
    </xf>
    <xf numFmtId="176" fontId="7" fillId="33" borderId="43" xfId="0" applyNumberFormat="1" applyFont="1" applyFill="1" applyBorder="1" applyAlignment="1" applyProtection="1" quotePrefix="1">
      <alignment vertical="center"/>
      <protection/>
    </xf>
    <xf numFmtId="176" fontId="7" fillId="33" borderId="32" xfId="0" applyNumberFormat="1" applyFont="1" applyFill="1" applyBorder="1" applyAlignment="1" applyProtection="1" quotePrefix="1">
      <alignment vertical="center"/>
      <protection/>
    </xf>
    <xf numFmtId="176" fontId="7" fillId="33" borderId="29" xfId="0" applyNumberFormat="1" applyFont="1" applyFill="1" applyBorder="1" applyAlignment="1" applyProtection="1" quotePrefix="1">
      <alignment vertical="center"/>
      <protection/>
    </xf>
    <xf numFmtId="176" fontId="7" fillId="33" borderId="24" xfId="0" applyNumberFormat="1" applyFont="1" applyFill="1" applyBorder="1" applyAlignment="1" applyProtection="1" quotePrefix="1">
      <alignment vertical="center"/>
      <protection/>
    </xf>
    <xf numFmtId="176" fontId="7" fillId="33" borderId="44" xfId="0" applyNumberFormat="1" applyFont="1" applyFill="1" applyBorder="1" applyAlignment="1" applyProtection="1" quotePrefix="1">
      <alignment vertical="center"/>
      <protection/>
    </xf>
    <xf numFmtId="176" fontId="7" fillId="33" borderId="45" xfId="0" applyNumberFormat="1" applyFont="1" applyFill="1" applyBorder="1" applyAlignment="1" applyProtection="1" quotePrefix="1">
      <alignment vertical="center"/>
      <protection/>
    </xf>
    <xf numFmtId="176" fontId="7" fillId="33" borderId="46" xfId="0" applyNumberFormat="1" applyFont="1" applyFill="1" applyBorder="1" applyAlignment="1" applyProtection="1" quotePrefix="1">
      <alignment vertical="center"/>
      <protection/>
    </xf>
    <xf numFmtId="176" fontId="6" fillId="33" borderId="0" xfId="0" applyNumberFormat="1" applyFont="1" applyFill="1" applyAlignment="1">
      <alignment vertical="center"/>
    </xf>
    <xf numFmtId="176" fontId="8" fillId="33" borderId="0" xfId="0" applyNumberFormat="1" applyFont="1" applyFill="1" applyAlignment="1">
      <alignment vertical="center"/>
    </xf>
    <xf numFmtId="176" fontId="7" fillId="33" borderId="47" xfId="0" applyNumberFormat="1" applyFont="1" applyFill="1" applyBorder="1" applyAlignment="1" applyProtection="1" quotePrefix="1">
      <alignment vertical="center"/>
      <protection/>
    </xf>
    <xf numFmtId="176" fontId="7" fillId="33" borderId="48" xfId="0" applyNumberFormat="1" applyFont="1" applyFill="1" applyBorder="1" applyAlignment="1" applyProtection="1" quotePrefix="1">
      <alignment vertical="center"/>
      <protection/>
    </xf>
    <xf numFmtId="176" fontId="6" fillId="33" borderId="0" xfId="0" applyNumberFormat="1" applyFont="1" applyFill="1" applyAlignment="1" applyProtection="1">
      <alignment vertical="center"/>
      <protection/>
    </xf>
    <xf numFmtId="176" fontId="9" fillId="0" borderId="49" xfId="0" applyNumberFormat="1" applyFont="1" applyFill="1" applyBorder="1" applyAlignment="1" applyProtection="1" quotePrefix="1">
      <alignment vertical="center"/>
      <protection locked="0"/>
    </xf>
    <xf numFmtId="176" fontId="9" fillId="0" borderId="50" xfId="0" applyNumberFormat="1" applyFont="1" applyFill="1" applyBorder="1" applyAlignment="1" applyProtection="1" quotePrefix="1">
      <alignment vertical="center"/>
      <protection locked="0"/>
    </xf>
    <xf numFmtId="176" fontId="9" fillId="0" borderId="26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26" xfId="0" applyNumberFormat="1" applyFont="1" applyFill="1" applyBorder="1" applyAlignment="1" applyProtection="1" quotePrefix="1">
      <alignment vertical="center"/>
      <protection locked="0"/>
    </xf>
    <xf numFmtId="176" fontId="9" fillId="0" borderId="33" xfId="0" applyNumberFormat="1" applyFont="1" applyFill="1" applyBorder="1" applyAlignment="1" applyProtection="1" quotePrefix="1">
      <alignment vertical="center"/>
      <protection locked="0"/>
    </xf>
    <xf numFmtId="176" fontId="9" fillId="0" borderId="34" xfId="0" applyNumberFormat="1" applyFont="1" applyFill="1" applyBorder="1" applyAlignment="1" applyProtection="1" quotePrefix="1">
      <alignment vertical="center"/>
      <protection locked="0"/>
    </xf>
    <xf numFmtId="176" fontId="9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20" xfId="0" applyNumberFormat="1" applyFont="1" applyFill="1" applyBorder="1" applyAlignment="1" applyProtection="1" quotePrefix="1">
      <alignment vertical="center"/>
      <protection locked="0"/>
    </xf>
    <xf numFmtId="176" fontId="10" fillId="0" borderId="32" xfId="0" applyNumberFormat="1" applyFont="1" applyFill="1" applyBorder="1" applyAlignment="1" applyProtection="1" quotePrefix="1">
      <alignment vertical="center"/>
      <protection locked="0"/>
    </xf>
    <xf numFmtId="176" fontId="10" fillId="0" borderId="29" xfId="0" applyNumberFormat="1" applyFont="1" applyFill="1" applyBorder="1" applyAlignment="1" applyProtection="1" quotePrefix="1">
      <alignment vertical="center"/>
      <protection locked="0"/>
    </xf>
    <xf numFmtId="176" fontId="10" fillId="0" borderId="27" xfId="0" applyNumberFormat="1" applyFont="1" applyFill="1" applyBorder="1" applyAlignment="1" applyProtection="1" quotePrefix="1">
      <alignment vertical="center"/>
      <protection locked="0"/>
    </xf>
    <xf numFmtId="176" fontId="10" fillId="0" borderId="51" xfId="0" applyNumberFormat="1" applyFont="1" applyFill="1" applyBorder="1" applyAlignment="1" applyProtection="1" quotePrefix="1">
      <alignment vertical="center"/>
      <protection locked="0"/>
    </xf>
    <xf numFmtId="176" fontId="11" fillId="0" borderId="27" xfId="0" applyNumberFormat="1" applyFont="1" applyFill="1" applyBorder="1" applyAlignment="1" applyProtection="1" quotePrefix="1">
      <alignment vertical="center"/>
      <protection locked="0"/>
    </xf>
    <xf numFmtId="176" fontId="11" fillId="0" borderId="51" xfId="0" applyNumberFormat="1" applyFont="1" applyFill="1" applyBorder="1" applyAlignment="1" applyProtection="1" quotePrefix="1">
      <alignment vertical="center"/>
      <protection locked="0"/>
    </xf>
    <xf numFmtId="176" fontId="11" fillId="0" borderId="52" xfId="0" applyNumberFormat="1" applyFont="1" applyFill="1" applyBorder="1" applyAlignment="1" applyProtection="1" quotePrefix="1">
      <alignment vertical="center"/>
      <protection locked="0"/>
    </xf>
    <xf numFmtId="177" fontId="12" fillId="0" borderId="0" xfId="0" applyNumberFormat="1" applyFont="1" applyAlignment="1">
      <alignment horizontal="centerContinuous" vertical="center"/>
    </xf>
    <xf numFmtId="176" fontId="9" fillId="0" borderId="16" xfId="0" applyNumberFormat="1" applyFont="1" applyFill="1" applyBorder="1" applyAlignment="1" applyProtection="1" quotePrefix="1">
      <alignment vertical="center"/>
      <protection locked="0"/>
    </xf>
    <xf numFmtId="176" fontId="9" fillId="0" borderId="53" xfId="0" applyNumberFormat="1" applyFont="1" applyFill="1" applyBorder="1" applyAlignment="1" applyProtection="1" quotePrefix="1">
      <alignment vertical="center"/>
      <protection locked="0"/>
    </xf>
    <xf numFmtId="176" fontId="9" fillId="0" borderId="30" xfId="0" applyNumberFormat="1" applyFont="1" applyFill="1" applyBorder="1" applyAlignment="1" applyProtection="1" quotePrefix="1">
      <alignment vertical="center"/>
      <protection locked="0"/>
    </xf>
    <xf numFmtId="176" fontId="9" fillId="0" borderId="54" xfId="0" applyNumberFormat="1" applyFont="1" applyFill="1" applyBorder="1" applyAlignment="1" applyProtection="1" quotePrefix="1">
      <alignment vertical="center"/>
      <protection locked="0"/>
    </xf>
    <xf numFmtId="176" fontId="9" fillId="0" borderId="55" xfId="0" applyNumberFormat="1" applyFont="1" applyFill="1" applyBorder="1" applyAlignment="1" applyProtection="1" quotePrefix="1">
      <alignment vertical="center"/>
      <protection locked="0"/>
    </xf>
    <xf numFmtId="176" fontId="9" fillId="0" borderId="35" xfId="0" applyNumberFormat="1" applyFont="1" applyFill="1" applyBorder="1" applyAlignment="1" applyProtection="1" quotePrefix="1">
      <alignment vertical="center"/>
      <protection locked="0"/>
    </xf>
    <xf numFmtId="176" fontId="9" fillId="0" borderId="36" xfId="0" applyNumberFormat="1" applyFont="1" applyFill="1" applyBorder="1" applyAlignment="1" applyProtection="1" quotePrefix="1">
      <alignment vertical="center"/>
      <protection locked="0"/>
    </xf>
    <xf numFmtId="176" fontId="9" fillId="0" borderId="56" xfId="0" applyNumberFormat="1" applyFont="1" applyFill="1" applyBorder="1" applyAlignment="1" applyProtection="1" quotePrefix="1">
      <alignment vertical="center"/>
      <protection locked="0"/>
    </xf>
    <xf numFmtId="176" fontId="9" fillId="0" borderId="57" xfId="0" applyNumberFormat="1" applyFont="1" applyFill="1" applyBorder="1" applyAlignment="1" applyProtection="1" quotePrefix="1">
      <alignment vertical="center"/>
      <protection locked="0"/>
    </xf>
    <xf numFmtId="58" fontId="6" fillId="0" borderId="0" xfId="0" applyNumberFormat="1" applyFont="1" applyAlignment="1">
      <alignment horizontal="centerContinuous" vertical="center"/>
    </xf>
    <xf numFmtId="176" fontId="9" fillId="0" borderId="58" xfId="0" applyNumberFormat="1" applyFont="1" applyFill="1" applyBorder="1" applyAlignment="1" applyProtection="1" quotePrefix="1">
      <alignment vertical="center"/>
      <protection locked="0"/>
    </xf>
    <xf numFmtId="176" fontId="9" fillId="0" borderId="37" xfId="0" applyNumberFormat="1" applyFont="1" applyFill="1" applyBorder="1" applyAlignment="1" applyProtection="1" quotePrefix="1">
      <alignment vertical="center"/>
      <protection locked="0"/>
    </xf>
    <xf numFmtId="176" fontId="9" fillId="0" borderId="47" xfId="0" applyNumberFormat="1" applyFont="1" applyFill="1" applyBorder="1" applyAlignment="1" applyProtection="1" quotePrefix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176" fontId="6" fillId="0" borderId="29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9" fillId="0" borderId="50" xfId="0" applyNumberFormat="1" applyFont="1" applyFill="1" applyBorder="1" applyAlignment="1" applyProtection="1">
      <alignment vertical="center"/>
      <protection locked="0"/>
    </xf>
    <xf numFmtId="176" fontId="13" fillId="0" borderId="32" xfId="0" applyNumberFormat="1" applyFont="1" applyFill="1" applyBorder="1" applyAlignment="1" applyProtection="1" quotePrefix="1">
      <alignment vertical="center"/>
      <protection locked="0"/>
    </xf>
    <xf numFmtId="176" fontId="13" fillId="0" borderId="29" xfId="0" applyNumberFormat="1" applyFont="1" applyFill="1" applyBorder="1" applyAlignment="1" applyProtection="1" quotePrefix="1">
      <alignment vertical="center"/>
      <protection locked="0"/>
    </xf>
    <xf numFmtId="176" fontId="13" fillId="0" borderId="24" xfId="0" applyNumberFormat="1" applyFont="1" applyFill="1" applyBorder="1" applyAlignment="1" applyProtection="1" quotePrefix="1">
      <alignment vertical="center"/>
      <protection locked="0"/>
    </xf>
    <xf numFmtId="176" fontId="13" fillId="0" borderId="44" xfId="0" applyNumberFormat="1" applyFont="1" applyFill="1" applyBorder="1" applyAlignment="1" applyProtection="1" quotePrefix="1">
      <alignment vertical="center"/>
      <protection locked="0"/>
    </xf>
    <xf numFmtId="176" fontId="13" fillId="0" borderId="45" xfId="0" applyNumberFormat="1" applyFont="1" applyFill="1" applyBorder="1" applyAlignment="1" applyProtection="1" quotePrefix="1">
      <alignment vertical="center"/>
      <protection locked="0"/>
    </xf>
    <xf numFmtId="176" fontId="13" fillId="0" borderId="46" xfId="0" applyNumberFormat="1" applyFont="1" applyFill="1" applyBorder="1" applyAlignment="1" applyProtection="1" quotePrefix="1">
      <alignment vertical="center"/>
      <protection locked="0"/>
    </xf>
    <xf numFmtId="176" fontId="11" fillId="0" borderId="22" xfId="0" applyNumberFormat="1" applyFont="1" applyFill="1" applyBorder="1" applyAlignment="1" applyProtection="1" quotePrefix="1">
      <alignment vertical="center"/>
      <protection locked="0"/>
    </xf>
    <xf numFmtId="176" fontId="11" fillId="0" borderId="59" xfId="0" applyNumberFormat="1" applyFont="1" applyFill="1" applyBorder="1" applyAlignment="1" applyProtection="1" quotePrefix="1">
      <alignment vertical="center"/>
      <protection locked="0"/>
    </xf>
    <xf numFmtId="176" fontId="11" fillId="0" borderId="48" xfId="0" applyNumberFormat="1" applyFont="1" applyFill="1" applyBorder="1" applyAlignment="1" applyProtection="1" quotePrefix="1">
      <alignment vertical="center"/>
      <protection locked="0"/>
    </xf>
    <xf numFmtId="176" fontId="11" fillId="0" borderId="53" xfId="0" applyNumberFormat="1" applyFont="1" applyFill="1" applyBorder="1" applyAlignment="1" applyProtection="1" quotePrefix="1">
      <alignment vertical="center"/>
      <protection locked="0"/>
    </xf>
    <xf numFmtId="176" fontId="11" fillId="0" borderId="30" xfId="0" applyNumberFormat="1" applyFont="1" applyFill="1" applyBorder="1" applyAlignment="1" applyProtection="1" quotePrefix="1">
      <alignment vertical="center"/>
      <protection locked="0"/>
    </xf>
    <xf numFmtId="176" fontId="11" fillId="0" borderId="34" xfId="0" applyNumberFormat="1" applyFont="1" applyFill="1" applyBorder="1" applyAlignment="1" applyProtection="1" quotePrefix="1">
      <alignment vertical="center"/>
      <protection locked="0"/>
    </xf>
    <xf numFmtId="176" fontId="11" fillId="0" borderId="20" xfId="0" applyNumberFormat="1" applyFont="1" applyFill="1" applyBorder="1" applyAlignment="1" applyProtection="1" quotePrefix="1">
      <alignment vertical="center"/>
      <protection locked="0"/>
    </xf>
    <xf numFmtId="176" fontId="11" fillId="0" borderId="55" xfId="0" applyNumberFormat="1" applyFont="1" applyFill="1" applyBorder="1" applyAlignment="1" applyProtection="1" quotePrefix="1">
      <alignment vertical="center"/>
      <protection locked="0"/>
    </xf>
    <xf numFmtId="176" fontId="11" fillId="0" borderId="36" xfId="0" applyNumberFormat="1" applyFont="1" applyFill="1" applyBorder="1" applyAlignment="1" applyProtection="1" quotePrefix="1">
      <alignment vertical="center"/>
      <protection locked="0"/>
    </xf>
    <xf numFmtId="176" fontId="11" fillId="0" borderId="33" xfId="0" applyNumberFormat="1" applyFont="1" applyFill="1" applyBorder="1" applyAlignment="1" applyProtection="1" quotePrefix="1">
      <alignment vertical="center"/>
      <protection locked="0"/>
    </xf>
    <xf numFmtId="176" fontId="11" fillId="0" borderId="37" xfId="0" applyNumberFormat="1" applyFont="1" applyFill="1" applyBorder="1" applyAlignment="1" applyProtection="1" quotePrefix="1">
      <alignment vertical="center"/>
      <protection locked="0"/>
    </xf>
    <xf numFmtId="176" fontId="11" fillId="0" borderId="16" xfId="0" applyNumberFormat="1" applyFont="1" applyFill="1" applyBorder="1" applyAlignment="1" applyProtection="1" quotePrefix="1">
      <alignment vertical="center"/>
      <protection locked="0"/>
    </xf>
    <xf numFmtId="176" fontId="11" fillId="0" borderId="54" xfId="0" applyNumberFormat="1" applyFont="1" applyFill="1" applyBorder="1" applyAlignment="1" applyProtection="1" quotePrefix="1">
      <alignment vertical="center"/>
      <protection locked="0"/>
    </xf>
    <xf numFmtId="176" fontId="11" fillId="0" borderId="35" xfId="0" applyNumberFormat="1" applyFont="1" applyFill="1" applyBorder="1" applyAlignment="1" applyProtection="1" quotePrefix="1">
      <alignment vertical="center"/>
      <protection locked="0"/>
    </xf>
    <xf numFmtId="176" fontId="7" fillId="33" borderId="58" xfId="0" applyNumberFormat="1" applyFont="1" applyFill="1" applyBorder="1" applyAlignment="1" applyProtection="1" quotePrefix="1">
      <alignment vertical="center"/>
      <protection/>
    </xf>
    <xf numFmtId="176" fontId="6" fillId="0" borderId="29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 applyProtection="1">
      <alignment horizontal="center" vertical="center"/>
      <protection/>
    </xf>
    <xf numFmtId="176" fontId="16" fillId="0" borderId="49" xfId="0" applyNumberFormat="1" applyFont="1" applyFill="1" applyBorder="1" applyAlignment="1" applyProtection="1" quotePrefix="1">
      <alignment vertical="center"/>
      <protection/>
    </xf>
    <xf numFmtId="176" fontId="16" fillId="0" borderId="50" xfId="0" applyNumberFormat="1" applyFont="1" applyFill="1" applyBorder="1" applyAlignment="1" applyProtection="1" quotePrefix="1">
      <alignment vertical="center"/>
      <protection/>
    </xf>
    <xf numFmtId="176" fontId="16" fillId="0" borderId="26" xfId="0" applyNumberFormat="1" applyFont="1" applyFill="1" applyBorder="1" applyAlignment="1" applyProtection="1" quotePrefix="1">
      <alignment vertical="center"/>
      <protection/>
    </xf>
    <xf numFmtId="176" fontId="16" fillId="0" borderId="16" xfId="0" applyNumberFormat="1" applyFont="1" applyFill="1" applyBorder="1" applyAlignment="1" applyProtection="1" quotePrefix="1">
      <alignment vertical="center"/>
      <protection/>
    </xf>
    <xf numFmtId="176" fontId="16" fillId="0" borderId="53" xfId="0" applyNumberFormat="1" applyFont="1" applyFill="1" applyBorder="1" applyAlignment="1" applyProtection="1" quotePrefix="1">
      <alignment vertical="center"/>
      <protection/>
    </xf>
    <xf numFmtId="176" fontId="16" fillId="0" borderId="30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6" fillId="33" borderId="16" xfId="0" applyNumberFormat="1" applyFont="1" applyFill="1" applyBorder="1" applyAlignment="1" applyProtection="1" quotePrefix="1">
      <alignment vertical="center"/>
      <protection locked="0"/>
    </xf>
    <xf numFmtId="176" fontId="6" fillId="33" borderId="53" xfId="0" applyNumberFormat="1" applyFont="1" applyFill="1" applyBorder="1" applyAlignment="1" applyProtection="1" quotePrefix="1">
      <alignment vertical="center"/>
      <protection locked="0"/>
    </xf>
    <xf numFmtId="176" fontId="6" fillId="33" borderId="30" xfId="0" applyNumberFormat="1" applyFont="1" applyFill="1" applyBorder="1" applyAlignment="1" applyProtection="1" quotePrefix="1">
      <alignment vertical="center"/>
      <protection locked="0"/>
    </xf>
    <xf numFmtId="176" fontId="6" fillId="33" borderId="54" xfId="0" applyNumberFormat="1" applyFont="1" applyFill="1" applyBorder="1" applyAlignment="1" applyProtection="1" quotePrefix="1">
      <alignment vertical="center"/>
      <protection locked="0"/>
    </xf>
    <xf numFmtId="176" fontId="7" fillId="0" borderId="44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32" xfId="0" applyNumberFormat="1" applyFont="1" applyFill="1" applyBorder="1" applyAlignment="1" applyProtection="1">
      <alignment horizontal="center" vertical="center" shrinkToFit="1"/>
      <protection/>
    </xf>
    <xf numFmtId="176" fontId="7" fillId="0" borderId="60" xfId="0" applyNumberFormat="1" applyFont="1" applyFill="1" applyBorder="1" applyAlignment="1" applyProtection="1">
      <alignment horizontal="center" vertical="center" shrinkToFit="1"/>
      <protection/>
    </xf>
    <xf numFmtId="176" fontId="7" fillId="33" borderId="61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 locked="0"/>
    </xf>
    <xf numFmtId="176" fontId="9" fillId="0" borderId="51" xfId="0" applyNumberFormat="1" applyFont="1" applyFill="1" applyBorder="1" applyAlignment="1" applyProtection="1" quotePrefix="1">
      <alignment vertical="center"/>
      <protection locked="0"/>
    </xf>
    <xf numFmtId="176" fontId="9" fillId="0" borderId="59" xfId="0" applyNumberFormat="1" applyFont="1" applyFill="1" applyBorder="1" applyAlignment="1" applyProtection="1" quotePrefix="1">
      <alignment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Continuous" vertical="center"/>
    </xf>
    <xf numFmtId="176" fontId="9" fillId="0" borderId="57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50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36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34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36" xfId="0" applyNumberFormat="1" applyFont="1" applyFill="1" applyBorder="1" applyAlignment="1" applyProtection="1" quotePrefix="1">
      <alignment horizontal="right" vertical="center"/>
      <protection/>
    </xf>
    <xf numFmtId="176" fontId="7" fillId="33" borderId="34" xfId="0" applyNumberFormat="1" applyFont="1" applyFill="1" applyBorder="1" applyAlignment="1" applyProtection="1" quotePrefix="1">
      <alignment horizontal="right" vertical="center"/>
      <protection/>
    </xf>
    <xf numFmtId="176" fontId="10" fillId="0" borderId="45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62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63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42" xfId="0" applyNumberFormat="1" applyFont="1" applyFill="1" applyBorder="1" applyAlignment="1" applyProtection="1" quotePrefix="1">
      <alignment horizontal="right" vertical="center"/>
      <protection/>
    </xf>
    <xf numFmtId="176" fontId="7" fillId="33" borderId="39" xfId="0" applyNumberFormat="1" applyFont="1" applyFill="1" applyBorder="1" applyAlignment="1" applyProtection="1" quotePrefix="1">
      <alignment horizontal="right" vertical="center"/>
      <protection/>
    </xf>
    <xf numFmtId="176" fontId="9" fillId="0" borderId="53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45" xfId="0" applyNumberFormat="1" applyFont="1" applyFill="1" applyBorder="1" applyAlignment="1" applyProtection="1" quotePrefix="1">
      <alignment horizontal="right" vertical="center"/>
      <protection/>
    </xf>
    <xf numFmtId="176" fontId="7" fillId="33" borderId="29" xfId="0" applyNumberFormat="1" applyFont="1" applyFill="1" applyBorder="1" applyAlignment="1" applyProtection="1" quotePrefix="1">
      <alignment horizontal="right" vertical="center"/>
      <protection/>
    </xf>
    <xf numFmtId="176" fontId="9" fillId="0" borderId="55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62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63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59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59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5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3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36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34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9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1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64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center" vertical="center" shrinkToFit="1"/>
      <protection/>
    </xf>
    <xf numFmtId="176" fontId="8" fillId="0" borderId="45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 applyProtection="1" quotePrefix="1">
      <alignment vertical="center"/>
      <protection locked="0"/>
    </xf>
    <xf numFmtId="176" fontId="9" fillId="0" borderId="61" xfId="0" applyNumberFormat="1" applyFont="1" applyFill="1" applyBorder="1" applyAlignment="1" applyProtection="1" quotePrefix="1">
      <alignment vertical="center"/>
      <protection locked="0"/>
    </xf>
    <xf numFmtId="176" fontId="13" fillId="0" borderId="65" xfId="0" applyNumberFormat="1" applyFont="1" applyFill="1" applyBorder="1" applyAlignment="1" applyProtection="1" quotePrefix="1">
      <alignment vertical="center"/>
      <protection locked="0"/>
    </xf>
    <xf numFmtId="176" fontId="7" fillId="33" borderId="66" xfId="0" applyNumberFormat="1" applyFont="1" applyFill="1" applyBorder="1" applyAlignment="1" applyProtection="1" quotePrefix="1">
      <alignment vertical="center"/>
      <protection/>
    </xf>
    <xf numFmtId="176" fontId="9" fillId="0" borderId="67" xfId="0" applyNumberFormat="1" applyFont="1" applyFill="1" applyBorder="1" applyAlignment="1" applyProtection="1" quotePrefix="1">
      <alignment vertical="center"/>
      <protection locked="0"/>
    </xf>
    <xf numFmtId="176" fontId="7" fillId="33" borderId="65" xfId="0" applyNumberFormat="1" applyFont="1" applyFill="1" applyBorder="1" applyAlignment="1" applyProtection="1" quotePrefix="1">
      <alignment vertical="center"/>
      <protection/>
    </xf>
    <xf numFmtId="176" fontId="9" fillId="0" borderId="57" xfId="0" applyNumberFormat="1" applyFont="1" applyFill="1" applyBorder="1" applyAlignment="1" applyProtection="1">
      <alignment vertical="center"/>
      <protection locked="0"/>
    </xf>
    <xf numFmtId="176" fontId="16" fillId="0" borderId="67" xfId="0" applyNumberFormat="1" applyFont="1" applyFill="1" applyBorder="1" applyAlignment="1" applyProtection="1" quotePrefix="1">
      <alignment vertical="center"/>
      <protection/>
    </xf>
    <xf numFmtId="176" fontId="16" fillId="0" borderId="57" xfId="0" applyNumberFormat="1" applyFont="1" applyFill="1" applyBorder="1" applyAlignment="1" applyProtection="1" quotePrefix="1">
      <alignment vertical="center"/>
      <protection/>
    </xf>
    <xf numFmtId="176" fontId="16" fillId="0" borderId="18" xfId="0" applyNumberFormat="1" applyFont="1" applyFill="1" applyBorder="1" applyAlignment="1" applyProtection="1" quotePrefix="1">
      <alignment vertical="center"/>
      <protection/>
    </xf>
    <xf numFmtId="176" fontId="16" fillId="0" borderId="55" xfId="0" applyNumberFormat="1" applyFont="1" applyFill="1" applyBorder="1" applyAlignment="1" applyProtection="1" quotePrefix="1">
      <alignment vertical="center"/>
      <protection/>
    </xf>
    <xf numFmtId="176" fontId="9" fillId="0" borderId="68" xfId="0" applyNumberFormat="1" applyFont="1" applyFill="1" applyBorder="1" applyAlignment="1" applyProtection="1" quotePrefix="1">
      <alignment vertical="center"/>
      <protection locked="0"/>
    </xf>
    <xf numFmtId="176" fontId="11" fillId="0" borderId="69" xfId="0" applyNumberFormat="1" applyFont="1" applyFill="1" applyBorder="1" applyAlignment="1" applyProtection="1" quotePrefix="1">
      <alignment vertical="center"/>
      <protection locked="0"/>
    </xf>
    <xf numFmtId="176" fontId="11" fillId="0" borderId="70" xfId="0" applyNumberFormat="1" applyFont="1" applyFill="1" applyBorder="1" applyAlignment="1" applyProtection="1" quotePrefix="1">
      <alignment vertical="center"/>
      <protection locked="0"/>
    </xf>
    <xf numFmtId="176" fontId="11" fillId="0" borderId="0" xfId="0" applyNumberFormat="1" applyFont="1" applyFill="1" applyBorder="1" applyAlignment="1" applyProtection="1" quotePrefix="1">
      <alignment vertical="center"/>
      <protection locked="0"/>
    </xf>
    <xf numFmtId="176" fontId="7" fillId="0" borderId="45" xfId="0" applyNumberFormat="1" applyFont="1" applyFill="1" applyBorder="1" applyAlignment="1" applyProtection="1">
      <alignment horizontal="center" vertical="center" shrinkToFit="1"/>
      <protection/>
    </xf>
    <xf numFmtId="176" fontId="7" fillId="0" borderId="71" xfId="0" applyNumberFormat="1" applyFont="1" applyFill="1" applyBorder="1" applyAlignment="1" applyProtection="1">
      <alignment horizontal="center" vertical="center" shrinkToFit="1"/>
      <protection/>
    </xf>
    <xf numFmtId="176" fontId="18" fillId="0" borderId="45" xfId="0" applyNumberFormat="1" applyFont="1" applyFill="1" applyBorder="1" applyAlignment="1" applyProtection="1">
      <alignment horizontal="center" vertical="center" shrinkToFit="1"/>
      <protection/>
    </xf>
    <xf numFmtId="176" fontId="7" fillId="0" borderId="44" xfId="0" applyNumberFormat="1" applyFont="1" applyFill="1" applyBorder="1" applyAlignment="1" applyProtection="1">
      <alignment horizontal="center" vertical="center" shrinkToFit="1"/>
      <protection/>
    </xf>
    <xf numFmtId="176" fontId="18" fillId="0" borderId="31" xfId="0" applyNumberFormat="1" applyFont="1" applyFill="1" applyBorder="1" applyAlignment="1" applyProtection="1">
      <alignment horizontal="center" vertical="center" shrinkToFit="1"/>
      <protection/>
    </xf>
    <xf numFmtId="176" fontId="6" fillId="0" borderId="32" xfId="0" applyNumberFormat="1" applyFont="1" applyBorder="1" applyAlignment="1">
      <alignment horizontal="center" vertical="center"/>
    </xf>
    <xf numFmtId="176" fontId="7" fillId="0" borderId="72" xfId="0" applyNumberFormat="1" applyFont="1" applyFill="1" applyBorder="1" applyAlignment="1" applyProtection="1">
      <alignment horizontal="center" vertical="center"/>
      <protection/>
    </xf>
    <xf numFmtId="176" fontId="9" fillId="0" borderId="69" xfId="0" applyNumberFormat="1" applyFont="1" applyFill="1" applyBorder="1" applyAlignment="1" applyProtection="1" quotePrefix="1">
      <alignment vertical="center"/>
      <protection locked="0"/>
    </xf>
    <xf numFmtId="176" fontId="9" fillId="0" borderId="70" xfId="0" applyNumberFormat="1" applyFont="1" applyFill="1" applyBorder="1" applyAlignment="1" applyProtection="1" quotePrefix="1">
      <alignment vertical="center"/>
      <protection locked="0"/>
    </xf>
    <xf numFmtId="176" fontId="13" fillId="0" borderId="71" xfId="0" applyNumberFormat="1" applyFont="1" applyFill="1" applyBorder="1" applyAlignment="1" applyProtection="1" quotePrefix="1">
      <alignment vertical="center"/>
      <protection locked="0"/>
    </xf>
    <xf numFmtId="176" fontId="6" fillId="33" borderId="55" xfId="0" applyNumberFormat="1" applyFont="1" applyFill="1" applyBorder="1" applyAlignment="1" applyProtection="1" quotePrefix="1">
      <alignment vertical="center"/>
      <protection locked="0"/>
    </xf>
    <xf numFmtId="176" fontId="6" fillId="33" borderId="58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 quotePrefix="1">
      <alignment vertical="center"/>
      <protection locked="0"/>
    </xf>
    <xf numFmtId="176" fontId="9" fillId="0" borderId="52" xfId="0" applyNumberFormat="1" applyFont="1" applyFill="1" applyBorder="1" applyAlignment="1" applyProtection="1" quotePrefix="1">
      <alignment vertical="center"/>
      <protection locked="0"/>
    </xf>
    <xf numFmtId="176" fontId="9" fillId="0" borderId="48" xfId="0" applyNumberFormat="1" applyFont="1" applyFill="1" applyBorder="1" applyAlignment="1" applyProtection="1" quotePrefix="1">
      <alignment vertical="center"/>
      <protection locked="0"/>
    </xf>
    <xf numFmtId="176" fontId="9" fillId="33" borderId="33" xfId="0" applyNumberFormat="1" applyFont="1" applyFill="1" applyBorder="1" applyAlignment="1" applyProtection="1" quotePrefix="1">
      <alignment vertical="center"/>
      <protection locked="0"/>
    </xf>
    <xf numFmtId="176" fontId="9" fillId="33" borderId="34" xfId="0" applyNumberFormat="1" applyFont="1" applyFill="1" applyBorder="1" applyAlignment="1" applyProtection="1" quotePrefix="1">
      <alignment vertical="center"/>
      <protection locked="0"/>
    </xf>
    <xf numFmtId="176" fontId="9" fillId="33" borderId="36" xfId="0" applyNumberFormat="1" applyFont="1" applyFill="1" applyBorder="1" applyAlignment="1" applyProtection="1" quotePrefix="1">
      <alignment vertical="center"/>
      <protection locked="0"/>
    </xf>
    <xf numFmtId="176" fontId="9" fillId="33" borderId="35" xfId="0" applyNumberFormat="1" applyFont="1" applyFill="1" applyBorder="1" applyAlignment="1" applyProtection="1" quotePrefix="1">
      <alignment vertical="center"/>
      <protection locked="0"/>
    </xf>
    <xf numFmtId="176" fontId="9" fillId="33" borderId="20" xfId="0" applyNumberFormat="1" applyFont="1" applyFill="1" applyBorder="1" applyAlignment="1" applyProtection="1" quotePrefix="1">
      <alignment vertical="center"/>
      <protection locked="0"/>
    </xf>
    <xf numFmtId="176" fontId="9" fillId="33" borderId="37" xfId="0" applyNumberFormat="1" applyFont="1" applyFill="1" applyBorder="1" applyAlignment="1" applyProtection="1" quotePrefix="1">
      <alignment vertical="center"/>
      <protection locked="0"/>
    </xf>
    <xf numFmtId="176" fontId="13" fillId="0" borderId="27" xfId="0" applyNumberFormat="1" applyFont="1" applyFill="1" applyBorder="1" applyAlignment="1" applyProtection="1" quotePrefix="1">
      <alignment vertical="center"/>
      <protection locked="0"/>
    </xf>
    <xf numFmtId="176" fontId="13" fillId="0" borderId="51" xfId="0" applyNumberFormat="1" applyFont="1" applyFill="1" applyBorder="1" applyAlignment="1" applyProtection="1" quotePrefix="1">
      <alignment vertical="center"/>
      <protection locked="0"/>
    </xf>
    <xf numFmtId="176" fontId="13" fillId="0" borderId="59" xfId="0" applyNumberFormat="1" applyFont="1" applyFill="1" applyBorder="1" applyAlignment="1" applyProtection="1" quotePrefix="1">
      <alignment vertical="center"/>
      <protection locked="0"/>
    </xf>
    <xf numFmtId="176" fontId="13" fillId="0" borderId="22" xfId="0" applyNumberFormat="1" applyFont="1" applyFill="1" applyBorder="1" applyAlignment="1" applyProtection="1" quotePrefix="1">
      <alignment vertical="center"/>
      <protection locked="0"/>
    </xf>
    <xf numFmtId="176" fontId="13" fillId="0" borderId="52" xfId="0" applyNumberFormat="1" applyFont="1" applyFill="1" applyBorder="1" applyAlignment="1" applyProtection="1" quotePrefix="1">
      <alignment vertical="center"/>
      <protection locked="0"/>
    </xf>
    <xf numFmtId="176" fontId="13" fillId="0" borderId="12" xfId="0" applyNumberFormat="1" applyFont="1" applyFill="1" applyBorder="1" applyAlignment="1" applyProtection="1" quotePrefix="1">
      <alignment vertical="center"/>
      <protection locked="0"/>
    </xf>
    <xf numFmtId="176" fontId="13" fillId="0" borderId="28" xfId="0" applyNumberFormat="1" applyFont="1" applyFill="1" applyBorder="1" applyAlignment="1" applyProtection="1" quotePrefix="1">
      <alignment vertical="center"/>
      <protection locked="0"/>
    </xf>
    <xf numFmtId="176" fontId="13" fillId="0" borderId="60" xfId="0" applyNumberFormat="1" applyFont="1" applyFill="1" applyBorder="1" applyAlignment="1" applyProtection="1" quotePrefix="1">
      <alignment vertical="center"/>
      <protection locked="0"/>
    </xf>
    <xf numFmtId="176" fontId="13" fillId="0" borderId="48" xfId="0" applyNumberFormat="1" applyFont="1" applyFill="1" applyBorder="1" applyAlignment="1" applyProtection="1" quotePrefix="1">
      <alignment vertical="center"/>
      <protection locked="0"/>
    </xf>
    <xf numFmtId="176" fontId="7" fillId="33" borderId="73" xfId="0" applyNumberFormat="1" applyFont="1" applyFill="1" applyBorder="1" applyAlignment="1" applyProtection="1" quotePrefix="1">
      <alignment vertical="center"/>
      <protection/>
    </xf>
    <xf numFmtId="176" fontId="11" fillId="0" borderId="32" xfId="0" applyNumberFormat="1" applyFont="1" applyFill="1" applyBorder="1" applyAlignment="1" applyProtection="1" quotePrefix="1">
      <alignment vertical="center"/>
      <protection locked="0"/>
    </xf>
    <xf numFmtId="176" fontId="11" fillId="0" borderId="24" xfId="0" applyNumberFormat="1" applyFont="1" applyFill="1" applyBorder="1" applyAlignment="1" applyProtection="1" quotePrefix="1">
      <alignment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74" xfId="0" applyNumberFormat="1" applyFont="1" applyFill="1" applyBorder="1" applyAlignment="1" applyProtection="1">
      <alignment horizontal="center" vertical="center"/>
      <protection/>
    </xf>
    <xf numFmtId="176" fontId="9" fillId="33" borderId="34" xfId="0" applyNumberFormat="1" applyFont="1" applyFill="1" applyBorder="1" applyAlignment="1" applyProtection="1" quotePrefix="1">
      <alignment horizontal="right" vertical="center"/>
      <protection locked="0"/>
    </xf>
    <xf numFmtId="176" fontId="9" fillId="33" borderId="20" xfId="0" applyNumberFormat="1" applyFont="1" applyFill="1" applyBorder="1" applyAlignment="1" applyProtection="1" quotePrefix="1">
      <alignment horizontal="right" vertical="center"/>
      <protection locked="0"/>
    </xf>
    <xf numFmtId="176" fontId="9" fillId="33" borderId="17" xfId="0" applyNumberFormat="1" applyFont="1" applyFill="1" applyBorder="1" applyAlignment="1" applyProtection="1" quotePrefix="1">
      <alignment vertical="center"/>
      <protection locked="0"/>
    </xf>
    <xf numFmtId="176" fontId="9" fillId="33" borderId="75" xfId="0" applyNumberFormat="1" applyFont="1" applyFill="1" applyBorder="1" applyAlignment="1" applyProtection="1" quotePrefix="1">
      <alignment vertical="center"/>
      <protection locked="0"/>
    </xf>
    <xf numFmtId="176" fontId="7" fillId="0" borderId="76" xfId="0" applyNumberFormat="1" applyFont="1" applyFill="1" applyBorder="1" applyAlignment="1" applyProtection="1">
      <alignment horizontal="center" vertical="center"/>
      <protection/>
    </xf>
    <xf numFmtId="176" fontId="7" fillId="0" borderId="77" xfId="0" applyNumberFormat="1" applyFont="1" applyFill="1" applyBorder="1" applyAlignment="1" applyProtection="1">
      <alignment horizontal="center" vertical="center"/>
      <protection/>
    </xf>
    <xf numFmtId="0" fontId="17" fillId="0" borderId="74" xfId="0" applyFont="1" applyBorder="1" applyAlignment="1">
      <alignment horizontal="center" vertical="center"/>
    </xf>
    <xf numFmtId="176" fontId="7" fillId="0" borderId="32" xfId="0" applyNumberFormat="1" applyFont="1" applyFill="1" applyBorder="1" applyAlignment="1" applyProtection="1" quotePrefix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6" fillId="0" borderId="47" xfId="0" applyNumberFormat="1" applyFont="1" applyFill="1" applyBorder="1" applyAlignment="1" applyProtection="1" quotePrefix="1">
      <alignment vertical="center"/>
      <protection locked="0"/>
    </xf>
    <xf numFmtId="176" fontId="6" fillId="0" borderId="37" xfId="0" applyNumberFormat="1" applyFont="1" applyFill="1" applyBorder="1" applyAlignment="1" applyProtection="1" quotePrefix="1">
      <alignment vertical="center"/>
      <protection locked="0"/>
    </xf>
    <xf numFmtId="176" fontId="6" fillId="33" borderId="37" xfId="0" applyNumberFormat="1" applyFont="1" applyFill="1" applyBorder="1" applyAlignment="1" applyProtection="1" quotePrefix="1">
      <alignment vertical="center"/>
      <protection/>
    </xf>
    <xf numFmtId="176" fontId="6" fillId="0" borderId="37" xfId="0" applyNumberFormat="1" applyFont="1" applyFill="1" applyBorder="1" applyAlignment="1" applyProtection="1" quotePrefix="1">
      <alignment vertical="center"/>
      <protection/>
    </xf>
    <xf numFmtId="176" fontId="6" fillId="0" borderId="78" xfId="0" applyNumberFormat="1" applyFont="1" applyFill="1" applyBorder="1" applyAlignment="1" applyProtection="1" quotePrefix="1">
      <alignment vertical="center"/>
      <protection/>
    </xf>
    <xf numFmtId="176" fontId="6" fillId="33" borderId="43" xfId="0" applyNumberFormat="1" applyFont="1" applyFill="1" applyBorder="1" applyAlignment="1" applyProtection="1" quotePrefix="1">
      <alignment vertical="center"/>
      <protection/>
    </xf>
    <xf numFmtId="176" fontId="6" fillId="0" borderId="78" xfId="0" applyNumberFormat="1" applyFont="1" applyFill="1" applyBorder="1" applyAlignment="1" applyProtection="1" quotePrefix="1">
      <alignment vertical="center"/>
      <protection locked="0"/>
    </xf>
    <xf numFmtId="176" fontId="6" fillId="0" borderId="58" xfId="0" applyNumberFormat="1" applyFont="1" applyFill="1" applyBorder="1" applyAlignment="1" applyProtection="1" quotePrefix="1">
      <alignment vertical="center"/>
      <protection locked="0"/>
    </xf>
    <xf numFmtId="176" fontId="6" fillId="0" borderId="46" xfId="0" applyNumberFormat="1" applyFont="1" applyFill="1" applyBorder="1" applyAlignment="1" applyProtection="1" quotePrefix="1">
      <alignment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77" xfId="0" applyNumberFormat="1" applyFont="1" applyFill="1" applyBorder="1" applyAlignment="1" applyProtection="1" quotePrefix="1">
      <alignment vertical="center"/>
      <protection locked="0"/>
    </xf>
    <xf numFmtId="176" fontId="6" fillId="0" borderId="79" xfId="0" applyNumberFormat="1" applyFont="1" applyFill="1" applyBorder="1" applyAlignment="1" applyProtection="1" quotePrefix="1">
      <alignment vertical="center"/>
      <protection locked="0"/>
    </xf>
    <xf numFmtId="176" fontId="6" fillId="0" borderId="76" xfId="0" applyNumberFormat="1" applyFont="1" applyFill="1" applyBorder="1" applyAlignment="1" applyProtection="1" quotePrefix="1">
      <alignment vertical="center"/>
      <protection locked="0"/>
    </xf>
    <xf numFmtId="176" fontId="7" fillId="0" borderId="65" xfId="0" applyNumberFormat="1" applyFont="1" applyFill="1" applyBorder="1" applyAlignment="1" applyProtection="1">
      <alignment horizontal="center" vertical="center"/>
      <protection/>
    </xf>
    <xf numFmtId="176" fontId="6" fillId="0" borderId="60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 quotePrefix="1">
      <alignment vertical="center"/>
      <protection locked="0"/>
    </xf>
    <xf numFmtId="176" fontId="6" fillId="0" borderId="20" xfId="0" applyNumberFormat="1" applyFont="1" applyFill="1" applyBorder="1" applyAlignment="1" applyProtection="1" quotePrefix="1">
      <alignment vertical="center"/>
      <protection locked="0"/>
    </xf>
    <xf numFmtId="176" fontId="6" fillId="0" borderId="20" xfId="0" applyNumberFormat="1" applyFont="1" applyFill="1" applyBorder="1" applyAlignment="1" applyProtection="1" quotePrefix="1">
      <alignment vertical="center"/>
      <protection/>
    </xf>
    <xf numFmtId="176" fontId="6" fillId="0" borderId="63" xfId="0" applyNumberFormat="1" applyFont="1" applyFill="1" applyBorder="1" applyAlignment="1" applyProtection="1" quotePrefix="1">
      <alignment vertical="center"/>
      <protection/>
    </xf>
    <xf numFmtId="176" fontId="6" fillId="0" borderId="30" xfId="0" applyNumberFormat="1" applyFont="1" applyFill="1" applyBorder="1" applyAlignment="1" applyProtection="1" quotePrefix="1">
      <alignment vertical="center"/>
      <protection/>
    </xf>
    <xf numFmtId="176" fontId="6" fillId="0" borderId="52" xfId="0" applyNumberFormat="1" applyFont="1" applyFill="1" applyBorder="1" applyAlignment="1" applyProtection="1" quotePrefix="1">
      <alignment vertical="center"/>
      <protection/>
    </xf>
    <xf numFmtId="176" fontId="16" fillId="0" borderId="56" xfId="0" applyNumberFormat="1" applyFont="1" applyFill="1" applyBorder="1" applyAlignment="1" applyProtection="1" quotePrefix="1">
      <alignment vertical="center"/>
      <protection/>
    </xf>
    <xf numFmtId="176" fontId="16" fillId="0" borderId="54" xfId="0" applyNumberFormat="1" applyFont="1" applyFill="1" applyBorder="1" applyAlignment="1" applyProtection="1" quotePrefix="1">
      <alignment vertical="center"/>
      <protection/>
    </xf>
    <xf numFmtId="176" fontId="11" fillId="0" borderId="12" xfId="0" applyNumberFormat="1" applyFont="1" applyFill="1" applyBorder="1" applyAlignment="1" applyProtection="1" quotePrefix="1">
      <alignment vertical="center"/>
      <protection locked="0"/>
    </xf>
    <xf numFmtId="176" fontId="6" fillId="0" borderId="0" xfId="0" applyNumberFormat="1" applyFont="1" applyFill="1" applyAlignment="1">
      <alignment vertical="center"/>
    </xf>
    <xf numFmtId="176" fontId="21" fillId="0" borderId="34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47" xfId="0" applyNumberFormat="1" applyFont="1" applyFill="1" applyBorder="1" applyAlignment="1" applyProtection="1">
      <alignment vertical="center"/>
      <protection locked="0"/>
    </xf>
    <xf numFmtId="176" fontId="6" fillId="0" borderId="56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26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57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47" xfId="0" applyNumberFormat="1" applyFont="1" applyFill="1" applyBorder="1" applyAlignment="1" applyProtection="1" quotePrefix="1">
      <alignment horizontal="right" vertical="center"/>
      <protection locked="0"/>
    </xf>
    <xf numFmtId="176" fontId="6" fillId="33" borderId="47" xfId="0" applyNumberFormat="1" applyFont="1" applyFill="1" applyBorder="1" applyAlignment="1" applyProtection="1" quotePrefix="1">
      <alignment vertical="center"/>
      <protection/>
    </xf>
    <xf numFmtId="176" fontId="6" fillId="0" borderId="37" xfId="0" applyNumberFormat="1" applyFont="1" applyFill="1" applyBorder="1" applyAlignment="1" applyProtection="1">
      <alignment vertical="center"/>
      <protection locked="0"/>
    </xf>
    <xf numFmtId="176" fontId="6" fillId="0" borderId="35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36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37" xfId="0" applyNumberFormat="1" applyFont="1" applyFill="1" applyBorder="1" applyAlignment="1" applyProtection="1" quotePrefix="1">
      <alignment horizontal="right" vertical="center"/>
      <protection locked="0"/>
    </xf>
    <xf numFmtId="176" fontId="6" fillId="33" borderId="35" xfId="0" applyNumberFormat="1" applyFont="1" applyFill="1" applyBorder="1" applyAlignment="1" applyProtection="1" quotePrefix="1">
      <alignment vertical="center"/>
      <protection/>
    </xf>
    <xf numFmtId="176" fontId="6" fillId="33" borderId="20" xfId="0" applyNumberFormat="1" applyFont="1" applyFill="1" applyBorder="1" applyAlignment="1" applyProtection="1" quotePrefix="1">
      <alignment vertical="center"/>
      <protection/>
    </xf>
    <xf numFmtId="176" fontId="6" fillId="33" borderId="36" xfId="0" applyNumberFormat="1" applyFont="1" applyFill="1" applyBorder="1" applyAlignment="1" applyProtection="1" quotePrefix="1">
      <alignment vertical="center"/>
      <protection/>
    </xf>
    <xf numFmtId="176" fontId="6" fillId="0" borderId="71" xfId="0" applyNumberFormat="1" applyFont="1" applyFill="1" applyBorder="1" applyAlignment="1" applyProtection="1" quotePrefix="1">
      <alignment vertical="center"/>
      <protection locked="0"/>
    </xf>
    <xf numFmtId="176" fontId="6" fillId="0" borderId="24" xfId="0" applyNumberFormat="1" applyFont="1" applyFill="1" applyBorder="1" applyAlignment="1" applyProtection="1" quotePrefix="1">
      <alignment vertical="center"/>
      <protection locked="0"/>
    </xf>
    <xf numFmtId="176" fontId="6" fillId="0" borderId="45" xfId="0" applyNumberFormat="1" applyFont="1" applyFill="1" applyBorder="1" applyAlignment="1" applyProtection="1" quotePrefix="1">
      <alignment vertical="center"/>
      <protection locked="0"/>
    </xf>
    <xf numFmtId="176" fontId="6" fillId="33" borderId="78" xfId="0" applyNumberFormat="1" applyFont="1" applyFill="1" applyBorder="1" applyAlignment="1" applyProtection="1" quotePrefix="1">
      <alignment vertical="center"/>
      <protection/>
    </xf>
    <xf numFmtId="176" fontId="6" fillId="33" borderId="41" xfId="0" applyNumberFormat="1" applyFont="1" applyFill="1" applyBorder="1" applyAlignment="1" applyProtection="1" quotePrefix="1">
      <alignment vertical="center"/>
      <protection/>
    </xf>
    <xf numFmtId="176" fontId="6" fillId="33" borderId="40" xfId="0" applyNumberFormat="1" applyFont="1" applyFill="1" applyBorder="1" applyAlignment="1" applyProtection="1" quotePrefix="1">
      <alignment vertical="center"/>
      <protection/>
    </xf>
    <xf numFmtId="176" fontId="6" fillId="33" borderId="42" xfId="0" applyNumberFormat="1" applyFont="1" applyFill="1" applyBorder="1" applyAlignment="1" applyProtection="1" quotePrefix="1">
      <alignment vertical="center"/>
      <protection/>
    </xf>
    <xf numFmtId="176" fontId="6" fillId="33" borderId="58" xfId="0" applyNumberFormat="1" applyFont="1" applyFill="1" applyBorder="1" applyAlignment="1" applyProtection="1" quotePrefix="1">
      <alignment vertical="center"/>
      <protection/>
    </xf>
    <xf numFmtId="176" fontId="6" fillId="33" borderId="37" xfId="0" applyNumberFormat="1" applyFont="1" applyFill="1" applyBorder="1" applyAlignment="1" applyProtection="1" quotePrefix="1">
      <alignment horizontal="right" vertical="center"/>
      <protection/>
    </xf>
    <xf numFmtId="176" fontId="6" fillId="33" borderId="46" xfId="0" applyNumberFormat="1" applyFont="1" applyFill="1" applyBorder="1" applyAlignment="1" applyProtection="1" quotePrefix="1">
      <alignment vertical="center"/>
      <protection/>
    </xf>
    <xf numFmtId="176" fontId="6" fillId="33" borderId="80" xfId="0" applyNumberFormat="1" applyFont="1" applyFill="1" applyBorder="1" applyAlignment="1" applyProtection="1" quotePrefix="1">
      <alignment vertical="center"/>
      <protection/>
    </xf>
    <xf numFmtId="176" fontId="6" fillId="33" borderId="63" xfId="0" applyNumberFormat="1" applyFont="1" applyFill="1" applyBorder="1" applyAlignment="1" applyProtection="1" quotePrefix="1">
      <alignment vertical="center"/>
      <protection/>
    </xf>
    <xf numFmtId="176" fontId="6" fillId="33" borderId="81" xfId="0" applyNumberFormat="1" applyFont="1" applyFill="1" applyBorder="1" applyAlignment="1" applyProtection="1" quotePrefix="1">
      <alignment vertical="center"/>
      <protection/>
    </xf>
    <xf numFmtId="176" fontId="6" fillId="33" borderId="46" xfId="0" applyNumberFormat="1" applyFont="1" applyFill="1" applyBorder="1" applyAlignment="1" applyProtection="1" quotePrefix="1">
      <alignment horizontal="right" vertical="center"/>
      <protection/>
    </xf>
    <xf numFmtId="176" fontId="6" fillId="33" borderId="43" xfId="0" applyNumberFormat="1" applyFont="1" applyFill="1" applyBorder="1" applyAlignment="1" applyProtection="1" quotePrefix="1">
      <alignment horizontal="right" vertical="center"/>
      <protection/>
    </xf>
    <xf numFmtId="176" fontId="6" fillId="33" borderId="78" xfId="0" applyNumberFormat="1" applyFont="1" applyFill="1" applyBorder="1" applyAlignment="1" applyProtection="1" quotePrefix="1">
      <alignment vertical="center"/>
      <protection locked="0"/>
    </xf>
    <xf numFmtId="176" fontId="6" fillId="33" borderId="37" xfId="0" applyNumberFormat="1" applyFont="1" applyFill="1" applyBorder="1" applyAlignment="1" applyProtection="1" quotePrefix="1">
      <alignment vertical="center"/>
      <protection locked="0"/>
    </xf>
    <xf numFmtId="176" fontId="6" fillId="33" borderId="35" xfId="0" applyNumberFormat="1" applyFont="1" applyFill="1" applyBorder="1" applyAlignment="1" applyProtection="1" quotePrefix="1">
      <alignment vertical="center"/>
      <protection locked="0"/>
    </xf>
    <xf numFmtId="176" fontId="6" fillId="33" borderId="20" xfId="0" applyNumberFormat="1" applyFont="1" applyFill="1" applyBorder="1" applyAlignment="1" applyProtection="1" quotePrefix="1">
      <alignment vertical="center"/>
      <protection locked="0"/>
    </xf>
    <xf numFmtId="176" fontId="6" fillId="33" borderId="36" xfId="0" applyNumberFormat="1" applyFont="1" applyFill="1" applyBorder="1" applyAlignment="1" applyProtection="1" quotePrefix="1">
      <alignment vertical="center"/>
      <protection locked="0"/>
    </xf>
    <xf numFmtId="176" fontId="6" fillId="33" borderId="78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80" xfId="0" applyNumberFormat="1" applyFont="1" applyFill="1" applyBorder="1" applyAlignment="1" applyProtection="1" quotePrefix="1">
      <alignment vertical="center"/>
      <protection locked="0"/>
    </xf>
    <xf numFmtId="176" fontId="6" fillId="0" borderId="63" xfId="0" applyNumberFormat="1" applyFont="1" applyFill="1" applyBorder="1" applyAlignment="1" applyProtection="1" quotePrefix="1">
      <alignment vertical="center"/>
      <protection locked="0"/>
    </xf>
    <xf numFmtId="176" fontId="6" fillId="0" borderId="81" xfId="0" applyNumberFormat="1" applyFont="1" applyFill="1" applyBorder="1" applyAlignment="1" applyProtection="1" quotePrefix="1">
      <alignment vertical="center"/>
      <protection locked="0"/>
    </xf>
    <xf numFmtId="176" fontId="6" fillId="0" borderId="11" xfId="0" applyNumberFormat="1" applyFont="1" applyFill="1" applyBorder="1" applyAlignment="1" applyProtection="1" quotePrefix="1">
      <alignment vertical="center"/>
      <protection locked="0"/>
    </xf>
    <xf numFmtId="176" fontId="6" fillId="0" borderId="68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69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3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69" xfId="0" applyNumberFormat="1" applyFont="1" applyFill="1" applyBorder="1" applyAlignment="1" applyProtection="1">
      <alignment horizontal="right" vertical="center"/>
      <protection locked="0"/>
    </xf>
    <xf numFmtId="176" fontId="6" fillId="0" borderId="55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58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7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48" xfId="0" applyNumberFormat="1" applyFont="1" applyFill="1" applyBorder="1" applyAlignment="1" applyProtection="1" quotePrefix="1">
      <alignment vertical="center"/>
      <protection locked="0"/>
    </xf>
    <xf numFmtId="176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52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59" xfId="0" applyNumberFormat="1" applyFont="1" applyFill="1" applyBorder="1" applyAlignment="1" applyProtection="1" quotePrefix="1">
      <alignment horizontal="right" vertical="center"/>
      <protection locked="0"/>
    </xf>
    <xf numFmtId="176" fontId="6" fillId="33" borderId="82" xfId="0" applyNumberFormat="1" applyFont="1" applyFill="1" applyBorder="1" applyAlignment="1" applyProtection="1" quotePrefix="1">
      <alignment horizontal="right" vertical="center"/>
      <protection/>
    </xf>
    <xf numFmtId="176" fontId="6" fillId="33" borderId="40" xfId="0" applyNumberFormat="1" applyFont="1" applyFill="1" applyBorder="1" applyAlignment="1" applyProtection="1" quotePrefix="1">
      <alignment horizontal="right" vertical="center"/>
      <protection/>
    </xf>
    <xf numFmtId="176" fontId="6" fillId="33" borderId="42" xfId="0" applyNumberFormat="1" applyFont="1" applyFill="1" applyBorder="1" applyAlignment="1" applyProtection="1" quotePrefix="1">
      <alignment horizontal="right" vertical="center"/>
      <protection/>
    </xf>
    <xf numFmtId="176" fontId="6" fillId="0" borderId="16" xfId="0" applyNumberFormat="1" applyFont="1" applyFill="1" applyBorder="1" applyAlignment="1" applyProtection="1" quotePrefix="1">
      <alignment vertical="center"/>
      <protection locked="0"/>
    </xf>
    <xf numFmtId="176" fontId="6" fillId="0" borderId="53" xfId="0" applyNumberFormat="1" applyFont="1" applyFill="1" applyBorder="1" applyAlignment="1" applyProtection="1">
      <alignment vertical="center"/>
      <protection locked="0"/>
    </xf>
    <xf numFmtId="176" fontId="6" fillId="0" borderId="30" xfId="0" applyNumberFormat="1" applyFont="1" applyFill="1" applyBorder="1" applyAlignment="1" applyProtection="1" quotePrefix="1">
      <alignment vertical="center"/>
      <protection locked="0"/>
    </xf>
    <xf numFmtId="176" fontId="6" fillId="0" borderId="53" xfId="0" applyNumberFormat="1" applyFont="1" applyFill="1" applyBorder="1" applyAlignment="1" applyProtection="1" quotePrefix="1">
      <alignment vertical="center"/>
      <protection locked="0"/>
    </xf>
    <xf numFmtId="176" fontId="6" fillId="0" borderId="49" xfId="0" applyNumberFormat="1" applyFont="1" applyFill="1" applyBorder="1" applyAlignment="1" applyProtection="1" quotePrefix="1">
      <alignment vertical="center"/>
      <protection locked="0"/>
    </xf>
    <xf numFmtId="176" fontId="6" fillId="0" borderId="33" xfId="0" applyNumberFormat="1" applyFont="1" applyFill="1" applyBorder="1" applyAlignment="1" applyProtection="1" quotePrefix="1">
      <alignment vertical="center"/>
      <protection locked="0"/>
    </xf>
    <xf numFmtId="176" fontId="6" fillId="0" borderId="34" xfId="0" applyNumberFormat="1" applyFont="1" applyFill="1" applyBorder="1" applyAlignment="1" applyProtection="1">
      <alignment vertical="center"/>
      <protection locked="0"/>
    </xf>
    <xf numFmtId="176" fontId="6" fillId="0" borderId="34" xfId="0" applyNumberFormat="1" applyFont="1" applyFill="1" applyBorder="1" applyAlignment="1" applyProtection="1" quotePrefix="1">
      <alignment vertical="center"/>
      <protection locked="0"/>
    </xf>
    <xf numFmtId="176" fontId="6" fillId="33" borderId="33" xfId="0" applyNumberFormat="1" applyFont="1" applyFill="1" applyBorder="1" applyAlignment="1" applyProtection="1" quotePrefix="1">
      <alignment vertical="center"/>
      <protection/>
    </xf>
    <xf numFmtId="176" fontId="6" fillId="33" borderId="34" xfId="0" applyNumberFormat="1" applyFont="1" applyFill="1" applyBorder="1" applyAlignment="1" applyProtection="1" quotePrefix="1">
      <alignment vertical="center"/>
      <protection/>
    </xf>
    <xf numFmtId="176" fontId="6" fillId="0" borderId="32" xfId="0" applyNumberFormat="1" applyFont="1" applyFill="1" applyBorder="1" applyAlignment="1" applyProtection="1" quotePrefix="1">
      <alignment vertical="center"/>
      <protection locked="0"/>
    </xf>
    <xf numFmtId="176" fontId="6" fillId="0" borderId="29" xfId="0" applyNumberFormat="1" applyFont="1" applyFill="1" applyBorder="1" applyAlignment="1" applyProtection="1" quotePrefix="1">
      <alignment vertical="center"/>
      <protection locked="0"/>
    </xf>
    <xf numFmtId="176" fontId="6" fillId="33" borderId="38" xfId="0" applyNumberFormat="1" applyFont="1" applyFill="1" applyBorder="1" applyAlignment="1" applyProtection="1" quotePrefix="1">
      <alignment vertical="center"/>
      <protection/>
    </xf>
    <xf numFmtId="176" fontId="6" fillId="33" borderId="39" xfId="0" applyNumberFormat="1" applyFont="1" applyFill="1" applyBorder="1" applyAlignment="1" applyProtection="1" quotePrefix="1">
      <alignment vertical="center"/>
      <protection/>
    </xf>
    <xf numFmtId="176" fontId="6" fillId="33" borderId="32" xfId="0" applyNumberFormat="1" applyFont="1" applyFill="1" applyBorder="1" applyAlignment="1" applyProtection="1" quotePrefix="1">
      <alignment vertical="center"/>
      <protection/>
    </xf>
    <xf numFmtId="176" fontId="6" fillId="33" borderId="29" xfId="0" applyNumberFormat="1" applyFont="1" applyFill="1" applyBorder="1" applyAlignment="1" applyProtection="1" quotePrefix="1">
      <alignment vertical="center"/>
      <protection/>
    </xf>
    <xf numFmtId="176" fontId="6" fillId="33" borderId="24" xfId="0" applyNumberFormat="1" applyFont="1" applyFill="1" applyBorder="1" applyAlignment="1" applyProtection="1" quotePrefix="1">
      <alignment vertical="center"/>
      <protection/>
    </xf>
    <xf numFmtId="176" fontId="6" fillId="33" borderId="58" xfId="0" applyNumberFormat="1" applyFont="1" applyFill="1" applyBorder="1" applyAlignment="1" applyProtection="1" quotePrefix="1">
      <alignment vertical="center"/>
      <protection locked="0"/>
    </xf>
    <xf numFmtId="176" fontId="6" fillId="0" borderId="55" xfId="0" applyNumberFormat="1" applyFont="1" applyFill="1" applyBorder="1" applyAlignment="1" applyProtection="1" quotePrefix="1">
      <alignment vertical="center"/>
      <protection locked="0"/>
    </xf>
    <xf numFmtId="176" fontId="6" fillId="0" borderId="35" xfId="0" applyNumberFormat="1" applyFont="1" applyFill="1" applyBorder="1" applyAlignment="1" applyProtection="1" quotePrefix="1">
      <alignment vertical="center"/>
      <protection locked="0"/>
    </xf>
    <xf numFmtId="176" fontId="6" fillId="0" borderId="36" xfId="0" applyNumberFormat="1" applyFont="1" applyFill="1" applyBorder="1" applyAlignment="1" applyProtection="1" quotePrefix="1">
      <alignment vertical="center"/>
      <protection locked="0"/>
    </xf>
    <xf numFmtId="176" fontId="6" fillId="0" borderId="27" xfId="0" applyNumberFormat="1" applyFont="1" applyFill="1" applyBorder="1" applyAlignment="1" applyProtection="1" quotePrefix="1">
      <alignment vertical="center"/>
      <protection locked="0"/>
    </xf>
    <xf numFmtId="176" fontId="6" fillId="0" borderId="51" xfId="0" applyNumberFormat="1" applyFont="1" applyFill="1" applyBorder="1" applyAlignment="1" applyProtection="1" quotePrefix="1">
      <alignment vertical="center"/>
      <protection locked="0"/>
    </xf>
    <xf numFmtId="176" fontId="6" fillId="0" borderId="52" xfId="0" applyNumberFormat="1" applyFont="1" applyFill="1" applyBorder="1" applyAlignment="1" applyProtection="1" quotePrefix="1">
      <alignment vertical="center"/>
      <protection locked="0"/>
    </xf>
    <xf numFmtId="176" fontId="6" fillId="0" borderId="22" xfId="0" applyNumberFormat="1" applyFont="1" applyFill="1" applyBorder="1" applyAlignment="1" applyProtection="1" quotePrefix="1">
      <alignment vertical="center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16" fillId="0" borderId="34" xfId="0" applyNumberFormat="1" applyFont="1" applyFill="1" applyBorder="1" applyAlignment="1" applyProtection="1" quotePrefix="1">
      <alignment vertical="center"/>
      <protection locked="0"/>
    </xf>
    <xf numFmtId="176" fontId="10" fillId="0" borderId="32" xfId="0" applyNumberFormat="1" applyFont="1" applyFill="1" applyBorder="1" applyAlignment="1" applyProtection="1">
      <alignment vertical="center"/>
      <protection locked="0"/>
    </xf>
    <xf numFmtId="176" fontId="22" fillId="0" borderId="24" xfId="0" applyNumberFormat="1" applyFont="1" applyBorder="1" applyAlignment="1">
      <alignment horizontal="center" vertical="center"/>
    </xf>
    <xf numFmtId="176" fontId="11" fillId="0" borderId="3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2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69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70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75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75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0" xfId="0" applyNumberFormat="1" applyFont="1" applyFill="1" applyBorder="1" applyAlignment="1" applyProtection="1" quotePrefix="1">
      <alignment vertical="center"/>
      <protection locked="0"/>
    </xf>
    <xf numFmtId="176" fontId="9" fillId="34" borderId="34" xfId="0" applyNumberFormat="1" applyFont="1" applyFill="1" applyBorder="1" applyAlignment="1" applyProtection="1" quotePrefix="1">
      <alignment horizontal="right" vertical="center"/>
      <protection locked="0"/>
    </xf>
    <xf numFmtId="176" fontId="7" fillId="34" borderId="39" xfId="0" applyNumberFormat="1" applyFont="1" applyFill="1" applyBorder="1" applyAlignment="1" applyProtection="1" quotePrefix="1">
      <alignment horizontal="right" vertical="center"/>
      <protection/>
    </xf>
    <xf numFmtId="176" fontId="7" fillId="34" borderId="40" xfId="0" applyNumberFormat="1" applyFont="1" applyFill="1" applyBorder="1" applyAlignment="1" applyProtection="1" quotePrefix="1">
      <alignment vertical="center"/>
      <protection/>
    </xf>
    <xf numFmtId="176" fontId="9" fillId="34" borderId="20" xfId="0" applyNumberFormat="1" applyFont="1" applyFill="1" applyBorder="1" applyAlignment="1" applyProtection="1" quotePrefix="1">
      <alignment horizontal="right" vertical="center"/>
      <protection locked="0"/>
    </xf>
    <xf numFmtId="176" fontId="7" fillId="34" borderId="34" xfId="0" applyNumberFormat="1" applyFont="1" applyFill="1" applyBorder="1" applyAlignment="1" applyProtection="1" quotePrefix="1">
      <alignment horizontal="right" vertical="center"/>
      <protection/>
    </xf>
    <xf numFmtId="176" fontId="7" fillId="34" borderId="29" xfId="0" applyNumberFormat="1" applyFont="1" applyFill="1" applyBorder="1" applyAlignment="1" applyProtection="1" quotePrefix="1">
      <alignment horizontal="right" vertical="center"/>
      <protection/>
    </xf>
    <xf numFmtId="176" fontId="7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72" xfId="0" applyBorder="1" applyAlignment="1">
      <alignment/>
    </xf>
    <xf numFmtId="176" fontId="7" fillId="0" borderId="11" xfId="0" applyNumberFormat="1" applyFont="1" applyFill="1" applyBorder="1" applyAlignment="1" applyProtection="1">
      <alignment horizontal="center" vertical="center" textRotation="255"/>
      <protection/>
    </xf>
    <xf numFmtId="176" fontId="7" fillId="0" borderId="48" xfId="0" applyNumberFormat="1" applyFont="1" applyFill="1" applyBorder="1" applyAlignment="1" applyProtection="1">
      <alignment horizontal="center" vertical="center" textRotation="255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83" xfId="0" applyNumberFormat="1" applyFont="1" applyFill="1" applyBorder="1" applyAlignment="1" applyProtection="1">
      <alignment horizontal="center" vertical="center"/>
      <protection/>
    </xf>
    <xf numFmtId="176" fontId="7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/>
    </xf>
    <xf numFmtId="176" fontId="7" fillId="0" borderId="83" xfId="0" applyNumberFormat="1" applyFont="1" applyFill="1" applyBorder="1" applyAlignment="1" applyProtection="1" quotePrefix="1">
      <alignment horizontal="center" vertical="center"/>
      <protection/>
    </xf>
    <xf numFmtId="0" fontId="0" fillId="0" borderId="19" xfId="0" applyBorder="1" applyAlignment="1">
      <alignment/>
    </xf>
    <xf numFmtId="176" fontId="7" fillId="0" borderId="84" xfId="0" applyNumberFormat="1" applyFont="1" applyFill="1" applyBorder="1" applyAlignment="1" applyProtection="1" quotePrefix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 quotePrefix="1">
      <alignment horizontal="center" vertical="center"/>
      <protection/>
    </xf>
    <xf numFmtId="176" fontId="7" fillId="0" borderId="19" xfId="0" applyNumberFormat="1" applyFont="1" applyFill="1" applyBorder="1" applyAlignment="1" applyProtection="1" quotePrefix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176" fontId="7" fillId="0" borderId="11" xfId="0" applyNumberFormat="1" applyFont="1" applyFill="1" applyBorder="1" applyAlignment="1" applyProtection="1">
      <alignment vertical="center" textRotation="255"/>
      <protection/>
    </xf>
    <xf numFmtId="176" fontId="7" fillId="0" borderId="48" xfId="0" applyNumberFormat="1" applyFont="1" applyFill="1" applyBorder="1" applyAlignment="1" applyProtection="1">
      <alignment vertical="center" textRotation="255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66" xfId="0" applyNumberFormat="1" applyFont="1" applyFill="1" applyBorder="1" applyAlignment="1" applyProtection="1">
      <alignment horizontal="center" vertical="center"/>
      <protection/>
    </xf>
    <xf numFmtId="176" fontId="7" fillId="0" borderId="82" xfId="0" applyNumberFormat="1" applyFont="1" applyFill="1" applyBorder="1" applyAlignment="1" applyProtection="1">
      <alignment horizontal="center" vertical="center"/>
      <protection/>
    </xf>
    <xf numFmtId="176" fontId="7" fillId="0" borderId="73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77" xfId="0" applyNumberFormat="1" applyFont="1" applyFill="1" applyBorder="1" applyAlignment="1" applyProtection="1" quotePrefix="1">
      <alignment horizontal="center" vertical="center"/>
      <protection/>
    </xf>
    <xf numFmtId="176" fontId="7" fillId="0" borderId="61" xfId="0" applyNumberFormat="1" applyFont="1" applyFill="1" applyBorder="1" applyAlignment="1" applyProtection="1">
      <alignment horizontal="center" vertical="center"/>
      <protection/>
    </xf>
    <xf numFmtId="176" fontId="7" fillId="0" borderId="79" xfId="0" applyNumberFormat="1" applyFont="1" applyFill="1" applyBorder="1" applyAlignment="1" applyProtection="1">
      <alignment horizontal="center" vertical="center"/>
      <protection/>
    </xf>
    <xf numFmtId="176" fontId="7" fillId="0" borderId="67" xfId="0" applyNumberFormat="1" applyFont="1" applyFill="1" applyBorder="1" applyAlignment="1" applyProtection="1">
      <alignment horizontal="center" vertical="center"/>
      <protection/>
    </xf>
    <xf numFmtId="176" fontId="7" fillId="0" borderId="85" xfId="0" applyNumberFormat="1" applyFont="1" applyFill="1" applyBorder="1" applyAlignment="1" applyProtection="1" quotePrefix="1">
      <alignment horizontal="center" vertical="center"/>
      <protection/>
    </xf>
    <xf numFmtId="176" fontId="7" fillId="0" borderId="67" xfId="0" applyNumberFormat="1" applyFont="1" applyFill="1" applyBorder="1" applyAlignment="1" applyProtection="1" quotePrefix="1">
      <alignment horizontal="center" vertical="center"/>
      <protection/>
    </xf>
    <xf numFmtId="176" fontId="6" fillId="0" borderId="11" xfId="0" applyNumberFormat="1" applyFont="1" applyFill="1" applyBorder="1" applyAlignment="1" applyProtection="1" quotePrefix="1">
      <alignment horizontal="center" vertical="center"/>
      <protection/>
    </xf>
    <xf numFmtId="176" fontId="7" fillId="0" borderId="72" xfId="0" applyNumberFormat="1" applyFont="1" applyFill="1" applyBorder="1" applyAlignment="1" applyProtection="1" quotePrefix="1">
      <alignment horizontal="center" vertical="center"/>
      <protection/>
    </xf>
    <xf numFmtId="177" fontId="12" fillId="0" borderId="14" xfId="0" applyNumberFormat="1" applyFont="1" applyBorder="1" applyAlignment="1">
      <alignment horizontal="center" vertical="center"/>
    </xf>
    <xf numFmtId="176" fontId="7" fillId="0" borderId="23" xfId="0" applyNumberFormat="1" applyFont="1" applyFill="1" applyBorder="1" applyAlignment="1" applyProtection="1">
      <alignment horizontal="center" vertical="center" textRotation="255"/>
      <protection/>
    </xf>
    <xf numFmtId="176" fontId="7" fillId="0" borderId="25" xfId="0" applyNumberFormat="1" applyFont="1" applyFill="1" applyBorder="1" applyAlignment="1" applyProtection="1">
      <alignment horizontal="center" vertical="center" textRotation="255"/>
      <protection/>
    </xf>
    <xf numFmtId="176" fontId="7" fillId="0" borderId="68" xfId="0" applyNumberFormat="1" applyFont="1" applyFill="1" applyBorder="1" applyAlignment="1" applyProtection="1">
      <alignment horizontal="center" vertical="center"/>
      <protection/>
    </xf>
    <xf numFmtId="176" fontId="7" fillId="0" borderId="85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176" fontId="7" fillId="0" borderId="86" xfId="0" applyNumberFormat="1" applyFont="1" applyFill="1" applyBorder="1" applyAlignment="1" applyProtection="1" quotePrefix="1">
      <alignment horizontal="center" vertical="center"/>
      <protection/>
    </xf>
    <xf numFmtId="176" fontId="7" fillId="0" borderId="12" xfId="0" applyNumberFormat="1" applyFont="1" applyFill="1" applyBorder="1" applyAlignment="1" applyProtection="1" quotePrefix="1">
      <alignment horizontal="center" vertical="center"/>
      <protection/>
    </xf>
    <xf numFmtId="176" fontId="7" fillId="0" borderId="87" xfId="0" applyNumberFormat="1" applyFont="1" applyFill="1" applyBorder="1" applyAlignment="1" applyProtection="1" quotePrefix="1">
      <alignment horizontal="center" vertical="center"/>
      <protection/>
    </xf>
    <xf numFmtId="176" fontId="7" fillId="0" borderId="28" xfId="0" applyNumberFormat="1" applyFont="1" applyFill="1" applyBorder="1" applyAlignment="1" applyProtection="1" quotePrefix="1">
      <alignment horizontal="center" vertical="center"/>
      <protection/>
    </xf>
    <xf numFmtId="176" fontId="7" fillId="0" borderId="88" xfId="0" applyNumberFormat="1" applyFont="1" applyFill="1" applyBorder="1" applyAlignment="1" applyProtection="1" quotePrefix="1">
      <alignment horizontal="center" vertical="center"/>
      <protection/>
    </xf>
    <xf numFmtId="176" fontId="7" fillId="0" borderId="31" xfId="0" applyNumberFormat="1" applyFont="1" applyFill="1" applyBorder="1" applyAlignment="1" applyProtection="1" quotePrefix="1">
      <alignment horizontal="center" vertical="center"/>
      <protection/>
    </xf>
    <xf numFmtId="176" fontId="7" fillId="0" borderId="87" xfId="0" applyNumberFormat="1" applyFont="1" applyFill="1" applyBorder="1" applyAlignment="1" applyProtection="1">
      <alignment horizontal="center" vertical="center"/>
      <protection/>
    </xf>
    <xf numFmtId="176" fontId="7" fillId="0" borderId="89" xfId="0" applyNumberFormat="1" applyFont="1" applyFill="1" applyBorder="1" applyAlignment="1" applyProtection="1">
      <alignment horizontal="center" vertical="center"/>
      <protection/>
    </xf>
    <xf numFmtId="176" fontId="7" fillId="0" borderId="6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18" sqref="Z18"/>
    </sheetView>
  </sheetViews>
  <sheetFormatPr defaultColWidth="9.25390625" defaultRowHeight="12"/>
  <cols>
    <col min="1" max="1" width="6.125" style="9" customWidth="1"/>
    <col min="2" max="2" width="10.875" style="9" customWidth="1"/>
    <col min="3" max="3" width="9.00390625" style="9" customWidth="1"/>
    <col min="4" max="4" width="12.125" style="2" customWidth="1"/>
    <col min="5" max="10" width="11.25390625" style="2" customWidth="1"/>
    <col min="11" max="16" width="11.25390625" style="5" customWidth="1"/>
    <col min="17" max="18" width="12.00390625" style="2" bestFit="1" customWidth="1"/>
    <col min="19" max="19" width="10.75390625" style="2" customWidth="1"/>
    <col min="20" max="20" width="10.875" style="2" customWidth="1"/>
    <col min="21" max="21" width="12.25390625" style="2" bestFit="1" customWidth="1"/>
    <col min="22" max="22" width="12.25390625" style="2" customWidth="1"/>
    <col min="23" max="23" width="12.125" style="2" customWidth="1"/>
    <col min="24" max="24" width="9.25390625" style="2" customWidth="1"/>
    <col min="25" max="25" width="14.625" style="2" customWidth="1"/>
    <col min="26" max="26" width="16.375" style="2" customWidth="1"/>
    <col min="27" max="52" width="9.25390625" style="2" customWidth="1"/>
    <col min="53" max="53" width="6.00390625" style="2" bestFit="1" customWidth="1"/>
    <col min="54" max="54" width="11.25390625" style="2" bestFit="1" customWidth="1"/>
    <col min="55" max="55" width="9.25390625" style="2" customWidth="1"/>
    <col min="56" max="56" width="11.25390625" style="2" bestFit="1" customWidth="1"/>
    <col min="57" max="16384" width="9.25390625" style="2" customWidth="1"/>
  </cols>
  <sheetData>
    <row r="1" spans="2:20" ht="21">
      <c r="B1" s="2"/>
      <c r="D1" s="1" t="s">
        <v>46</v>
      </c>
      <c r="T1" s="2" t="s">
        <v>34</v>
      </c>
    </row>
    <row r="2" spans="3:23" ht="18.75" customHeight="1">
      <c r="C2" s="2"/>
      <c r="T2" s="384">
        <v>40999</v>
      </c>
      <c r="U2" s="384"/>
      <c r="V2" s="384"/>
      <c r="W2" s="384"/>
    </row>
    <row r="3" spans="1:23" ht="18.75" customHeight="1">
      <c r="A3" s="22"/>
      <c r="B3" s="10"/>
      <c r="C3" s="7" t="s">
        <v>33</v>
      </c>
      <c r="D3" s="352" t="s">
        <v>1</v>
      </c>
      <c r="E3" s="352" t="s">
        <v>2</v>
      </c>
      <c r="F3" s="352" t="s">
        <v>3</v>
      </c>
      <c r="G3" s="352" t="s">
        <v>4</v>
      </c>
      <c r="H3" s="352" t="s">
        <v>5</v>
      </c>
      <c r="I3" s="352" t="s">
        <v>6</v>
      </c>
      <c r="J3" s="352" t="s">
        <v>7</v>
      </c>
      <c r="K3" s="381" t="s">
        <v>59</v>
      </c>
      <c r="L3" s="380"/>
      <c r="M3" s="356" t="s">
        <v>60</v>
      </c>
      <c r="N3" s="357"/>
      <c r="O3" s="360" t="s">
        <v>45</v>
      </c>
      <c r="P3" s="371" t="s">
        <v>127</v>
      </c>
      <c r="Q3" s="382" t="s">
        <v>8</v>
      </c>
      <c r="R3" s="382" t="s">
        <v>9</v>
      </c>
      <c r="S3" s="382" t="s">
        <v>10</v>
      </c>
      <c r="T3" s="382" t="s">
        <v>11</v>
      </c>
      <c r="U3" s="382" t="s">
        <v>58</v>
      </c>
      <c r="V3" s="371" t="s">
        <v>61</v>
      </c>
      <c r="W3" s="352" t="s">
        <v>12</v>
      </c>
    </row>
    <row r="4" spans="1:23" ht="18.75" customHeight="1">
      <c r="A4" s="6" t="s">
        <v>13</v>
      </c>
      <c r="B4" s="11"/>
      <c r="C4" s="18"/>
      <c r="D4" s="353"/>
      <c r="E4" s="353"/>
      <c r="F4" s="353"/>
      <c r="G4" s="353"/>
      <c r="H4" s="353"/>
      <c r="I4" s="353"/>
      <c r="J4" s="353"/>
      <c r="K4" s="224"/>
      <c r="L4" s="225" t="s">
        <v>61</v>
      </c>
      <c r="M4" s="226"/>
      <c r="N4" s="225" t="s">
        <v>61</v>
      </c>
      <c r="O4" s="361"/>
      <c r="P4" s="353"/>
      <c r="Q4" s="353"/>
      <c r="R4" s="353"/>
      <c r="S4" s="353"/>
      <c r="T4" s="353"/>
      <c r="U4" s="353"/>
      <c r="V4" s="353"/>
      <c r="W4" s="383"/>
    </row>
    <row r="5" spans="1:23" ht="22.5" customHeight="1">
      <c r="A5" s="369" t="s">
        <v>42</v>
      </c>
      <c r="B5" s="12"/>
      <c r="C5" s="26" t="s">
        <v>14</v>
      </c>
      <c r="D5" s="229">
        <f>ナレッジデータ!D5</f>
        <v>5039</v>
      </c>
      <c r="E5" s="229">
        <f>SUM(ナレッジデータ!E5,ナレッジデータ!AU5:ナレッジデータ!AW5)</f>
        <v>925</v>
      </c>
      <c r="F5" s="255">
        <f>ナレッジデータ!F5</f>
        <v>1580</v>
      </c>
      <c r="G5" s="229">
        <f>SUM(ナレッジデータ!G5,ナレッジデータ!BD5,ナレッジデータ!BJ5)</f>
        <v>344</v>
      </c>
      <c r="H5" s="229">
        <f>ナレッジデータ!H5</f>
        <v>242</v>
      </c>
      <c r="I5" s="229">
        <f>SUM(ナレッジデータ!I5,ナレッジデータ!P5:ナレッジデータ!Q5)</f>
        <v>809</v>
      </c>
      <c r="J5" s="229">
        <f>ナレッジデータ!J5</f>
        <v>347</v>
      </c>
      <c r="K5" s="256">
        <f>SUM(ナレッジデータ!K5,ナレッジデータ!N5,ナレッジデータ!X5:ナレッジデータ!Y5,ナレッジデータ!AA5:ナレッジデータ!AF5)</f>
        <v>1537</v>
      </c>
      <c r="L5" s="257">
        <f>ナレッジデータ!AG5</f>
        <v>0</v>
      </c>
      <c r="M5" s="256">
        <f>SUM(ナレッジデータ!M5,ナレッジデータ!R5:ナレッジデータ!T5)</f>
        <v>542</v>
      </c>
      <c r="N5" s="258">
        <f>ナレッジデータ!W5</f>
        <v>0</v>
      </c>
      <c r="O5" s="259">
        <f>SUM(ナレッジデータ!L5,ナレッジデータ!AJ5:ナレッジデータ!AL5)</f>
        <v>401</v>
      </c>
      <c r="P5" s="229">
        <f>ナレッジデータ!O5+ナレッジデータ!Z5</f>
        <v>569</v>
      </c>
      <c r="Q5" s="229">
        <f>'町村別－１'!D5</f>
        <v>106</v>
      </c>
      <c r="R5" s="229">
        <f>SUM('町村別－１'!H5:'町村別－１'!J5)</f>
        <v>543</v>
      </c>
      <c r="S5" s="229">
        <f>SUM('町村別－１'!E5:'町村別－１'!G5)</f>
        <v>577</v>
      </c>
      <c r="T5" s="229">
        <f>SUM('町村別－１'!K5:'町村別－１'!L5)</f>
        <v>136</v>
      </c>
      <c r="U5" s="229">
        <f>SUM('町村別－１'!M5:'町村別－１'!O5)</f>
        <v>499</v>
      </c>
      <c r="V5" s="229">
        <v>0</v>
      </c>
      <c r="W5" s="260">
        <f>SUM(D5:V5)</f>
        <v>14196</v>
      </c>
    </row>
    <row r="6" spans="1:23" ht="22.5" customHeight="1">
      <c r="A6" s="370"/>
      <c r="B6" s="21" t="s">
        <v>15</v>
      </c>
      <c r="C6" s="19" t="s">
        <v>16</v>
      </c>
      <c r="D6" s="230">
        <f>ナレッジデータ!D6</f>
        <v>3648</v>
      </c>
      <c r="E6" s="230">
        <f>SUM(ナレッジデータ!E6,ナレッジデータ!AU6:ナレッジデータ!AW6)</f>
        <v>344</v>
      </c>
      <c r="F6" s="261">
        <f>ナレッジデータ!F6</f>
        <v>886</v>
      </c>
      <c r="G6" s="230">
        <f>SUM(ナレッジデータ!G6,ナレッジデータ!BD6,ナレッジデータ!BJ6)</f>
        <v>118</v>
      </c>
      <c r="H6" s="230">
        <f>ナレッジデータ!H6</f>
        <v>120</v>
      </c>
      <c r="I6" s="230">
        <f>SUM(ナレッジデータ!I6,ナレッジデータ!P6:ナレッジデータ!Q6)</f>
        <v>345</v>
      </c>
      <c r="J6" s="230">
        <f>ナレッジデータ!J6</f>
        <v>206</v>
      </c>
      <c r="K6" s="262">
        <f>SUM(ナレッジデータ!K6,ナレッジデータ!N6,ナレッジデータ!X6:ナレッジデータ!Y6,ナレッジデータ!AA6:ナレッジデータ!AF6)</f>
        <v>1555</v>
      </c>
      <c r="L6" s="263">
        <f>ナレッジデータ!AG6</f>
        <v>1</v>
      </c>
      <c r="M6" s="262">
        <f>SUM(ナレッジデータ!M6,ナレッジデータ!R6:ナレッジデータ!T6)</f>
        <v>446</v>
      </c>
      <c r="N6" s="264">
        <f>ナレッジデータ!W6</f>
        <v>0</v>
      </c>
      <c r="O6" s="265">
        <f>SUM(ナレッジデータ!L6,ナレッジデータ!AJ6:ナレッジデータ!AL6)</f>
        <v>240</v>
      </c>
      <c r="P6" s="230">
        <f>ナレッジデータ!O6+ナレッジデータ!Z6</f>
        <v>228</v>
      </c>
      <c r="Q6" s="230">
        <f>'町村別－１'!D6</f>
        <v>115</v>
      </c>
      <c r="R6" s="230">
        <f>SUM('町村別－１'!H6:'町村別－１'!J6)</f>
        <v>158</v>
      </c>
      <c r="S6" s="230">
        <f>SUM('町村別－１'!E6:'町村別－１'!G6)</f>
        <v>310</v>
      </c>
      <c r="T6" s="230">
        <f>SUM('町村別－１'!K6:'町村別－１'!L6)</f>
        <v>179</v>
      </c>
      <c r="U6" s="230">
        <f>SUM('町村別－１'!M6:'町村別－１'!O6)</f>
        <v>139</v>
      </c>
      <c r="V6" s="230">
        <v>0</v>
      </c>
      <c r="W6" s="231">
        <f>SUM(D6:V6)</f>
        <v>9038</v>
      </c>
    </row>
    <row r="7" spans="1:23" ht="22.5" customHeight="1">
      <c r="A7" s="370"/>
      <c r="B7" s="27"/>
      <c r="C7" s="19" t="s">
        <v>17</v>
      </c>
      <c r="D7" s="231">
        <f aca="true" t="shared" si="0" ref="D7:V7">SUM(D5:D6)</f>
        <v>8687</v>
      </c>
      <c r="E7" s="231">
        <f t="shared" si="0"/>
        <v>1269</v>
      </c>
      <c r="F7" s="231">
        <f t="shared" si="0"/>
        <v>2466</v>
      </c>
      <c r="G7" s="231">
        <f t="shared" si="0"/>
        <v>462</v>
      </c>
      <c r="H7" s="231">
        <f t="shared" si="0"/>
        <v>362</v>
      </c>
      <c r="I7" s="231">
        <f t="shared" si="0"/>
        <v>1154</v>
      </c>
      <c r="J7" s="231">
        <f t="shared" si="0"/>
        <v>553</v>
      </c>
      <c r="K7" s="266">
        <f t="shared" si="0"/>
        <v>3092</v>
      </c>
      <c r="L7" s="267">
        <f t="shared" si="0"/>
        <v>1</v>
      </c>
      <c r="M7" s="266">
        <f t="shared" si="0"/>
        <v>988</v>
      </c>
      <c r="N7" s="268">
        <f t="shared" si="0"/>
        <v>0</v>
      </c>
      <c r="O7" s="231">
        <f t="shared" si="0"/>
        <v>641</v>
      </c>
      <c r="P7" s="231">
        <f>SUM(P5:P6)</f>
        <v>797</v>
      </c>
      <c r="Q7" s="231">
        <f t="shared" si="0"/>
        <v>221</v>
      </c>
      <c r="R7" s="231">
        <f t="shared" si="0"/>
        <v>701</v>
      </c>
      <c r="S7" s="231">
        <f t="shared" si="0"/>
        <v>887</v>
      </c>
      <c r="T7" s="231">
        <f t="shared" si="0"/>
        <v>315</v>
      </c>
      <c r="U7" s="231">
        <f t="shared" si="0"/>
        <v>638</v>
      </c>
      <c r="V7" s="231">
        <f t="shared" si="0"/>
        <v>0</v>
      </c>
      <c r="W7" s="231">
        <f aca="true" t="shared" si="1" ref="W7:W47">SUM(D7:V7)</f>
        <v>23234</v>
      </c>
    </row>
    <row r="8" spans="1:23" ht="22.5" customHeight="1">
      <c r="A8" s="370"/>
      <c r="B8" s="20"/>
      <c r="C8" s="19" t="s">
        <v>14</v>
      </c>
      <c r="D8" s="230">
        <f>ナレッジデータ!D8</f>
        <v>19097</v>
      </c>
      <c r="E8" s="230">
        <f>SUM(ナレッジデータ!E8,ナレッジデータ!AU8:ナレッジデータ!AW8)</f>
        <v>1992</v>
      </c>
      <c r="F8" s="261">
        <f>ナレッジデータ!F8</f>
        <v>3568</v>
      </c>
      <c r="G8" s="230">
        <f>SUM(ナレッジデータ!G8,ナレッジデータ!BD8,ナレッジデータ!BJ8)</f>
        <v>865</v>
      </c>
      <c r="H8" s="230">
        <f>ナレッジデータ!H8</f>
        <v>525</v>
      </c>
      <c r="I8" s="230">
        <f>SUM(ナレッジデータ!I8,ナレッジデータ!P8:ナレッジデータ!Q8)</f>
        <v>1960</v>
      </c>
      <c r="J8" s="230">
        <f>ナレッジデータ!J8</f>
        <v>761</v>
      </c>
      <c r="K8" s="262">
        <f>SUM(ナレッジデータ!K8,ナレッジデータ!N8,ナレッジデータ!X8:ナレッジデータ!Y8,ナレッジデータ!AA8:ナレッジデータ!AF8)</f>
        <v>3993</v>
      </c>
      <c r="L8" s="263">
        <f>ナレッジデータ!AG8</f>
        <v>1</v>
      </c>
      <c r="M8" s="262">
        <f>SUM(ナレッジデータ!M8,ナレッジデータ!R8:ナレッジデータ!T8)</f>
        <v>1145</v>
      </c>
      <c r="N8" s="264">
        <f>ナレッジデータ!W8</f>
        <v>0</v>
      </c>
      <c r="O8" s="265">
        <f>SUM(ナレッジデータ!L8,ナレッジデータ!AJ8:ナレッジデータ!AL8)</f>
        <v>900</v>
      </c>
      <c r="P8" s="230">
        <f>ナレッジデータ!O8+ナレッジデータ!Z8</f>
        <v>1576</v>
      </c>
      <c r="Q8" s="230">
        <f>'町村別－１'!D8</f>
        <v>197</v>
      </c>
      <c r="R8" s="230">
        <f>SUM('町村別－１'!H8:'町村別－１'!J8)</f>
        <v>1487</v>
      </c>
      <c r="S8" s="230">
        <f>SUM('町村別－１'!E8:'町村別－１'!G8)</f>
        <v>1299</v>
      </c>
      <c r="T8" s="230">
        <f>SUM('町村別－１'!K8:'町村別－１'!L8)</f>
        <v>417</v>
      </c>
      <c r="U8" s="230">
        <f>SUM('町村別－１'!M8:'町村別－１'!O8)</f>
        <v>999</v>
      </c>
      <c r="V8" s="232">
        <v>0</v>
      </c>
      <c r="W8" s="231">
        <f t="shared" si="1"/>
        <v>40782</v>
      </c>
    </row>
    <row r="9" spans="1:23" ht="22.5" customHeight="1">
      <c r="A9" s="370"/>
      <c r="B9" s="14" t="s">
        <v>18</v>
      </c>
      <c r="C9" s="19" t="s">
        <v>16</v>
      </c>
      <c r="D9" s="230">
        <f>ナレッジデータ!D9</f>
        <v>356</v>
      </c>
      <c r="E9" s="230">
        <f>SUM(ナレッジデータ!E9,ナレッジデータ!AU9:ナレッジデータ!AW9)</f>
        <v>52</v>
      </c>
      <c r="F9" s="261">
        <f>ナレッジデータ!F9</f>
        <v>57</v>
      </c>
      <c r="G9" s="230">
        <f>SUM(ナレッジデータ!G9,ナレッジデータ!BD9,ナレッジデータ!BJ9)</f>
        <v>19</v>
      </c>
      <c r="H9" s="230">
        <f>ナレッジデータ!H9</f>
        <v>10</v>
      </c>
      <c r="I9" s="230">
        <f>SUM(ナレッジデータ!I9,ナレッジデータ!P9:ナレッジデータ!Q9)</f>
        <v>24</v>
      </c>
      <c r="J9" s="230">
        <f>ナレッジデータ!J9</f>
        <v>18</v>
      </c>
      <c r="K9" s="262">
        <f>SUM(ナレッジデータ!K9,ナレッジデータ!N9,ナレッジデータ!X9:ナレッジデータ!Y9,ナレッジデータ!AA9:ナレッジデータ!AF9)</f>
        <v>76</v>
      </c>
      <c r="L9" s="263">
        <f>ナレッジデータ!AG9</f>
        <v>0</v>
      </c>
      <c r="M9" s="262">
        <f>SUM(ナレッジデータ!M9,ナレッジデータ!R9:ナレッジデータ!T9)</f>
        <v>27</v>
      </c>
      <c r="N9" s="264">
        <f>ナレッジデータ!W9</f>
        <v>0</v>
      </c>
      <c r="O9" s="265">
        <f>SUM(ナレッジデータ!L9,ナレッジデータ!AJ9:ナレッジデータ!AL9)</f>
        <v>26</v>
      </c>
      <c r="P9" s="230">
        <f>ナレッジデータ!O9+ナレッジデータ!Z9</f>
        <v>24</v>
      </c>
      <c r="Q9" s="230">
        <f>'町村別－１'!D9</f>
        <v>11</v>
      </c>
      <c r="R9" s="230">
        <f>SUM('町村別－１'!H9:'町村別－１'!J9)</f>
        <v>21</v>
      </c>
      <c r="S9" s="230">
        <f>SUM('町村別－１'!E9:'町村別－１'!G9)</f>
        <v>21</v>
      </c>
      <c r="T9" s="230">
        <f>SUM('町村別－１'!K9:'町村別－１'!L9)</f>
        <v>14</v>
      </c>
      <c r="U9" s="230">
        <f>SUM('町村別－１'!M9:'町村別－１'!O9)</f>
        <v>19</v>
      </c>
      <c r="V9" s="232">
        <v>0</v>
      </c>
      <c r="W9" s="231">
        <f t="shared" si="1"/>
        <v>775</v>
      </c>
    </row>
    <row r="10" spans="1:23" ht="22.5" customHeight="1">
      <c r="A10" s="370"/>
      <c r="B10" s="13"/>
      <c r="C10" s="19" t="s">
        <v>17</v>
      </c>
      <c r="D10" s="231">
        <f aca="true" t="shared" si="2" ref="D10:V10">SUM(D8:D9)</f>
        <v>19453</v>
      </c>
      <c r="E10" s="231">
        <f t="shared" si="2"/>
        <v>2044</v>
      </c>
      <c r="F10" s="231">
        <f t="shared" si="2"/>
        <v>3625</v>
      </c>
      <c r="G10" s="231">
        <f t="shared" si="2"/>
        <v>884</v>
      </c>
      <c r="H10" s="231">
        <f t="shared" si="2"/>
        <v>535</v>
      </c>
      <c r="I10" s="231">
        <f t="shared" si="2"/>
        <v>1984</v>
      </c>
      <c r="J10" s="231">
        <f t="shared" si="2"/>
        <v>779</v>
      </c>
      <c r="K10" s="266">
        <f t="shared" si="2"/>
        <v>4069</v>
      </c>
      <c r="L10" s="267">
        <f t="shared" si="2"/>
        <v>1</v>
      </c>
      <c r="M10" s="266">
        <f t="shared" si="2"/>
        <v>1172</v>
      </c>
      <c r="N10" s="268">
        <f t="shared" si="2"/>
        <v>0</v>
      </c>
      <c r="O10" s="231">
        <f t="shared" si="2"/>
        <v>926</v>
      </c>
      <c r="P10" s="231">
        <f>SUM(P8:P9)</f>
        <v>1600</v>
      </c>
      <c r="Q10" s="231">
        <f t="shared" si="2"/>
        <v>208</v>
      </c>
      <c r="R10" s="231">
        <f t="shared" si="2"/>
        <v>1508</v>
      </c>
      <c r="S10" s="231">
        <f t="shared" si="2"/>
        <v>1320</v>
      </c>
      <c r="T10" s="231">
        <f t="shared" si="2"/>
        <v>431</v>
      </c>
      <c r="U10" s="231">
        <f t="shared" si="2"/>
        <v>1018</v>
      </c>
      <c r="V10" s="231">
        <f t="shared" si="2"/>
        <v>0</v>
      </c>
      <c r="W10" s="231">
        <f t="shared" si="1"/>
        <v>41557</v>
      </c>
    </row>
    <row r="11" spans="1:23" ht="22.5" customHeight="1">
      <c r="A11" s="370"/>
      <c r="B11" s="4"/>
      <c r="C11" s="19" t="s">
        <v>14</v>
      </c>
      <c r="D11" s="230">
        <f>ナレッジデータ!D11</f>
        <v>7</v>
      </c>
      <c r="E11" s="230">
        <f>SUM(ナレッジデータ!E11,ナレッジデータ!AU11:ナレッジデータ!AW11)</f>
        <v>0</v>
      </c>
      <c r="F11" s="261">
        <f>ナレッジデータ!F11</f>
        <v>3</v>
      </c>
      <c r="G11" s="230">
        <f>SUM(ナレッジデータ!G11,ナレッジデータ!BD11,ナレッジデータ!BJ11)</f>
        <v>2</v>
      </c>
      <c r="H11" s="230">
        <f>ナレッジデータ!H11</f>
        <v>0</v>
      </c>
      <c r="I11" s="230">
        <f>SUM(ナレッジデータ!I11,ナレッジデータ!P11:ナレッジデータ!Q11)</f>
        <v>1</v>
      </c>
      <c r="J11" s="230">
        <f>ナレッジデータ!J11</f>
        <v>1</v>
      </c>
      <c r="K11" s="262">
        <f>SUM(ナレッジデータ!K11,ナレッジデータ!N11,ナレッジデータ!X11:ナレッジデータ!Y11,ナレッジデータ!AA11:ナレッジデータ!AF11)</f>
        <v>3</v>
      </c>
      <c r="L11" s="263">
        <f>ナレッジデータ!AG11</f>
        <v>0</v>
      </c>
      <c r="M11" s="262">
        <f>SUM(ナレッジデータ!M11,ナレッジデータ!R11:ナレッジデータ!T11)</f>
        <v>0</v>
      </c>
      <c r="N11" s="264">
        <f>ナレッジデータ!W11</f>
        <v>0</v>
      </c>
      <c r="O11" s="265">
        <f>SUM(ナレッジデータ!L11,ナレッジデータ!AJ11:ナレッジデータ!AL11)</f>
        <v>0</v>
      </c>
      <c r="P11" s="230">
        <f>ナレッジデータ!O11+ナレッジデータ!Z11</f>
        <v>0</v>
      </c>
      <c r="Q11" s="230">
        <f>'町村別－１'!D11</f>
        <v>0</v>
      </c>
      <c r="R11" s="230">
        <f>SUM('町村別－１'!H11:'町村別－１'!J11)</f>
        <v>4</v>
      </c>
      <c r="S11" s="230">
        <f>SUM('町村別－１'!E11:'町村別－１'!G11)</f>
        <v>9</v>
      </c>
      <c r="T11" s="230">
        <f>SUM('町村別－１'!K11:'町村別－１'!L11)</f>
        <v>1</v>
      </c>
      <c r="U11" s="230">
        <f>SUM('町村別－１'!M11:'町村別－１'!O11)</f>
        <v>2</v>
      </c>
      <c r="V11" s="232">
        <v>0</v>
      </c>
      <c r="W11" s="231">
        <f t="shared" si="1"/>
        <v>33</v>
      </c>
    </row>
    <row r="12" spans="1:23" ht="22.5" customHeight="1">
      <c r="A12" s="370"/>
      <c r="B12" s="23" t="s">
        <v>19</v>
      </c>
      <c r="C12" s="19" t="s">
        <v>16</v>
      </c>
      <c r="D12" s="230">
        <f>ナレッジデータ!D12</f>
        <v>240</v>
      </c>
      <c r="E12" s="230">
        <f>SUM(ナレッジデータ!E12,ナレッジデータ!AU12:ナレッジデータ!AW12)</f>
        <v>37</v>
      </c>
      <c r="F12" s="261">
        <f>ナレッジデータ!F12</f>
        <v>48</v>
      </c>
      <c r="G12" s="230">
        <f>SUM(ナレッジデータ!G12,ナレッジデータ!BD12,ナレッジデータ!BJ12)</f>
        <v>12</v>
      </c>
      <c r="H12" s="230">
        <f>ナレッジデータ!H12</f>
        <v>1</v>
      </c>
      <c r="I12" s="230">
        <f>SUM(ナレッジデータ!I12,ナレッジデータ!P12:ナレッジデータ!Q12)</f>
        <v>26</v>
      </c>
      <c r="J12" s="230">
        <f>ナレッジデータ!J12</f>
        <v>2</v>
      </c>
      <c r="K12" s="262">
        <f>SUM(ナレッジデータ!K12,ナレッジデータ!N12,ナレッジデータ!X12:ナレッジデータ!Y12,ナレッジデータ!AA12:ナレッジデータ!AF12)</f>
        <v>93</v>
      </c>
      <c r="L12" s="263">
        <f>ナレッジデータ!AG12</f>
        <v>0</v>
      </c>
      <c r="M12" s="262">
        <f>SUM(ナレッジデータ!M12,ナレッジデータ!R12:ナレッジデータ!T12)</f>
        <v>12</v>
      </c>
      <c r="N12" s="264">
        <f>ナレッジデータ!W12</f>
        <v>0</v>
      </c>
      <c r="O12" s="265">
        <f>SUM(ナレッジデータ!L12,ナレッジデータ!AJ12:ナレッジデータ!AL12)</f>
        <v>7</v>
      </c>
      <c r="P12" s="230">
        <f>ナレッジデータ!O12+ナレッジデータ!Z12</f>
        <v>13</v>
      </c>
      <c r="Q12" s="230">
        <f>'町村別－１'!D12</f>
        <v>4</v>
      </c>
      <c r="R12" s="230">
        <f>SUM('町村別－１'!H12:'町村別－１'!J12)</f>
        <v>2</v>
      </c>
      <c r="S12" s="230">
        <f>SUM('町村別－１'!E12:'町村別－１'!G12)</f>
        <v>12</v>
      </c>
      <c r="T12" s="230">
        <f>SUM('町村別－１'!K12:'町村別－１'!L12)</f>
        <v>1</v>
      </c>
      <c r="U12" s="230">
        <f>SUM('町村別－１'!M12:'町村別－１'!O12)</f>
        <v>5</v>
      </c>
      <c r="V12" s="232">
        <v>0</v>
      </c>
      <c r="W12" s="231">
        <f t="shared" si="1"/>
        <v>515</v>
      </c>
    </row>
    <row r="13" spans="1:23" ht="22.5" customHeight="1">
      <c r="A13" s="370"/>
      <c r="B13" s="4"/>
      <c r="C13" s="19" t="s">
        <v>17</v>
      </c>
      <c r="D13" s="231">
        <f aca="true" t="shared" si="3" ref="D13:V13">SUM(D11:D12)</f>
        <v>247</v>
      </c>
      <c r="E13" s="231">
        <f t="shared" si="3"/>
        <v>37</v>
      </c>
      <c r="F13" s="231">
        <f t="shared" si="3"/>
        <v>51</v>
      </c>
      <c r="G13" s="231">
        <f t="shared" si="3"/>
        <v>14</v>
      </c>
      <c r="H13" s="231">
        <f t="shared" si="3"/>
        <v>1</v>
      </c>
      <c r="I13" s="231">
        <f t="shared" si="3"/>
        <v>27</v>
      </c>
      <c r="J13" s="231">
        <f t="shared" si="3"/>
        <v>3</v>
      </c>
      <c r="K13" s="266">
        <f t="shared" si="3"/>
        <v>96</v>
      </c>
      <c r="L13" s="267">
        <f t="shared" si="3"/>
        <v>0</v>
      </c>
      <c r="M13" s="266">
        <f t="shared" si="3"/>
        <v>12</v>
      </c>
      <c r="N13" s="268">
        <f t="shared" si="3"/>
        <v>0</v>
      </c>
      <c r="O13" s="231">
        <f t="shared" si="3"/>
        <v>7</v>
      </c>
      <c r="P13" s="231">
        <f>SUM(P11:P12)</f>
        <v>13</v>
      </c>
      <c r="Q13" s="231">
        <f t="shared" si="3"/>
        <v>4</v>
      </c>
      <c r="R13" s="231">
        <f t="shared" si="3"/>
        <v>6</v>
      </c>
      <c r="S13" s="231">
        <f t="shared" si="3"/>
        <v>21</v>
      </c>
      <c r="T13" s="231">
        <f t="shared" si="3"/>
        <v>2</v>
      </c>
      <c r="U13" s="231">
        <f t="shared" si="3"/>
        <v>7</v>
      </c>
      <c r="V13" s="231">
        <f t="shared" si="3"/>
        <v>0</v>
      </c>
      <c r="W13" s="231">
        <f t="shared" si="1"/>
        <v>548</v>
      </c>
    </row>
    <row r="14" spans="1:23" ht="22.5" customHeight="1">
      <c r="A14" s="370"/>
      <c r="B14" s="358" t="s">
        <v>20</v>
      </c>
      <c r="C14" s="362"/>
      <c r="D14" s="237">
        <f>ナレッジデータ!D14</f>
        <v>22769</v>
      </c>
      <c r="E14" s="237">
        <f>ナレッジデータ!E14</f>
        <v>7040</v>
      </c>
      <c r="F14" s="237">
        <f>ナレッジデータ!F14</f>
        <v>8497</v>
      </c>
      <c r="G14" s="237">
        <f>ナレッジデータ!G14</f>
        <v>4581</v>
      </c>
      <c r="H14" s="237">
        <f>ナレッジデータ!H14</f>
        <v>3248</v>
      </c>
      <c r="I14" s="237">
        <f>ナレッジデータ!I14</f>
        <v>7072</v>
      </c>
      <c r="J14" s="237">
        <f>ナレッジデータ!J14</f>
        <v>2672</v>
      </c>
      <c r="K14" s="269">
        <f>ナレッジデータ!N14</f>
        <v>7721</v>
      </c>
      <c r="L14" s="270"/>
      <c r="M14" s="269">
        <f>ナレッジデータ!M14</f>
        <v>3521</v>
      </c>
      <c r="N14" s="271"/>
      <c r="O14" s="237">
        <f>ナレッジデータ!L14</f>
        <v>2583</v>
      </c>
      <c r="P14" s="237">
        <f>ナレッジデータ!O14+ナレッジデータ!Z14</f>
        <v>2283</v>
      </c>
      <c r="Q14" s="237">
        <f>'町村別－１'!D14</f>
        <v>664</v>
      </c>
      <c r="R14" s="237">
        <f>'町村別－１'!H14+'町村別－１'!I14+'町村別－１'!J14</f>
        <v>3851</v>
      </c>
      <c r="S14" s="237">
        <f>'町村別－１'!E14+'町村別－１'!F14+'町村別－１'!G14</f>
        <v>5953</v>
      </c>
      <c r="T14" s="237">
        <f>'町村別－１'!K14+'町村別－１'!L14</f>
        <v>2108</v>
      </c>
      <c r="U14" s="237">
        <f>'町村別－１'!M14+'町村別－１'!N14+'町村別－１'!O14</f>
        <v>4733</v>
      </c>
      <c r="V14" s="233">
        <v>172</v>
      </c>
      <c r="W14" s="272">
        <f t="shared" si="1"/>
        <v>89468</v>
      </c>
    </row>
    <row r="15" spans="1:23" ht="22.5" customHeight="1">
      <c r="A15" s="363" t="s">
        <v>21</v>
      </c>
      <c r="B15" s="364"/>
      <c r="C15" s="365"/>
      <c r="D15" s="234">
        <f aca="true" t="shared" si="4" ref="D15:V15">D7+D10+D13+D14</f>
        <v>51156</v>
      </c>
      <c r="E15" s="234">
        <f t="shared" si="4"/>
        <v>10390</v>
      </c>
      <c r="F15" s="234">
        <f t="shared" si="4"/>
        <v>14639</v>
      </c>
      <c r="G15" s="234">
        <f t="shared" si="4"/>
        <v>5941</v>
      </c>
      <c r="H15" s="234">
        <f t="shared" si="4"/>
        <v>4146</v>
      </c>
      <c r="I15" s="234">
        <f t="shared" si="4"/>
        <v>10237</v>
      </c>
      <c r="J15" s="234">
        <f t="shared" si="4"/>
        <v>4007</v>
      </c>
      <c r="K15" s="273">
        <f t="shared" si="4"/>
        <v>14978</v>
      </c>
      <c r="L15" s="274">
        <f t="shared" si="4"/>
        <v>2</v>
      </c>
      <c r="M15" s="273">
        <f t="shared" si="4"/>
        <v>5693</v>
      </c>
      <c r="N15" s="275">
        <f t="shared" si="4"/>
        <v>0</v>
      </c>
      <c r="O15" s="234">
        <f t="shared" si="4"/>
        <v>4157</v>
      </c>
      <c r="P15" s="234">
        <f>P7+P10+P13+P14</f>
        <v>4693</v>
      </c>
      <c r="Q15" s="234">
        <f t="shared" si="4"/>
        <v>1097</v>
      </c>
      <c r="R15" s="234">
        <f t="shared" si="4"/>
        <v>6066</v>
      </c>
      <c r="S15" s="234">
        <f t="shared" si="4"/>
        <v>8181</v>
      </c>
      <c r="T15" s="234">
        <f t="shared" si="4"/>
        <v>2856</v>
      </c>
      <c r="U15" s="234">
        <f t="shared" si="4"/>
        <v>6396</v>
      </c>
      <c r="V15" s="234">
        <f t="shared" si="4"/>
        <v>172</v>
      </c>
      <c r="W15" s="234">
        <f t="shared" si="1"/>
        <v>154807</v>
      </c>
    </row>
    <row r="16" spans="1:23" ht="22.5" customHeight="1">
      <c r="A16" s="354" t="s">
        <v>43</v>
      </c>
      <c r="B16" s="4"/>
      <c r="C16" s="26" t="s">
        <v>14</v>
      </c>
      <c r="D16" s="230">
        <f>ナレッジデータ!D16</f>
        <v>89</v>
      </c>
      <c r="E16" s="236">
        <f>SUM(ナレッジデータ!E16,ナレッジデータ!AU16:ナレッジデータ!AW16)</f>
        <v>18</v>
      </c>
      <c r="F16" s="261">
        <f>ナレッジデータ!F16</f>
        <v>30</v>
      </c>
      <c r="G16" s="230">
        <f>SUM(ナレッジデータ!G16,ナレッジデータ!BD16,ナレッジデータ!BJ16)</f>
        <v>9</v>
      </c>
      <c r="H16" s="230">
        <f>ナレッジデータ!H16</f>
        <v>2</v>
      </c>
      <c r="I16" s="230">
        <f>SUM(ナレッジデータ!I16,ナレッジデータ!P16:ナレッジデータ!Q16)</f>
        <v>17</v>
      </c>
      <c r="J16" s="230">
        <f>ナレッジデータ!J16</f>
        <v>1</v>
      </c>
      <c r="K16" s="262">
        <f>SUM(ナレッジデータ!K16,ナレッジデータ!N16,ナレッジデータ!X16:ナレッジデータ!Y16,ナレッジデータ!AA16:ナレッジデータ!AF16)</f>
        <v>33</v>
      </c>
      <c r="L16" s="263">
        <f>ナレッジデータ!AG16</f>
        <v>0</v>
      </c>
      <c r="M16" s="262">
        <f>SUM(ナレッジデータ!M16,ナレッジデータ!R16:ナレッジデータ!T16)</f>
        <v>4</v>
      </c>
      <c r="N16" s="264">
        <f>ナレッジデータ!W16</f>
        <v>0</v>
      </c>
      <c r="O16" s="265">
        <f>SUM(ナレッジデータ!L16,ナレッジデータ!AJ16:ナレッジデータ!AL16)</f>
        <v>9</v>
      </c>
      <c r="P16" s="229">
        <f>ナレッジデータ!O16+ナレッジデータ!Z16</f>
        <v>7</v>
      </c>
      <c r="Q16" s="229">
        <f>'町村別－１'!D16</f>
        <v>1</v>
      </c>
      <c r="R16" s="229">
        <f>SUM('町村別－１'!H16:'町村別－１'!J16)</f>
        <v>20</v>
      </c>
      <c r="S16" s="229">
        <f>SUM('町村別－１'!E16:'町村別－１'!G16)</f>
        <v>7</v>
      </c>
      <c r="T16" s="229">
        <f>SUM('町村別－１'!K16:'町村別－１'!L16)</f>
        <v>3</v>
      </c>
      <c r="U16" s="229">
        <f>SUM('町村別－１'!M16:'町村別－１'!O16)</f>
        <v>6</v>
      </c>
      <c r="V16" s="229">
        <v>0</v>
      </c>
      <c r="W16" s="276">
        <f t="shared" si="1"/>
        <v>256</v>
      </c>
    </row>
    <row r="17" spans="1:23" ht="22.5" customHeight="1">
      <c r="A17" s="355"/>
      <c r="B17" s="14" t="s">
        <v>15</v>
      </c>
      <c r="C17" s="19" t="s">
        <v>16</v>
      </c>
      <c r="D17" s="230">
        <f>ナレッジデータ!D17</f>
        <v>401</v>
      </c>
      <c r="E17" s="230">
        <f>SUM(ナレッジデータ!E17,ナレッジデータ!AU17:ナレッジデータ!AW17)</f>
        <v>78</v>
      </c>
      <c r="F17" s="261">
        <f>ナレッジデータ!F17</f>
        <v>37</v>
      </c>
      <c r="G17" s="230">
        <f>SUM(ナレッジデータ!G17,ナレッジデータ!BD17,ナレッジデータ!BJ17)</f>
        <v>39</v>
      </c>
      <c r="H17" s="230">
        <f>ナレッジデータ!H17</f>
        <v>15</v>
      </c>
      <c r="I17" s="230">
        <f>SUM(ナレッジデータ!I17,ナレッジデータ!P17:ナレッジデータ!Q17)</f>
        <v>51</v>
      </c>
      <c r="J17" s="230">
        <f>ナレッジデータ!J17</f>
        <v>20</v>
      </c>
      <c r="K17" s="262">
        <f>SUM(ナレッジデータ!K17,ナレッジデータ!N17,ナレッジデータ!X17:ナレッジデータ!Y17,ナレッジデータ!AA17:ナレッジデータ!AF17)</f>
        <v>118</v>
      </c>
      <c r="L17" s="263">
        <f>ナレッジデータ!AG17</f>
        <v>0</v>
      </c>
      <c r="M17" s="262">
        <f>SUM(ナレッジデータ!M17,ナレッジデータ!R17:ナレッジデータ!T17)</f>
        <v>0</v>
      </c>
      <c r="N17" s="264">
        <f>ナレッジデータ!W17</f>
        <v>0</v>
      </c>
      <c r="O17" s="265">
        <f>SUM(ナレッジデータ!L17,ナレッジデータ!AJ17:ナレッジデータ!AL17)</f>
        <v>0</v>
      </c>
      <c r="P17" s="230">
        <f>ナレッジデータ!O17+ナレッジデータ!Z17</f>
        <v>78</v>
      </c>
      <c r="Q17" s="230">
        <f>'町村別－１'!D17</f>
        <v>0</v>
      </c>
      <c r="R17" s="230">
        <f>SUM('町村別－１'!H17:'町村別－１'!J17)</f>
        <v>7</v>
      </c>
      <c r="S17" s="230">
        <f>SUM('町村別－１'!E17:'町村別－１'!G17)</f>
        <v>20</v>
      </c>
      <c r="T17" s="230">
        <f>SUM('町村別－１'!K17:'町村別－１'!L17)</f>
        <v>1</v>
      </c>
      <c r="U17" s="230">
        <f>SUM('町村別－１'!M17:'町村別－１'!O17)</f>
        <v>23</v>
      </c>
      <c r="V17" s="235">
        <v>0</v>
      </c>
      <c r="W17" s="231">
        <f t="shared" si="1"/>
        <v>888</v>
      </c>
    </row>
    <row r="18" spans="1:23" ht="22.5" customHeight="1">
      <c r="A18" s="355"/>
      <c r="B18" s="4"/>
      <c r="C18" s="19" t="s">
        <v>17</v>
      </c>
      <c r="D18" s="231">
        <f aca="true" t="shared" si="5" ref="D18:V18">SUM(D16:D17)</f>
        <v>490</v>
      </c>
      <c r="E18" s="231">
        <f t="shared" si="5"/>
        <v>96</v>
      </c>
      <c r="F18" s="231">
        <f t="shared" si="5"/>
        <v>67</v>
      </c>
      <c r="G18" s="231">
        <f t="shared" si="5"/>
        <v>48</v>
      </c>
      <c r="H18" s="231">
        <f t="shared" si="5"/>
        <v>17</v>
      </c>
      <c r="I18" s="231">
        <f t="shared" si="5"/>
        <v>68</v>
      </c>
      <c r="J18" s="231">
        <f t="shared" si="5"/>
        <v>21</v>
      </c>
      <c r="K18" s="266">
        <f t="shared" si="5"/>
        <v>151</v>
      </c>
      <c r="L18" s="267">
        <f t="shared" si="5"/>
        <v>0</v>
      </c>
      <c r="M18" s="266">
        <f t="shared" si="5"/>
        <v>4</v>
      </c>
      <c r="N18" s="268">
        <f t="shared" si="5"/>
        <v>0</v>
      </c>
      <c r="O18" s="231">
        <f t="shared" si="5"/>
        <v>9</v>
      </c>
      <c r="P18" s="231">
        <f>SUM(P16:P17)</f>
        <v>85</v>
      </c>
      <c r="Q18" s="231">
        <f t="shared" si="5"/>
        <v>1</v>
      </c>
      <c r="R18" s="231">
        <f t="shared" si="5"/>
        <v>27</v>
      </c>
      <c r="S18" s="231">
        <f t="shared" si="5"/>
        <v>27</v>
      </c>
      <c r="T18" s="231">
        <f t="shared" si="5"/>
        <v>4</v>
      </c>
      <c r="U18" s="231">
        <f t="shared" si="5"/>
        <v>29</v>
      </c>
      <c r="V18" s="277">
        <f t="shared" si="5"/>
        <v>0</v>
      </c>
      <c r="W18" s="231">
        <f t="shared" si="1"/>
        <v>1144</v>
      </c>
    </row>
    <row r="19" spans="1:23" ht="22.5" customHeight="1">
      <c r="A19" s="355"/>
      <c r="B19" s="20"/>
      <c r="C19" s="19" t="s">
        <v>14</v>
      </c>
      <c r="D19" s="230">
        <f>ナレッジデータ!D19</f>
        <v>357</v>
      </c>
      <c r="E19" s="230">
        <f>SUM(ナレッジデータ!E19,ナレッジデータ!AU19:ナレッジデータ!AW19)</f>
        <v>106</v>
      </c>
      <c r="F19" s="261">
        <f>ナレッジデータ!F19</f>
        <v>141</v>
      </c>
      <c r="G19" s="230">
        <f>SUM(ナレッジデータ!G19,ナレッジデータ!BD19,ナレッジデータ!BJ19)</f>
        <v>54</v>
      </c>
      <c r="H19" s="230">
        <f>ナレッジデータ!H19</f>
        <v>38</v>
      </c>
      <c r="I19" s="230">
        <f>SUM(ナレッジデータ!I19,ナレッジデータ!P19:ナレッジデータ!Q19)</f>
        <v>104</v>
      </c>
      <c r="J19" s="230">
        <f>ナレッジデータ!J19</f>
        <v>40</v>
      </c>
      <c r="K19" s="262">
        <f>SUM(ナレッジデータ!K19,ナレッジデータ!N19,ナレッジデータ!X19:ナレッジデータ!Y19,ナレッジデータ!AA19:ナレッジデータ!AF19)</f>
        <v>135</v>
      </c>
      <c r="L19" s="263">
        <f>ナレッジデータ!AG19</f>
        <v>0</v>
      </c>
      <c r="M19" s="262">
        <f>SUM(ナレッジデータ!M19,ナレッジデータ!R19:ナレッジデータ!T19)</f>
        <v>51</v>
      </c>
      <c r="N19" s="264">
        <f>ナレッジデータ!W19</f>
        <v>0</v>
      </c>
      <c r="O19" s="265">
        <f>SUM(ナレッジデータ!L19,ナレッジデータ!AJ19:ナレッジデータ!AL19)</f>
        <v>45</v>
      </c>
      <c r="P19" s="230">
        <f>ナレッジデータ!O19+ナレッジデータ!Z19</f>
        <v>43</v>
      </c>
      <c r="Q19" s="230">
        <f>'町村別－１'!D19</f>
        <v>8</v>
      </c>
      <c r="R19" s="230">
        <f>SUM('町村別－１'!H19:'町村別－１'!J19)</f>
        <v>24</v>
      </c>
      <c r="S19" s="230">
        <f>SUM('町村別－１'!E19:'町村別－１'!G19)</f>
        <v>63</v>
      </c>
      <c r="T19" s="230">
        <f>SUM('町村別－１'!K19:'町村別－１'!L19)</f>
        <v>21</v>
      </c>
      <c r="U19" s="230">
        <f>SUM('町村別－１'!M19:'町村別－１'!O19)</f>
        <v>67</v>
      </c>
      <c r="V19" s="236">
        <v>0</v>
      </c>
      <c r="W19" s="231">
        <f t="shared" si="1"/>
        <v>1297</v>
      </c>
    </row>
    <row r="20" spans="1:23" ht="22.5" customHeight="1">
      <c r="A20" s="355"/>
      <c r="B20" s="14" t="s">
        <v>18</v>
      </c>
      <c r="C20" s="19" t="s">
        <v>16</v>
      </c>
      <c r="D20" s="230">
        <f>ナレッジデータ!D20</f>
        <v>112</v>
      </c>
      <c r="E20" s="230">
        <f>SUM(ナレッジデータ!E20,ナレッジデータ!AU20:ナレッジデータ!AW20)</f>
        <v>54</v>
      </c>
      <c r="F20" s="261">
        <f>ナレッジデータ!F20</f>
        <v>17</v>
      </c>
      <c r="G20" s="230">
        <f>SUM(ナレッジデータ!G20,ナレッジデータ!BD20,ナレッジデータ!BJ20)</f>
        <v>12</v>
      </c>
      <c r="H20" s="230">
        <f>ナレッジデータ!H20</f>
        <v>9</v>
      </c>
      <c r="I20" s="230">
        <f>SUM(ナレッジデータ!I20,ナレッジデータ!P20:ナレッジデータ!Q20)</f>
        <v>31</v>
      </c>
      <c r="J20" s="230">
        <f>ナレッジデータ!J20</f>
        <v>7</v>
      </c>
      <c r="K20" s="262">
        <f>SUM(ナレッジデータ!K20,ナレッジデータ!N20,ナレッジデータ!X20:ナレッジデータ!Y20,ナレッジデータ!AA20:ナレッジデータ!AF20)</f>
        <v>21</v>
      </c>
      <c r="L20" s="263">
        <f>ナレッジデータ!AG20</f>
        <v>0</v>
      </c>
      <c r="M20" s="262">
        <f>SUM(ナレッジデータ!M20,ナレッジデータ!R20:ナレッジデータ!T20)</f>
        <v>0</v>
      </c>
      <c r="N20" s="264">
        <f>ナレッジデータ!W20</f>
        <v>0</v>
      </c>
      <c r="O20" s="265">
        <f>SUM(ナレッジデータ!L20,ナレッジデータ!AJ20:ナレッジデータ!AL20)</f>
        <v>3</v>
      </c>
      <c r="P20" s="230">
        <f>ナレッジデータ!O20+ナレッジデータ!Z20</f>
        <v>14</v>
      </c>
      <c r="Q20" s="230">
        <f>'町村別－１'!D20</f>
        <v>0</v>
      </c>
      <c r="R20" s="230">
        <f>SUM('町村別－１'!H20:'町村別－１'!J20)</f>
        <v>4</v>
      </c>
      <c r="S20" s="230">
        <f>SUM('町村別－１'!E20:'町村別－１'!G20)</f>
        <v>13</v>
      </c>
      <c r="T20" s="230">
        <f>SUM('町村別－１'!K20:'町村別－１'!L20)</f>
        <v>0</v>
      </c>
      <c r="U20" s="230">
        <f>SUM('町村別－１'!M20:'町村別－１'!O20)</f>
        <v>13</v>
      </c>
      <c r="V20" s="235">
        <v>0</v>
      </c>
      <c r="W20" s="231">
        <f t="shared" si="1"/>
        <v>310</v>
      </c>
    </row>
    <row r="21" spans="1:23" ht="22.5" customHeight="1">
      <c r="A21" s="355"/>
      <c r="B21" s="8"/>
      <c r="C21" s="24" t="s">
        <v>17</v>
      </c>
      <c r="D21" s="278">
        <f aca="true" t="shared" si="6" ref="D21:V21">SUM(D19:D20)</f>
        <v>469</v>
      </c>
      <c r="E21" s="272">
        <f t="shared" si="6"/>
        <v>160</v>
      </c>
      <c r="F21" s="272">
        <f t="shared" si="6"/>
        <v>158</v>
      </c>
      <c r="G21" s="272">
        <f t="shared" si="6"/>
        <v>66</v>
      </c>
      <c r="H21" s="272">
        <f t="shared" si="6"/>
        <v>47</v>
      </c>
      <c r="I21" s="272">
        <f t="shared" si="6"/>
        <v>135</v>
      </c>
      <c r="J21" s="272">
        <f t="shared" si="6"/>
        <v>47</v>
      </c>
      <c r="K21" s="279">
        <f t="shared" si="6"/>
        <v>156</v>
      </c>
      <c r="L21" s="280">
        <f t="shared" si="6"/>
        <v>0</v>
      </c>
      <c r="M21" s="279">
        <f t="shared" si="6"/>
        <v>51</v>
      </c>
      <c r="N21" s="281">
        <f t="shared" si="6"/>
        <v>0</v>
      </c>
      <c r="O21" s="272">
        <f t="shared" si="6"/>
        <v>48</v>
      </c>
      <c r="P21" s="278">
        <f>SUM(P19:P20)</f>
        <v>57</v>
      </c>
      <c r="Q21" s="278">
        <f t="shared" si="6"/>
        <v>8</v>
      </c>
      <c r="R21" s="278">
        <f t="shared" si="6"/>
        <v>28</v>
      </c>
      <c r="S21" s="278">
        <f t="shared" si="6"/>
        <v>76</v>
      </c>
      <c r="T21" s="278">
        <f t="shared" si="6"/>
        <v>21</v>
      </c>
      <c r="U21" s="278">
        <f t="shared" si="6"/>
        <v>80</v>
      </c>
      <c r="V21" s="282">
        <f t="shared" si="6"/>
        <v>0</v>
      </c>
      <c r="W21" s="272">
        <f t="shared" si="1"/>
        <v>1607</v>
      </c>
    </row>
    <row r="22" spans="1:23" ht="22.5" customHeight="1">
      <c r="A22" s="363" t="s">
        <v>21</v>
      </c>
      <c r="B22" s="366"/>
      <c r="C22" s="367"/>
      <c r="D22" s="234">
        <f aca="true" t="shared" si="7" ref="D22:V22">D18+D21</f>
        <v>959</v>
      </c>
      <c r="E22" s="234">
        <f t="shared" si="7"/>
        <v>256</v>
      </c>
      <c r="F22" s="234">
        <f t="shared" si="7"/>
        <v>225</v>
      </c>
      <c r="G22" s="234">
        <f t="shared" si="7"/>
        <v>114</v>
      </c>
      <c r="H22" s="234">
        <f t="shared" si="7"/>
        <v>64</v>
      </c>
      <c r="I22" s="234">
        <f t="shared" si="7"/>
        <v>203</v>
      </c>
      <c r="J22" s="234">
        <f t="shared" si="7"/>
        <v>68</v>
      </c>
      <c r="K22" s="273">
        <f t="shared" si="7"/>
        <v>307</v>
      </c>
      <c r="L22" s="274">
        <f t="shared" si="7"/>
        <v>0</v>
      </c>
      <c r="M22" s="273">
        <f t="shared" si="7"/>
        <v>55</v>
      </c>
      <c r="N22" s="275">
        <f t="shared" si="7"/>
        <v>0</v>
      </c>
      <c r="O22" s="234">
        <f t="shared" si="7"/>
        <v>57</v>
      </c>
      <c r="P22" s="234">
        <f>P18+P21</f>
        <v>142</v>
      </c>
      <c r="Q22" s="234">
        <f t="shared" si="7"/>
        <v>9</v>
      </c>
      <c r="R22" s="234">
        <f t="shared" si="7"/>
        <v>55</v>
      </c>
      <c r="S22" s="234">
        <f t="shared" si="7"/>
        <v>103</v>
      </c>
      <c r="T22" s="234">
        <f t="shared" si="7"/>
        <v>25</v>
      </c>
      <c r="U22" s="234">
        <f t="shared" si="7"/>
        <v>109</v>
      </c>
      <c r="V22" s="283">
        <f t="shared" si="7"/>
        <v>0</v>
      </c>
      <c r="W22" s="234">
        <f>SUM(D22:V22)</f>
        <v>2751</v>
      </c>
    </row>
    <row r="23" spans="1:23" ht="22.5" customHeight="1">
      <c r="A23" s="354" t="s">
        <v>40</v>
      </c>
      <c r="B23" s="4"/>
      <c r="C23" s="26" t="s">
        <v>14</v>
      </c>
      <c r="D23" s="230">
        <f>ナレッジデータ!D23</f>
        <v>71395</v>
      </c>
      <c r="E23" s="236">
        <f>SUM(ナレッジデータ!E23,ナレッジデータ!AU23:ナレッジデータ!AW23)</f>
        <v>7265</v>
      </c>
      <c r="F23" s="261">
        <f>ナレッジデータ!F23</f>
        <v>17355</v>
      </c>
      <c r="G23" s="230">
        <f>SUM(ナレッジデータ!G23,ナレッジデータ!BD23,ナレッジデータ!BJ23)</f>
        <v>3048</v>
      </c>
      <c r="H23" s="230">
        <f>ナレッジデータ!H23</f>
        <v>1726</v>
      </c>
      <c r="I23" s="230">
        <f>SUM(ナレッジデータ!I23,ナレッジデータ!P23:ナレッジデータ!Q23)</f>
        <v>10548</v>
      </c>
      <c r="J23" s="230">
        <f>ナレッジデータ!J23</f>
        <v>3100</v>
      </c>
      <c r="K23" s="262">
        <f>SUM(ナレッジデータ!K23,ナレッジデータ!N23,ナレッジデータ!X23:ナレッジデータ!Y23,ナレッジデータ!AA23:ナレッジデータ!AF23)</f>
        <v>17401</v>
      </c>
      <c r="L23" s="263">
        <f>ナレッジデータ!AG23</f>
        <v>1</v>
      </c>
      <c r="M23" s="262">
        <f>SUM(ナレッジデータ!M23,ナレッジデータ!R23:ナレッジデータ!T23)</f>
        <v>7288</v>
      </c>
      <c r="N23" s="264">
        <f>ナレッジデータ!W23</f>
        <v>0</v>
      </c>
      <c r="O23" s="265">
        <f>SUM(ナレッジデータ!L23,ナレッジデータ!AJ23:ナレッジデータ!AL23)</f>
        <v>4855</v>
      </c>
      <c r="P23" s="229">
        <f>ナレッジデータ!O23+ナレッジデータ!Z23</f>
        <v>7684</v>
      </c>
      <c r="Q23" s="229">
        <f>'町村別－１'!D23</f>
        <v>968</v>
      </c>
      <c r="R23" s="229">
        <f>SUM('町村別－１'!H23:'町村別－１'!J23)</f>
        <v>9037</v>
      </c>
      <c r="S23" s="229">
        <f>SUM('町村別－１'!E23:'町村別－１'!G23)</f>
        <v>5400</v>
      </c>
      <c r="T23" s="229">
        <f>SUM('町村別－１'!K23:'町村別－１'!L23)</f>
        <v>2357</v>
      </c>
      <c r="U23" s="229">
        <f>SUM('町村別－１'!M23:'町村別－１'!O23)</f>
        <v>3419</v>
      </c>
      <c r="V23" s="236">
        <v>0</v>
      </c>
      <c r="W23" s="276">
        <f t="shared" si="1"/>
        <v>172847</v>
      </c>
    </row>
    <row r="24" spans="1:23" ht="22.5" customHeight="1">
      <c r="A24" s="355"/>
      <c r="B24" s="14" t="s">
        <v>15</v>
      </c>
      <c r="C24" s="19" t="s">
        <v>16</v>
      </c>
      <c r="D24" s="230">
        <f>ナレッジデータ!D24</f>
        <v>136</v>
      </c>
      <c r="E24" s="230">
        <f>SUM(ナレッジデータ!E24,ナレッジデータ!AU24:ナレッジデータ!AW24)</f>
        <v>11</v>
      </c>
      <c r="F24" s="261">
        <f>ナレッジデータ!F24</f>
        <v>8</v>
      </c>
      <c r="G24" s="230">
        <f>SUM(ナレッジデータ!G24,ナレッジデータ!BD24,ナレッジデータ!BJ24)</f>
        <v>13</v>
      </c>
      <c r="H24" s="230">
        <f>ナレッジデータ!H24</f>
        <v>3</v>
      </c>
      <c r="I24" s="230">
        <f>SUM(ナレッジデータ!I24,ナレッジデータ!P24:ナレッジデータ!Q24)</f>
        <v>6</v>
      </c>
      <c r="J24" s="230">
        <f>ナレッジデータ!J24</f>
        <v>2</v>
      </c>
      <c r="K24" s="262">
        <f>SUM(ナレッジデータ!K24,ナレッジデータ!N24,ナレッジデータ!X24:ナレッジデータ!Y24,ナレッジデータ!AA24:ナレッジデータ!AF24)</f>
        <v>23</v>
      </c>
      <c r="L24" s="263">
        <f>ナレッジデータ!AG24</f>
        <v>0</v>
      </c>
      <c r="M24" s="262">
        <f>SUM(ナレッジデータ!M24,ナレッジデータ!R24:ナレッジデータ!T24)</f>
        <v>0</v>
      </c>
      <c r="N24" s="264">
        <f>ナレッジデータ!W24</f>
        <v>0</v>
      </c>
      <c r="O24" s="265">
        <f>SUM(ナレッジデータ!L24,ナレッジデータ!AJ24:ナレッジデータ!AL24)</f>
        <v>2</v>
      </c>
      <c r="P24" s="230">
        <f>ナレッジデータ!O24+ナレッジデータ!Z24</f>
        <v>5</v>
      </c>
      <c r="Q24" s="230">
        <f>'町村別－１'!D24</f>
        <v>0</v>
      </c>
      <c r="R24" s="230">
        <f>SUM('町村別－１'!H24:'町村別－１'!J24)</f>
        <v>4</v>
      </c>
      <c r="S24" s="230">
        <f>SUM('町村別－１'!E24:'町村別－１'!G24)</f>
        <v>9</v>
      </c>
      <c r="T24" s="230">
        <f>SUM('町村別－１'!K24:'町村別－１'!L24)</f>
        <v>2</v>
      </c>
      <c r="U24" s="230">
        <f>SUM('町村別－１'!M24:'町村別－１'!O24)</f>
        <v>8</v>
      </c>
      <c r="V24" s="230">
        <v>0</v>
      </c>
      <c r="W24" s="231">
        <f t="shared" si="1"/>
        <v>232</v>
      </c>
    </row>
    <row r="25" spans="1:23" ht="22.5" customHeight="1">
      <c r="A25" s="355"/>
      <c r="B25" s="4"/>
      <c r="C25" s="19" t="s">
        <v>17</v>
      </c>
      <c r="D25" s="231">
        <f aca="true" t="shared" si="8" ref="D25:V25">SUM(D23:D24)</f>
        <v>71531</v>
      </c>
      <c r="E25" s="231">
        <f t="shared" si="8"/>
        <v>7276</v>
      </c>
      <c r="F25" s="231">
        <f t="shared" si="8"/>
        <v>17363</v>
      </c>
      <c r="G25" s="231">
        <f t="shared" si="8"/>
        <v>3061</v>
      </c>
      <c r="H25" s="231">
        <f t="shared" si="8"/>
        <v>1729</v>
      </c>
      <c r="I25" s="231">
        <f t="shared" si="8"/>
        <v>10554</v>
      </c>
      <c r="J25" s="231">
        <f t="shared" si="8"/>
        <v>3102</v>
      </c>
      <c r="K25" s="266">
        <f t="shared" si="8"/>
        <v>17424</v>
      </c>
      <c r="L25" s="267">
        <f t="shared" si="8"/>
        <v>1</v>
      </c>
      <c r="M25" s="266">
        <f t="shared" si="8"/>
        <v>7288</v>
      </c>
      <c r="N25" s="268">
        <f t="shared" si="8"/>
        <v>0</v>
      </c>
      <c r="O25" s="231">
        <f t="shared" si="8"/>
        <v>4857</v>
      </c>
      <c r="P25" s="231">
        <f>SUM(P23:P24)</f>
        <v>7689</v>
      </c>
      <c r="Q25" s="231">
        <f t="shared" si="8"/>
        <v>968</v>
      </c>
      <c r="R25" s="231">
        <f t="shared" si="8"/>
        <v>9041</v>
      </c>
      <c r="S25" s="231">
        <f t="shared" si="8"/>
        <v>5409</v>
      </c>
      <c r="T25" s="231">
        <f t="shared" si="8"/>
        <v>2359</v>
      </c>
      <c r="U25" s="231">
        <f t="shared" si="8"/>
        <v>3427</v>
      </c>
      <c r="V25" s="277">
        <f t="shared" si="8"/>
        <v>0</v>
      </c>
      <c r="W25" s="231">
        <f t="shared" si="1"/>
        <v>173079</v>
      </c>
    </row>
    <row r="26" spans="1:23" ht="22.5" customHeight="1">
      <c r="A26" s="355"/>
      <c r="B26" s="15"/>
      <c r="C26" s="19" t="s">
        <v>14</v>
      </c>
      <c r="D26" s="230">
        <f>ナレッジデータ!D26</f>
        <v>109493</v>
      </c>
      <c r="E26" s="230">
        <f>SUM(ナレッジデータ!E26,ナレッジデータ!AU26:ナレッジデータ!AW26)</f>
        <v>12935</v>
      </c>
      <c r="F26" s="261">
        <f>ナレッジデータ!F26</f>
        <v>27364</v>
      </c>
      <c r="G26" s="230">
        <f>SUM(ナレッジデータ!G26,ナレッジデータ!BD26,ナレッジデータ!BJ26)</f>
        <v>5947</v>
      </c>
      <c r="H26" s="230">
        <f>ナレッジデータ!H26</f>
        <v>3113</v>
      </c>
      <c r="I26" s="230">
        <f>SUM(ナレッジデータ!I26,ナレッジデータ!P26:ナレッジデータ!Q26)</f>
        <v>17508</v>
      </c>
      <c r="J26" s="230">
        <f>ナレッジデータ!J26</f>
        <v>5845</v>
      </c>
      <c r="K26" s="262">
        <f>SUM(ナレッジデータ!K26,ナレッジデータ!N26,ナレッジデータ!X26:ナレッジデータ!Y26,ナレッジデータ!AA26:ナレッジデータ!AF26)</f>
        <v>28234</v>
      </c>
      <c r="L26" s="263">
        <f>ナレッジデータ!AG26</f>
        <v>1</v>
      </c>
      <c r="M26" s="262">
        <f>SUM(ナレッジデータ!M26,ナレッジデータ!R26:ナレッジデータ!T26)</f>
        <v>11670</v>
      </c>
      <c r="N26" s="264">
        <f>ナレッジデータ!W26</f>
        <v>0</v>
      </c>
      <c r="O26" s="265">
        <f>SUM(ナレッジデータ!L26,ナレッジデータ!AJ26:ナレッジデータ!AL26)</f>
        <v>8003</v>
      </c>
      <c r="P26" s="230">
        <f>ナレッジデータ!O26+ナレッジデータ!Z26</f>
        <v>11323</v>
      </c>
      <c r="Q26" s="230">
        <f>'町村別－１'!D26</f>
        <v>1322</v>
      </c>
      <c r="R26" s="230">
        <f>SUM('町村別－１'!H26:'町村別－１'!J26)</f>
        <v>14707</v>
      </c>
      <c r="S26" s="230">
        <f>SUM('町村別－１'!E26:'町村別－１'!G26)</f>
        <v>9100</v>
      </c>
      <c r="T26" s="230">
        <f>SUM('町村別－１'!K26:'町村別－１'!L26)</f>
        <v>4266</v>
      </c>
      <c r="U26" s="230">
        <f>SUM('町村別－１'!M26:'町村別－１'!O26)</f>
        <v>6176</v>
      </c>
      <c r="V26" s="230">
        <v>0</v>
      </c>
      <c r="W26" s="231">
        <f>SUM(D26:V26)</f>
        <v>277007</v>
      </c>
    </row>
    <row r="27" spans="1:23" ht="22.5" customHeight="1">
      <c r="A27" s="355"/>
      <c r="B27" s="25" t="s">
        <v>18</v>
      </c>
      <c r="C27" s="19" t="s">
        <v>16</v>
      </c>
      <c r="D27" s="230">
        <f>ナレッジデータ!D27</f>
        <v>1278</v>
      </c>
      <c r="E27" s="230">
        <f>SUM(ナレッジデータ!E27,ナレッジデータ!AU27:ナレッジデータ!AW27)</f>
        <v>87</v>
      </c>
      <c r="F27" s="261">
        <f>ナレッジデータ!F27</f>
        <v>157</v>
      </c>
      <c r="G27" s="230">
        <f>SUM(ナレッジデータ!G27,ナレッジデータ!BD27,ナレッジデータ!BJ27)</f>
        <v>33</v>
      </c>
      <c r="H27" s="230">
        <f>ナレッジデータ!H27</f>
        <v>14</v>
      </c>
      <c r="I27" s="230">
        <f>SUM(ナレッジデータ!I27,ナレッジデータ!P27:ナレッジデータ!Q27)</f>
        <v>122</v>
      </c>
      <c r="J27" s="230">
        <f>ナレッジデータ!J27</f>
        <v>19</v>
      </c>
      <c r="K27" s="262">
        <f>SUM(ナレッジデータ!K27,ナレッジデータ!N27,ナレッジデータ!X27:ナレッジデータ!Y27,ナレッジデータ!AA27:ナレッジデータ!AF27)</f>
        <v>115</v>
      </c>
      <c r="L27" s="263">
        <f>ナレッジデータ!AG27</f>
        <v>0</v>
      </c>
      <c r="M27" s="262">
        <f>SUM(ナレッジデータ!M27,ナレッジデータ!R27:ナレッジデータ!T27)</f>
        <v>6</v>
      </c>
      <c r="N27" s="264">
        <f>ナレッジデータ!W27</f>
        <v>0</v>
      </c>
      <c r="O27" s="265">
        <f>SUM(ナレッジデータ!L27,ナレッジデータ!AJ27:ナレッジデータ!AL27)</f>
        <v>19</v>
      </c>
      <c r="P27" s="230">
        <f>ナレッジデータ!O27+ナレッジデータ!Z27</f>
        <v>71</v>
      </c>
      <c r="Q27" s="230">
        <f>'町村別－１'!D27</f>
        <v>2</v>
      </c>
      <c r="R27" s="230">
        <f>SUM('町村別－１'!H27:'町村別－１'!J27)</f>
        <v>36</v>
      </c>
      <c r="S27" s="230">
        <f>SUM('町村別－１'!E27:'町村別－１'!G27)</f>
        <v>21</v>
      </c>
      <c r="T27" s="230">
        <f>SUM('町村別－１'!K27:'町村別－１'!L27)</f>
        <v>11</v>
      </c>
      <c r="U27" s="230">
        <f>SUM('町村別－１'!M27:'町村別－１'!O27)</f>
        <v>31</v>
      </c>
      <c r="V27" s="230">
        <v>0</v>
      </c>
      <c r="W27" s="231">
        <f t="shared" si="1"/>
        <v>2022</v>
      </c>
    </row>
    <row r="28" spans="1:23" ht="22.5" customHeight="1">
      <c r="A28" s="355"/>
      <c r="B28" s="16"/>
      <c r="C28" s="19" t="s">
        <v>17</v>
      </c>
      <c r="D28" s="231">
        <f aca="true" t="shared" si="9" ref="D28:V28">SUM(D26:D27)</f>
        <v>110771</v>
      </c>
      <c r="E28" s="231">
        <f t="shared" si="9"/>
        <v>13022</v>
      </c>
      <c r="F28" s="231">
        <f t="shared" si="9"/>
        <v>27521</v>
      </c>
      <c r="G28" s="231">
        <f t="shared" si="9"/>
        <v>5980</v>
      </c>
      <c r="H28" s="231">
        <f t="shared" si="9"/>
        <v>3127</v>
      </c>
      <c r="I28" s="231">
        <f t="shared" si="9"/>
        <v>17630</v>
      </c>
      <c r="J28" s="231">
        <f t="shared" si="9"/>
        <v>5864</v>
      </c>
      <c r="K28" s="266">
        <f t="shared" si="9"/>
        <v>28349</v>
      </c>
      <c r="L28" s="267">
        <f t="shared" si="9"/>
        <v>1</v>
      </c>
      <c r="M28" s="266">
        <f t="shared" si="9"/>
        <v>11676</v>
      </c>
      <c r="N28" s="268">
        <f t="shared" si="9"/>
        <v>0</v>
      </c>
      <c r="O28" s="231">
        <f t="shared" si="9"/>
        <v>8022</v>
      </c>
      <c r="P28" s="231">
        <f>SUM(P26:P27)</f>
        <v>11394</v>
      </c>
      <c r="Q28" s="231">
        <f t="shared" si="9"/>
        <v>1324</v>
      </c>
      <c r="R28" s="231">
        <f t="shared" si="9"/>
        <v>14743</v>
      </c>
      <c r="S28" s="231">
        <f t="shared" si="9"/>
        <v>9121</v>
      </c>
      <c r="T28" s="231">
        <f t="shared" si="9"/>
        <v>4277</v>
      </c>
      <c r="U28" s="231">
        <f t="shared" si="9"/>
        <v>6207</v>
      </c>
      <c r="V28" s="277">
        <f t="shared" si="9"/>
        <v>0</v>
      </c>
      <c r="W28" s="231">
        <f t="shared" si="1"/>
        <v>279029</v>
      </c>
    </row>
    <row r="29" spans="1:23" ht="22.5" customHeight="1">
      <c r="A29" s="355"/>
      <c r="B29" s="358" t="s">
        <v>20</v>
      </c>
      <c r="C29" s="362"/>
      <c r="D29" s="237">
        <f>ナレッジデータ!D29</f>
        <v>78549</v>
      </c>
      <c r="E29" s="237">
        <f>ナレッジデータ!E29</f>
        <v>11997</v>
      </c>
      <c r="F29" s="237">
        <f>ナレッジデータ!F29</f>
        <v>22842</v>
      </c>
      <c r="G29" s="237">
        <f>ナレッジデータ!G29</f>
        <v>5790</v>
      </c>
      <c r="H29" s="237">
        <f>ナレッジデータ!H29</f>
        <v>3312</v>
      </c>
      <c r="I29" s="237">
        <f>ナレッジデータ!I29</f>
        <v>16223</v>
      </c>
      <c r="J29" s="237">
        <f>ナレッジデータ!J29</f>
        <v>4605</v>
      </c>
      <c r="K29" s="269">
        <f>ナレッジデータ!N29</f>
        <v>25190</v>
      </c>
      <c r="L29" s="270"/>
      <c r="M29" s="269">
        <f>ナレッジデータ!M29</f>
        <v>10596</v>
      </c>
      <c r="N29" s="271"/>
      <c r="O29" s="237">
        <f>ナレッジデータ!L29</f>
        <v>7626</v>
      </c>
      <c r="P29" s="237">
        <f>ナレッジデータ!O29+ナレッジデータ!Z29</f>
        <v>9951</v>
      </c>
      <c r="Q29" s="237">
        <f>'町村別－１'!D29</f>
        <v>1276</v>
      </c>
      <c r="R29" s="237">
        <f>'町村別－１'!H29+'町村別－１'!I29+'町村別－１'!J29</f>
        <v>13963</v>
      </c>
      <c r="S29" s="237">
        <f>'町村別－１'!E29+'町村別－１'!F29+'町村別－１'!G29</f>
        <v>7502</v>
      </c>
      <c r="T29" s="237">
        <f>'町村別－１'!K29+'町村別－１'!L29</f>
        <v>3849</v>
      </c>
      <c r="U29" s="237">
        <f>'町村別－１'!M29+'町村別－１'!N29+'町村別－１'!O29</f>
        <v>5793</v>
      </c>
      <c r="V29" s="235">
        <v>147</v>
      </c>
      <c r="W29" s="272">
        <f t="shared" si="1"/>
        <v>229211</v>
      </c>
    </row>
    <row r="30" spans="1:23" ht="22.5" customHeight="1">
      <c r="A30" s="363" t="s">
        <v>21</v>
      </c>
      <c r="B30" s="366"/>
      <c r="C30" s="367"/>
      <c r="D30" s="234">
        <f aca="true" t="shared" si="10" ref="D30:V30">D25+D28+D29</f>
        <v>260851</v>
      </c>
      <c r="E30" s="234">
        <f t="shared" si="10"/>
        <v>32295</v>
      </c>
      <c r="F30" s="234">
        <f t="shared" si="10"/>
        <v>67726</v>
      </c>
      <c r="G30" s="234">
        <f t="shared" si="10"/>
        <v>14831</v>
      </c>
      <c r="H30" s="234">
        <f t="shared" si="10"/>
        <v>8168</v>
      </c>
      <c r="I30" s="234">
        <f t="shared" si="10"/>
        <v>44407</v>
      </c>
      <c r="J30" s="234">
        <f t="shared" si="10"/>
        <v>13571</v>
      </c>
      <c r="K30" s="273">
        <f t="shared" si="10"/>
        <v>70963</v>
      </c>
      <c r="L30" s="274">
        <f t="shared" si="10"/>
        <v>2</v>
      </c>
      <c r="M30" s="273">
        <f t="shared" si="10"/>
        <v>29560</v>
      </c>
      <c r="N30" s="275">
        <f t="shared" si="10"/>
        <v>0</v>
      </c>
      <c r="O30" s="234">
        <f t="shared" si="10"/>
        <v>20505</v>
      </c>
      <c r="P30" s="234">
        <f>P25+P28+P29</f>
        <v>29034</v>
      </c>
      <c r="Q30" s="234">
        <f t="shared" si="10"/>
        <v>3568</v>
      </c>
      <c r="R30" s="234">
        <f t="shared" si="10"/>
        <v>37747</v>
      </c>
      <c r="S30" s="234">
        <f t="shared" si="10"/>
        <v>22032</v>
      </c>
      <c r="T30" s="234">
        <f t="shared" si="10"/>
        <v>10485</v>
      </c>
      <c r="U30" s="234">
        <f t="shared" si="10"/>
        <v>15427</v>
      </c>
      <c r="V30" s="283">
        <f t="shared" si="10"/>
        <v>147</v>
      </c>
      <c r="W30" s="234">
        <f t="shared" si="1"/>
        <v>681319</v>
      </c>
    </row>
    <row r="31" spans="1:23" ht="22.5" customHeight="1">
      <c r="A31" s="354" t="s">
        <v>44</v>
      </c>
      <c r="B31" s="14" t="s">
        <v>48</v>
      </c>
      <c r="C31" s="26" t="s">
        <v>14</v>
      </c>
      <c r="D31" s="230">
        <f>ナレッジデータ!D31</f>
        <v>2835</v>
      </c>
      <c r="E31" s="236">
        <f>SUM(ナレッジデータ!E31,ナレッジデータ!AU31:ナレッジデータ!AW31)</f>
        <v>479</v>
      </c>
      <c r="F31" s="261">
        <f>ナレッジデータ!F31</f>
        <v>673</v>
      </c>
      <c r="G31" s="230">
        <f>SUM(ナレッジデータ!G31,ナレッジデータ!BD31,ナレッジデータ!BJ31)</f>
        <v>219</v>
      </c>
      <c r="H31" s="230">
        <f>ナレッジデータ!H31</f>
        <v>142</v>
      </c>
      <c r="I31" s="230">
        <f>SUM(ナレッジデータ!I31,ナレッジデータ!P31:ナレッジデータ!Q31)</f>
        <v>399</v>
      </c>
      <c r="J31" s="230">
        <f>ナレッジデータ!J31</f>
        <v>189</v>
      </c>
      <c r="K31" s="262">
        <f>SUM(ナレッジデータ!K31,ナレッジデータ!N31,ナレッジデータ!X31:ナレッジデータ!Y31,ナレッジデータ!AA31:ナレッジデータ!AF31)</f>
        <v>750</v>
      </c>
      <c r="L31" s="263">
        <f>ナレッジデータ!AG31</f>
        <v>0</v>
      </c>
      <c r="M31" s="262">
        <f>SUM(ナレッジデータ!M31,ナレッジデータ!R31:ナレッジデータ!T31)</f>
        <v>214</v>
      </c>
      <c r="N31" s="264">
        <f>ナレッジデータ!W31</f>
        <v>0</v>
      </c>
      <c r="O31" s="265">
        <f>SUM(ナレッジデータ!L31,ナレッジデータ!AJ31:ナレッジデータ!AL31)</f>
        <v>137</v>
      </c>
      <c r="P31" s="229">
        <f>ナレッジデータ!O31+ナレッジデータ!Z31</f>
        <v>243</v>
      </c>
      <c r="Q31" s="229">
        <f>'町村別－１'!D31</f>
        <v>46</v>
      </c>
      <c r="R31" s="229">
        <f>SUM('町村別－１'!H31:'町村別－１'!J31)</f>
        <v>271</v>
      </c>
      <c r="S31" s="229">
        <f>SUM('町村別－１'!E31:'町村別－１'!G31)</f>
        <v>296</v>
      </c>
      <c r="T31" s="229">
        <f>SUM('町村別－１'!K31:'町村別－１'!L31)</f>
        <v>56</v>
      </c>
      <c r="U31" s="229">
        <f>SUM('町村別－１'!M31:'町村別－１'!O31)</f>
        <v>260</v>
      </c>
      <c r="V31" s="236">
        <v>0</v>
      </c>
      <c r="W31" s="276">
        <f t="shared" si="1"/>
        <v>7209</v>
      </c>
    </row>
    <row r="32" spans="1:23" ht="22.5" customHeight="1">
      <c r="A32" s="368"/>
      <c r="B32" s="14" t="s">
        <v>47</v>
      </c>
      <c r="C32" s="19" t="s">
        <v>16</v>
      </c>
      <c r="D32" s="230">
        <f>ナレッジデータ!D32</f>
        <v>1305</v>
      </c>
      <c r="E32" s="230">
        <f>SUM(ナレッジデータ!E32,ナレッジデータ!AU32:ナレッジデータ!AW32)</f>
        <v>223</v>
      </c>
      <c r="F32" s="261">
        <f>ナレッジデータ!F32</f>
        <v>122</v>
      </c>
      <c r="G32" s="230">
        <f>SUM(ナレッジデータ!G32,ナレッジデータ!BD32,ナレッジデータ!BJ32)</f>
        <v>51</v>
      </c>
      <c r="H32" s="230">
        <f>ナレッジデータ!H32</f>
        <v>47</v>
      </c>
      <c r="I32" s="230">
        <f>SUM(ナレッジデータ!I32,ナレッジデータ!P32:ナレッジデータ!Q32)</f>
        <v>42</v>
      </c>
      <c r="J32" s="230">
        <f>ナレッジデータ!J32</f>
        <v>76</v>
      </c>
      <c r="K32" s="262">
        <f>SUM(ナレッジデータ!K32,ナレッジデータ!N32,ナレッジデータ!X32:ナレッジデータ!Y32,ナレッジデータ!AA32:ナレッジデータ!AF32)</f>
        <v>831</v>
      </c>
      <c r="L32" s="263">
        <f>ナレッジデータ!AG32</f>
        <v>0</v>
      </c>
      <c r="M32" s="262">
        <f>SUM(ナレッジデータ!M32,ナレッジデータ!R32:ナレッジデータ!T32)</f>
        <v>27</v>
      </c>
      <c r="N32" s="264">
        <f>ナレッジデータ!W32</f>
        <v>0</v>
      </c>
      <c r="O32" s="265">
        <f>SUM(ナレッジデータ!L32,ナレッジデータ!AJ32:ナレッジデータ!AL32)</f>
        <v>65</v>
      </c>
      <c r="P32" s="230">
        <f>ナレッジデータ!O32+ナレッジデータ!Z32</f>
        <v>73</v>
      </c>
      <c r="Q32" s="230">
        <f>'町村別－１'!D32</f>
        <v>45</v>
      </c>
      <c r="R32" s="230">
        <f>SUM('町村別－１'!H32:'町村別－１'!J32)</f>
        <v>60</v>
      </c>
      <c r="S32" s="230">
        <f>SUM('町村別－１'!E32:'町村別－１'!G32)</f>
        <v>54</v>
      </c>
      <c r="T32" s="230">
        <f>SUM('町村別－１'!K32:'町村別－１'!L32)</f>
        <v>9</v>
      </c>
      <c r="U32" s="230">
        <f>SUM('町村別－１'!M32:'町村別－１'!O32)</f>
        <v>65</v>
      </c>
      <c r="V32" s="230">
        <v>0</v>
      </c>
      <c r="W32" s="231">
        <f t="shared" si="1"/>
        <v>3095</v>
      </c>
    </row>
    <row r="33" spans="1:23" ht="22.5" customHeight="1">
      <c r="A33" s="368"/>
      <c r="B33" s="4"/>
      <c r="C33" s="19" t="s">
        <v>17</v>
      </c>
      <c r="D33" s="231">
        <f aca="true" t="shared" si="11" ref="D33:V33">SUM(D31:D32)</f>
        <v>4140</v>
      </c>
      <c r="E33" s="231">
        <f t="shared" si="11"/>
        <v>702</v>
      </c>
      <c r="F33" s="231">
        <f t="shared" si="11"/>
        <v>795</v>
      </c>
      <c r="G33" s="231">
        <f t="shared" si="11"/>
        <v>270</v>
      </c>
      <c r="H33" s="231">
        <f t="shared" si="11"/>
        <v>189</v>
      </c>
      <c r="I33" s="231">
        <f t="shared" si="11"/>
        <v>441</v>
      </c>
      <c r="J33" s="231">
        <f t="shared" si="11"/>
        <v>265</v>
      </c>
      <c r="K33" s="266">
        <f t="shared" si="11"/>
        <v>1581</v>
      </c>
      <c r="L33" s="267">
        <f t="shared" si="11"/>
        <v>0</v>
      </c>
      <c r="M33" s="266">
        <f t="shared" si="11"/>
        <v>241</v>
      </c>
      <c r="N33" s="268">
        <f t="shared" si="11"/>
        <v>0</v>
      </c>
      <c r="O33" s="231">
        <f t="shared" si="11"/>
        <v>202</v>
      </c>
      <c r="P33" s="231">
        <f>SUM(P31:P32)</f>
        <v>316</v>
      </c>
      <c r="Q33" s="231">
        <f t="shared" si="11"/>
        <v>91</v>
      </c>
      <c r="R33" s="231">
        <f t="shared" si="11"/>
        <v>331</v>
      </c>
      <c r="S33" s="231">
        <f t="shared" si="11"/>
        <v>350</v>
      </c>
      <c r="T33" s="231">
        <f t="shared" si="11"/>
        <v>65</v>
      </c>
      <c r="U33" s="231">
        <f t="shared" si="11"/>
        <v>325</v>
      </c>
      <c r="V33" s="277">
        <f t="shared" si="11"/>
        <v>0</v>
      </c>
      <c r="W33" s="231">
        <f t="shared" si="1"/>
        <v>10304</v>
      </c>
    </row>
    <row r="34" spans="1:23" ht="22.5" customHeight="1">
      <c r="A34" s="368"/>
      <c r="B34" s="124" t="s">
        <v>49</v>
      </c>
      <c r="C34" s="19" t="s">
        <v>14</v>
      </c>
      <c r="D34" s="230">
        <f>ナレッジデータ!D34</f>
        <v>596</v>
      </c>
      <c r="E34" s="230">
        <f>SUM(ナレッジデータ!E34,ナレッジデータ!AU34:ナレッジデータ!AW34)</f>
        <v>114</v>
      </c>
      <c r="F34" s="261">
        <f>ナレッジデータ!F34</f>
        <v>139</v>
      </c>
      <c r="G34" s="230">
        <f>SUM(ナレッジデータ!G34,ナレッジデータ!BD34,ナレッジデータ!BJ34)</f>
        <v>53</v>
      </c>
      <c r="H34" s="230">
        <f>ナレッジデータ!H34</f>
        <v>22</v>
      </c>
      <c r="I34" s="230">
        <f>SUM(ナレッジデータ!I34,ナレッジデータ!P34:ナレッジデータ!Q34)</f>
        <v>97</v>
      </c>
      <c r="J34" s="230">
        <f>ナレッジデータ!J34</f>
        <v>58</v>
      </c>
      <c r="K34" s="262">
        <f>SUM(ナレッジデータ!K34,ナレッジデータ!N34,ナレッジデータ!X34:ナレッジデータ!Y34,ナレッジデータ!AA34:ナレッジデータ!AF34)</f>
        <v>136</v>
      </c>
      <c r="L34" s="263">
        <f>ナレッジデータ!AG34</f>
        <v>0</v>
      </c>
      <c r="M34" s="262">
        <f>SUM(ナレッジデータ!M34,ナレッジデータ!R34:ナレッジデータ!T34)</f>
        <v>26</v>
      </c>
      <c r="N34" s="264">
        <f>ナレッジデータ!W34</f>
        <v>0</v>
      </c>
      <c r="O34" s="265">
        <f>SUM(ナレッジデータ!L34,ナレッジデータ!AJ34:ナレッジデータ!AL34)</f>
        <v>54</v>
      </c>
      <c r="P34" s="230">
        <f>ナレッジデータ!O34+ナレッジデータ!Z34</f>
        <v>85</v>
      </c>
      <c r="Q34" s="230">
        <f>'町村別－１'!D34</f>
        <v>9</v>
      </c>
      <c r="R34" s="230">
        <f>SUM('町村別－１'!H34:'町村別－１'!J34)</f>
        <v>35</v>
      </c>
      <c r="S34" s="230">
        <f>SUM('町村別－１'!E34:'町村別－１'!G34)</f>
        <v>55</v>
      </c>
      <c r="T34" s="230">
        <f>SUM('町村別－１'!K34:'町村別－１'!L34)</f>
        <v>17</v>
      </c>
      <c r="U34" s="230">
        <f>SUM('町村別－１'!M34:'町村別－１'!O34)</f>
        <v>44</v>
      </c>
      <c r="V34" s="230">
        <v>0</v>
      </c>
      <c r="W34" s="231">
        <f t="shared" si="1"/>
        <v>1540</v>
      </c>
    </row>
    <row r="35" spans="1:23" ht="22.5" customHeight="1">
      <c r="A35" s="368"/>
      <c r="B35" s="25" t="s">
        <v>47</v>
      </c>
      <c r="C35" s="19" t="s">
        <v>16</v>
      </c>
      <c r="D35" s="230">
        <f>ナレッジデータ!D35</f>
        <v>106</v>
      </c>
      <c r="E35" s="230">
        <f>SUM(ナレッジデータ!E35,ナレッジデータ!AU35:ナレッジデータ!AW35)</f>
        <v>11</v>
      </c>
      <c r="F35" s="261">
        <f>ナレッジデータ!F35</f>
        <v>15</v>
      </c>
      <c r="G35" s="230">
        <f>SUM(ナレッジデータ!G35,ナレッジデータ!BD35,ナレッジデータ!BJ35)</f>
        <v>1</v>
      </c>
      <c r="H35" s="230">
        <f>ナレッジデータ!H35</f>
        <v>1</v>
      </c>
      <c r="I35" s="230">
        <f>SUM(ナレッジデータ!I35,ナレッジデータ!P35:ナレッジデータ!Q35)</f>
        <v>3</v>
      </c>
      <c r="J35" s="230">
        <f>ナレッジデータ!J35</f>
        <v>2</v>
      </c>
      <c r="K35" s="262">
        <f>SUM(ナレッジデータ!K35,ナレッジデータ!N35,ナレッジデータ!X35:ナレッジデータ!Y35,ナレッジデータ!AA35:ナレッジデータ!AF35)</f>
        <v>14</v>
      </c>
      <c r="L35" s="263">
        <f>ナレッジデータ!AG35</f>
        <v>0</v>
      </c>
      <c r="M35" s="262">
        <f>SUM(ナレッジデータ!M35,ナレッジデータ!R35:ナレッジデータ!T35)</f>
        <v>4</v>
      </c>
      <c r="N35" s="264">
        <f>ナレッジデータ!W35</f>
        <v>0</v>
      </c>
      <c r="O35" s="265">
        <f>SUM(ナレッジデータ!L35,ナレッジデータ!AJ35:ナレッジデータ!AL35)</f>
        <v>0</v>
      </c>
      <c r="P35" s="230">
        <f>ナレッジデータ!O35+ナレッジデータ!Z35</f>
        <v>3</v>
      </c>
      <c r="Q35" s="230">
        <f>'町村別－１'!D35</f>
        <v>0</v>
      </c>
      <c r="R35" s="230">
        <f>SUM('町村別－１'!H35:'町村別－１'!J35)</f>
        <v>4</v>
      </c>
      <c r="S35" s="230">
        <f>SUM('町村別－１'!E35:'町村別－１'!G35)</f>
        <v>1</v>
      </c>
      <c r="T35" s="230">
        <f>SUM('町村別－１'!K35:'町村別－１'!L35)</f>
        <v>0</v>
      </c>
      <c r="U35" s="230">
        <f>SUM('町村別－１'!M35:'町村別－１'!O35)</f>
        <v>1</v>
      </c>
      <c r="V35" s="230">
        <v>0</v>
      </c>
      <c r="W35" s="231">
        <f t="shared" si="1"/>
        <v>166</v>
      </c>
    </row>
    <row r="36" spans="1:23" ht="22.5" customHeight="1">
      <c r="A36" s="368"/>
      <c r="B36" s="16"/>
      <c r="C36" s="19" t="s">
        <v>17</v>
      </c>
      <c r="D36" s="231">
        <f>SUM(D34:D35)</f>
        <v>702</v>
      </c>
      <c r="E36" s="231">
        <f>SUM(E34:E35)</f>
        <v>125</v>
      </c>
      <c r="F36" s="231">
        <f aca="true" t="shared" si="12" ref="F36:O36">SUM(F34:F35)</f>
        <v>154</v>
      </c>
      <c r="G36" s="231">
        <f t="shared" si="12"/>
        <v>54</v>
      </c>
      <c r="H36" s="231">
        <f t="shared" si="12"/>
        <v>23</v>
      </c>
      <c r="I36" s="231">
        <f t="shared" si="12"/>
        <v>100</v>
      </c>
      <c r="J36" s="231">
        <f t="shared" si="12"/>
        <v>60</v>
      </c>
      <c r="K36" s="266">
        <f t="shared" si="12"/>
        <v>150</v>
      </c>
      <c r="L36" s="267">
        <f t="shared" si="12"/>
        <v>0</v>
      </c>
      <c r="M36" s="266">
        <f t="shared" si="12"/>
        <v>30</v>
      </c>
      <c r="N36" s="268">
        <f t="shared" si="12"/>
        <v>0</v>
      </c>
      <c r="O36" s="231">
        <f t="shared" si="12"/>
        <v>54</v>
      </c>
      <c r="P36" s="231">
        <f>SUM(P34:P35)</f>
        <v>88</v>
      </c>
      <c r="Q36" s="231">
        <f aca="true" t="shared" si="13" ref="Q36:V36">SUM(Q34:Q35)</f>
        <v>9</v>
      </c>
      <c r="R36" s="231">
        <f t="shared" si="13"/>
        <v>39</v>
      </c>
      <c r="S36" s="231">
        <f t="shared" si="13"/>
        <v>56</v>
      </c>
      <c r="T36" s="231">
        <f t="shared" si="13"/>
        <v>17</v>
      </c>
      <c r="U36" s="231">
        <f t="shared" si="13"/>
        <v>45</v>
      </c>
      <c r="V36" s="277">
        <f t="shared" si="13"/>
        <v>0</v>
      </c>
      <c r="W36" s="231">
        <f t="shared" si="1"/>
        <v>1706</v>
      </c>
    </row>
    <row r="37" spans="1:23" ht="22.5" customHeight="1">
      <c r="A37" s="368"/>
      <c r="B37" s="137" t="s">
        <v>63</v>
      </c>
      <c r="C37" s="333" t="s">
        <v>67</v>
      </c>
      <c r="D37" s="230">
        <f>ナレッジデータ!D37</f>
        <v>1392</v>
      </c>
      <c r="E37" s="230">
        <f>SUM(ナレッジデータ!E37,ナレッジデータ!AU37:ナレッジデータ!AW37)</f>
        <v>337</v>
      </c>
      <c r="F37" s="261">
        <f>ナレッジデータ!F37</f>
        <v>406</v>
      </c>
      <c r="G37" s="230">
        <f>SUM(ナレッジデータ!G37,ナレッジデータ!BD37,ナレッジデータ!BJ37)</f>
        <v>162</v>
      </c>
      <c r="H37" s="230">
        <f>ナレッジデータ!H37</f>
        <v>146</v>
      </c>
      <c r="I37" s="230">
        <f>SUM(ナレッジデータ!I37,ナレッジデータ!P37:ナレッジデータ!Q37)</f>
        <v>242</v>
      </c>
      <c r="J37" s="230">
        <f>ナレッジデータ!J37</f>
        <v>144</v>
      </c>
      <c r="K37" s="262">
        <f>SUM(ナレッジデータ!K37,ナレッジデータ!N37,ナレッジデータ!X37:ナレッジデータ!Y37,ナレッジデータ!AA37:ナレッジデータ!AF37)</f>
        <v>507</v>
      </c>
      <c r="L37" s="263">
        <f>ナレッジデータ!AG37</f>
        <v>25</v>
      </c>
      <c r="M37" s="262">
        <f>SUM(ナレッジデータ!M37,ナレッジデータ!R37:ナレッジデータ!T37)</f>
        <v>122</v>
      </c>
      <c r="N37" s="264">
        <f>ナレッジデータ!W37</f>
        <v>14</v>
      </c>
      <c r="O37" s="265">
        <f>SUM(ナレッジデータ!L37,ナレッジデータ!AJ37:ナレッジデータ!AL37)</f>
        <v>94</v>
      </c>
      <c r="P37" s="230">
        <f>ナレッジデータ!O37+ナレッジデータ!Z37</f>
        <v>102</v>
      </c>
      <c r="Q37" s="230">
        <f>'町村別－１'!D37</f>
        <v>66</v>
      </c>
      <c r="R37" s="230">
        <f>SUM('町村別－１'!H37:'町村別－１'!J37)</f>
        <v>160</v>
      </c>
      <c r="S37" s="230">
        <f>SUM('町村別－１'!E37:'町村別－１'!G37)</f>
        <v>256</v>
      </c>
      <c r="T37" s="230">
        <f>SUM('町村別－１'!K37:'町村別－１'!L37)</f>
        <v>57</v>
      </c>
      <c r="U37" s="230">
        <f>SUM('町村別－１'!M37:'町村別－１'!O37)</f>
        <v>217</v>
      </c>
      <c r="V37" s="230">
        <v>0</v>
      </c>
      <c r="W37" s="231">
        <f t="shared" si="1"/>
        <v>4449</v>
      </c>
    </row>
    <row r="38" spans="1:23" ht="22.5" customHeight="1">
      <c r="A38" s="368"/>
      <c r="B38" s="27" t="s">
        <v>64</v>
      </c>
      <c r="C38" s="334" t="s">
        <v>68</v>
      </c>
      <c r="D38" s="230">
        <f>ナレッジデータ!D38</f>
        <v>0</v>
      </c>
      <c r="E38" s="230">
        <f>SUM(ナレッジデータ!E38,ナレッジデータ!AU38:ナレッジデータ!AW38)</f>
        <v>19</v>
      </c>
      <c r="F38" s="261">
        <f>ナレッジデータ!F38</f>
        <v>3</v>
      </c>
      <c r="G38" s="230">
        <f>SUM(ナレッジデータ!G38,ナレッジデータ!BD38,ナレッジデータ!BJ38)</f>
        <v>0</v>
      </c>
      <c r="H38" s="230">
        <f>ナレッジデータ!H38</f>
        <v>0</v>
      </c>
      <c r="I38" s="230">
        <f>SUM(ナレッジデータ!I38,ナレッジデータ!P38:ナレッジデータ!Q38)</f>
        <v>0</v>
      </c>
      <c r="J38" s="230">
        <f>ナレッジデータ!J38</f>
        <v>0</v>
      </c>
      <c r="K38" s="262">
        <f>SUM(ナレッジデータ!K38,ナレッジデータ!N38,ナレッジデータ!X38:ナレッジデータ!Y38,ナレッジデータ!AA38:ナレッジデータ!AF38)</f>
        <v>1</v>
      </c>
      <c r="L38" s="263">
        <f>ナレッジデータ!AG38</f>
        <v>0</v>
      </c>
      <c r="M38" s="262">
        <f>SUM(ナレッジデータ!M38,ナレッジデータ!R38:ナレッジデータ!T38)</f>
        <v>2</v>
      </c>
      <c r="N38" s="264">
        <f>ナレッジデータ!W38</f>
        <v>0</v>
      </c>
      <c r="O38" s="265">
        <f>SUM(ナレッジデータ!L38,ナレッジデータ!AJ38:ナレッジデータ!AL38)</f>
        <v>0</v>
      </c>
      <c r="P38" s="230">
        <f>ナレッジデータ!O38+ナレッジデータ!Z38</f>
        <v>0</v>
      </c>
      <c r="Q38" s="230">
        <f>'町村別－１'!D38</f>
        <v>0</v>
      </c>
      <c r="R38" s="230">
        <f>SUM('町村別－１'!H38:'町村別－１'!J38)</f>
        <v>0</v>
      </c>
      <c r="S38" s="230">
        <f>SUM('町村別－１'!E38:'町村別－１'!G38)</f>
        <v>0</v>
      </c>
      <c r="T38" s="230">
        <f>SUM('町村別－１'!K38:'町村別－１'!L38)</f>
        <v>0</v>
      </c>
      <c r="U38" s="230">
        <f>SUM('町村別－１'!M38:'町村別－１'!O38)</f>
        <v>0</v>
      </c>
      <c r="V38" s="230">
        <v>0</v>
      </c>
      <c r="W38" s="231">
        <f t="shared" si="1"/>
        <v>25</v>
      </c>
    </row>
    <row r="39" spans="1:23" ht="22.5" customHeight="1">
      <c r="A39" s="368"/>
      <c r="B39" s="116"/>
      <c r="C39" s="223" t="s">
        <v>121</v>
      </c>
      <c r="D39" s="284">
        <f aca="true" t="shared" si="14" ref="D39:V39">SUM(D37:D38)</f>
        <v>1392</v>
      </c>
      <c r="E39" s="285">
        <f t="shared" si="14"/>
        <v>356</v>
      </c>
      <c r="F39" s="285">
        <f t="shared" si="14"/>
        <v>409</v>
      </c>
      <c r="G39" s="285">
        <f t="shared" si="14"/>
        <v>162</v>
      </c>
      <c r="H39" s="285">
        <f t="shared" si="14"/>
        <v>146</v>
      </c>
      <c r="I39" s="285">
        <f t="shared" si="14"/>
        <v>242</v>
      </c>
      <c r="J39" s="285">
        <f t="shared" si="14"/>
        <v>144</v>
      </c>
      <c r="K39" s="286">
        <f t="shared" si="14"/>
        <v>508</v>
      </c>
      <c r="L39" s="287">
        <f t="shared" si="14"/>
        <v>25</v>
      </c>
      <c r="M39" s="286">
        <f t="shared" si="14"/>
        <v>124</v>
      </c>
      <c r="N39" s="288">
        <f t="shared" si="14"/>
        <v>14</v>
      </c>
      <c r="O39" s="285">
        <f t="shared" si="14"/>
        <v>94</v>
      </c>
      <c r="P39" s="285">
        <f>SUM(P37:P38)</f>
        <v>102</v>
      </c>
      <c r="Q39" s="285">
        <f t="shared" si="14"/>
        <v>66</v>
      </c>
      <c r="R39" s="285">
        <f t="shared" si="14"/>
        <v>160</v>
      </c>
      <c r="S39" s="285">
        <f t="shared" si="14"/>
        <v>256</v>
      </c>
      <c r="T39" s="285">
        <f t="shared" si="14"/>
        <v>57</v>
      </c>
      <c r="U39" s="285">
        <f t="shared" si="14"/>
        <v>217</v>
      </c>
      <c r="V39" s="289">
        <f t="shared" si="14"/>
        <v>0</v>
      </c>
      <c r="W39" s="231">
        <f t="shared" si="1"/>
        <v>4474</v>
      </c>
    </row>
    <row r="40" spans="1:23" ht="22.5" customHeight="1">
      <c r="A40" s="368"/>
      <c r="B40" s="358" t="s">
        <v>20</v>
      </c>
      <c r="C40" s="359"/>
      <c r="D40" s="237">
        <f>ナレッジデータ!D40</f>
        <v>666</v>
      </c>
      <c r="E40" s="235">
        <f>ナレッジデータ!E40</f>
        <v>83</v>
      </c>
      <c r="F40" s="235">
        <f>ナレッジデータ!F40</f>
        <v>94</v>
      </c>
      <c r="G40" s="235">
        <f>ナレッジデータ!G40</f>
        <v>40</v>
      </c>
      <c r="H40" s="235">
        <f>ナレッジデータ!H40</f>
        <v>22</v>
      </c>
      <c r="I40" s="235">
        <f>ナレッジデータ!I40</f>
        <v>104</v>
      </c>
      <c r="J40" s="235">
        <f>ナレッジデータ!J40</f>
        <v>36</v>
      </c>
      <c r="K40" s="290">
        <f>ナレッジデータ!N40</f>
        <v>165</v>
      </c>
      <c r="L40" s="291"/>
      <c r="M40" s="290">
        <f>ナレッジデータ!M40</f>
        <v>61</v>
      </c>
      <c r="N40" s="292"/>
      <c r="O40" s="235">
        <f>ナレッジデータ!L40</f>
        <v>55</v>
      </c>
      <c r="P40" s="237">
        <f>ナレッジデータ!O40+ナレッジデータ!Z40</f>
        <v>79</v>
      </c>
      <c r="Q40" s="237">
        <f>'町村別－１'!D40</f>
        <v>4</v>
      </c>
      <c r="R40" s="237">
        <f>'町村別－１'!H40+'町村別－１'!I40+'町村別－１'!J40</f>
        <v>87</v>
      </c>
      <c r="S40" s="237">
        <f>'町村別－１'!E40+'町村別－１'!F40+'町村別－１'!G40</f>
        <v>65</v>
      </c>
      <c r="T40" s="237">
        <f>'町村別－１'!K40+'町村別－１'!L40</f>
        <v>26</v>
      </c>
      <c r="U40" s="237">
        <f>'町村別－１'!M40+'町村別－１'!N40+'町村別－１'!O40</f>
        <v>31</v>
      </c>
      <c r="V40" s="237">
        <v>5</v>
      </c>
      <c r="W40" s="272">
        <f t="shared" si="1"/>
        <v>1623</v>
      </c>
    </row>
    <row r="41" spans="1:23" ht="22.5" customHeight="1">
      <c r="A41" s="363" t="s">
        <v>21</v>
      </c>
      <c r="B41" s="366"/>
      <c r="C41" s="367"/>
      <c r="D41" s="234">
        <f aca="true" t="shared" si="15" ref="D41:V41">D33+D36+D39+D40</f>
        <v>6900</v>
      </c>
      <c r="E41" s="234">
        <f t="shared" si="15"/>
        <v>1266</v>
      </c>
      <c r="F41" s="234">
        <f t="shared" si="15"/>
        <v>1452</v>
      </c>
      <c r="G41" s="234">
        <f t="shared" si="15"/>
        <v>526</v>
      </c>
      <c r="H41" s="234">
        <f t="shared" si="15"/>
        <v>380</v>
      </c>
      <c r="I41" s="234">
        <f t="shared" si="15"/>
        <v>887</v>
      </c>
      <c r="J41" s="234">
        <f t="shared" si="15"/>
        <v>505</v>
      </c>
      <c r="K41" s="273">
        <f t="shared" si="15"/>
        <v>2404</v>
      </c>
      <c r="L41" s="274">
        <f t="shared" si="15"/>
        <v>25</v>
      </c>
      <c r="M41" s="273">
        <f t="shared" si="15"/>
        <v>456</v>
      </c>
      <c r="N41" s="275">
        <f t="shared" si="15"/>
        <v>14</v>
      </c>
      <c r="O41" s="234">
        <f t="shared" si="15"/>
        <v>405</v>
      </c>
      <c r="P41" s="234">
        <f>P33+P36+P39+P40</f>
        <v>585</v>
      </c>
      <c r="Q41" s="234">
        <f t="shared" si="15"/>
        <v>170</v>
      </c>
      <c r="R41" s="234">
        <f t="shared" si="15"/>
        <v>617</v>
      </c>
      <c r="S41" s="234">
        <f t="shared" si="15"/>
        <v>727</v>
      </c>
      <c r="T41" s="234">
        <f t="shared" si="15"/>
        <v>165</v>
      </c>
      <c r="U41" s="234">
        <f t="shared" si="15"/>
        <v>618</v>
      </c>
      <c r="V41" s="234">
        <f t="shared" si="15"/>
        <v>5</v>
      </c>
      <c r="W41" s="234">
        <f t="shared" si="1"/>
        <v>18107</v>
      </c>
    </row>
    <row r="42" spans="1:23" ht="22.5" customHeight="1">
      <c r="A42" s="354" t="s">
        <v>41</v>
      </c>
      <c r="B42" s="379" t="s">
        <v>22</v>
      </c>
      <c r="C42" s="380"/>
      <c r="D42" s="230">
        <f>ナレッジデータ!D42</f>
        <v>4238</v>
      </c>
      <c r="E42" s="293">
        <f>SUM(ナレッジデータ!E42,ナレッジデータ!AU42:ナレッジデータ!AW42)</f>
        <v>434</v>
      </c>
      <c r="F42" s="255">
        <f>ナレッジデータ!F42</f>
        <v>1201</v>
      </c>
      <c r="G42" s="229">
        <f>SUM(ナレッジデータ!G42,ナレッジデータ!BD42,ナレッジデータ!BJ42)</f>
        <v>162</v>
      </c>
      <c r="H42" s="229">
        <f>ナレッジデータ!H42</f>
        <v>104</v>
      </c>
      <c r="I42" s="229">
        <f>SUM(ナレッジデータ!I42,ナレッジデータ!P42:ナレッジデータ!Q42)</f>
        <v>803</v>
      </c>
      <c r="J42" s="229">
        <f>ナレッジデータ!J42</f>
        <v>224</v>
      </c>
      <c r="K42" s="294">
        <f>SUM(ナレッジデータ!K42,ナレッジデータ!N42,ナレッジデータ!X42:ナレッジデータ!Y42,ナレッジデータ!AA42:ナレッジデータ!AF42)</f>
        <v>1164</v>
      </c>
      <c r="L42" s="257">
        <f>ナレッジデータ!AG42</f>
        <v>2</v>
      </c>
      <c r="M42" s="294">
        <f>SUM(ナレッジデータ!M42,ナレッジデータ!R42:ナレッジデータ!T42)</f>
        <v>522</v>
      </c>
      <c r="N42" s="258">
        <f>ナレッジデータ!W42</f>
        <v>0</v>
      </c>
      <c r="O42" s="259">
        <f>SUM(ナレッジデータ!L42,ナレッジデータ!AJ42:ナレッジデータ!AL42)</f>
        <v>286</v>
      </c>
      <c r="P42" s="229">
        <f>ナレッジデータ!O42+ナレッジデータ!Z42</f>
        <v>519</v>
      </c>
      <c r="Q42" s="229">
        <f>'町村別－１'!D42</f>
        <v>47</v>
      </c>
      <c r="R42" s="229">
        <f>SUM('町村別－１'!H42:'町村別－１'!J42)</f>
        <v>650</v>
      </c>
      <c r="S42" s="229">
        <f>SUM('町村別－１'!E42:'町村別－１'!G42)</f>
        <v>359</v>
      </c>
      <c r="T42" s="229">
        <f>SUM('町村別－１'!K42:'町村別－１'!L42)</f>
        <v>168</v>
      </c>
      <c r="U42" s="229">
        <f>SUM('町村別－１'!M42:'町村別－１'!O42)</f>
        <v>215</v>
      </c>
      <c r="V42" s="239">
        <v>0</v>
      </c>
      <c r="W42" s="276">
        <f t="shared" si="1"/>
        <v>11098</v>
      </c>
    </row>
    <row r="43" spans="1:23" ht="22.5" customHeight="1">
      <c r="A43" s="355"/>
      <c r="B43" s="375" t="s">
        <v>23</v>
      </c>
      <c r="C43" s="376"/>
      <c r="D43" s="236">
        <f>ナレッジデータ!D43</f>
        <v>3651</v>
      </c>
      <c r="E43" s="230">
        <f>ナレッジデータ!E43</f>
        <v>322</v>
      </c>
      <c r="F43" s="236">
        <f>ナレッジデータ!F43</f>
        <v>1011</v>
      </c>
      <c r="G43" s="236">
        <f>ナレッジデータ!G43</f>
        <v>203</v>
      </c>
      <c r="H43" s="236">
        <f>ナレッジデータ!H43</f>
        <v>86</v>
      </c>
      <c r="I43" s="236">
        <f>ナレッジデータ!I43</f>
        <v>666</v>
      </c>
      <c r="J43" s="236">
        <f>ナレッジデータ!J43</f>
        <v>172</v>
      </c>
      <c r="K43" s="295">
        <f>ナレッジデータ!N43</f>
        <v>897</v>
      </c>
      <c r="L43" s="296"/>
      <c r="M43" s="297">
        <f>ナレッジデータ!M43</f>
        <v>385</v>
      </c>
      <c r="N43" s="298"/>
      <c r="O43" s="299">
        <f>ナレッジデータ!L43</f>
        <v>272</v>
      </c>
      <c r="P43" s="230">
        <f>ナレッジデータ!O43+ナレッジデータ!Z43</f>
        <v>434</v>
      </c>
      <c r="Q43" s="230">
        <f>'町村別－１'!D43</f>
        <v>36</v>
      </c>
      <c r="R43" s="230">
        <f>'町村別－１'!H43+'町村別－１'!I43+'町村別－１'!J43</f>
        <v>613</v>
      </c>
      <c r="S43" s="230">
        <f>'町村別－１'!E43+'町村別－１'!F43+'町村別－１'!G43</f>
        <v>321</v>
      </c>
      <c r="T43" s="230">
        <f>'町村別－１'!K43+'町村別－１'!L43</f>
        <v>155</v>
      </c>
      <c r="U43" s="230">
        <f>'町村別－１'!M43+'町村別－１'!N43</f>
        <v>183</v>
      </c>
      <c r="V43" s="240">
        <f>ナレッジデータ!W43</f>
        <v>0</v>
      </c>
      <c r="W43" s="231">
        <f t="shared" si="1"/>
        <v>9407</v>
      </c>
    </row>
    <row r="44" spans="1:23" ht="22.5" customHeight="1">
      <c r="A44" s="355"/>
      <c r="B44" s="377" t="s">
        <v>36</v>
      </c>
      <c r="C44" s="378"/>
      <c r="D44" s="230">
        <f>ナレッジデータ!D44</f>
        <v>2382</v>
      </c>
      <c r="E44" s="230">
        <f>ナレッジデータ!E44</f>
        <v>235</v>
      </c>
      <c r="F44" s="230">
        <f>ナレッジデータ!F44</f>
        <v>436</v>
      </c>
      <c r="G44" s="230">
        <f>ナレッジデータ!G44</f>
        <v>129</v>
      </c>
      <c r="H44" s="230">
        <f>ナレッジデータ!H44</f>
        <v>72</v>
      </c>
      <c r="I44" s="230">
        <f>ナレッジデータ!I44</f>
        <v>334</v>
      </c>
      <c r="J44" s="230">
        <f>ナレッジデータ!J44</f>
        <v>94</v>
      </c>
      <c r="K44" s="300">
        <f>ナレッジデータ!N44</f>
        <v>502</v>
      </c>
      <c r="L44" s="263"/>
      <c r="M44" s="297">
        <f>ナレッジデータ!M44</f>
        <v>181</v>
      </c>
      <c r="N44" s="264"/>
      <c r="O44" s="299">
        <f>ナレッジデータ!L44</f>
        <v>147</v>
      </c>
      <c r="P44" s="230">
        <f>ナレッジデータ!O44+ナレッジデータ!Z44</f>
        <v>197</v>
      </c>
      <c r="Q44" s="230">
        <f>'町村別－１'!D44</f>
        <v>25</v>
      </c>
      <c r="R44" s="230">
        <f>'町村別－１'!H44+'町村別－１'!I44+'町村別－１'!J44</f>
        <v>383</v>
      </c>
      <c r="S44" s="230">
        <f>'町村別－１'!E44+'町村別－１'!F44+'町村別－１'!G44</f>
        <v>210</v>
      </c>
      <c r="T44" s="230">
        <f>'町村別－１'!K44+'町村別－１'!L44</f>
        <v>91</v>
      </c>
      <c r="U44" s="230">
        <f>'町村別－１'!M44+'町村別－１'!N44</f>
        <v>138</v>
      </c>
      <c r="V44" s="240">
        <f>ナレッジデータ!W44</f>
        <v>0</v>
      </c>
      <c r="W44" s="231">
        <f t="shared" si="1"/>
        <v>5556</v>
      </c>
    </row>
    <row r="45" spans="1:23" ht="22.5" customHeight="1">
      <c r="A45" s="355"/>
      <c r="B45" s="363" t="s">
        <v>37</v>
      </c>
      <c r="C45" s="367"/>
      <c r="D45" s="301">
        <f>ナレッジデータ!D45</f>
        <v>16090</v>
      </c>
      <c r="E45" s="301">
        <f>ナレッジデータ!E45</f>
        <v>1767</v>
      </c>
      <c r="F45" s="301">
        <f>ナレッジデータ!F45</f>
        <v>2497</v>
      </c>
      <c r="G45" s="301">
        <f>ナレッジデータ!G45</f>
        <v>1401</v>
      </c>
      <c r="H45" s="301">
        <f>ナレッジデータ!H45</f>
        <v>876</v>
      </c>
      <c r="I45" s="301">
        <f>ナレッジデータ!I45</f>
        <v>2165</v>
      </c>
      <c r="J45" s="301">
        <f>ナレッジデータ!J45</f>
        <v>684</v>
      </c>
      <c r="K45" s="302">
        <f>ナレッジデータ!N45</f>
        <v>2543</v>
      </c>
      <c r="L45" s="303"/>
      <c r="M45" s="297">
        <f>ナレッジデータ!M45</f>
        <v>1031</v>
      </c>
      <c r="N45" s="304"/>
      <c r="O45" s="299">
        <f>ナレッジデータ!L45</f>
        <v>987</v>
      </c>
      <c r="P45" s="237">
        <f>ナレッジデータ!O45+ナレッジデータ!Z45</f>
        <v>1328</v>
      </c>
      <c r="Q45" s="237">
        <f>'町村別－１'!D45</f>
        <v>121</v>
      </c>
      <c r="R45" s="237">
        <f>'町村別－１'!H45+'町村別－１'!I45+'町村別－１'!J45</f>
        <v>886</v>
      </c>
      <c r="S45" s="237">
        <f>'町村別－１'!E45+'町村別－１'!F45+'町村別－１'!G45</f>
        <v>1602</v>
      </c>
      <c r="T45" s="237">
        <f>'町村別－１'!K45+'町村別－１'!L45</f>
        <v>678</v>
      </c>
      <c r="U45" s="237">
        <f>'町村別－１'!M45+'町村別－１'!N45</f>
        <v>1577</v>
      </c>
      <c r="V45" s="241">
        <f>ナレッジデータ!W45</f>
        <v>0</v>
      </c>
      <c r="W45" s="272">
        <f t="shared" si="1"/>
        <v>36233</v>
      </c>
    </row>
    <row r="46" spans="1:23" ht="22.5" customHeight="1">
      <c r="A46" s="363" t="s">
        <v>21</v>
      </c>
      <c r="B46" s="366"/>
      <c r="C46" s="367"/>
      <c r="D46" s="234">
        <f>SUM(D42:D45)</f>
        <v>26361</v>
      </c>
      <c r="E46" s="234">
        <f aca="true" t="shared" si="16" ref="E46:S46">SUM(E42:E45)</f>
        <v>2758</v>
      </c>
      <c r="F46" s="234">
        <f>SUM(F42:F45)</f>
        <v>5145</v>
      </c>
      <c r="G46" s="234">
        <f t="shared" si="16"/>
        <v>1895</v>
      </c>
      <c r="H46" s="234">
        <f t="shared" si="16"/>
        <v>1138</v>
      </c>
      <c r="I46" s="234">
        <f t="shared" si="16"/>
        <v>3968</v>
      </c>
      <c r="J46" s="234">
        <f t="shared" si="16"/>
        <v>1174</v>
      </c>
      <c r="K46" s="305">
        <f t="shared" si="16"/>
        <v>5106</v>
      </c>
      <c r="L46" s="306">
        <f t="shared" si="16"/>
        <v>2</v>
      </c>
      <c r="M46" s="305">
        <f t="shared" si="16"/>
        <v>2119</v>
      </c>
      <c r="N46" s="307">
        <f t="shared" si="16"/>
        <v>0</v>
      </c>
      <c r="O46" s="283">
        <f t="shared" si="16"/>
        <v>1692</v>
      </c>
      <c r="P46" s="283">
        <f>SUM(P42:P45)</f>
        <v>2478</v>
      </c>
      <c r="Q46" s="283">
        <f t="shared" si="16"/>
        <v>229</v>
      </c>
      <c r="R46" s="234">
        <f t="shared" si="16"/>
        <v>2532</v>
      </c>
      <c r="S46" s="234">
        <f t="shared" si="16"/>
        <v>2492</v>
      </c>
      <c r="T46" s="234">
        <f>SUM(T42:T45)</f>
        <v>1092</v>
      </c>
      <c r="U46" s="234">
        <f>SUM(U42:U45)</f>
        <v>2113</v>
      </c>
      <c r="V46" s="283">
        <f>SUM(V42:V45)</f>
        <v>0</v>
      </c>
      <c r="W46" s="234">
        <f t="shared" si="1"/>
        <v>62294</v>
      </c>
    </row>
    <row r="47" spans="1:23" ht="22.5" customHeight="1">
      <c r="A47" s="372" t="s">
        <v>24</v>
      </c>
      <c r="B47" s="373"/>
      <c r="C47" s="374"/>
      <c r="D47" s="234">
        <f aca="true" t="shared" si="17" ref="D47:V47">D15+D22+D30+D41+D46</f>
        <v>346227</v>
      </c>
      <c r="E47" s="234">
        <f t="shared" si="17"/>
        <v>46965</v>
      </c>
      <c r="F47" s="234">
        <f t="shared" si="17"/>
        <v>89187</v>
      </c>
      <c r="G47" s="234">
        <f t="shared" si="17"/>
        <v>23307</v>
      </c>
      <c r="H47" s="234">
        <f t="shared" si="17"/>
        <v>13896</v>
      </c>
      <c r="I47" s="234">
        <f t="shared" si="17"/>
        <v>59702</v>
      </c>
      <c r="J47" s="234">
        <f t="shared" si="17"/>
        <v>19325</v>
      </c>
      <c r="K47" s="305">
        <f t="shared" si="17"/>
        <v>93758</v>
      </c>
      <c r="L47" s="306">
        <f t="shared" si="17"/>
        <v>31</v>
      </c>
      <c r="M47" s="305">
        <f t="shared" si="17"/>
        <v>37883</v>
      </c>
      <c r="N47" s="307">
        <f t="shared" si="17"/>
        <v>14</v>
      </c>
      <c r="O47" s="283">
        <f t="shared" si="17"/>
        <v>26816</v>
      </c>
      <c r="P47" s="283">
        <f>P15+P22+P30+P41+P46</f>
        <v>36932</v>
      </c>
      <c r="Q47" s="283">
        <f t="shared" si="17"/>
        <v>5073</v>
      </c>
      <c r="R47" s="234">
        <f t="shared" si="17"/>
        <v>47017</v>
      </c>
      <c r="S47" s="234">
        <f t="shared" si="17"/>
        <v>33535</v>
      </c>
      <c r="T47" s="234">
        <f t="shared" si="17"/>
        <v>14623</v>
      </c>
      <c r="U47" s="234">
        <f t="shared" si="17"/>
        <v>24663</v>
      </c>
      <c r="V47" s="283">
        <f t="shared" si="17"/>
        <v>324</v>
      </c>
      <c r="W47" s="234">
        <f t="shared" si="1"/>
        <v>919278</v>
      </c>
    </row>
    <row r="48" spans="1:23" ht="14.25">
      <c r="A48" s="4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7" t="s">
        <v>0</v>
      </c>
      <c r="L48" s="37"/>
      <c r="M48" s="37"/>
      <c r="N48" s="37"/>
      <c r="O48" s="37"/>
      <c r="P48" s="3" t="s">
        <v>0</v>
      </c>
      <c r="Q48" s="3" t="s">
        <v>0</v>
      </c>
      <c r="R48" s="3" t="s">
        <v>0</v>
      </c>
      <c r="S48" s="3" t="s">
        <v>0</v>
      </c>
      <c r="T48" s="3" t="s">
        <v>0</v>
      </c>
      <c r="U48" s="3" t="s">
        <v>0</v>
      </c>
      <c r="V48" s="3"/>
      <c r="W48" s="3" t="s">
        <v>0</v>
      </c>
    </row>
    <row r="49" ht="14.25">
      <c r="P49" s="2"/>
    </row>
    <row r="50" spans="3:16" ht="14.25">
      <c r="C50" s="5"/>
      <c r="K50" s="2"/>
      <c r="L50" s="2"/>
      <c r="M50" s="2"/>
      <c r="N50" s="2"/>
      <c r="O50" s="2"/>
      <c r="P50" s="2"/>
    </row>
    <row r="51" spans="3:16" ht="14.25">
      <c r="C51" s="5"/>
      <c r="K51" s="2"/>
      <c r="L51" s="2"/>
      <c r="M51" s="2"/>
      <c r="N51" s="2"/>
      <c r="O51" s="2"/>
      <c r="P51" s="2"/>
    </row>
    <row r="52" spans="11:16" ht="14.25">
      <c r="K52" s="2"/>
      <c r="L52" s="2"/>
      <c r="M52" s="2"/>
      <c r="N52" s="2"/>
      <c r="O52" s="2"/>
      <c r="P52" s="2"/>
    </row>
    <row r="53" ht="14.25">
      <c r="P53" s="2"/>
    </row>
    <row r="54" spans="3:16" ht="14.25">
      <c r="C54" s="5"/>
      <c r="K54" s="2"/>
      <c r="L54" s="2"/>
      <c r="M54" s="2"/>
      <c r="N54" s="2"/>
      <c r="O54" s="2"/>
      <c r="P54" s="2"/>
    </row>
    <row r="55" spans="3:16" ht="14.25">
      <c r="C55" s="5"/>
      <c r="K55" s="2"/>
      <c r="L55" s="2"/>
      <c r="M55" s="2"/>
      <c r="N55" s="2"/>
      <c r="O55" s="2"/>
      <c r="P55" s="2"/>
    </row>
    <row r="56" ht="14.25">
      <c r="P56" s="2"/>
    </row>
    <row r="57" spans="11:16" ht="14.25">
      <c r="K57" s="2"/>
      <c r="L57" s="2"/>
      <c r="M57" s="2"/>
      <c r="N57" s="2"/>
      <c r="O57" s="2"/>
      <c r="P57" s="2"/>
    </row>
  </sheetData>
  <sheetProtection/>
  <mergeCells count="37">
    <mergeCell ref="Q3:Q4"/>
    <mergeCell ref="W3:W4"/>
    <mergeCell ref="U3:U4"/>
    <mergeCell ref="T3:T4"/>
    <mergeCell ref="V3:V4"/>
    <mergeCell ref="T2:W2"/>
    <mergeCell ref="S3:S4"/>
    <mergeCell ref="R3:R4"/>
    <mergeCell ref="P3:P4"/>
    <mergeCell ref="A47:C47"/>
    <mergeCell ref="A41:C41"/>
    <mergeCell ref="B43:C43"/>
    <mergeCell ref="A46:C46"/>
    <mergeCell ref="B44:C44"/>
    <mergeCell ref="B45:C45"/>
    <mergeCell ref="B42:C42"/>
    <mergeCell ref="A42:A45"/>
    <mergeCell ref="K3:L3"/>
    <mergeCell ref="B29:C29"/>
    <mergeCell ref="E3:E4"/>
    <mergeCell ref="F3:F4"/>
    <mergeCell ref="G3:G4"/>
    <mergeCell ref="A31:A40"/>
    <mergeCell ref="H3:H4"/>
    <mergeCell ref="A5:A14"/>
    <mergeCell ref="A16:A21"/>
    <mergeCell ref="D3:D4"/>
    <mergeCell ref="I3:I4"/>
    <mergeCell ref="J3:J4"/>
    <mergeCell ref="A23:A29"/>
    <mergeCell ref="M3:N3"/>
    <mergeCell ref="B40:C40"/>
    <mergeCell ref="O3:O4"/>
    <mergeCell ref="B14:C14"/>
    <mergeCell ref="A15:C15"/>
    <mergeCell ref="A22:C22"/>
    <mergeCell ref="A30:C30"/>
  </mergeCells>
  <printOptions horizontalCentered="1"/>
  <pageMargins left="0.1968503937007874" right="0.1968503937007874" top="0.5905511811023623" bottom="0.3937007874015748" header="0.3937007874015748" footer="0"/>
  <pageSetup horizontalDpi="400" verticalDpi="400" orientation="landscape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PageLayoutView="0" workbookViewId="0" topLeftCell="A1">
      <pane xSplit="3" ySplit="4" topLeftCell="D5" activePane="bottomRight" state="frozen"/>
      <selection pane="topLeft" activeCell="A16" sqref="A16:A21"/>
      <selection pane="topRight" activeCell="A16" sqref="A16:A21"/>
      <selection pane="bottomLeft" activeCell="A16" sqref="A16:A21"/>
      <selection pane="bottomRight" activeCell="C50" sqref="C50:O60"/>
    </sheetView>
  </sheetViews>
  <sheetFormatPr defaultColWidth="9.25390625" defaultRowHeight="12"/>
  <cols>
    <col min="1" max="1" width="6.125" style="9" customWidth="1"/>
    <col min="2" max="2" width="10.375" style="9" customWidth="1"/>
    <col min="3" max="3" width="9.25390625" style="9" customWidth="1"/>
    <col min="4" max="15" width="10.25390625" style="2" customWidth="1"/>
    <col min="16" max="16384" width="9.25390625" style="2" customWidth="1"/>
  </cols>
  <sheetData>
    <row r="1" spans="2:15" ht="21">
      <c r="B1" s="2"/>
      <c r="H1" s="1"/>
      <c r="O1" s="5" t="s">
        <v>35</v>
      </c>
    </row>
    <row r="2" spans="3:15" ht="17.25">
      <c r="C2" s="2"/>
      <c r="E2" s="86"/>
      <c r="F2" s="86"/>
      <c r="G2" s="5"/>
      <c r="K2" s="384">
        <f>'市郡別'!T2</f>
        <v>40999</v>
      </c>
      <c r="L2" s="384"/>
      <c r="M2" s="384"/>
      <c r="N2" s="384"/>
      <c r="O2" s="384"/>
    </row>
    <row r="3" spans="1:15" ht="18.75" customHeight="1">
      <c r="A3" s="22"/>
      <c r="B3" s="10"/>
      <c r="C3" s="7" t="s">
        <v>25</v>
      </c>
      <c r="D3" s="17" t="s">
        <v>51</v>
      </c>
      <c r="E3" s="356" t="s">
        <v>122</v>
      </c>
      <c r="F3" s="389"/>
      <c r="G3" s="357"/>
      <c r="H3" s="379" t="s">
        <v>57</v>
      </c>
      <c r="I3" s="387"/>
      <c r="J3" s="388"/>
      <c r="K3" s="379" t="s">
        <v>56</v>
      </c>
      <c r="L3" s="388"/>
      <c r="M3" s="389" t="s">
        <v>52</v>
      </c>
      <c r="N3" s="389"/>
      <c r="O3" s="357"/>
    </row>
    <row r="4" spans="1:15" ht="18.75" customHeight="1">
      <c r="A4" s="6" t="s">
        <v>13</v>
      </c>
      <c r="B4" s="11"/>
      <c r="C4" s="18"/>
      <c r="D4" s="130" t="s">
        <v>26</v>
      </c>
      <c r="E4" s="227" t="s">
        <v>54</v>
      </c>
      <c r="F4" s="91" t="s">
        <v>27</v>
      </c>
      <c r="G4" s="92" t="s">
        <v>29</v>
      </c>
      <c r="H4" s="35" t="s">
        <v>30</v>
      </c>
      <c r="I4" s="28" t="s">
        <v>31</v>
      </c>
      <c r="J4" s="36" t="s">
        <v>28</v>
      </c>
      <c r="K4" s="131" t="s">
        <v>55</v>
      </c>
      <c r="L4" s="132" t="s">
        <v>28</v>
      </c>
      <c r="M4" s="129" t="s">
        <v>32</v>
      </c>
      <c r="N4" s="115" t="s">
        <v>53</v>
      </c>
      <c r="O4" s="92" t="s">
        <v>28</v>
      </c>
    </row>
    <row r="5" spans="1:15" ht="18.75" customHeight="1">
      <c r="A5" s="369" t="s">
        <v>42</v>
      </c>
      <c r="B5" s="31"/>
      <c r="C5" s="32" t="s">
        <v>14</v>
      </c>
      <c r="D5" s="236">
        <f>SUM(ナレッジデータ!U5:ナレッジデータ!V5)</f>
        <v>106</v>
      </c>
      <c r="E5" s="308">
        <f>SUM(ナレッジデータ!AQ5:ナレッジデータ!AS5)</f>
        <v>220</v>
      </c>
      <c r="F5" s="309">
        <f>SUM(ナレッジデータ!AN5:ナレッジデータ!AP5)</f>
        <v>357</v>
      </c>
      <c r="G5" s="310">
        <f>ナレッジデータ!AT5</f>
        <v>0</v>
      </c>
      <c r="H5" s="308">
        <f>ナレッジデータ!AH5</f>
        <v>360</v>
      </c>
      <c r="I5" s="311">
        <f>ナレッジデータ!AI5</f>
        <v>183</v>
      </c>
      <c r="J5" s="310">
        <f>ナレッジデータ!AM5</f>
        <v>0</v>
      </c>
      <c r="K5" s="308">
        <f>SUM(ナレッジデータ!AX5:ナレッジデータ!BA5)</f>
        <v>136</v>
      </c>
      <c r="L5" s="310">
        <f>ナレッジデータ!BB5</f>
        <v>0</v>
      </c>
      <c r="M5" s="312">
        <f>SUM(ナレッジデータ!BC5,ナレッジデータ!BI5)</f>
        <v>169</v>
      </c>
      <c r="N5" s="311">
        <f>SUM(ナレッジデータ!BE5:ナレッジデータ!BF5,ナレッジデータ!BH5,ナレッジデータ!BK5)</f>
        <v>330</v>
      </c>
      <c r="O5" s="244">
        <f>ナレッジデータ!BG5</f>
        <v>0</v>
      </c>
    </row>
    <row r="6" spans="1:15" ht="18.75" customHeight="1">
      <c r="A6" s="370"/>
      <c r="B6" s="21" t="s">
        <v>15</v>
      </c>
      <c r="C6" s="19" t="s">
        <v>16</v>
      </c>
      <c r="D6" s="236">
        <f>SUM(ナレッジデータ!U6:ナレッジデータ!V6)</f>
        <v>115</v>
      </c>
      <c r="E6" s="313">
        <f>SUM(ナレッジデータ!AQ6:ナレッジデータ!AS6)</f>
        <v>99</v>
      </c>
      <c r="F6" s="314">
        <f>SUM(ナレッジデータ!AN6:ナレッジデータ!AP6)</f>
        <v>211</v>
      </c>
      <c r="G6" s="245">
        <f>ナレッジデータ!AT6</f>
        <v>0</v>
      </c>
      <c r="H6" s="313">
        <f>ナレッジデータ!AH6</f>
        <v>88</v>
      </c>
      <c r="I6" s="315">
        <f>ナレッジデータ!AI6</f>
        <v>70</v>
      </c>
      <c r="J6" s="245">
        <f>ナレッジデータ!AM6</f>
        <v>0</v>
      </c>
      <c r="K6" s="313">
        <f>SUM(ナレッジデータ!AX6:ナレッジデータ!BA6)</f>
        <v>179</v>
      </c>
      <c r="L6" s="245">
        <f>ナレッジデータ!BB6</f>
        <v>0</v>
      </c>
      <c r="M6" s="313">
        <f>SUM(ナレッジデータ!BC6,ナレッジデータ!BI6)</f>
        <v>41</v>
      </c>
      <c r="N6" s="311">
        <f>SUM(ナレッジデータ!BE6:ナレッジデータ!BF6,ナレッジデータ!BH6,ナレッジデータ!BK6)</f>
        <v>98</v>
      </c>
      <c r="O6" s="310">
        <f>ナレッジデータ!BG6</f>
        <v>0</v>
      </c>
    </row>
    <row r="7" spans="1:15" ht="18.75" customHeight="1">
      <c r="A7" s="370"/>
      <c r="B7" s="27"/>
      <c r="C7" s="19" t="s">
        <v>17</v>
      </c>
      <c r="D7" s="316">
        <f aca="true" t="shared" si="0" ref="D7:O7">SUM(D5:D6)</f>
        <v>221</v>
      </c>
      <c r="E7" s="316">
        <f t="shared" si="0"/>
        <v>319</v>
      </c>
      <c r="F7" s="317">
        <f t="shared" si="0"/>
        <v>568</v>
      </c>
      <c r="G7" s="267">
        <f t="shared" si="0"/>
        <v>0</v>
      </c>
      <c r="H7" s="316">
        <f t="shared" si="0"/>
        <v>448</v>
      </c>
      <c r="I7" s="317">
        <f t="shared" si="0"/>
        <v>253</v>
      </c>
      <c r="J7" s="267">
        <f t="shared" si="0"/>
        <v>0</v>
      </c>
      <c r="K7" s="316">
        <f t="shared" si="0"/>
        <v>315</v>
      </c>
      <c r="L7" s="267">
        <f t="shared" si="0"/>
        <v>0</v>
      </c>
      <c r="M7" s="316">
        <f t="shared" si="0"/>
        <v>210</v>
      </c>
      <c r="N7" s="317">
        <f t="shared" si="0"/>
        <v>428</v>
      </c>
      <c r="O7" s="267">
        <f t="shared" si="0"/>
        <v>0</v>
      </c>
    </row>
    <row r="8" spans="1:15" ht="18.75" customHeight="1">
      <c r="A8" s="370"/>
      <c r="B8" s="20"/>
      <c r="C8" s="19" t="s">
        <v>14</v>
      </c>
      <c r="D8" s="236">
        <f>SUM(ナレッジデータ!U8:ナレッジデータ!V8)</f>
        <v>197</v>
      </c>
      <c r="E8" s="308">
        <f>SUM(ナレッジデータ!AQ8:ナレッジデータ!AS8)</f>
        <v>448</v>
      </c>
      <c r="F8" s="309">
        <f>SUM(ナレッジデータ!AN8:ナレッジデータ!AP8)</f>
        <v>851</v>
      </c>
      <c r="G8" s="310">
        <f>ナレッジデータ!AT8</f>
        <v>0</v>
      </c>
      <c r="H8" s="308">
        <f>ナレッジデータ!AH8</f>
        <v>925</v>
      </c>
      <c r="I8" s="311">
        <f>ナレッジデータ!AI8</f>
        <v>562</v>
      </c>
      <c r="J8" s="310">
        <f>ナレッジデータ!AM8</f>
        <v>0</v>
      </c>
      <c r="K8" s="308">
        <f>SUM(ナレッジデータ!AX8:ナレッジデータ!BA8)</f>
        <v>417</v>
      </c>
      <c r="L8" s="310">
        <f>ナレッジデータ!BB8</f>
        <v>0</v>
      </c>
      <c r="M8" s="313">
        <f>SUM(ナレッジデータ!BC8,ナレッジデータ!BI8)</f>
        <v>391</v>
      </c>
      <c r="N8" s="311">
        <f>SUM(ナレッジデータ!BE8:ナレッジデータ!BF8,ナレッジデータ!BH8,ナレッジデータ!BK8)</f>
        <v>608</v>
      </c>
      <c r="O8" s="310">
        <f>ナレッジデータ!BG8</f>
        <v>0</v>
      </c>
    </row>
    <row r="9" spans="1:15" ht="18.75" customHeight="1">
      <c r="A9" s="370"/>
      <c r="B9" s="14" t="s">
        <v>18</v>
      </c>
      <c r="C9" s="19" t="s">
        <v>16</v>
      </c>
      <c r="D9" s="236">
        <f>SUM(ナレッジデータ!U9:ナレッジデータ!V9)</f>
        <v>11</v>
      </c>
      <c r="E9" s="308">
        <f>SUM(ナレッジデータ!AQ9:ナレッジデータ!AS9)</f>
        <v>3</v>
      </c>
      <c r="F9" s="309">
        <f>SUM(ナレッジデータ!AN9:ナレッジデータ!AP9)</f>
        <v>18</v>
      </c>
      <c r="G9" s="310">
        <f>ナレッジデータ!AT9</f>
        <v>0</v>
      </c>
      <c r="H9" s="308">
        <f>ナレッジデータ!AH9</f>
        <v>16</v>
      </c>
      <c r="I9" s="311">
        <f>ナレッジデータ!AI9</f>
        <v>5</v>
      </c>
      <c r="J9" s="310">
        <f>ナレッジデータ!AM9</f>
        <v>0</v>
      </c>
      <c r="K9" s="308">
        <f>SUM(ナレッジデータ!AX9:ナレッジデータ!BA9)</f>
        <v>14</v>
      </c>
      <c r="L9" s="310">
        <f>ナレッジデータ!BB9</f>
        <v>0</v>
      </c>
      <c r="M9" s="313">
        <f>SUM(ナレッジデータ!BC9,ナレッジデータ!BI9)</f>
        <v>7</v>
      </c>
      <c r="N9" s="311">
        <f>SUM(ナレッジデータ!BE9:ナレッジデータ!BF9,ナレッジデータ!BH9,ナレッジデータ!BK9)</f>
        <v>12</v>
      </c>
      <c r="O9" s="310">
        <f>ナレッジデータ!BG9</f>
        <v>0</v>
      </c>
    </row>
    <row r="10" spans="1:15" ht="18.75" customHeight="1">
      <c r="A10" s="370"/>
      <c r="B10" s="13"/>
      <c r="C10" s="19" t="s">
        <v>17</v>
      </c>
      <c r="D10" s="316">
        <f aca="true" t="shared" si="1" ref="D10:O10">SUM(D8:D9)</f>
        <v>208</v>
      </c>
      <c r="E10" s="316">
        <f t="shared" si="1"/>
        <v>451</v>
      </c>
      <c r="F10" s="317">
        <f t="shared" si="1"/>
        <v>869</v>
      </c>
      <c r="G10" s="267">
        <f t="shared" si="1"/>
        <v>0</v>
      </c>
      <c r="H10" s="316">
        <f t="shared" si="1"/>
        <v>941</v>
      </c>
      <c r="I10" s="317">
        <f t="shared" si="1"/>
        <v>567</v>
      </c>
      <c r="J10" s="267">
        <f t="shared" si="1"/>
        <v>0</v>
      </c>
      <c r="K10" s="316">
        <f t="shared" si="1"/>
        <v>431</v>
      </c>
      <c r="L10" s="267">
        <f t="shared" si="1"/>
        <v>0</v>
      </c>
      <c r="M10" s="316">
        <f t="shared" si="1"/>
        <v>398</v>
      </c>
      <c r="N10" s="317">
        <f t="shared" si="1"/>
        <v>620</v>
      </c>
      <c r="O10" s="267">
        <f t="shared" si="1"/>
        <v>0</v>
      </c>
    </row>
    <row r="11" spans="1:15" ht="18.75" customHeight="1">
      <c r="A11" s="370"/>
      <c r="B11" s="4"/>
      <c r="C11" s="19" t="s">
        <v>14</v>
      </c>
      <c r="D11" s="236">
        <f>SUM(ナレッジデータ!U11:ナレッジデータ!V11)</f>
        <v>0</v>
      </c>
      <c r="E11" s="308">
        <f>SUM(ナレッジデータ!AQ11:ナレッジデータ!AS11)</f>
        <v>2</v>
      </c>
      <c r="F11" s="309">
        <f>SUM(ナレッジデータ!AN11:ナレッジデータ!AP11)</f>
        <v>7</v>
      </c>
      <c r="G11" s="310">
        <f>ナレッジデータ!AT11</f>
        <v>0</v>
      </c>
      <c r="H11" s="308">
        <f>ナレッジデータ!AH11</f>
        <v>3</v>
      </c>
      <c r="I11" s="311">
        <f>ナレッジデータ!AI11</f>
        <v>1</v>
      </c>
      <c r="J11" s="310">
        <f>ナレッジデータ!AM11</f>
        <v>0</v>
      </c>
      <c r="K11" s="308">
        <f>SUM(ナレッジデータ!AX11:ナレッジデータ!BA11)</f>
        <v>1</v>
      </c>
      <c r="L11" s="310">
        <f>ナレッジデータ!BB11</f>
        <v>0</v>
      </c>
      <c r="M11" s="313">
        <f>SUM(ナレッジデータ!BC11,ナレッジデータ!BI11)</f>
        <v>2</v>
      </c>
      <c r="N11" s="315">
        <f>SUM(ナレッジデータ!BE11:ナレッジデータ!BF11,ナレッジデータ!BH11,ナレッジデータ!BK11)</f>
        <v>0</v>
      </c>
      <c r="O11" s="245">
        <f>ナレッジデータ!BG11</f>
        <v>0</v>
      </c>
    </row>
    <row r="12" spans="1:15" ht="18.75" customHeight="1">
      <c r="A12" s="370"/>
      <c r="B12" s="23" t="s">
        <v>19</v>
      </c>
      <c r="C12" s="19" t="s">
        <v>16</v>
      </c>
      <c r="D12" s="236">
        <f>SUM(ナレッジデータ!U12:ナレッジデータ!V12)</f>
        <v>4</v>
      </c>
      <c r="E12" s="308">
        <f>SUM(ナレッジデータ!AQ12:ナレッジデータ!AS12)</f>
        <v>2</v>
      </c>
      <c r="F12" s="309">
        <f>SUM(ナレッジデータ!AN12:ナレッジデータ!AP12)</f>
        <v>10</v>
      </c>
      <c r="G12" s="310">
        <f>ナレッジデータ!AT12</f>
        <v>0</v>
      </c>
      <c r="H12" s="308">
        <f>ナレッジデータ!AH12</f>
        <v>0</v>
      </c>
      <c r="I12" s="311">
        <f>ナレッジデータ!AI12</f>
        <v>2</v>
      </c>
      <c r="J12" s="310">
        <f>ナレッジデータ!AM12</f>
        <v>0</v>
      </c>
      <c r="K12" s="308">
        <f>SUM(ナレッジデータ!AX12:ナレッジデータ!BA12)</f>
        <v>1</v>
      </c>
      <c r="L12" s="310">
        <f>ナレッジデータ!BB12</f>
        <v>0</v>
      </c>
      <c r="M12" s="313">
        <f>SUM(ナレッジデータ!BC12,ナレッジデータ!BI12)</f>
        <v>0</v>
      </c>
      <c r="N12" s="315">
        <f>SUM(ナレッジデータ!BE12:ナレッジデータ!BF12,ナレッジデータ!BH12,ナレッジデータ!BK12)</f>
        <v>5</v>
      </c>
      <c r="O12" s="245">
        <f>ナレッジデータ!BG12</f>
        <v>0</v>
      </c>
    </row>
    <row r="13" spans="1:15" ht="18.75" customHeight="1">
      <c r="A13" s="370"/>
      <c r="B13" s="4"/>
      <c r="C13" s="19" t="s">
        <v>17</v>
      </c>
      <c r="D13" s="316">
        <f aca="true" t="shared" si="2" ref="D13:O13">SUM(D11:D12)</f>
        <v>4</v>
      </c>
      <c r="E13" s="316">
        <f t="shared" si="2"/>
        <v>4</v>
      </c>
      <c r="F13" s="317">
        <f t="shared" si="2"/>
        <v>17</v>
      </c>
      <c r="G13" s="267">
        <f t="shared" si="2"/>
        <v>0</v>
      </c>
      <c r="H13" s="316">
        <f t="shared" si="2"/>
        <v>3</v>
      </c>
      <c r="I13" s="317">
        <f t="shared" si="2"/>
        <v>3</v>
      </c>
      <c r="J13" s="267">
        <f t="shared" si="2"/>
        <v>0</v>
      </c>
      <c r="K13" s="316">
        <f t="shared" si="2"/>
        <v>2</v>
      </c>
      <c r="L13" s="267">
        <f t="shared" si="2"/>
        <v>0</v>
      </c>
      <c r="M13" s="316">
        <f t="shared" si="2"/>
        <v>2</v>
      </c>
      <c r="N13" s="317">
        <f t="shared" si="2"/>
        <v>5</v>
      </c>
      <c r="O13" s="267">
        <f t="shared" si="2"/>
        <v>0</v>
      </c>
    </row>
    <row r="14" spans="1:15" ht="18.75" customHeight="1">
      <c r="A14" s="370"/>
      <c r="B14" s="358" t="s">
        <v>20</v>
      </c>
      <c r="C14" s="362"/>
      <c r="D14" s="318">
        <f>ナレッジデータ!U14+ナレッジデータ!V14</f>
        <v>664</v>
      </c>
      <c r="E14" s="318">
        <f>ナレッジデータ!AQ14+ナレッジデータ!AR14+ナレッジデータ!AS14</f>
        <v>1953</v>
      </c>
      <c r="F14" s="319">
        <f>ナレッジデータ!AN14+ナレッジデータ!AO14+ナレッジデータ!AP14</f>
        <v>4000</v>
      </c>
      <c r="G14" s="270"/>
      <c r="H14" s="318">
        <f>ナレッジデータ!AH14</f>
        <v>2757</v>
      </c>
      <c r="I14" s="319">
        <f>ナレッジデータ!AI14</f>
        <v>1094</v>
      </c>
      <c r="J14" s="270"/>
      <c r="K14" s="318">
        <f>ナレッジデータ!AX14+ナレッジデータ!AY14+ナレッジデータ!AZ14+ナレッジデータ!BA14</f>
        <v>2108</v>
      </c>
      <c r="L14" s="270"/>
      <c r="M14" s="318">
        <f>ナレッジデータ!BC14+ナレッジデータ!BI14</f>
        <v>1646</v>
      </c>
      <c r="N14" s="315">
        <f>SUM(ナレッジデータ!BE14:ナレッジデータ!BF14,ナレッジデータ!BH14,ナレッジデータ!BK14)</f>
        <v>3087</v>
      </c>
      <c r="O14" s="270"/>
    </row>
    <row r="15" spans="1:15" ht="18.75" customHeight="1">
      <c r="A15" s="363" t="s">
        <v>21</v>
      </c>
      <c r="B15" s="364"/>
      <c r="C15" s="365"/>
      <c r="D15" s="320">
        <f aca="true" t="shared" si="3" ref="D15:O15">D7+D10+D13+D14</f>
        <v>1097</v>
      </c>
      <c r="E15" s="320">
        <f t="shared" si="3"/>
        <v>2727</v>
      </c>
      <c r="F15" s="321">
        <f t="shared" si="3"/>
        <v>5454</v>
      </c>
      <c r="G15" s="274">
        <f t="shared" si="3"/>
        <v>0</v>
      </c>
      <c r="H15" s="320">
        <f t="shared" si="3"/>
        <v>4149</v>
      </c>
      <c r="I15" s="321">
        <f t="shared" si="3"/>
        <v>1917</v>
      </c>
      <c r="J15" s="274">
        <f t="shared" si="3"/>
        <v>0</v>
      </c>
      <c r="K15" s="320">
        <f t="shared" si="3"/>
        <v>2856</v>
      </c>
      <c r="L15" s="274">
        <f t="shared" si="3"/>
        <v>0</v>
      </c>
      <c r="M15" s="320">
        <f t="shared" si="3"/>
        <v>2256</v>
      </c>
      <c r="N15" s="321">
        <f t="shared" si="3"/>
        <v>4140</v>
      </c>
      <c r="O15" s="274">
        <f t="shared" si="3"/>
        <v>0</v>
      </c>
    </row>
    <row r="16" spans="1:15" ht="18.75" customHeight="1">
      <c r="A16" s="354" t="s">
        <v>43</v>
      </c>
      <c r="B16" s="4"/>
      <c r="C16" s="26" t="s">
        <v>14</v>
      </c>
      <c r="D16" s="236">
        <f>SUM(ナレッジデータ!U16:ナレッジデータ!V16)</f>
        <v>1</v>
      </c>
      <c r="E16" s="308">
        <f>SUM(ナレッジデータ!AQ16:ナレッジデータ!AS16)</f>
        <v>5</v>
      </c>
      <c r="F16" s="309">
        <f>SUM(ナレッジデータ!AN16:ナレッジデータ!AP16)</f>
        <v>2</v>
      </c>
      <c r="G16" s="310">
        <f>ナレッジデータ!AT16</f>
        <v>0</v>
      </c>
      <c r="H16" s="308">
        <f>ナレッジデータ!AH16</f>
        <v>13</v>
      </c>
      <c r="I16" s="311">
        <f>ナレッジデータ!AI16</f>
        <v>7</v>
      </c>
      <c r="J16" s="310">
        <f>ナレッジデータ!AM16</f>
        <v>0</v>
      </c>
      <c r="K16" s="308">
        <f>SUM(ナレッジデータ!AX16:ナレッジデータ!BA16)</f>
        <v>3</v>
      </c>
      <c r="L16" s="310">
        <f>ナレッジデータ!BB16</f>
        <v>0</v>
      </c>
      <c r="M16" s="313">
        <f>SUM(ナレッジデータ!BC16,ナレッジデータ!BI16)</f>
        <v>1</v>
      </c>
      <c r="N16" s="311">
        <f>SUM(ナレッジデータ!BE16:ナレッジデータ!BF16,ナレッジデータ!BH16,ナレッジデータ!BK16)</f>
        <v>5</v>
      </c>
      <c r="O16" s="310">
        <f>ナレッジデータ!BG16</f>
        <v>0</v>
      </c>
    </row>
    <row r="17" spans="1:15" ht="18.75" customHeight="1">
      <c r="A17" s="355"/>
      <c r="B17" s="14" t="s">
        <v>15</v>
      </c>
      <c r="C17" s="19" t="s">
        <v>16</v>
      </c>
      <c r="D17" s="236">
        <f>SUM(ナレッジデータ!U17:ナレッジデータ!V17)</f>
        <v>0</v>
      </c>
      <c r="E17" s="308">
        <f>SUM(ナレッジデータ!AQ17:ナレッジデータ!AS17)</f>
        <v>0</v>
      </c>
      <c r="F17" s="309">
        <f>SUM(ナレッジデータ!AN17:ナレッジデータ!AP17)</f>
        <v>20</v>
      </c>
      <c r="G17" s="310">
        <f>ナレッジデータ!AT17</f>
        <v>0</v>
      </c>
      <c r="H17" s="308">
        <f>ナレッジデータ!AH17</f>
        <v>5</v>
      </c>
      <c r="I17" s="311">
        <f>ナレッジデータ!AI17</f>
        <v>2</v>
      </c>
      <c r="J17" s="310">
        <f>ナレッジデータ!AM17</f>
        <v>0</v>
      </c>
      <c r="K17" s="308">
        <f>SUM(ナレッジデータ!AX17:ナレッジデータ!BA17)</f>
        <v>1</v>
      </c>
      <c r="L17" s="310">
        <f>ナレッジデータ!BB17</f>
        <v>0</v>
      </c>
      <c r="M17" s="313">
        <f>SUM(ナレッジデータ!BC17,ナレッジデータ!BI17)</f>
        <v>14</v>
      </c>
      <c r="N17" s="311">
        <f>SUM(ナレッジデータ!BE17:ナレッジデータ!BF17,ナレッジデータ!BH17,ナレッジデータ!BK17)</f>
        <v>9</v>
      </c>
      <c r="O17" s="310">
        <f>ナレッジデータ!BG17</f>
        <v>0</v>
      </c>
    </row>
    <row r="18" spans="1:15" ht="18.75" customHeight="1">
      <c r="A18" s="355"/>
      <c r="B18" s="4"/>
      <c r="C18" s="19" t="s">
        <v>17</v>
      </c>
      <c r="D18" s="316">
        <f aca="true" t="shared" si="4" ref="D18:O18">SUM(D16:D17)</f>
        <v>1</v>
      </c>
      <c r="E18" s="316">
        <f t="shared" si="4"/>
        <v>5</v>
      </c>
      <c r="F18" s="317">
        <f t="shared" si="4"/>
        <v>22</v>
      </c>
      <c r="G18" s="267">
        <f t="shared" si="4"/>
        <v>0</v>
      </c>
      <c r="H18" s="316">
        <f t="shared" si="4"/>
        <v>18</v>
      </c>
      <c r="I18" s="317">
        <f t="shared" si="4"/>
        <v>9</v>
      </c>
      <c r="J18" s="267">
        <f t="shared" si="4"/>
        <v>0</v>
      </c>
      <c r="K18" s="316">
        <f t="shared" si="4"/>
        <v>4</v>
      </c>
      <c r="L18" s="267">
        <f t="shared" si="4"/>
        <v>0</v>
      </c>
      <c r="M18" s="316">
        <f t="shared" si="4"/>
        <v>15</v>
      </c>
      <c r="N18" s="317">
        <f t="shared" si="4"/>
        <v>14</v>
      </c>
      <c r="O18" s="267">
        <f t="shared" si="4"/>
        <v>0</v>
      </c>
    </row>
    <row r="19" spans="1:15" ht="18.75" customHeight="1">
      <c r="A19" s="355"/>
      <c r="B19" s="20"/>
      <c r="C19" s="19" t="s">
        <v>14</v>
      </c>
      <c r="D19" s="236">
        <f>SUM(ナレッジデータ!U19:ナレッジデータ!V19)</f>
        <v>8</v>
      </c>
      <c r="E19" s="308">
        <f>SUM(ナレッジデータ!AQ19:ナレッジデータ!AS19)</f>
        <v>20</v>
      </c>
      <c r="F19" s="309">
        <f>SUM(ナレッジデータ!AN19:ナレッジデータ!AP19)</f>
        <v>43</v>
      </c>
      <c r="G19" s="310">
        <f>ナレッジデータ!AT19</f>
        <v>0</v>
      </c>
      <c r="H19" s="308">
        <f>ナレッジデータ!AH19</f>
        <v>18</v>
      </c>
      <c r="I19" s="311">
        <f>ナレッジデータ!AI19</f>
        <v>6</v>
      </c>
      <c r="J19" s="310">
        <f>ナレッジデータ!AM19</f>
        <v>0</v>
      </c>
      <c r="K19" s="308">
        <f>SUM(ナレッジデータ!AX19:ナレッジデータ!BA19)</f>
        <v>21</v>
      </c>
      <c r="L19" s="310">
        <f>ナレッジデータ!BB19</f>
        <v>0</v>
      </c>
      <c r="M19" s="313">
        <f>SUM(ナレッジデータ!BC19,ナレッジデータ!BI19)</f>
        <v>18</v>
      </c>
      <c r="N19" s="311">
        <f>SUM(ナレッジデータ!BE19:ナレッジデータ!BF19,ナレッジデータ!BH19,ナレッジデータ!BK19)</f>
        <v>49</v>
      </c>
      <c r="O19" s="310">
        <f>ナレッジデータ!BG19</f>
        <v>0</v>
      </c>
    </row>
    <row r="20" spans="1:15" ht="18.75" customHeight="1">
      <c r="A20" s="355"/>
      <c r="B20" s="14" t="s">
        <v>18</v>
      </c>
      <c r="C20" s="19" t="s">
        <v>16</v>
      </c>
      <c r="D20" s="236">
        <f>SUM(ナレッジデータ!U20:ナレッジデータ!V20)</f>
        <v>0</v>
      </c>
      <c r="E20" s="308">
        <f>SUM(ナレッジデータ!AQ20:ナレッジデータ!AS20)</f>
        <v>0</v>
      </c>
      <c r="F20" s="309">
        <f>SUM(ナレッジデータ!AN20:ナレッジデータ!AP20)</f>
        <v>13</v>
      </c>
      <c r="G20" s="310">
        <f>ナレッジデータ!AT20</f>
        <v>0</v>
      </c>
      <c r="H20" s="308">
        <f>ナレッジデータ!AH20</f>
        <v>3</v>
      </c>
      <c r="I20" s="311">
        <f>ナレッジデータ!AI20</f>
        <v>1</v>
      </c>
      <c r="J20" s="310">
        <f>ナレッジデータ!AM20</f>
        <v>0</v>
      </c>
      <c r="K20" s="308">
        <f>SUM(ナレッジデータ!AX20:ナレッジデータ!BA20)</f>
        <v>0</v>
      </c>
      <c r="L20" s="310">
        <f>ナレッジデータ!BB20</f>
        <v>0</v>
      </c>
      <c r="M20" s="313">
        <f>SUM(ナレッジデータ!BC20,ナレッジデータ!BI20)</f>
        <v>10</v>
      </c>
      <c r="N20" s="311">
        <f>SUM(ナレッジデータ!BE20:ナレッジデータ!BF20,ナレッジデータ!BH20,ナレッジデータ!BK20)</f>
        <v>3</v>
      </c>
      <c r="O20" s="310">
        <f>ナレッジデータ!BG20</f>
        <v>0</v>
      </c>
    </row>
    <row r="21" spans="1:15" ht="18.75" customHeight="1">
      <c r="A21" s="355"/>
      <c r="B21" s="8"/>
      <c r="C21" s="24" t="s">
        <v>17</v>
      </c>
      <c r="D21" s="322">
        <f aca="true" t="shared" si="5" ref="D21:O21">SUM(D19:D20)</f>
        <v>8</v>
      </c>
      <c r="E21" s="322">
        <f t="shared" si="5"/>
        <v>20</v>
      </c>
      <c r="F21" s="323">
        <f t="shared" si="5"/>
        <v>56</v>
      </c>
      <c r="G21" s="324">
        <f t="shared" si="5"/>
        <v>0</v>
      </c>
      <c r="H21" s="322">
        <f t="shared" si="5"/>
        <v>21</v>
      </c>
      <c r="I21" s="323">
        <f t="shared" si="5"/>
        <v>7</v>
      </c>
      <c r="J21" s="324">
        <f t="shared" si="5"/>
        <v>0</v>
      </c>
      <c r="K21" s="322">
        <f t="shared" si="5"/>
        <v>21</v>
      </c>
      <c r="L21" s="324">
        <f t="shared" si="5"/>
        <v>0</v>
      </c>
      <c r="M21" s="322">
        <f t="shared" si="5"/>
        <v>28</v>
      </c>
      <c r="N21" s="323">
        <f t="shared" si="5"/>
        <v>52</v>
      </c>
      <c r="O21" s="324">
        <f t="shared" si="5"/>
        <v>0</v>
      </c>
    </row>
    <row r="22" spans="1:15" ht="18.75" customHeight="1">
      <c r="A22" s="363" t="s">
        <v>21</v>
      </c>
      <c r="B22" s="366"/>
      <c r="C22" s="367"/>
      <c r="D22" s="320">
        <f aca="true" t="shared" si="6" ref="D22:O22">D18+D21</f>
        <v>9</v>
      </c>
      <c r="E22" s="320">
        <f t="shared" si="6"/>
        <v>25</v>
      </c>
      <c r="F22" s="321">
        <f t="shared" si="6"/>
        <v>78</v>
      </c>
      <c r="G22" s="274">
        <f t="shared" si="6"/>
        <v>0</v>
      </c>
      <c r="H22" s="320">
        <f t="shared" si="6"/>
        <v>39</v>
      </c>
      <c r="I22" s="321">
        <f t="shared" si="6"/>
        <v>16</v>
      </c>
      <c r="J22" s="274">
        <f t="shared" si="6"/>
        <v>0</v>
      </c>
      <c r="K22" s="320">
        <f t="shared" si="6"/>
        <v>25</v>
      </c>
      <c r="L22" s="274">
        <f t="shared" si="6"/>
        <v>0</v>
      </c>
      <c r="M22" s="320">
        <f t="shared" si="6"/>
        <v>43</v>
      </c>
      <c r="N22" s="321">
        <f t="shared" si="6"/>
        <v>66</v>
      </c>
      <c r="O22" s="274">
        <f t="shared" si="6"/>
        <v>0</v>
      </c>
    </row>
    <row r="23" spans="1:15" ht="18.75" customHeight="1">
      <c r="A23" s="354" t="s">
        <v>40</v>
      </c>
      <c r="B23" s="4"/>
      <c r="C23" s="26" t="s">
        <v>14</v>
      </c>
      <c r="D23" s="236">
        <f>SUM(ナレッジデータ!U23:ナレッジデータ!V23)</f>
        <v>968</v>
      </c>
      <c r="E23" s="308">
        <f>SUM(ナレッジデータ!AQ23:ナレッジデータ!AS23)</f>
        <v>2108</v>
      </c>
      <c r="F23" s="309">
        <f>SUM(ナレッジデータ!AN23:ナレッジデータ!AP23)</f>
        <v>3291</v>
      </c>
      <c r="G23" s="310">
        <f>ナレッジデータ!AT23</f>
        <v>1</v>
      </c>
      <c r="H23" s="308">
        <f>ナレッジデータ!AH23</f>
        <v>5111</v>
      </c>
      <c r="I23" s="311">
        <f>ナレッジデータ!AI23</f>
        <v>3913</v>
      </c>
      <c r="J23" s="310">
        <f>ナレッジデータ!AM23</f>
        <v>13</v>
      </c>
      <c r="K23" s="308">
        <f>SUM(ナレッジデータ!AX23:ナレッジデータ!BA23)</f>
        <v>2357</v>
      </c>
      <c r="L23" s="310">
        <f>ナレッジデータ!BB23</f>
        <v>0</v>
      </c>
      <c r="M23" s="313">
        <f>SUM(ナレッジデータ!BC23,ナレッジデータ!BI23)</f>
        <v>1132</v>
      </c>
      <c r="N23" s="311">
        <f>SUM(ナレッジデータ!BE23:ナレッジデータ!BF23,ナレッジデータ!BH23,ナレッジデータ!BK23)</f>
        <v>2287</v>
      </c>
      <c r="O23" s="310">
        <f>ナレッジデータ!BG23</f>
        <v>0</v>
      </c>
    </row>
    <row r="24" spans="1:15" ht="18.75" customHeight="1">
      <c r="A24" s="355"/>
      <c r="B24" s="14" t="s">
        <v>15</v>
      </c>
      <c r="C24" s="19" t="s">
        <v>16</v>
      </c>
      <c r="D24" s="236">
        <f>SUM(ナレッジデータ!U24:ナレッジデータ!V24)</f>
        <v>0</v>
      </c>
      <c r="E24" s="308">
        <f>SUM(ナレッジデータ!AQ24:ナレッジデータ!AS24)</f>
        <v>2</v>
      </c>
      <c r="F24" s="309">
        <f>SUM(ナレッジデータ!AN24:ナレッジデータ!AP24)</f>
        <v>7</v>
      </c>
      <c r="G24" s="310">
        <f>ナレッジデータ!AT24</f>
        <v>0</v>
      </c>
      <c r="H24" s="308">
        <f>ナレッジデータ!AH24</f>
        <v>4</v>
      </c>
      <c r="I24" s="311">
        <f>ナレッジデータ!AI24</f>
        <v>0</v>
      </c>
      <c r="J24" s="310">
        <f>ナレッジデータ!AM24</f>
        <v>0</v>
      </c>
      <c r="K24" s="308">
        <f>SUM(ナレッジデータ!AX24:ナレッジデータ!BA24)</f>
        <v>2</v>
      </c>
      <c r="L24" s="310">
        <f>ナレッジデータ!BB24</f>
        <v>0</v>
      </c>
      <c r="M24" s="313">
        <f>SUM(ナレッジデータ!BC24,ナレッジデータ!BI24)</f>
        <v>3</v>
      </c>
      <c r="N24" s="311">
        <f>SUM(ナレッジデータ!BE24:ナレッジデータ!BF24,ナレッジデータ!BH24,ナレッジデータ!BK24)</f>
        <v>5</v>
      </c>
      <c r="O24" s="310">
        <f>ナレッジデータ!BG24</f>
        <v>0</v>
      </c>
    </row>
    <row r="25" spans="1:15" ht="18.75" customHeight="1">
      <c r="A25" s="355"/>
      <c r="B25" s="4"/>
      <c r="C25" s="19" t="s">
        <v>17</v>
      </c>
      <c r="D25" s="316">
        <f aca="true" t="shared" si="7" ref="D25:O25">SUM(D23:D24)</f>
        <v>968</v>
      </c>
      <c r="E25" s="316">
        <f t="shared" si="7"/>
        <v>2110</v>
      </c>
      <c r="F25" s="317">
        <f t="shared" si="7"/>
        <v>3298</v>
      </c>
      <c r="G25" s="267">
        <f t="shared" si="7"/>
        <v>1</v>
      </c>
      <c r="H25" s="316">
        <f t="shared" si="7"/>
        <v>5115</v>
      </c>
      <c r="I25" s="317">
        <f t="shared" si="7"/>
        <v>3913</v>
      </c>
      <c r="J25" s="267">
        <f t="shared" si="7"/>
        <v>13</v>
      </c>
      <c r="K25" s="316">
        <f t="shared" si="7"/>
        <v>2359</v>
      </c>
      <c r="L25" s="267">
        <f t="shared" si="7"/>
        <v>0</v>
      </c>
      <c r="M25" s="316">
        <f t="shared" si="7"/>
        <v>1135</v>
      </c>
      <c r="N25" s="317">
        <f t="shared" si="7"/>
        <v>2292</v>
      </c>
      <c r="O25" s="267">
        <f t="shared" si="7"/>
        <v>0</v>
      </c>
    </row>
    <row r="26" spans="1:15" ht="18.75" customHeight="1">
      <c r="A26" s="355"/>
      <c r="B26" s="15"/>
      <c r="C26" s="19" t="s">
        <v>14</v>
      </c>
      <c r="D26" s="236">
        <f>SUM(ナレッジデータ!U26:ナレッジデータ!V26)</f>
        <v>1322</v>
      </c>
      <c r="E26" s="308">
        <f>SUM(ナレッジデータ!AQ26:ナレッジデータ!AS26)</f>
        <v>3631</v>
      </c>
      <c r="F26" s="309">
        <f>SUM(ナレッジデータ!AN26:ナレッジデータ!AP26)</f>
        <v>5467</v>
      </c>
      <c r="G26" s="310">
        <f>ナレッジデータ!AT26</f>
        <v>2</v>
      </c>
      <c r="H26" s="308">
        <f>ナレッジデータ!AH26</f>
        <v>8658</v>
      </c>
      <c r="I26" s="311">
        <f>ナレッジデータ!AI26</f>
        <v>6034</v>
      </c>
      <c r="J26" s="310">
        <f>ナレッジデータ!AM26</f>
        <v>15</v>
      </c>
      <c r="K26" s="308">
        <f>SUM(ナレッジデータ!AX26:ナレッジデータ!BA26)</f>
        <v>4265</v>
      </c>
      <c r="L26" s="310">
        <f>ナレッジデータ!BB26</f>
        <v>1</v>
      </c>
      <c r="M26" s="313">
        <f>SUM(ナレッジデータ!BC26,ナレッジデータ!BI26)</f>
        <v>2083</v>
      </c>
      <c r="N26" s="311">
        <f>SUM(ナレッジデータ!BE26:ナレッジデータ!BF26,ナレッジデータ!BH26,ナレッジデータ!BK26)</f>
        <v>4090</v>
      </c>
      <c r="O26" s="310">
        <f>ナレッジデータ!BG26</f>
        <v>3</v>
      </c>
    </row>
    <row r="27" spans="1:15" ht="18.75" customHeight="1">
      <c r="A27" s="355"/>
      <c r="B27" s="25" t="s">
        <v>18</v>
      </c>
      <c r="C27" s="19" t="s">
        <v>16</v>
      </c>
      <c r="D27" s="236">
        <f>SUM(ナレッジデータ!U27:ナレッジデータ!V27)</f>
        <v>2</v>
      </c>
      <c r="E27" s="308">
        <f>SUM(ナレッジデータ!AQ27:ナレッジデータ!AS27)</f>
        <v>6</v>
      </c>
      <c r="F27" s="309">
        <f>SUM(ナレッジデータ!AN27:ナレッジデータ!AP27)</f>
        <v>14</v>
      </c>
      <c r="G27" s="310">
        <f>ナレッジデータ!AT27</f>
        <v>1</v>
      </c>
      <c r="H27" s="308">
        <f>ナレッジデータ!AH27</f>
        <v>23</v>
      </c>
      <c r="I27" s="311">
        <f>ナレッジデータ!AI27</f>
        <v>13</v>
      </c>
      <c r="J27" s="310">
        <f>ナレッジデータ!AM27</f>
        <v>0</v>
      </c>
      <c r="K27" s="308">
        <f>SUM(ナレッジデータ!AX27:ナレッジデータ!BA27)</f>
        <v>11</v>
      </c>
      <c r="L27" s="310">
        <f>ナレッジデータ!BB27</f>
        <v>0</v>
      </c>
      <c r="M27" s="313">
        <f>SUM(ナレッジデータ!BC27,ナレッジデータ!BI27)</f>
        <v>10</v>
      </c>
      <c r="N27" s="311">
        <f>SUM(ナレッジデータ!BE27:ナレッジデータ!BF27,ナレッジデータ!BH27,ナレッジデータ!BK27)</f>
        <v>21</v>
      </c>
      <c r="O27" s="310">
        <f>ナレッジデータ!BG27</f>
        <v>0</v>
      </c>
    </row>
    <row r="28" spans="1:15" ht="18.75" customHeight="1">
      <c r="A28" s="355"/>
      <c r="B28" s="16"/>
      <c r="C28" s="19" t="s">
        <v>17</v>
      </c>
      <c r="D28" s="316">
        <f aca="true" t="shared" si="8" ref="D28:O28">SUM(D26:D27)</f>
        <v>1324</v>
      </c>
      <c r="E28" s="316">
        <f t="shared" si="8"/>
        <v>3637</v>
      </c>
      <c r="F28" s="317">
        <f t="shared" si="8"/>
        <v>5481</v>
      </c>
      <c r="G28" s="267">
        <f t="shared" si="8"/>
        <v>3</v>
      </c>
      <c r="H28" s="316">
        <f t="shared" si="8"/>
        <v>8681</v>
      </c>
      <c r="I28" s="317">
        <f t="shared" si="8"/>
        <v>6047</v>
      </c>
      <c r="J28" s="267">
        <f t="shared" si="8"/>
        <v>15</v>
      </c>
      <c r="K28" s="316">
        <f t="shared" si="8"/>
        <v>4276</v>
      </c>
      <c r="L28" s="267">
        <f t="shared" si="8"/>
        <v>1</v>
      </c>
      <c r="M28" s="316">
        <f t="shared" si="8"/>
        <v>2093</v>
      </c>
      <c r="N28" s="317">
        <f t="shared" si="8"/>
        <v>4111</v>
      </c>
      <c r="O28" s="267">
        <f t="shared" si="8"/>
        <v>3</v>
      </c>
    </row>
    <row r="29" spans="1:15" ht="18.75" customHeight="1">
      <c r="A29" s="355"/>
      <c r="B29" s="358" t="s">
        <v>20</v>
      </c>
      <c r="C29" s="362"/>
      <c r="D29" s="318">
        <f>ナレッジデータ!U29+ナレッジデータ!V29</f>
        <v>1276</v>
      </c>
      <c r="E29" s="318">
        <f>ナレッジデータ!AQ29+ナレッジデータ!AR29+ナレッジデータ!AS29</f>
        <v>2952</v>
      </c>
      <c r="F29" s="319">
        <f>ナレッジデータ!AN29+ナレッジデータ!AO29+ナレッジデータ!AP29</f>
        <v>4550</v>
      </c>
      <c r="G29" s="270"/>
      <c r="H29" s="318">
        <f>ナレッジデータ!AH29</f>
        <v>8231</v>
      </c>
      <c r="I29" s="319">
        <f>ナレッジデータ!AI29</f>
        <v>5732</v>
      </c>
      <c r="J29" s="270"/>
      <c r="K29" s="318">
        <f>ナレッジデータ!AX29+ナレッジデータ!AY29+ナレッジデータ!AZ29+ナレッジデータ!BA29</f>
        <v>3849</v>
      </c>
      <c r="L29" s="270"/>
      <c r="M29" s="318">
        <f>ナレッジデータ!BC29+ナレッジデータ!BI29</f>
        <v>1673</v>
      </c>
      <c r="N29" s="319">
        <f>SUM(ナレッジデータ!BE29:ナレッジデータ!BF29,ナレッジデータ!BH29,ナレッジデータ!BK29)</f>
        <v>4120</v>
      </c>
      <c r="O29" s="270"/>
    </row>
    <row r="30" spans="1:15" ht="18.75" customHeight="1">
      <c r="A30" s="363" t="s">
        <v>21</v>
      </c>
      <c r="B30" s="366"/>
      <c r="C30" s="367"/>
      <c r="D30" s="320">
        <f aca="true" t="shared" si="9" ref="D30:O30">D25+D28+D29</f>
        <v>3568</v>
      </c>
      <c r="E30" s="320">
        <f t="shared" si="9"/>
        <v>8699</v>
      </c>
      <c r="F30" s="321">
        <f t="shared" si="9"/>
        <v>13329</v>
      </c>
      <c r="G30" s="274">
        <f t="shared" si="9"/>
        <v>4</v>
      </c>
      <c r="H30" s="320">
        <f t="shared" si="9"/>
        <v>22027</v>
      </c>
      <c r="I30" s="321">
        <f t="shared" si="9"/>
        <v>15692</v>
      </c>
      <c r="J30" s="274">
        <f t="shared" si="9"/>
        <v>28</v>
      </c>
      <c r="K30" s="320">
        <f t="shared" si="9"/>
        <v>10484</v>
      </c>
      <c r="L30" s="274">
        <f t="shared" si="9"/>
        <v>1</v>
      </c>
      <c r="M30" s="320">
        <f t="shared" si="9"/>
        <v>4901</v>
      </c>
      <c r="N30" s="321">
        <f t="shared" si="9"/>
        <v>10523</v>
      </c>
      <c r="O30" s="274">
        <f t="shared" si="9"/>
        <v>3</v>
      </c>
    </row>
    <row r="31" spans="1:15" ht="18.75" customHeight="1">
      <c r="A31" s="385" t="s">
        <v>44</v>
      </c>
      <c r="B31" s="34" t="s">
        <v>50</v>
      </c>
      <c r="C31" s="26" t="s">
        <v>14</v>
      </c>
      <c r="D31" s="236">
        <f>SUM(ナレッジデータ!U31:ナレッジデータ!V31)</f>
        <v>46</v>
      </c>
      <c r="E31" s="308">
        <f>SUM(ナレッジデータ!AQ31:ナレッジデータ!AS31)</f>
        <v>87</v>
      </c>
      <c r="F31" s="309">
        <f>SUM(ナレッジデータ!AN31:ナレッジデータ!AP31)</f>
        <v>209</v>
      </c>
      <c r="G31" s="310">
        <f>ナレッジデータ!AT31</f>
        <v>0</v>
      </c>
      <c r="H31" s="308">
        <f>ナレッジデータ!AH31</f>
        <v>186</v>
      </c>
      <c r="I31" s="311">
        <f>ナレッジデータ!AI31</f>
        <v>85</v>
      </c>
      <c r="J31" s="310">
        <f>ナレッジデータ!AM31</f>
        <v>0</v>
      </c>
      <c r="K31" s="308">
        <f>SUM(ナレッジデータ!AX31:ナレッジデータ!BA31)</f>
        <v>56</v>
      </c>
      <c r="L31" s="310">
        <f>ナレッジデータ!BB31</f>
        <v>0</v>
      </c>
      <c r="M31" s="313">
        <f>SUM(ナレッジデータ!BC31,ナレッジデータ!BI31)</f>
        <v>83</v>
      </c>
      <c r="N31" s="311">
        <f>SUM(ナレッジデータ!BE31:ナレッジデータ!BF31,ナレッジデータ!BH31,ナレッジデータ!BK31)</f>
        <v>177</v>
      </c>
      <c r="O31" s="310">
        <f>ナレッジデータ!BG31</f>
        <v>0</v>
      </c>
    </row>
    <row r="32" spans="1:15" ht="18.75" customHeight="1">
      <c r="A32" s="386"/>
      <c r="B32" s="25" t="s">
        <v>47</v>
      </c>
      <c r="C32" s="19" t="s">
        <v>16</v>
      </c>
      <c r="D32" s="236">
        <f>SUM(ナレッジデータ!U32:ナレッジデータ!V32)</f>
        <v>45</v>
      </c>
      <c r="E32" s="308">
        <f>SUM(ナレッジデータ!AQ32:ナレッジデータ!AS32)</f>
        <v>16</v>
      </c>
      <c r="F32" s="309">
        <f>SUM(ナレッジデータ!AN32:ナレッジデータ!AP32)</f>
        <v>38</v>
      </c>
      <c r="G32" s="310">
        <f>ナレッジデータ!AT32</f>
        <v>0</v>
      </c>
      <c r="H32" s="308">
        <f>ナレッジデータ!AH32</f>
        <v>45</v>
      </c>
      <c r="I32" s="311">
        <f>ナレッジデータ!AI32</f>
        <v>15</v>
      </c>
      <c r="J32" s="310">
        <f>ナレッジデータ!AM32</f>
        <v>0</v>
      </c>
      <c r="K32" s="308">
        <f>SUM(ナレッジデータ!AX32:ナレッジデータ!BA32)</f>
        <v>9</v>
      </c>
      <c r="L32" s="310">
        <f>ナレッジデータ!BB32</f>
        <v>0</v>
      </c>
      <c r="M32" s="313">
        <f>SUM(ナレッジデータ!BC32,ナレッジデータ!BI32)</f>
        <v>28</v>
      </c>
      <c r="N32" s="311">
        <f>SUM(ナレッジデータ!BE32:ナレッジデータ!BF32,ナレッジデータ!BH32,ナレッジデータ!BK32)</f>
        <v>37</v>
      </c>
      <c r="O32" s="310">
        <f>ナレッジデータ!BG32</f>
        <v>0</v>
      </c>
    </row>
    <row r="33" spans="1:15" ht="18.75" customHeight="1">
      <c r="A33" s="386"/>
      <c r="B33" s="116"/>
      <c r="C33" s="19" t="s">
        <v>17</v>
      </c>
      <c r="D33" s="316">
        <f aca="true" t="shared" si="10" ref="D33:O33">SUM(D31:D32)</f>
        <v>91</v>
      </c>
      <c r="E33" s="316">
        <f t="shared" si="10"/>
        <v>103</v>
      </c>
      <c r="F33" s="317">
        <f t="shared" si="10"/>
        <v>247</v>
      </c>
      <c r="G33" s="267">
        <f t="shared" si="10"/>
        <v>0</v>
      </c>
      <c r="H33" s="316">
        <f t="shared" si="10"/>
        <v>231</v>
      </c>
      <c r="I33" s="317">
        <f t="shared" si="10"/>
        <v>100</v>
      </c>
      <c r="J33" s="267">
        <f t="shared" si="10"/>
        <v>0</v>
      </c>
      <c r="K33" s="316">
        <f t="shared" si="10"/>
        <v>65</v>
      </c>
      <c r="L33" s="267">
        <f t="shared" si="10"/>
        <v>0</v>
      </c>
      <c r="M33" s="316">
        <f t="shared" si="10"/>
        <v>111</v>
      </c>
      <c r="N33" s="317">
        <f t="shared" si="10"/>
        <v>214</v>
      </c>
      <c r="O33" s="267">
        <f t="shared" si="10"/>
        <v>0</v>
      </c>
    </row>
    <row r="34" spans="1:15" ht="18.75" customHeight="1">
      <c r="A34" s="386"/>
      <c r="B34" s="25" t="s">
        <v>49</v>
      </c>
      <c r="C34" s="19" t="s">
        <v>14</v>
      </c>
      <c r="D34" s="236">
        <f>SUM(ナレッジデータ!U34:ナレッジデータ!V34)</f>
        <v>9</v>
      </c>
      <c r="E34" s="308">
        <f>SUM(ナレッジデータ!AQ34:ナレッジデータ!AS34)</f>
        <v>18</v>
      </c>
      <c r="F34" s="309">
        <f>SUM(ナレッジデータ!AN34:ナレッジデータ!AP34)</f>
        <v>37</v>
      </c>
      <c r="G34" s="310">
        <f>ナレッジデータ!AT34</f>
        <v>0</v>
      </c>
      <c r="H34" s="308">
        <f>ナレッジデータ!AH34</f>
        <v>24</v>
      </c>
      <c r="I34" s="311">
        <f>ナレッジデータ!AI34</f>
        <v>11</v>
      </c>
      <c r="J34" s="310">
        <f>ナレッジデータ!AM34</f>
        <v>0</v>
      </c>
      <c r="K34" s="308">
        <f>SUM(ナレッジデータ!AX34:ナレッジデータ!BA34)</f>
        <v>17</v>
      </c>
      <c r="L34" s="310">
        <f>ナレッジデータ!BB34</f>
        <v>0</v>
      </c>
      <c r="M34" s="313">
        <f>SUM(ナレッジデータ!BC34,ナレッジデータ!BI34)</f>
        <v>6</v>
      </c>
      <c r="N34" s="311">
        <f>SUM(ナレッジデータ!BE34:ナレッジデータ!BF34,ナレッジデータ!BH34,ナレッジデータ!BK34)</f>
        <v>38</v>
      </c>
      <c r="O34" s="310">
        <f>ナレッジデータ!BG34</f>
        <v>0</v>
      </c>
    </row>
    <row r="35" spans="1:15" ht="18.75" customHeight="1">
      <c r="A35" s="386"/>
      <c r="B35" s="25" t="s">
        <v>47</v>
      </c>
      <c r="C35" s="19" t="s">
        <v>16</v>
      </c>
      <c r="D35" s="236">
        <f>SUM(ナレッジデータ!U35:ナレッジデータ!V35)</f>
        <v>0</v>
      </c>
      <c r="E35" s="308">
        <f>SUM(ナレッジデータ!AQ35:ナレッジデータ!AS35)</f>
        <v>0</v>
      </c>
      <c r="F35" s="309">
        <f>SUM(ナレッジデータ!AN35:ナレッジデータ!AP35)</f>
        <v>1</v>
      </c>
      <c r="G35" s="310">
        <f>ナレッジデータ!AT35</f>
        <v>0</v>
      </c>
      <c r="H35" s="308">
        <f>ナレッジデータ!AH35</f>
        <v>3</v>
      </c>
      <c r="I35" s="311">
        <f>ナレッジデータ!AI35</f>
        <v>1</v>
      </c>
      <c r="J35" s="310">
        <f>ナレッジデータ!AM35</f>
        <v>0</v>
      </c>
      <c r="K35" s="308">
        <f>SUM(ナレッジデータ!AX35:ナレッジデータ!BA35)</f>
        <v>0</v>
      </c>
      <c r="L35" s="310">
        <f>ナレッジデータ!BB35</f>
        <v>0</v>
      </c>
      <c r="M35" s="313">
        <f>SUM(ナレッジデータ!BC35,ナレッジデータ!BI35)</f>
        <v>0</v>
      </c>
      <c r="N35" s="311">
        <f>SUM(ナレッジデータ!BE35:ナレッジデータ!BF35,ナレッジデータ!BH35,ナレッジデータ!BK35)</f>
        <v>1</v>
      </c>
      <c r="O35" s="310">
        <f>ナレッジデータ!BG35</f>
        <v>0</v>
      </c>
    </row>
    <row r="36" spans="1:15" ht="18.75" customHeight="1">
      <c r="A36" s="386"/>
      <c r="B36" s="16" t="s">
        <v>0</v>
      </c>
      <c r="C36" s="19" t="s">
        <v>17</v>
      </c>
      <c r="D36" s="316">
        <f aca="true" t="shared" si="11" ref="D36:O36">SUM(D34:D35)</f>
        <v>9</v>
      </c>
      <c r="E36" s="316">
        <f t="shared" si="11"/>
        <v>18</v>
      </c>
      <c r="F36" s="317">
        <f t="shared" si="11"/>
        <v>38</v>
      </c>
      <c r="G36" s="267">
        <f t="shared" si="11"/>
        <v>0</v>
      </c>
      <c r="H36" s="316">
        <f t="shared" si="11"/>
        <v>27</v>
      </c>
      <c r="I36" s="317">
        <f t="shared" si="11"/>
        <v>12</v>
      </c>
      <c r="J36" s="267">
        <f t="shared" si="11"/>
        <v>0</v>
      </c>
      <c r="K36" s="316">
        <f t="shared" si="11"/>
        <v>17</v>
      </c>
      <c r="L36" s="267">
        <f t="shared" si="11"/>
        <v>0</v>
      </c>
      <c r="M36" s="316">
        <f t="shared" si="11"/>
        <v>6</v>
      </c>
      <c r="N36" s="317">
        <f t="shared" si="11"/>
        <v>39</v>
      </c>
      <c r="O36" s="267">
        <f t="shared" si="11"/>
        <v>0</v>
      </c>
    </row>
    <row r="37" spans="1:15" ht="18.75" customHeight="1">
      <c r="A37" s="386"/>
      <c r="B37" s="137" t="s">
        <v>63</v>
      </c>
      <c r="C37" s="221" t="s">
        <v>65</v>
      </c>
      <c r="D37" s="236">
        <f>SUM(ナレッジデータ!U37:ナレッジデータ!V37)</f>
        <v>66</v>
      </c>
      <c r="E37" s="308">
        <f>SUM(ナレッジデータ!AQ37:ナレッジデータ!AS37)</f>
        <v>78</v>
      </c>
      <c r="F37" s="309">
        <f>SUM(ナレッジデータ!AN37:ナレッジデータ!AP37)</f>
        <v>176</v>
      </c>
      <c r="G37" s="310">
        <f>ナレッジデータ!AT37</f>
        <v>2</v>
      </c>
      <c r="H37" s="308">
        <f>ナレッジデータ!AH37</f>
        <v>109</v>
      </c>
      <c r="I37" s="311">
        <f>ナレッジデータ!AI37</f>
        <v>41</v>
      </c>
      <c r="J37" s="310">
        <f>ナレッジデータ!AM37</f>
        <v>10</v>
      </c>
      <c r="K37" s="308">
        <f>SUM(ナレッジデータ!AX37:ナレッジデータ!BA37)</f>
        <v>54</v>
      </c>
      <c r="L37" s="310">
        <f>ナレッジデータ!BB37</f>
        <v>3</v>
      </c>
      <c r="M37" s="313">
        <f>SUM(ナレッジデータ!BC37,ナレッジデータ!BI37)</f>
        <v>54</v>
      </c>
      <c r="N37" s="311">
        <f>SUM(ナレッジデータ!BE37:ナレッジデータ!BF37,ナレッジデータ!BH37,ナレッジデータ!BK37)</f>
        <v>152</v>
      </c>
      <c r="O37" s="310">
        <f>ナレッジデータ!BG37</f>
        <v>11</v>
      </c>
    </row>
    <row r="38" spans="1:15" ht="18.75" customHeight="1">
      <c r="A38" s="386"/>
      <c r="B38" s="27" t="s">
        <v>64</v>
      </c>
      <c r="C38" s="222" t="s">
        <v>66</v>
      </c>
      <c r="D38" s="236">
        <f>SUM(ナレッジデータ!U38:ナレッジデータ!V38)</f>
        <v>0</v>
      </c>
      <c r="E38" s="308">
        <f>SUM(ナレッジデータ!AQ38:ナレッジデータ!AS38)</f>
        <v>0</v>
      </c>
      <c r="F38" s="309">
        <f>SUM(ナレッジデータ!AN38:ナレッジデータ!AP38)</f>
        <v>0</v>
      </c>
      <c r="G38" s="310">
        <f>ナレッジデータ!AT38</f>
        <v>0</v>
      </c>
      <c r="H38" s="308">
        <f>ナレッジデータ!AH38</f>
        <v>0</v>
      </c>
      <c r="I38" s="311">
        <f>ナレッジデータ!AI38</f>
        <v>0</v>
      </c>
      <c r="J38" s="310">
        <f>ナレッジデータ!AM38</f>
        <v>0</v>
      </c>
      <c r="K38" s="308">
        <f>SUM(ナレッジデータ!AX38:ナレッジデータ!BA38)</f>
        <v>0</v>
      </c>
      <c r="L38" s="310">
        <f>ナレッジデータ!BB38</f>
        <v>0</v>
      </c>
      <c r="M38" s="313">
        <f>SUM(ナレッジデータ!BC38,ナレッジデータ!BI38)</f>
        <v>0</v>
      </c>
      <c r="N38" s="311">
        <f>SUM(ナレッジデータ!BE38:ナレッジデータ!BF38,ナレッジデータ!BH38,ナレッジデータ!BK38)</f>
        <v>0</v>
      </c>
      <c r="O38" s="310">
        <f>ナレッジデータ!BG38</f>
        <v>0</v>
      </c>
    </row>
    <row r="39" spans="1:15" ht="18.75" customHeight="1">
      <c r="A39" s="386"/>
      <c r="B39" s="116"/>
      <c r="C39" s="216" t="s">
        <v>121</v>
      </c>
      <c r="D39" s="325">
        <f>SUM(D37:D38)</f>
        <v>66</v>
      </c>
      <c r="E39" s="325">
        <f aca="true" t="shared" si="12" ref="E39:J39">SUM(E37:E38)</f>
        <v>78</v>
      </c>
      <c r="F39" s="325">
        <f t="shared" si="12"/>
        <v>176</v>
      </c>
      <c r="G39" s="325">
        <f t="shared" si="12"/>
        <v>2</v>
      </c>
      <c r="H39" s="325">
        <f t="shared" si="12"/>
        <v>109</v>
      </c>
      <c r="I39" s="325">
        <f t="shared" si="12"/>
        <v>41</v>
      </c>
      <c r="J39" s="325">
        <f t="shared" si="12"/>
        <v>10</v>
      </c>
      <c r="K39" s="325">
        <f>SUM(K37:K38)</f>
        <v>54</v>
      </c>
      <c r="L39" s="325">
        <f>SUM(L37:L38)</f>
        <v>3</v>
      </c>
      <c r="M39" s="325">
        <f>SUM(M37:M38)</f>
        <v>54</v>
      </c>
      <c r="N39" s="325">
        <f>SUM(N37:N38)</f>
        <v>152</v>
      </c>
      <c r="O39" s="325">
        <f>SUM(O37:O38)</f>
        <v>11</v>
      </c>
    </row>
    <row r="40" spans="1:15" ht="18.75" customHeight="1">
      <c r="A40" s="386"/>
      <c r="B40" s="358" t="s">
        <v>20</v>
      </c>
      <c r="C40" s="362"/>
      <c r="D40" s="318">
        <f>ナレッジデータ!U40+ナレッジデータ!V40</f>
        <v>4</v>
      </c>
      <c r="E40" s="318">
        <f>ナレッジデータ!AQ40+ナレッジデータ!AR40+ナレッジデータ!AS40</f>
        <v>34</v>
      </c>
      <c r="F40" s="319">
        <f>ナレッジデータ!AN40+ナレッジデータ!AO40+ナレッジデータ!AP40</f>
        <v>31</v>
      </c>
      <c r="G40" s="270"/>
      <c r="H40" s="318">
        <f>ナレッジデータ!AH40</f>
        <v>49</v>
      </c>
      <c r="I40" s="319">
        <f>ナレッジデータ!AI40</f>
        <v>38</v>
      </c>
      <c r="J40" s="270"/>
      <c r="K40" s="318">
        <f>ナレッジデータ!AX40+ナレッジデータ!AY40+ナレッジデータ!AZ40+ナレッジデータ!BA40</f>
        <v>26</v>
      </c>
      <c r="L40" s="270"/>
      <c r="M40" s="318">
        <f>ナレッジデータ!BC40+ナレッジデータ!BI40</f>
        <v>13</v>
      </c>
      <c r="N40" s="319">
        <f>SUM(ナレッジデータ!BE40:ナレッジデータ!BF40,ナレッジデータ!BH40,ナレッジデータ!BK40)</f>
        <v>18</v>
      </c>
      <c r="O40" s="270"/>
    </row>
    <row r="41" spans="1:15" ht="18.75" customHeight="1">
      <c r="A41" s="363" t="s">
        <v>21</v>
      </c>
      <c r="B41" s="366"/>
      <c r="C41" s="367"/>
      <c r="D41" s="320">
        <f aca="true" t="shared" si="13" ref="D41:O41">D33+D36+D39+D40</f>
        <v>170</v>
      </c>
      <c r="E41" s="320">
        <f t="shared" si="13"/>
        <v>233</v>
      </c>
      <c r="F41" s="321">
        <f t="shared" si="13"/>
        <v>492</v>
      </c>
      <c r="G41" s="274">
        <f t="shared" si="13"/>
        <v>2</v>
      </c>
      <c r="H41" s="320">
        <f t="shared" si="13"/>
        <v>416</v>
      </c>
      <c r="I41" s="321">
        <f t="shared" si="13"/>
        <v>191</v>
      </c>
      <c r="J41" s="274">
        <f t="shared" si="13"/>
        <v>10</v>
      </c>
      <c r="K41" s="320">
        <f t="shared" si="13"/>
        <v>162</v>
      </c>
      <c r="L41" s="274">
        <f t="shared" si="13"/>
        <v>3</v>
      </c>
      <c r="M41" s="320">
        <f t="shared" si="13"/>
        <v>184</v>
      </c>
      <c r="N41" s="321">
        <f t="shared" si="13"/>
        <v>423</v>
      </c>
      <c r="O41" s="274">
        <f t="shared" si="13"/>
        <v>11</v>
      </c>
    </row>
    <row r="42" spans="1:15" ht="18.75" customHeight="1">
      <c r="A42" s="354" t="s">
        <v>41</v>
      </c>
      <c r="B42" s="379" t="s">
        <v>22</v>
      </c>
      <c r="C42" s="380"/>
      <c r="D42" s="236">
        <f>SUM(ナレッジデータ!U42:ナレッジデータ!V42)</f>
        <v>47</v>
      </c>
      <c r="E42" s="308">
        <f>SUM(ナレッジデータ!AQ42:ナレッジデータ!AS42)</f>
        <v>179</v>
      </c>
      <c r="F42" s="309">
        <f>SUM(ナレッジデータ!AN42:ナレッジデータ!AP42)</f>
        <v>180</v>
      </c>
      <c r="G42" s="310">
        <f>ナレッジデータ!AT42</f>
        <v>0</v>
      </c>
      <c r="H42" s="308">
        <f>ナレッジデータ!AH42</f>
        <v>384</v>
      </c>
      <c r="I42" s="311">
        <f>ナレッジデータ!AI42</f>
        <v>265</v>
      </c>
      <c r="J42" s="310">
        <f>ナレッジデータ!AM42</f>
        <v>1</v>
      </c>
      <c r="K42" s="308">
        <f>SUM(ナレッジデータ!AX42:ナレッジデータ!BA42)</f>
        <v>168</v>
      </c>
      <c r="L42" s="310">
        <f>ナレッジデータ!BB42</f>
        <v>0</v>
      </c>
      <c r="M42" s="312">
        <f>SUM(ナレッジデータ!BC42,ナレッジデータ!BI42)</f>
        <v>41</v>
      </c>
      <c r="N42" s="311">
        <f>SUM(ナレッジデータ!BE42:ナレッジデータ!BF42,ナレッジデータ!BH42,ナレッジデータ!BK42)</f>
        <v>174</v>
      </c>
      <c r="O42" s="310">
        <f>ナレッジデータ!BG42</f>
        <v>0</v>
      </c>
    </row>
    <row r="43" spans="1:15" ht="18.75" customHeight="1">
      <c r="A43" s="355"/>
      <c r="B43" s="375" t="s">
        <v>23</v>
      </c>
      <c r="C43" s="376"/>
      <c r="D43" s="236">
        <f>ナレッジデータ!V43</f>
        <v>36</v>
      </c>
      <c r="E43" s="308">
        <f>ナレッジデータ!AS43</f>
        <v>148</v>
      </c>
      <c r="F43" s="311">
        <f>ナレッジデータ!AP43</f>
        <v>173</v>
      </c>
      <c r="G43" s="310">
        <f>ナレッジデータ!AT43</f>
        <v>0</v>
      </c>
      <c r="H43" s="313">
        <f>ナレッジデータ!AH43</f>
        <v>358</v>
      </c>
      <c r="I43" s="311">
        <f>ナレッジデータ!AI43</f>
        <v>255</v>
      </c>
      <c r="J43" s="326">
        <f>ナレッジデータ!AM43</f>
        <v>0</v>
      </c>
      <c r="K43" s="313">
        <f>ナレッジデータ!BA43</f>
        <v>155</v>
      </c>
      <c r="L43" s="310">
        <f>ナレッジデータ!BB43</f>
        <v>0</v>
      </c>
      <c r="M43" s="327">
        <f>ナレッジデータ!BI43</f>
        <v>53</v>
      </c>
      <c r="N43" s="311">
        <f>ナレッジデータ!BH43</f>
        <v>130</v>
      </c>
      <c r="O43" s="310"/>
    </row>
    <row r="44" spans="1:15" ht="18.75" customHeight="1">
      <c r="A44" s="355"/>
      <c r="B44" s="377" t="s">
        <v>38</v>
      </c>
      <c r="C44" s="378"/>
      <c r="D44" s="230">
        <f>ナレッジデータ!V44</f>
        <v>25</v>
      </c>
      <c r="E44" s="313">
        <f>ナレッジデータ!AS44</f>
        <v>97</v>
      </c>
      <c r="F44" s="315">
        <f>ナレッジデータ!AP44</f>
        <v>113</v>
      </c>
      <c r="G44" s="245">
        <f>ナレッジデータ!AT44</f>
        <v>0</v>
      </c>
      <c r="H44" s="313">
        <f>ナレッジデータ!AH44</f>
        <v>181</v>
      </c>
      <c r="I44" s="315">
        <f>ナレッジデータ!AI44</f>
        <v>202</v>
      </c>
      <c r="J44" s="328">
        <f>ナレッジデータ!AM44</f>
        <v>0</v>
      </c>
      <c r="K44" s="313">
        <f>ナレッジデータ!BA44</f>
        <v>91</v>
      </c>
      <c r="L44" s="245">
        <f>ナレッジデータ!BB44</f>
        <v>0</v>
      </c>
      <c r="M44" s="327">
        <f>ナレッジデータ!BI44</f>
        <v>35</v>
      </c>
      <c r="N44" s="315">
        <f>ナレッジデータ!BH44</f>
        <v>103</v>
      </c>
      <c r="O44" s="245"/>
    </row>
    <row r="45" spans="1:15" ht="18.75" customHeight="1">
      <c r="A45" s="355"/>
      <c r="B45" s="363" t="s">
        <v>39</v>
      </c>
      <c r="C45" s="367"/>
      <c r="D45" s="301">
        <f>ナレッジデータ!V45</f>
        <v>121</v>
      </c>
      <c r="E45" s="329">
        <f>ナレッジデータ!AS45</f>
        <v>542</v>
      </c>
      <c r="F45" s="330">
        <f>ナレッジデータ!AP45</f>
        <v>1060</v>
      </c>
      <c r="G45" s="331">
        <f>ナレッジデータ!AT45</f>
        <v>0</v>
      </c>
      <c r="H45" s="332">
        <f>ナレッジデータ!AH45</f>
        <v>793</v>
      </c>
      <c r="I45" s="330">
        <f>ナレッジデータ!AI45</f>
        <v>93</v>
      </c>
      <c r="J45" s="331">
        <f>ナレッジデータ!AM45</f>
        <v>0</v>
      </c>
      <c r="K45" s="329">
        <f>ナレッジデータ!BA45</f>
        <v>678</v>
      </c>
      <c r="L45" s="331">
        <f>ナレッジデータ!BB45</f>
        <v>0</v>
      </c>
      <c r="M45" s="332">
        <f>ナレッジデータ!BI45</f>
        <v>429</v>
      </c>
      <c r="N45" s="330">
        <f>ナレッジデータ!BH45</f>
        <v>1148</v>
      </c>
      <c r="O45" s="331"/>
    </row>
    <row r="46" spans="1:15" ht="18.75" customHeight="1">
      <c r="A46" s="363" t="s">
        <v>21</v>
      </c>
      <c r="B46" s="366"/>
      <c r="C46" s="367"/>
      <c r="D46" s="234">
        <f>SUM(D42:D45)</f>
        <v>229</v>
      </c>
      <c r="E46" s="320">
        <f aca="true" t="shared" si="14" ref="E46:O46">SUM(E42:E45)</f>
        <v>966</v>
      </c>
      <c r="F46" s="321">
        <f t="shared" si="14"/>
        <v>1526</v>
      </c>
      <c r="G46" s="274">
        <f t="shared" si="14"/>
        <v>0</v>
      </c>
      <c r="H46" s="320">
        <f t="shared" si="14"/>
        <v>1716</v>
      </c>
      <c r="I46" s="321">
        <f t="shared" si="14"/>
        <v>815</v>
      </c>
      <c r="J46" s="274">
        <f t="shared" si="14"/>
        <v>1</v>
      </c>
      <c r="K46" s="320">
        <f t="shared" si="14"/>
        <v>1092</v>
      </c>
      <c r="L46" s="274">
        <f t="shared" si="14"/>
        <v>0</v>
      </c>
      <c r="M46" s="273">
        <f t="shared" si="14"/>
        <v>558</v>
      </c>
      <c r="N46" s="321">
        <f t="shared" si="14"/>
        <v>1555</v>
      </c>
      <c r="O46" s="274">
        <f t="shared" si="14"/>
        <v>0</v>
      </c>
    </row>
    <row r="47" spans="1:15" ht="24" customHeight="1">
      <c r="A47" s="372" t="s">
        <v>24</v>
      </c>
      <c r="B47" s="373"/>
      <c r="C47" s="374"/>
      <c r="D47" s="234">
        <f aca="true" t="shared" si="15" ref="D47:N47">D15+D22+D30+D41+D46</f>
        <v>5073</v>
      </c>
      <c r="E47" s="320">
        <f t="shared" si="15"/>
        <v>12650</v>
      </c>
      <c r="F47" s="321">
        <f t="shared" si="15"/>
        <v>20879</v>
      </c>
      <c r="G47" s="274">
        <f t="shared" si="15"/>
        <v>6</v>
      </c>
      <c r="H47" s="320">
        <f t="shared" si="15"/>
        <v>28347</v>
      </c>
      <c r="I47" s="321">
        <f t="shared" si="15"/>
        <v>18631</v>
      </c>
      <c r="J47" s="274">
        <f t="shared" si="15"/>
        <v>39</v>
      </c>
      <c r="K47" s="320">
        <f t="shared" si="15"/>
        <v>14619</v>
      </c>
      <c r="L47" s="274">
        <f t="shared" si="15"/>
        <v>4</v>
      </c>
      <c r="M47" s="273">
        <f t="shared" si="15"/>
        <v>7942</v>
      </c>
      <c r="N47" s="321">
        <f t="shared" si="15"/>
        <v>16707</v>
      </c>
      <c r="O47" s="274">
        <f>O15+O22+O30+O41+O46</f>
        <v>14</v>
      </c>
    </row>
    <row r="48" spans="1:13" ht="14.25">
      <c r="A48" s="4" t="s">
        <v>0</v>
      </c>
      <c r="D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</row>
    <row r="50" ht="14.25">
      <c r="C50" s="5"/>
    </row>
    <row r="51" ht="14.25">
      <c r="C51" s="5"/>
    </row>
    <row r="52" spans="4:15" ht="14.25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8:13" ht="14.25">
      <c r="H53" s="253"/>
      <c r="I53" s="253"/>
      <c r="J53" s="253"/>
      <c r="K53" s="253"/>
      <c r="L53" s="253"/>
      <c r="M53" s="253"/>
    </row>
    <row r="54" ht="14.25">
      <c r="C54" s="5"/>
    </row>
    <row r="55" ht="14.25">
      <c r="C55" s="5"/>
    </row>
  </sheetData>
  <sheetProtection/>
  <mergeCells count="23">
    <mergeCell ref="H3:J3"/>
    <mergeCell ref="K3:L3"/>
    <mergeCell ref="M3:O3"/>
    <mergeCell ref="K2:O2"/>
    <mergeCell ref="E3:G3"/>
    <mergeCell ref="B40:C40"/>
    <mergeCell ref="B29:C29"/>
    <mergeCell ref="B14:C14"/>
    <mergeCell ref="A15:C15"/>
    <mergeCell ref="A22:C22"/>
    <mergeCell ref="A30:C30"/>
    <mergeCell ref="A5:A14"/>
    <mergeCell ref="A16:A21"/>
    <mergeCell ref="A23:A29"/>
    <mergeCell ref="A42:A45"/>
    <mergeCell ref="A31:A40"/>
    <mergeCell ref="A47:C47"/>
    <mergeCell ref="A41:C41"/>
    <mergeCell ref="B43:C43"/>
    <mergeCell ref="A46:C46"/>
    <mergeCell ref="B42:C42"/>
    <mergeCell ref="B45:C45"/>
    <mergeCell ref="B44:C44"/>
  </mergeCells>
  <printOptions horizontalCentered="1"/>
  <pageMargins left="0.1968503937007874" right="0.1968503937007874" top="0.5905511811023623" bottom="0.3937007874015748" header="0.3937007874015748" footer="0"/>
  <pageSetup horizontalDpi="400" verticalDpi="400" orientation="landscape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56"/>
  <sheetViews>
    <sheetView view="pageBreakPreview" zoomScaleNormal="75" zoomScaleSheetLayoutView="100" zoomScalePageLayoutView="0" workbookViewId="0" topLeftCell="A1">
      <pane xSplit="3" ySplit="4" topLeftCell="BB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B57" sqref="BB57"/>
    </sheetView>
  </sheetViews>
  <sheetFormatPr defaultColWidth="9.25390625" defaultRowHeight="12"/>
  <cols>
    <col min="1" max="1" width="6.125" style="9" customWidth="1"/>
    <col min="2" max="2" width="10.875" style="9" customWidth="1"/>
    <col min="3" max="3" width="9.00390625" style="9" customWidth="1"/>
    <col min="4" max="4" width="12.125" style="2" customWidth="1"/>
    <col min="5" max="10" width="11.25390625" style="2" customWidth="1"/>
    <col min="11" max="15" width="11.25390625" style="5" customWidth="1"/>
    <col min="16" max="16" width="11.00390625" style="2" bestFit="1" customWidth="1"/>
    <col min="17" max="17" width="11.00390625" style="2" customWidth="1"/>
    <col min="18" max="18" width="12.00390625" style="2" bestFit="1" customWidth="1"/>
    <col min="19" max="24" width="12.00390625" style="2" customWidth="1"/>
    <col min="25" max="25" width="12.00390625" style="2" bestFit="1" customWidth="1"/>
    <col min="26" max="33" width="12.00390625" style="2" customWidth="1"/>
    <col min="34" max="34" width="12.00390625" style="2" bestFit="1" customWidth="1"/>
    <col min="35" max="39" width="12.00390625" style="2" customWidth="1"/>
    <col min="40" max="46" width="10.75390625" style="2" customWidth="1"/>
    <col min="47" max="53" width="10.875" style="2" customWidth="1"/>
    <col min="54" max="54" width="12.25390625" style="2" bestFit="1" customWidth="1"/>
    <col min="55" max="62" width="12.25390625" style="2" customWidth="1"/>
    <col min="63" max="63" width="11.00390625" style="2" bestFit="1" customWidth="1"/>
    <col min="64" max="64" width="12.125" style="2" customWidth="1"/>
    <col min="65" max="93" width="9.25390625" style="2" customWidth="1"/>
    <col min="94" max="94" width="6.00390625" style="2" bestFit="1" customWidth="1"/>
    <col min="95" max="95" width="11.25390625" style="2" bestFit="1" customWidth="1"/>
    <col min="96" max="96" width="9.25390625" style="2" customWidth="1"/>
    <col min="97" max="97" width="11.25390625" style="2" bestFit="1" customWidth="1"/>
    <col min="98" max="16384" width="9.25390625" style="2" customWidth="1"/>
  </cols>
  <sheetData>
    <row r="1" spans="2:47" ht="21">
      <c r="B1" s="2"/>
      <c r="D1" s="1" t="s">
        <v>77</v>
      </c>
      <c r="AU1" s="2" t="s">
        <v>78</v>
      </c>
    </row>
    <row r="2" spans="3:64" ht="18.75" customHeight="1">
      <c r="C2" s="2"/>
      <c r="BB2" s="76"/>
      <c r="BC2" s="76"/>
      <c r="BD2" s="76"/>
      <c r="BE2" s="76"/>
      <c r="BF2" s="76"/>
      <c r="BG2" s="76"/>
      <c r="BH2" s="76"/>
      <c r="BI2" s="76"/>
      <c r="BJ2" s="76"/>
      <c r="BK2" s="138"/>
      <c r="BL2" s="138"/>
    </row>
    <row r="3" spans="1:64" ht="18.75" customHeight="1">
      <c r="A3" s="22"/>
      <c r="B3" s="10"/>
      <c r="C3" s="7" t="s">
        <v>33</v>
      </c>
      <c r="D3" s="391" t="s">
        <v>1</v>
      </c>
      <c r="E3" s="393" t="s">
        <v>2</v>
      </c>
      <c r="F3" s="393" t="s">
        <v>3</v>
      </c>
      <c r="G3" s="393" t="s">
        <v>4</v>
      </c>
      <c r="H3" s="393" t="s">
        <v>5</v>
      </c>
      <c r="I3" s="393" t="s">
        <v>6</v>
      </c>
      <c r="J3" s="393" t="s">
        <v>7</v>
      </c>
      <c r="K3" s="395" t="s">
        <v>69</v>
      </c>
      <c r="L3" s="393" t="s">
        <v>79</v>
      </c>
      <c r="M3" s="397" t="s">
        <v>60</v>
      </c>
      <c r="N3" s="397" t="s">
        <v>62</v>
      </c>
      <c r="O3" s="398" t="s">
        <v>128</v>
      </c>
      <c r="P3" s="356" t="s">
        <v>84</v>
      </c>
      <c r="Q3" s="390"/>
      <c r="R3" s="356" t="s">
        <v>85</v>
      </c>
      <c r="S3" s="389"/>
      <c r="T3" s="389"/>
      <c r="U3" s="389"/>
      <c r="V3" s="389"/>
      <c r="W3" s="357"/>
      <c r="X3" s="238"/>
      <c r="Y3" s="387" t="s">
        <v>86</v>
      </c>
      <c r="Z3" s="387"/>
      <c r="AA3" s="387"/>
      <c r="AB3" s="387"/>
      <c r="AC3" s="387"/>
      <c r="AD3" s="387"/>
      <c r="AE3" s="387"/>
      <c r="AF3" s="387"/>
      <c r="AG3" s="387"/>
      <c r="AH3" s="379" t="s">
        <v>57</v>
      </c>
      <c r="AI3" s="387"/>
      <c r="AJ3" s="387"/>
      <c r="AK3" s="387"/>
      <c r="AL3" s="387"/>
      <c r="AM3" s="387"/>
      <c r="AN3" s="356" t="s">
        <v>87</v>
      </c>
      <c r="AO3" s="389"/>
      <c r="AP3" s="389"/>
      <c r="AQ3" s="389"/>
      <c r="AR3" s="389"/>
      <c r="AS3" s="389"/>
      <c r="AT3" s="357"/>
      <c r="AU3" s="387" t="s">
        <v>56</v>
      </c>
      <c r="AV3" s="387"/>
      <c r="AW3" s="387"/>
      <c r="AX3" s="387"/>
      <c r="AY3" s="387"/>
      <c r="AZ3" s="387"/>
      <c r="BA3" s="387"/>
      <c r="BB3" s="388"/>
      <c r="BC3" s="356" t="s">
        <v>105</v>
      </c>
      <c r="BD3" s="389"/>
      <c r="BE3" s="389"/>
      <c r="BF3" s="389"/>
      <c r="BG3" s="357"/>
      <c r="BH3" s="356" t="s">
        <v>70</v>
      </c>
      <c r="BI3" s="389"/>
      <c r="BJ3" s="357"/>
      <c r="BK3" s="17" t="s">
        <v>106</v>
      </c>
      <c r="BL3" s="352" t="s">
        <v>12</v>
      </c>
    </row>
    <row r="4" spans="1:64" ht="18.75" customHeight="1">
      <c r="A4" s="6" t="s">
        <v>13</v>
      </c>
      <c r="B4" s="11"/>
      <c r="C4" s="18"/>
      <c r="D4" s="392"/>
      <c r="E4" s="394"/>
      <c r="F4" s="394"/>
      <c r="G4" s="394"/>
      <c r="H4" s="394"/>
      <c r="I4" s="394"/>
      <c r="J4" s="394"/>
      <c r="K4" s="396"/>
      <c r="L4" s="394"/>
      <c r="M4" s="394"/>
      <c r="N4" s="394"/>
      <c r="O4" s="399"/>
      <c r="P4" s="242" t="s">
        <v>88</v>
      </c>
      <c r="Q4" s="243" t="s">
        <v>123</v>
      </c>
      <c r="R4" s="35" t="s">
        <v>89</v>
      </c>
      <c r="S4" s="29" t="s">
        <v>90</v>
      </c>
      <c r="T4" s="29" t="s">
        <v>92</v>
      </c>
      <c r="U4" s="29" t="s">
        <v>124</v>
      </c>
      <c r="V4" s="29" t="s">
        <v>91</v>
      </c>
      <c r="W4" s="36" t="s">
        <v>61</v>
      </c>
      <c r="X4" s="185" t="s">
        <v>125</v>
      </c>
      <c r="Y4" s="164" t="s">
        <v>93</v>
      </c>
      <c r="Z4" s="30" t="s">
        <v>94</v>
      </c>
      <c r="AA4" s="164" t="s">
        <v>95</v>
      </c>
      <c r="AB4" s="28" t="s">
        <v>96</v>
      </c>
      <c r="AC4" s="165" t="s">
        <v>97</v>
      </c>
      <c r="AD4" s="28" t="s">
        <v>98</v>
      </c>
      <c r="AE4" s="28" t="s">
        <v>99</v>
      </c>
      <c r="AF4" s="28" t="s">
        <v>100</v>
      </c>
      <c r="AG4" s="33" t="s">
        <v>61</v>
      </c>
      <c r="AH4" s="35" t="s">
        <v>107</v>
      </c>
      <c r="AI4" s="28" t="s">
        <v>108</v>
      </c>
      <c r="AJ4" s="183" t="s">
        <v>71</v>
      </c>
      <c r="AK4" s="184" t="s">
        <v>72</v>
      </c>
      <c r="AL4" s="182" t="s">
        <v>73</v>
      </c>
      <c r="AM4" s="36" t="s">
        <v>28</v>
      </c>
      <c r="AN4" s="35" t="s">
        <v>101</v>
      </c>
      <c r="AO4" s="129" t="s">
        <v>126</v>
      </c>
      <c r="AP4" s="91" t="s">
        <v>104</v>
      </c>
      <c r="AQ4" s="29" t="s">
        <v>102</v>
      </c>
      <c r="AR4" s="91" t="s">
        <v>103</v>
      </c>
      <c r="AS4" s="166" t="s">
        <v>54</v>
      </c>
      <c r="AT4" s="92" t="s">
        <v>61</v>
      </c>
      <c r="AU4" s="185" t="s">
        <v>109</v>
      </c>
      <c r="AV4" s="28" t="s">
        <v>113</v>
      </c>
      <c r="AW4" s="165" t="s">
        <v>114</v>
      </c>
      <c r="AX4" s="164" t="s">
        <v>110</v>
      </c>
      <c r="AY4" s="28" t="s">
        <v>111</v>
      </c>
      <c r="AZ4" s="165" t="s">
        <v>112</v>
      </c>
      <c r="BA4" s="186" t="s">
        <v>74</v>
      </c>
      <c r="BB4" s="33" t="s">
        <v>28</v>
      </c>
      <c r="BC4" s="35" t="s">
        <v>115</v>
      </c>
      <c r="BD4" s="29" t="s">
        <v>116</v>
      </c>
      <c r="BE4" s="115" t="s">
        <v>117</v>
      </c>
      <c r="BF4" s="91" t="s">
        <v>118</v>
      </c>
      <c r="BG4" s="337" t="s">
        <v>129</v>
      </c>
      <c r="BH4" s="187" t="s">
        <v>53</v>
      </c>
      <c r="BI4" s="91" t="s">
        <v>75</v>
      </c>
      <c r="BJ4" s="92" t="s">
        <v>76</v>
      </c>
      <c r="BK4" s="188" t="s">
        <v>119</v>
      </c>
      <c r="BL4" s="383"/>
    </row>
    <row r="5" spans="1:64" ht="22.5" customHeight="1">
      <c r="A5" s="369" t="s">
        <v>42</v>
      </c>
      <c r="B5" s="12"/>
      <c r="C5" s="26" t="s">
        <v>14</v>
      </c>
      <c r="D5" s="61">
        <v>5039</v>
      </c>
      <c r="E5" s="62">
        <v>857</v>
      </c>
      <c r="F5" s="62">
        <v>1580</v>
      </c>
      <c r="G5" s="62">
        <v>295</v>
      </c>
      <c r="H5" s="62">
        <v>242</v>
      </c>
      <c r="I5" s="62">
        <v>781</v>
      </c>
      <c r="J5" s="62">
        <v>347</v>
      </c>
      <c r="K5" s="139">
        <v>293</v>
      </c>
      <c r="L5" s="140">
        <v>274</v>
      </c>
      <c r="M5" s="140">
        <v>360</v>
      </c>
      <c r="N5" s="63">
        <v>1064</v>
      </c>
      <c r="O5" s="341">
        <v>49</v>
      </c>
      <c r="P5" s="167">
        <v>28</v>
      </c>
      <c r="Q5" s="244"/>
      <c r="R5" s="77">
        <v>44</v>
      </c>
      <c r="S5" s="78">
        <v>52</v>
      </c>
      <c r="T5" s="78">
        <v>86</v>
      </c>
      <c r="U5" s="78">
        <v>0</v>
      </c>
      <c r="V5" s="78">
        <v>106</v>
      </c>
      <c r="W5" s="79"/>
      <c r="X5" s="80">
        <v>0</v>
      </c>
      <c r="Y5" s="80">
        <v>37</v>
      </c>
      <c r="Z5" s="78">
        <v>520</v>
      </c>
      <c r="AA5" s="80">
        <v>96</v>
      </c>
      <c r="AB5" s="78">
        <v>4</v>
      </c>
      <c r="AC5" s="78">
        <v>12</v>
      </c>
      <c r="AD5" s="78">
        <v>14</v>
      </c>
      <c r="AE5" s="78">
        <v>3</v>
      </c>
      <c r="AF5" s="78">
        <v>14</v>
      </c>
      <c r="AG5" s="81">
        <v>0</v>
      </c>
      <c r="AH5" s="77">
        <v>360</v>
      </c>
      <c r="AI5" s="78">
        <v>183</v>
      </c>
      <c r="AJ5" s="189">
        <v>38</v>
      </c>
      <c r="AK5" s="62">
        <v>49</v>
      </c>
      <c r="AL5" s="189">
        <v>40</v>
      </c>
      <c r="AM5" s="79"/>
      <c r="AN5" s="61">
        <v>47</v>
      </c>
      <c r="AO5" s="78">
        <v>0</v>
      </c>
      <c r="AP5" s="78">
        <v>310</v>
      </c>
      <c r="AQ5" s="78">
        <v>34</v>
      </c>
      <c r="AR5" s="78">
        <v>46</v>
      </c>
      <c r="AS5" s="81">
        <v>140</v>
      </c>
      <c r="AT5" s="79">
        <v>0</v>
      </c>
      <c r="AU5" s="80">
        <v>20</v>
      </c>
      <c r="AV5" s="78">
        <v>37</v>
      </c>
      <c r="AW5" s="78">
        <v>11</v>
      </c>
      <c r="AX5" s="80">
        <v>15</v>
      </c>
      <c r="AY5" s="78">
        <v>17</v>
      </c>
      <c r="AZ5" s="78">
        <v>22</v>
      </c>
      <c r="BA5" s="81">
        <v>82</v>
      </c>
      <c r="BB5" s="81"/>
      <c r="BC5" s="61">
        <v>85</v>
      </c>
      <c r="BD5" s="78">
        <v>46</v>
      </c>
      <c r="BE5" s="78">
        <v>25</v>
      </c>
      <c r="BF5" s="78">
        <v>45</v>
      </c>
      <c r="BG5" s="79"/>
      <c r="BH5" s="61">
        <v>221</v>
      </c>
      <c r="BI5" s="62">
        <v>84</v>
      </c>
      <c r="BJ5" s="64">
        <v>3</v>
      </c>
      <c r="BK5" s="88">
        <v>39</v>
      </c>
      <c r="BL5" s="58">
        <f aca="true" t="shared" si="0" ref="BL5:BL47">SUM(D5:BK5)</f>
        <v>14196</v>
      </c>
    </row>
    <row r="6" spans="1:64" ht="22.5" customHeight="1">
      <c r="A6" s="370"/>
      <c r="B6" s="21" t="s">
        <v>15</v>
      </c>
      <c r="C6" s="19" t="s">
        <v>16</v>
      </c>
      <c r="D6" s="65">
        <v>3648</v>
      </c>
      <c r="E6" s="66">
        <v>329</v>
      </c>
      <c r="F6" s="66">
        <v>886</v>
      </c>
      <c r="G6" s="66">
        <v>116</v>
      </c>
      <c r="H6" s="66">
        <v>120</v>
      </c>
      <c r="I6" s="66">
        <v>345</v>
      </c>
      <c r="J6" s="66">
        <v>206</v>
      </c>
      <c r="K6" s="141">
        <v>199</v>
      </c>
      <c r="L6" s="142">
        <v>204</v>
      </c>
      <c r="M6" s="142">
        <v>337</v>
      </c>
      <c r="N6" s="67">
        <v>1300</v>
      </c>
      <c r="O6" s="342">
        <v>23</v>
      </c>
      <c r="P6" s="168">
        <v>0</v>
      </c>
      <c r="Q6" s="245"/>
      <c r="R6" s="65">
        <v>47</v>
      </c>
      <c r="S6" s="66">
        <v>41</v>
      </c>
      <c r="T6" s="66">
        <v>21</v>
      </c>
      <c r="U6" s="66">
        <v>0</v>
      </c>
      <c r="V6" s="66">
        <v>115</v>
      </c>
      <c r="W6" s="68"/>
      <c r="X6" s="82">
        <v>0</v>
      </c>
      <c r="Y6" s="82">
        <v>8</v>
      </c>
      <c r="Z6" s="66">
        <v>205</v>
      </c>
      <c r="AA6" s="82">
        <v>45</v>
      </c>
      <c r="AB6" s="66">
        <v>2</v>
      </c>
      <c r="AC6" s="66">
        <v>0</v>
      </c>
      <c r="AD6" s="66">
        <v>1</v>
      </c>
      <c r="AE6" s="66">
        <v>0</v>
      </c>
      <c r="AF6" s="66">
        <v>0</v>
      </c>
      <c r="AG6" s="83">
        <v>1</v>
      </c>
      <c r="AH6" s="65">
        <v>88</v>
      </c>
      <c r="AI6" s="66">
        <v>70</v>
      </c>
      <c r="AJ6" s="190">
        <v>20</v>
      </c>
      <c r="AK6" s="66">
        <v>4</v>
      </c>
      <c r="AL6" s="190">
        <v>12</v>
      </c>
      <c r="AM6" s="68"/>
      <c r="AN6" s="65">
        <v>12</v>
      </c>
      <c r="AO6" s="66">
        <v>0</v>
      </c>
      <c r="AP6" s="66">
        <v>199</v>
      </c>
      <c r="AQ6" s="66">
        <v>9</v>
      </c>
      <c r="AR6" s="66">
        <v>11</v>
      </c>
      <c r="AS6" s="83">
        <v>79</v>
      </c>
      <c r="AT6" s="68">
        <v>0</v>
      </c>
      <c r="AU6" s="82">
        <v>2</v>
      </c>
      <c r="AV6" s="66">
        <v>13</v>
      </c>
      <c r="AW6" s="66">
        <v>0</v>
      </c>
      <c r="AX6" s="82">
        <v>7</v>
      </c>
      <c r="AY6" s="66">
        <v>17</v>
      </c>
      <c r="AZ6" s="66">
        <v>8</v>
      </c>
      <c r="BA6" s="83">
        <v>147</v>
      </c>
      <c r="BB6" s="83"/>
      <c r="BC6" s="65">
        <v>11</v>
      </c>
      <c r="BD6" s="66">
        <v>2</v>
      </c>
      <c r="BE6" s="66">
        <v>11</v>
      </c>
      <c r="BF6" s="66">
        <v>23</v>
      </c>
      <c r="BG6" s="68"/>
      <c r="BH6" s="65">
        <v>61</v>
      </c>
      <c r="BI6" s="66">
        <v>30</v>
      </c>
      <c r="BJ6" s="68">
        <v>0</v>
      </c>
      <c r="BK6" s="88">
        <v>3</v>
      </c>
      <c r="BL6" s="43">
        <f t="shared" si="0"/>
        <v>9038</v>
      </c>
    </row>
    <row r="7" spans="1:64" ht="22.5" customHeight="1">
      <c r="A7" s="370"/>
      <c r="B7" s="27"/>
      <c r="C7" s="19" t="s">
        <v>17</v>
      </c>
      <c r="D7" s="38">
        <f aca="true" t="shared" si="1" ref="D7:L7">SUM(D5:D6)</f>
        <v>8687</v>
      </c>
      <c r="E7" s="39">
        <f t="shared" si="1"/>
        <v>1186</v>
      </c>
      <c r="F7" s="39">
        <f t="shared" si="1"/>
        <v>2466</v>
      </c>
      <c r="G7" s="39">
        <f t="shared" si="1"/>
        <v>411</v>
      </c>
      <c r="H7" s="39">
        <f t="shared" si="1"/>
        <v>362</v>
      </c>
      <c r="I7" s="39">
        <f t="shared" si="1"/>
        <v>1126</v>
      </c>
      <c r="J7" s="39">
        <f t="shared" si="1"/>
        <v>553</v>
      </c>
      <c r="K7" s="143">
        <f t="shared" si="1"/>
        <v>492</v>
      </c>
      <c r="L7" s="144">
        <f t="shared" si="1"/>
        <v>478</v>
      </c>
      <c r="M7" s="144">
        <f aca="true" t="shared" si="2" ref="M7:X7">SUM(M5:M6)</f>
        <v>697</v>
      </c>
      <c r="N7" s="144">
        <f t="shared" si="2"/>
        <v>2364</v>
      </c>
      <c r="O7" s="350">
        <f t="shared" si="2"/>
        <v>72</v>
      </c>
      <c r="P7" s="133">
        <f t="shared" si="2"/>
        <v>28</v>
      </c>
      <c r="Q7" s="40">
        <f t="shared" si="2"/>
        <v>0</v>
      </c>
      <c r="R7" s="38">
        <f t="shared" si="2"/>
        <v>91</v>
      </c>
      <c r="S7" s="39">
        <f t="shared" si="2"/>
        <v>93</v>
      </c>
      <c r="T7" s="39">
        <f t="shared" si="2"/>
        <v>107</v>
      </c>
      <c r="U7" s="39">
        <f t="shared" si="2"/>
        <v>0</v>
      </c>
      <c r="V7" s="39">
        <f t="shared" si="2"/>
        <v>221</v>
      </c>
      <c r="W7" s="40">
        <f t="shared" si="2"/>
        <v>0</v>
      </c>
      <c r="X7" s="39">
        <f t="shared" si="2"/>
        <v>0</v>
      </c>
      <c r="Y7" s="41">
        <f aca="true" t="shared" si="3" ref="Y7:BG7">SUM(Y5:Y6)</f>
        <v>45</v>
      </c>
      <c r="Z7" s="39">
        <f t="shared" si="3"/>
        <v>725</v>
      </c>
      <c r="AA7" s="41">
        <f t="shared" si="3"/>
        <v>141</v>
      </c>
      <c r="AB7" s="39">
        <f t="shared" si="3"/>
        <v>6</v>
      </c>
      <c r="AC7" s="39">
        <f t="shared" si="3"/>
        <v>12</v>
      </c>
      <c r="AD7" s="39">
        <f t="shared" si="3"/>
        <v>15</v>
      </c>
      <c r="AE7" s="39">
        <f t="shared" si="3"/>
        <v>3</v>
      </c>
      <c r="AF7" s="39">
        <f t="shared" si="3"/>
        <v>14</v>
      </c>
      <c r="AG7" s="42">
        <f t="shared" si="3"/>
        <v>1</v>
      </c>
      <c r="AH7" s="38">
        <f t="shared" si="3"/>
        <v>448</v>
      </c>
      <c r="AI7" s="39">
        <f t="shared" si="3"/>
        <v>253</v>
      </c>
      <c r="AJ7" s="41">
        <f>SUM(AJ5:AJ6)</f>
        <v>58</v>
      </c>
      <c r="AK7" s="39">
        <f>SUM(AK5:AK6)</f>
        <v>53</v>
      </c>
      <c r="AL7" s="42">
        <f>SUM(AL5:AL6)</f>
        <v>52</v>
      </c>
      <c r="AM7" s="40">
        <f t="shared" si="3"/>
        <v>0</v>
      </c>
      <c r="AN7" s="38">
        <f t="shared" si="3"/>
        <v>59</v>
      </c>
      <c r="AO7" s="39">
        <f>SUM(AO5:AO6)</f>
        <v>0</v>
      </c>
      <c r="AP7" s="39">
        <f>SUM(AP5:AP6)</f>
        <v>509</v>
      </c>
      <c r="AQ7" s="39">
        <f t="shared" si="3"/>
        <v>43</v>
      </c>
      <c r="AR7" s="39">
        <f t="shared" si="3"/>
        <v>57</v>
      </c>
      <c r="AS7" s="39">
        <f t="shared" si="3"/>
        <v>219</v>
      </c>
      <c r="AT7" s="40">
        <f t="shared" si="3"/>
        <v>0</v>
      </c>
      <c r="AU7" s="38">
        <f t="shared" si="3"/>
        <v>22</v>
      </c>
      <c r="AV7" s="39">
        <f t="shared" si="3"/>
        <v>50</v>
      </c>
      <c r="AW7" s="39">
        <f t="shared" si="3"/>
        <v>11</v>
      </c>
      <c r="AX7" s="41">
        <f>SUM(AX5:AX6)</f>
        <v>22</v>
      </c>
      <c r="AY7" s="39">
        <f>SUM(AY5:AY6)</f>
        <v>34</v>
      </c>
      <c r="AZ7" s="39">
        <f>SUM(AZ5:AZ6)</f>
        <v>30</v>
      </c>
      <c r="BA7" s="39">
        <f t="shared" si="3"/>
        <v>229</v>
      </c>
      <c r="BB7" s="42">
        <f t="shared" si="3"/>
        <v>0</v>
      </c>
      <c r="BC7" s="38">
        <f t="shared" si="3"/>
        <v>96</v>
      </c>
      <c r="BD7" s="39">
        <f t="shared" si="3"/>
        <v>48</v>
      </c>
      <c r="BE7" s="39">
        <f t="shared" si="3"/>
        <v>36</v>
      </c>
      <c r="BF7" s="39">
        <f t="shared" si="3"/>
        <v>68</v>
      </c>
      <c r="BG7" s="40">
        <f t="shared" si="3"/>
        <v>0</v>
      </c>
      <c r="BH7" s="38">
        <f>SUM(BH5:BH6)</f>
        <v>282</v>
      </c>
      <c r="BI7" s="39">
        <f>SUM(BI5:BI6)</f>
        <v>114</v>
      </c>
      <c r="BJ7" s="40">
        <f>SUM(BJ5:BJ6)</f>
        <v>3</v>
      </c>
      <c r="BK7" s="43">
        <f>SUM(BK5:BK6)</f>
        <v>42</v>
      </c>
      <c r="BL7" s="43">
        <f t="shared" si="0"/>
        <v>23234</v>
      </c>
    </row>
    <row r="8" spans="1:64" ht="22.5" customHeight="1">
      <c r="A8" s="370"/>
      <c r="B8" s="20"/>
      <c r="C8" s="19" t="s">
        <v>14</v>
      </c>
      <c r="D8" s="65">
        <v>19097</v>
      </c>
      <c r="E8" s="66">
        <v>1822</v>
      </c>
      <c r="F8" s="66">
        <v>3568</v>
      </c>
      <c r="G8" s="66">
        <v>798</v>
      </c>
      <c r="H8" s="66">
        <v>525</v>
      </c>
      <c r="I8" s="66">
        <v>1898</v>
      </c>
      <c r="J8" s="66">
        <v>761</v>
      </c>
      <c r="K8" s="141">
        <v>677</v>
      </c>
      <c r="L8" s="142">
        <v>634</v>
      </c>
      <c r="M8" s="142">
        <v>721</v>
      </c>
      <c r="N8" s="67">
        <v>2910</v>
      </c>
      <c r="O8" s="342">
        <v>180</v>
      </c>
      <c r="P8" s="168">
        <v>62</v>
      </c>
      <c r="Q8" s="246"/>
      <c r="R8" s="65">
        <v>181</v>
      </c>
      <c r="S8" s="66">
        <v>127</v>
      </c>
      <c r="T8" s="66">
        <v>116</v>
      </c>
      <c r="U8" s="66">
        <v>0</v>
      </c>
      <c r="V8" s="66">
        <v>197</v>
      </c>
      <c r="W8" s="68"/>
      <c r="X8" s="82">
        <v>0</v>
      </c>
      <c r="Y8" s="82">
        <v>94</v>
      </c>
      <c r="Z8" s="66">
        <v>1396</v>
      </c>
      <c r="AA8" s="82">
        <v>202</v>
      </c>
      <c r="AB8" s="66">
        <v>10</v>
      </c>
      <c r="AC8" s="66">
        <v>33</v>
      </c>
      <c r="AD8" s="66">
        <v>42</v>
      </c>
      <c r="AE8" s="66">
        <v>3</v>
      </c>
      <c r="AF8" s="66">
        <v>22</v>
      </c>
      <c r="AG8" s="83">
        <v>1</v>
      </c>
      <c r="AH8" s="65">
        <v>925</v>
      </c>
      <c r="AI8" s="66">
        <v>562</v>
      </c>
      <c r="AJ8" s="190">
        <v>95</v>
      </c>
      <c r="AK8" s="66">
        <v>92</v>
      </c>
      <c r="AL8" s="190">
        <v>79</v>
      </c>
      <c r="AM8" s="68">
        <v>0</v>
      </c>
      <c r="AN8" s="65">
        <v>138</v>
      </c>
      <c r="AO8" s="66">
        <v>0</v>
      </c>
      <c r="AP8" s="66">
        <v>713</v>
      </c>
      <c r="AQ8" s="66">
        <v>75</v>
      </c>
      <c r="AR8" s="66">
        <v>109</v>
      </c>
      <c r="AS8" s="83">
        <v>264</v>
      </c>
      <c r="AT8" s="68">
        <v>0</v>
      </c>
      <c r="AU8" s="65">
        <v>54</v>
      </c>
      <c r="AV8" s="66">
        <v>85</v>
      </c>
      <c r="AW8" s="66">
        <v>31</v>
      </c>
      <c r="AX8" s="82">
        <v>47</v>
      </c>
      <c r="AY8" s="66">
        <v>58</v>
      </c>
      <c r="AZ8" s="66">
        <v>72</v>
      </c>
      <c r="BA8" s="83">
        <v>240</v>
      </c>
      <c r="BB8" s="83"/>
      <c r="BC8" s="65">
        <v>173</v>
      </c>
      <c r="BD8" s="66">
        <v>60</v>
      </c>
      <c r="BE8" s="66">
        <v>25</v>
      </c>
      <c r="BF8" s="66">
        <v>124</v>
      </c>
      <c r="BG8" s="68"/>
      <c r="BH8" s="65">
        <v>408</v>
      </c>
      <c r="BI8" s="66">
        <v>218</v>
      </c>
      <c r="BJ8" s="68">
        <v>7</v>
      </c>
      <c r="BK8" s="88">
        <v>51</v>
      </c>
      <c r="BL8" s="43">
        <f t="shared" si="0"/>
        <v>40782</v>
      </c>
    </row>
    <row r="9" spans="1:64" ht="22.5" customHeight="1">
      <c r="A9" s="370"/>
      <c r="B9" s="14" t="s">
        <v>18</v>
      </c>
      <c r="C9" s="19" t="s">
        <v>16</v>
      </c>
      <c r="D9" s="65">
        <v>356</v>
      </c>
      <c r="E9" s="66">
        <v>51</v>
      </c>
      <c r="F9" s="66">
        <v>57</v>
      </c>
      <c r="G9" s="66">
        <v>18</v>
      </c>
      <c r="H9" s="66">
        <v>10</v>
      </c>
      <c r="I9" s="66">
        <v>24</v>
      </c>
      <c r="J9" s="66">
        <v>18</v>
      </c>
      <c r="K9" s="141">
        <v>4</v>
      </c>
      <c r="L9" s="142">
        <v>21</v>
      </c>
      <c r="M9" s="142">
        <v>19</v>
      </c>
      <c r="N9" s="67">
        <v>69</v>
      </c>
      <c r="O9" s="342">
        <v>3</v>
      </c>
      <c r="P9" s="168">
        <v>0</v>
      </c>
      <c r="Q9" s="246"/>
      <c r="R9" s="65">
        <v>0</v>
      </c>
      <c r="S9" s="66">
        <v>4</v>
      </c>
      <c r="T9" s="66">
        <v>4</v>
      </c>
      <c r="U9" s="66">
        <v>0</v>
      </c>
      <c r="V9" s="66">
        <v>11</v>
      </c>
      <c r="W9" s="68"/>
      <c r="X9" s="82">
        <v>0</v>
      </c>
      <c r="Y9" s="82">
        <v>0</v>
      </c>
      <c r="Z9" s="66">
        <v>21</v>
      </c>
      <c r="AA9" s="82">
        <v>3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83">
        <v>0</v>
      </c>
      <c r="AH9" s="65">
        <v>16</v>
      </c>
      <c r="AI9" s="66">
        <v>5</v>
      </c>
      <c r="AJ9" s="190">
        <v>2</v>
      </c>
      <c r="AK9" s="66">
        <v>0</v>
      </c>
      <c r="AL9" s="190">
        <v>3</v>
      </c>
      <c r="AM9" s="68">
        <v>0</v>
      </c>
      <c r="AN9" s="65">
        <v>2</v>
      </c>
      <c r="AO9" s="66">
        <v>0</v>
      </c>
      <c r="AP9" s="66">
        <v>16</v>
      </c>
      <c r="AQ9" s="66">
        <v>2</v>
      </c>
      <c r="AR9" s="66">
        <v>0</v>
      </c>
      <c r="AS9" s="83">
        <v>1</v>
      </c>
      <c r="AT9" s="68">
        <v>0</v>
      </c>
      <c r="AU9" s="65">
        <v>0</v>
      </c>
      <c r="AV9" s="66">
        <v>1</v>
      </c>
      <c r="AW9" s="66">
        <v>0</v>
      </c>
      <c r="AX9" s="82">
        <v>4</v>
      </c>
      <c r="AY9" s="66">
        <v>0</v>
      </c>
      <c r="AZ9" s="66">
        <v>0</v>
      </c>
      <c r="BA9" s="83">
        <v>10</v>
      </c>
      <c r="BB9" s="83"/>
      <c r="BC9" s="65">
        <v>0</v>
      </c>
      <c r="BD9" s="66">
        <v>1</v>
      </c>
      <c r="BE9" s="66">
        <v>3</v>
      </c>
      <c r="BF9" s="66">
        <v>4</v>
      </c>
      <c r="BG9" s="228"/>
      <c r="BH9" s="65">
        <v>5</v>
      </c>
      <c r="BI9" s="66">
        <v>7</v>
      </c>
      <c r="BJ9" s="68">
        <v>0</v>
      </c>
      <c r="BK9" s="88">
        <v>0</v>
      </c>
      <c r="BL9" s="43">
        <f t="shared" si="0"/>
        <v>775</v>
      </c>
    </row>
    <row r="10" spans="1:64" ht="22.5" customHeight="1">
      <c r="A10" s="370"/>
      <c r="B10" s="13"/>
      <c r="C10" s="19" t="s">
        <v>17</v>
      </c>
      <c r="D10" s="38">
        <f aca="true" t="shared" si="4" ref="D10:L10">SUM(D8:D9)</f>
        <v>19453</v>
      </c>
      <c r="E10" s="39">
        <f t="shared" si="4"/>
        <v>1873</v>
      </c>
      <c r="F10" s="39">
        <f t="shared" si="4"/>
        <v>3625</v>
      </c>
      <c r="G10" s="39">
        <f t="shared" si="4"/>
        <v>816</v>
      </c>
      <c r="H10" s="39">
        <f t="shared" si="4"/>
        <v>535</v>
      </c>
      <c r="I10" s="39">
        <f t="shared" si="4"/>
        <v>1922</v>
      </c>
      <c r="J10" s="39">
        <f t="shared" si="4"/>
        <v>779</v>
      </c>
      <c r="K10" s="143">
        <f t="shared" si="4"/>
        <v>681</v>
      </c>
      <c r="L10" s="144">
        <f t="shared" si="4"/>
        <v>655</v>
      </c>
      <c r="M10" s="144">
        <f>SUM(M8:M9)</f>
        <v>740</v>
      </c>
      <c r="N10" s="144">
        <f>SUM(N8:N9)</f>
        <v>2979</v>
      </c>
      <c r="O10" s="350">
        <f>SUM(O8:O9)</f>
        <v>183</v>
      </c>
      <c r="P10" s="133">
        <f>SUM(P8:P9)</f>
        <v>62</v>
      </c>
      <c r="Q10" s="40">
        <f>SUM(Q8:Q9)</f>
        <v>0</v>
      </c>
      <c r="R10" s="38">
        <f aca="true" t="shared" si="5" ref="R10:BF10">SUM(R8:R9)</f>
        <v>181</v>
      </c>
      <c r="S10" s="39">
        <f t="shared" si="5"/>
        <v>131</v>
      </c>
      <c r="T10" s="39">
        <f>SUM(T8:T9)</f>
        <v>120</v>
      </c>
      <c r="U10" s="39">
        <f t="shared" si="5"/>
        <v>0</v>
      </c>
      <c r="V10" s="39">
        <f t="shared" si="5"/>
        <v>208</v>
      </c>
      <c r="W10" s="40">
        <f t="shared" si="5"/>
        <v>0</v>
      </c>
      <c r="X10" s="39">
        <f t="shared" si="5"/>
        <v>0</v>
      </c>
      <c r="Y10" s="41">
        <f t="shared" si="5"/>
        <v>94</v>
      </c>
      <c r="Z10" s="39">
        <f t="shared" si="5"/>
        <v>1417</v>
      </c>
      <c r="AA10" s="41">
        <f t="shared" si="5"/>
        <v>205</v>
      </c>
      <c r="AB10" s="39">
        <f t="shared" si="5"/>
        <v>10</v>
      </c>
      <c r="AC10" s="39">
        <f t="shared" si="5"/>
        <v>33</v>
      </c>
      <c r="AD10" s="39">
        <f t="shared" si="5"/>
        <v>42</v>
      </c>
      <c r="AE10" s="39">
        <f t="shared" si="5"/>
        <v>3</v>
      </c>
      <c r="AF10" s="39">
        <f t="shared" si="5"/>
        <v>22</v>
      </c>
      <c r="AG10" s="42">
        <f t="shared" si="5"/>
        <v>1</v>
      </c>
      <c r="AH10" s="38">
        <f t="shared" si="5"/>
        <v>941</v>
      </c>
      <c r="AI10" s="39">
        <f t="shared" si="5"/>
        <v>567</v>
      </c>
      <c r="AJ10" s="41">
        <f>SUM(AJ8:AJ9)</f>
        <v>97</v>
      </c>
      <c r="AK10" s="39">
        <f>SUM(AK8:AK9)</f>
        <v>92</v>
      </c>
      <c r="AL10" s="42">
        <f>SUM(AL8:AL9)</f>
        <v>82</v>
      </c>
      <c r="AM10" s="40">
        <f t="shared" si="5"/>
        <v>0</v>
      </c>
      <c r="AN10" s="38">
        <f t="shared" si="5"/>
        <v>140</v>
      </c>
      <c r="AO10" s="39">
        <f>SUM(AO8:AO9)</f>
        <v>0</v>
      </c>
      <c r="AP10" s="39">
        <f>SUM(AP8:AP9)</f>
        <v>729</v>
      </c>
      <c r="AQ10" s="39">
        <f t="shared" si="5"/>
        <v>77</v>
      </c>
      <c r="AR10" s="39">
        <f t="shared" si="5"/>
        <v>109</v>
      </c>
      <c r="AS10" s="39">
        <f t="shared" si="5"/>
        <v>265</v>
      </c>
      <c r="AT10" s="40">
        <f t="shared" si="5"/>
        <v>0</v>
      </c>
      <c r="AU10" s="38">
        <f t="shared" si="5"/>
        <v>54</v>
      </c>
      <c r="AV10" s="39">
        <f t="shared" si="5"/>
        <v>86</v>
      </c>
      <c r="AW10" s="39">
        <f t="shared" si="5"/>
        <v>31</v>
      </c>
      <c r="AX10" s="41">
        <f>SUM(AX8:AX9)</f>
        <v>51</v>
      </c>
      <c r="AY10" s="39">
        <f>SUM(AY8:AY9)</f>
        <v>58</v>
      </c>
      <c r="AZ10" s="39">
        <f>SUM(AZ8:AZ9)</f>
        <v>72</v>
      </c>
      <c r="BA10" s="39">
        <f t="shared" si="5"/>
        <v>250</v>
      </c>
      <c r="BB10" s="42">
        <f t="shared" si="5"/>
        <v>0</v>
      </c>
      <c r="BC10" s="38">
        <f t="shared" si="5"/>
        <v>173</v>
      </c>
      <c r="BD10" s="39">
        <f t="shared" si="5"/>
        <v>61</v>
      </c>
      <c r="BE10" s="39">
        <f t="shared" si="5"/>
        <v>28</v>
      </c>
      <c r="BF10" s="39">
        <f t="shared" si="5"/>
        <v>128</v>
      </c>
      <c r="BG10" s="40">
        <f>SUM(BG8:BG9)</f>
        <v>0</v>
      </c>
      <c r="BH10" s="38">
        <f>SUM(BH8:BH9)</f>
        <v>413</v>
      </c>
      <c r="BI10" s="39">
        <f>SUM(BI8:BI9)</f>
        <v>225</v>
      </c>
      <c r="BJ10" s="40">
        <f>SUM(BJ8:BJ9)</f>
        <v>7</v>
      </c>
      <c r="BK10" s="43">
        <f>SUM(BK8:BK9)</f>
        <v>51</v>
      </c>
      <c r="BL10" s="43">
        <f t="shared" si="0"/>
        <v>41557</v>
      </c>
    </row>
    <row r="11" spans="1:64" ht="22.5" customHeight="1">
      <c r="A11" s="370"/>
      <c r="B11" s="4"/>
      <c r="C11" s="19" t="s">
        <v>14</v>
      </c>
      <c r="D11" s="65">
        <v>7</v>
      </c>
      <c r="E11" s="66">
        <v>0</v>
      </c>
      <c r="F11" s="66">
        <v>3</v>
      </c>
      <c r="G11" s="66">
        <v>2</v>
      </c>
      <c r="H11" s="66">
        <v>0</v>
      </c>
      <c r="I11" s="66">
        <v>1</v>
      </c>
      <c r="J11" s="66">
        <v>1</v>
      </c>
      <c r="K11" s="141">
        <v>0</v>
      </c>
      <c r="L11" s="142">
        <v>0</v>
      </c>
      <c r="M11" s="142">
        <v>0</v>
      </c>
      <c r="N11" s="67">
        <v>2</v>
      </c>
      <c r="O11" s="342">
        <v>0</v>
      </c>
      <c r="P11" s="168">
        <v>0</v>
      </c>
      <c r="Q11" s="246"/>
      <c r="R11" s="65">
        <v>0</v>
      </c>
      <c r="S11" s="66">
        <v>0</v>
      </c>
      <c r="T11" s="66">
        <v>0</v>
      </c>
      <c r="U11" s="66">
        <v>0</v>
      </c>
      <c r="V11" s="66">
        <v>0</v>
      </c>
      <c r="W11" s="68"/>
      <c r="X11" s="82">
        <v>0</v>
      </c>
      <c r="Y11" s="82">
        <v>0</v>
      </c>
      <c r="Z11" s="66">
        <v>0</v>
      </c>
      <c r="AA11" s="82">
        <v>0</v>
      </c>
      <c r="AB11" s="66">
        <v>0</v>
      </c>
      <c r="AC11" s="66">
        <v>1</v>
      </c>
      <c r="AD11" s="66">
        <v>0</v>
      </c>
      <c r="AE11" s="66">
        <v>0</v>
      </c>
      <c r="AF11" s="66">
        <v>0</v>
      </c>
      <c r="AG11" s="83">
        <v>0</v>
      </c>
      <c r="AH11" s="65">
        <v>3</v>
      </c>
      <c r="AI11" s="66">
        <v>1</v>
      </c>
      <c r="AJ11" s="190">
        <v>0</v>
      </c>
      <c r="AK11" s="66">
        <v>0</v>
      </c>
      <c r="AL11" s="190">
        <v>0</v>
      </c>
      <c r="AM11" s="68"/>
      <c r="AN11" s="65">
        <v>0</v>
      </c>
      <c r="AO11" s="66">
        <v>0</v>
      </c>
      <c r="AP11" s="66">
        <v>7</v>
      </c>
      <c r="AQ11" s="66">
        <v>0</v>
      </c>
      <c r="AR11" s="66">
        <v>0</v>
      </c>
      <c r="AS11" s="83">
        <v>2</v>
      </c>
      <c r="AT11" s="68">
        <v>0</v>
      </c>
      <c r="AU11" s="65">
        <v>0</v>
      </c>
      <c r="AV11" s="66">
        <v>0</v>
      </c>
      <c r="AW11" s="66">
        <v>0</v>
      </c>
      <c r="AX11" s="82">
        <v>0</v>
      </c>
      <c r="AY11" s="66">
        <v>1</v>
      </c>
      <c r="AZ11" s="66">
        <v>0</v>
      </c>
      <c r="BA11" s="83">
        <v>0</v>
      </c>
      <c r="BB11" s="83"/>
      <c r="BC11" s="65">
        <v>2</v>
      </c>
      <c r="BD11" s="66">
        <v>0</v>
      </c>
      <c r="BE11" s="66">
        <v>0</v>
      </c>
      <c r="BF11" s="66">
        <v>0</v>
      </c>
      <c r="BG11" s="68"/>
      <c r="BH11" s="65">
        <v>0</v>
      </c>
      <c r="BI11" s="66">
        <v>0</v>
      </c>
      <c r="BJ11" s="68">
        <v>0</v>
      </c>
      <c r="BK11" s="88">
        <v>0</v>
      </c>
      <c r="BL11" s="43">
        <f t="shared" si="0"/>
        <v>33</v>
      </c>
    </row>
    <row r="12" spans="1:64" ht="22.5" customHeight="1">
      <c r="A12" s="370"/>
      <c r="B12" s="23" t="s">
        <v>19</v>
      </c>
      <c r="C12" s="19" t="s">
        <v>16</v>
      </c>
      <c r="D12" s="65">
        <v>240</v>
      </c>
      <c r="E12" s="66">
        <v>36</v>
      </c>
      <c r="F12" s="66">
        <v>48</v>
      </c>
      <c r="G12" s="335">
        <v>12</v>
      </c>
      <c r="H12" s="66">
        <v>1</v>
      </c>
      <c r="I12" s="66">
        <v>26</v>
      </c>
      <c r="J12" s="66">
        <v>2</v>
      </c>
      <c r="K12" s="141">
        <v>3</v>
      </c>
      <c r="L12" s="142">
        <v>4</v>
      </c>
      <c r="M12" s="142">
        <v>10</v>
      </c>
      <c r="N12" s="67">
        <v>90</v>
      </c>
      <c r="O12" s="342">
        <v>1</v>
      </c>
      <c r="P12" s="168">
        <v>0</v>
      </c>
      <c r="Q12" s="246"/>
      <c r="R12" s="65">
        <v>2</v>
      </c>
      <c r="S12" s="66">
        <v>0</v>
      </c>
      <c r="T12" s="66">
        <v>0</v>
      </c>
      <c r="U12" s="66">
        <v>0</v>
      </c>
      <c r="V12" s="66">
        <v>4</v>
      </c>
      <c r="W12" s="68"/>
      <c r="X12" s="82">
        <v>0</v>
      </c>
      <c r="Y12" s="82">
        <v>0</v>
      </c>
      <c r="Z12" s="66">
        <v>12</v>
      </c>
      <c r="AA12" s="82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83">
        <v>0</v>
      </c>
      <c r="AH12" s="65">
        <v>0</v>
      </c>
      <c r="AI12" s="66">
        <v>2</v>
      </c>
      <c r="AJ12" s="190">
        <v>1</v>
      </c>
      <c r="AK12" s="66">
        <v>0</v>
      </c>
      <c r="AL12" s="190">
        <v>2</v>
      </c>
      <c r="AM12" s="68"/>
      <c r="AN12" s="65">
        <v>0</v>
      </c>
      <c r="AO12" s="66">
        <v>0</v>
      </c>
      <c r="AP12" s="66">
        <v>10</v>
      </c>
      <c r="AQ12" s="66">
        <v>0</v>
      </c>
      <c r="AR12" s="66">
        <v>0</v>
      </c>
      <c r="AS12" s="83">
        <v>2</v>
      </c>
      <c r="AT12" s="68">
        <v>0</v>
      </c>
      <c r="AU12" s="65">
        <v>1</v>
      </c>
      <c r="AV12" s="66">
        <v>0</v>
      </c>
      <c r="AW12" s="66">
        <v>0</v>
      </c>
      <c r="AX12" s="82">
        <v>1</v>
      </c>
      <c r="AY12" s="66">
        <v>0</v>
      </c>
      <c r="AZ12" s="66">
        <v>0</v>
      </c>
      <c r="BA12" s="83">
        <v>0</v>
      </c>
      <c r="BB12" s="83"/>
      <c r="BC12" s="65">
        <v>0</v>
      </c>
      <c r="BD12" s="66">
        <v>0</v>
      </c>
      <c r="BE12" s="66">
        <v>2</v>
      </c>
      <c r="BF12" s="66">
        <v>1</v>
      </c>
      <c r="BG12" s="68"/>
      <c r="BH12" s="65">
        <v>2</v>
      </c>
      <c r="BI12" s="66">
        <v>0</v>
      </c>
      <c r="BJ12" s="68">
        <v>0</v>
      </c>
      <c r="BK12" s="88">
        <v>0</v>
      </c>
      <c r="BL12" s="43">
        <f t="shared" si="0"/>
        <v>515</v>
      </c>
    </row>
    <row r="13" spans="1:64" ht="22.5" customHeight="1">
      <c r="A13" s="370"/>
      <c r="B13" s="4"/>
      <c r="C13" s="19" t="s">
        <v>17</v>
      </c>
      <c r="D13" s="38">
        <f aca="true" t="shared" si="6" ref="D13:L13">SUM(D11:D12)</f>
        <v>247</v>
      </c>
      <c r="E13" s="39">
        <f t="shared" si="6"/>
        <v>36</v>
      </c>
      <c r="F13" s="39">
        <f t="shared" si="6"/>
        <v>51</v>
      </c>
      <c r="G13" s="39">
        <f t="shared" si="6"/>
        <v>14</v>
      </c>
      <c r="H13" s="39">
        <f t="shared" si="6"/>
        <v>1</v>
      </c>
      <c r="I13" s="39">
        <f t="shared" si="6"/>
        <v>27</v>
      </c>
      <c r="J13" s="39">
        <f t="shared" si="6"/>
        <v>3</v>
      </c>
      <c r="K13" s="143">
        <f t="shared" si="6"/>
        <v>3</v>
      </c>
      <c r="L13" s="144">
        <f t="shared" si="6"/>
        <v>4</v>
      </c>
      <c r="M13" s="144">
        <f aca="true" t="shared" si="7" ref="M13:R13">SUM(M11:M12)</f>
        <v>10</v>
      </c>
      <c r="N13" s="144">
        <f t="shared" si="7"/>
        <v>92</v>
      </c>
      <c r="O13" s="350">
        <f t="shared" si="7"/>
        <v>1</v>
      </c>
      <c r="P13" s="133">
        <f t="shared" si="7"/>
        <v>0</v>
      </c>
      <c r="Q13" s="40">
        <f t="shared" si="7"/>
        <v>0</v>
      </c>
      <c r="R13" s="38">
        <f t="shared" si="7"/>
        <v>2</v>
      </c>
      <c r="S13" s="39">
        <f aca="true" t="shared" si="8" ref="S13:BG13">SUM(S11:S12)</f>
        <v>0</v>
      </c>
      <c r="T13" s="39">
        <f>SUM(T11:T12)</f>
        <v>0</v>
      </c>
      <c r="U13" s="39">
        <f t="shared" si="8"/>
        <v>0</v>
      </c>
      <c r="V13" s="39">
        <f t="shared" si="8"/>
        <v>4</v>
      </c>
      <c r="W13" s="40">
        <f t="shared" si="8"/>
        <v>0</v>
      </c>
      <c r="X13" s="39">
        <f t="shared" si="8"/>
        <v>0</v>
      </c>
      <c r="Y13" s="41">
        <f t="shared" si="8"/>
        <v>0</v>
      </c>
      <c r="Z13" s="39">
        <f t="shared" si="8"/>
        <v>12</v>
      </c>
      <c r="AA13" s="41">
        <f t="shared" si="8"/>
        <v>0</v>
      </c>
      <c r="AB13" s="39">
        <f t="shared" si="8"/>
        <v>0</v>
      </c>
      <c r="AC13" s="39">
        <f t="shared" si="8"/>
        <v>1</v>
      </c>
      <c r="AD13" s="39">
        <f t="shared" si="8"/>
        <v>0</v>
      </c>
      <c r="AE13" s="39">
        <f t="shared" si="8"/>
        <v>0</v>
      </c>
      <c r="AF13" s="39">
        <f t="shared" si="8"/>
        <v>0</v>
      </c>
      <c r="AG13" s="42">
        <f t="shared" si="8"/>
        <v>0</v>
      </c>
      <c r="AH13" s="38">
        <f t="shared" si="8"/>
        <v>3</v>
      </c>
      <c r="AI13" s="39">
        <f t="shared" si="8"/>
        <v>3</v>
      </c>
      <c r="AJ13" s="41">
        <f>SUM(AJ11:AJ12)</f>
        <v>1</v>
      </c>
      <c r="AK13" s="39">
        <f>SUM(AK11:AK12)</f>
        <v>0</v>
      </c>
      <c r="AL13" s="42">
        <f>SUM(AL11:AL12)</f>
        <v>2</v>
      </c>
      <c r="AM13" s="40">
        <f t="shared" si="8"/>
        <v>0</v>
      </c>
      <c r="AN13" s="38">
        <f t="shared" si="8"/>
        <v>0</v>
      </c>
      <c r="AO13" s="39">
        <f>SUM(AO11:AO12)</f>
        <v>0</v>
      </c>
      <c r="AP13" s="39">
        <f>SUM(AP11:AP12)</f>
        <v>17</v>
      </c>
      <c r="AQ13" s="39">
        <f t="shared" si="8"/>
        <v>0</v>
      </c>
      <c r="AR13" s="39">
        <f t="shared" si="8"/>
        <v>0</v>
      </c>
      <c r="AS13" s="39">
        <f t="shared" si="8"/>
        <v>4</v>
      </c>
      <c r="AT13" s="40">
        <f t="shared" si="8"/>
        <v>0</v>
      </c>
      <c r="AU13" s="38">
        <f t="shared" si="8"/>
        <v>1</v>
      </c>
      <c r="AV13" s="39">
        <f t="shared" si="8"/>
        <v>0</v>
      </c>
      <c r="AW13" s="39">
        <f t="shared" si="8"/>
        <v>0</v>
      </c>
      <c r="AX13" s="41">
        <f>SUM(AX11:AX12)</f>
        <v>1</v>
      </c>
      <c r="AY13" s="39">
        <f>SUM(AY11:AY12)</f>
        <v>1</v>
      </c>
      <c r="AZ13" s="39">
        <f>SUM(AZ11:AZ12)</f>
        <v>0</v>
      </c>
      <c r="BA13" s="39">
        <f t="shared" si="8"/>
        <v>0</v>
      </c>
      <c r="BB13" s="42">
        <f t="shared" si="8"/>
        <v>0</v>
      </c>
      <c r="BC13" s="38">
        <f t="shared" si="8"/>
        <v>2</v>
      </c>
      <c r="BD13" s="39">
        <f t="shared" si="8"/>
        <v>0</v>
      </c>
      <c r="BE13" s="39">
        <f t="shared" si="8"/>
        <v>2</v>
      </c>
      <c r="BF13" s="39">
        <f t="shared" si="8"/>
        <v>1</v>
      </c>
      <c r="BG13" s="40">
        <f t="shared" si="8"/>
        <v>0</v>
      </c>
      <c r="BH13" s="38">
        <f>SUM(BH11:BH12)</f>
        <v>2</v>
      </c>
      <c r="BI13" s="39">
        <f>SUM(BI11:BI12)</f>
        <v>0</v>
      </c>
      <c r="BJ13" s="40">
        <f>SUM(BJ11:BJ12)</f>
        <v>0</v>
      </c>
      <c r="BK13" s="43">
        <f>SUM(BK11:BK12)</f>
        <v>0</v>
      </c>
      <c r="BL13" s="43">
        <f t="shared" si="0"/>
        <v>548</v>
      </c>
    </row>
    <row r="14" spans="1:64" ht="22.5" customHeight="1">
      <c r="A14" s="370"/>
      <c r="B14" s="358" t="s">
        <v>20</v>
      </c>
      <c r="C14" s="362"/>
      <c r="D14" s="336">
        <v>22769</v>
      </c>
      <c r="E14" s="70">
        <v>7040</v>
      </c>
      <c r="F14" s="70">
        <v>8497</v>
      </c>
      <c r="G14" s="70">
        <v>4581</v>
      </c>
      <c r="H14" s="70">
        <v>3248</v>
      </c>
      <c r="I14" s="70">
        <v>7072</v>
      </c>
      <c r="J14" s="70">
        <v>2672</v>
      </c>
      <c r="K14" s="145"/>
      <c r="L14" s="254">
        <v>2583</v>
      </c>
      <c r="M14" s="146">
        <v>3521</v>
      </c>
      <c r="N14" s="147">
        <v>7721</v>
      </c>
      <c r="O14" s="343">
        <v>2283</v>
      </c>
      <c r="P14" s="169"/>
      <c r="Q14" s="247"/>
      <c r="R14" s="94"/>
      <c r="S14" s="95"/>
      <c r="T14" s="95"/>
      <c r="U14" s="95"/>
      <c r="V14" s="95">
        <v>664</v>
      </c>
      <c r="W14" s="96"/>
      <c r="X14" s="97"/>
      <c r="Y14" s="97"/>
      <c r="Z14" s="95"/>
      <c r="AA14" s="97"/>
      <c r="AB14" s="95"/>
      <c r="AC14" s="95"/>
      <c r="AD14" s="95"/>
      <c r="AE14" s="95"/>
      <c r="AF14" s="95"/>
      <c r="AG14" s="98"/>
      <c r="AH14" s="94">
        <v>2757</v>
      </c>
      <c r="AI14" s="95">
        <v>1094</v>
      </c>
      <c r="AJ14" s="191"/>
      <c r="AK14" s="95"/>
      <c r="AL14" s="191"/>
      <c r="AM14" s="96"/>
      <c r="AN14" s="94"/>
      <c r="AO14" s="95"/>
      <c r="AP14" s="95">
        <v>4000</v>
      </c>
      <c r="AQ14" s="95"/>
      <c r="AR14" s="95"/>
      <c r="AS14" s="98">
        <v>1953</v>
      </c>
      <c r="AT14" s="96"/>
      <c r="AU14" s="94"/>
      <c r="AV14" s="95"/>
      <c r="AW14" s="95"/>
      <c r="AX14" s="97"/>
      <c r="AY14" s="95"/>
      <c r="AZ14" s="95"/>
      <c r="BA14" s="98">
        <v>2108</v>
      </c>
      <c r="BB14" s="98"/>
      <c r="BC14" s="94"/>
      <c r="BD14" s="95"/>
      <c r="BE14" s="95"/>
      <c r="BF14" s="95"/>
      <c r="BG14" s="96"/>
      <c r="BH14" s="94">
        <v>3087</v>
      </c>
      <c r="BI14" s="95">
        <v>1646</v>
      </c>
      <c r="BJ14" s="96"/>
      <c r="BK14" s="99"/>
      <c r="BL14" s="55">
        <f t="shared" si="0"/>
        <v>89296</v>
      </c>
    </row>
    <row r="15" spans="1:64" ht="22.5" customHeight="1">
      <c r="A15" s="363" t="s">
        <v>21</v>
      </c>
      <c r="B15" s="364"/>
      <c r="C15" s="365"/>
      <c r="D15" s="44">
        <f aca="true" t="shared" si="9" ref="D15:L15">D7+D10+D13+D14</f>
        <v>51156</v>
      </c>
      <c r="E15" s="45">
        <f t="shared" si="9"/>
        <v>10135</v>
      </c>
      <c r="F15" s="45">
        <f t="shared" si="9"/>
        <v>14639</v>
      </c>
      <c r="G15" s="45">
        <f t="shared" si="9"/>
        <v>5822</v>
      </c>
      <c r="H15" s="45">
        <f t="shared" si="9"/>
        <v>4146</v>
      </c>
      <c r="I15" s="45">
        <f t="shared" si="9"/>
        <v>10147</v>
      </c>
      <c r="J15" s="45">
        <f t="shared" si="9"/>
        <v>4007</v>
      </c>
      <c r="K15" s="148">
        <f t="shared" si="9"/>
        <v>1176</v>
      </c>
      <c r="L15" s="149">
        <f t="shared" si="9"/>
        <v>3720</v>
      </c>
      <c r="M15" s="149">
        <f>M7+M10+M13+M14</f>
        <v>4968</v>
      </c>
      <c r="N15" s="149">
        <f>N7+N10+N13+N14</f>
        <v>13156</v>
      </c>
      <c r="O15" s="347">
        <f>O7+O10+O13+O14</f>
        <v>2539</v>
      </c>
      <c r="P15" s="170">
        <f>P7+P10+P13+P14</f>
        <v>90</v>
      </c>
      <c r="Q15" s="46">
        <f>Q7+Q10+Q13+Q14</f>
        <v>0</v>
      </c>
      <c r="R15" s="44">
        <f aca="true" t="shared" si="10" ref="R15:BG15">R7+R10+R13+R14</f>
        <v>274</v>
      </c>
      <c r="S15" s="45">
        <f t="shared" si="10"/>
        <v>224</v>
      </c>
      <c r="T15" s="45">
        <f>T7+T10+T13+T14</f>
        <v>227</v>
      </c>
      <c r="U15" s="45">
        <f t="shared" si="10"/>
        <v>0</v>
      </c>
      <c r="V15" s="45">
        <f t="shared" si="10"/>
        <v>1097</v>
      </c>
      <c r="W15" s="46">
        <f t="shared" si="10"/>
        <v>0</v>
      </c>
      <c r="X15" s="45">
        <f t="shared" si="10"/>
        <v>0</v>
      </c>
      <c r="Y15" s="47">
        <f t="shared" si="10"/>
        <v>139</v>
      </c>
      <c r="Z15" s="45">
        <f t="shared" si="10"/>
        <v>2154</v>
      </c>
      <c r="AA15" s="47">
        <f t="shared" si="10"/>
        <v>346</v>
      </c>
      <c r="AB15" s="45">
        <f t="shared" si="10"/>
        <v>16</v>
      </c>
      <c r="AC15" s="45">
        <f t="shared" si="10"/>
        <v>46</v>
      </c>
      <c r="AD15" s="45">
        <f t="shared" si="10"/>
        <v>57</v>
      </c>
      <c r="AE15" s="45">
        <f t="shared" si="10"/>
        <v>6</v>
      </c>
      <c r="AF15" s="45">
        <f t="shared" si="10"/>
        <v>36</v>
      </c>
      <c r="AG15" s="48">
        <f t="shared" si="10"/>
        <v>2</v>
      </c>
      <c r="AH15" s="44">
        <f t="shared" si="10"/>
        <v>4149</v>
      </c>
      <c r="AI15" s="45">
        <f t="shared" si="10"/>
        <v>1917</v>
      </c>
      <c r="AJ15" s="47">
        <f>AJ7+AJ10+AJ13+AJ14</f>
        <v>156</v>
      </c>
      <c r="AK15" s="45">
        <f>AK7+AK10+AK13+AK14</f>
        <v>145</v>
      </c>
      <c r="AL15" s="48">
        <f>AL7+AL10+AL13+AL14</f>
        <v>136</v>
      </c>
      <c r="AM15" s="46">
        <f t="shared" si="10"/>
        <v>0</v>
      </c>
      <c r="AN15" s="44">
        <f t="shared" si="10"/>
        <v>199</v>
      </c>
      <c r="AO15" s="45">
        <f>AO7+AO10+AO13+AO14</f>
        <v>0</v>
      </c>
      <c r="AP15" s="45">
        <f>AP7+AP10+AP13+AP14</f>
        <v>5255</v>
      </c>
      <c r="AQ15" s="45">
        <f t="shared" si="10"/>
        <v>120</v>
      </c>
      <c r="AR15" s="45">
        <f t="shared" si="10"/>
        <v>166</v>
      </c>
      <c r="AS15" s="45">
        <f t="shared" si="10"/>
        <v>2441</v>
      </c>
      <c r="AT15" s="46">
        <f t="shared" si="10"/>
        <v>0</v>
      </c>
      <c r="AU15" s="47">
        <f t="shared" si="10"/>
        <v>77</v>
      </c>
      <c r="AV15" s="45">
        <f t="shared" si="10"/>
        <v>136</v>
      </c>
      <c r="AW15" s="45">
        <f t="shared" si="10"/>
        <v>42</v>
      </c>
      <c r="AX15" s="47">
        <f>AX7+AX10+AX13+AX14</f>
        <v>74</v>
      </c>
      <c r="AY15" s="45">
        <f>AY7+AY10+AY13+AY14</f>
        <v>93</v>
      </c>
      <c r="AZ15" s="45">
        <f>AZ7+AZ10+AZ13+AZ14</f>
        <v>102</v>
      </c>
      <c r="BA15" s="45">
        <f t="shared" si="10"/>
        <v>2587</v>
      </c>
      <c r="BB15" s="48">
        <f t="shared" si="10"/>
        <v>0</v>
      </c>
      <c r="BC15" s="44">
        <f t="shared" si="10"/>
        <v>271</v>
      </c>
      <c r="BD15" s="45">
        <f t="shared" si="10"/>
        <v>109</v>
      </c>
      <c r="BE15" s="45">
        <f t="shared" si="10"/>
        <v>66</v>
      </c>
      <c r="BF15" s="45">
        <f t="shared" si="10"/>
        <v>197</v>
      </c>
      <c r="BG15" s="46">
        <f t="shared" si="10"/>
        <v>0</v>
      </c>
      <c r="BH15" s="44">
        <f>BH7+BH10+BH13+BH14</f>
        <v>3784</v>
      </c>
      <c r="BI15" s="45">
        <f>BI7+BI10+BI13+BI14</f>
        <v>1985</v>
      </c>
      <c r="BJ15" s="46">
        <f>BJ7+BJ10+BJ13+BJ14</f>
        <v>10</v>
      </c>
      <c r="BK15" s="49">
        <f>BK7+BK10+BK13+BK14</f>
        <v>93</v>
      </c>
      <c r="BL15" s="49">
        <f t="shared" si="0"/>
        <v>154635</v>
      </c>
    </row>
    <row r="16" spans="1:64" ht="22.5" customHeight="1">
      <c r="A16" s="354" t="s">
        <v>43</v>
      </c>
      <c r="B16" s="4"/>
      <c r="C16" s="26" t="s">
        <v>14</v>
      </c>
      <c r="D16" s="61">
        <v>89</v>
      </c>
      <c r="E16" s="62">
        <v>17</v>
      </c>
      <c r="F16" s="62">
        <v>30</v>
      </c>
      <c r="G16" s="62">
        <v>9</v>
      </c>
      <c r="H16" s="62">
        <v>2</v>
      </c>
      <c r="I16" s="62">
        <v>17</v>
      </c>
      <c r="J16" s="62">
        <v>1</v>
      </c>
      <c r="K16" s="139">
        <v>4</v>
      </c>
      <c r="L16" s="142">
        <v>8</v>
      </c>
      <c r="M16" s="150">
        <v>4</v>
      </c>
      <c r="N16" s="123">
        <v>26</v>
      </c>
      <c r="O16" s="341">
        <v>1</v>
      </c>
      <c r="P16" s="171">
        <v>0</v>
      </c>
      <c r="Q16" s="248"/>
      <c r="R16" s="61">
        <v>0</v>
      </c>
      <c r="S16" s="62">
        <v>0</v>
      </c>
      <c r="T16" s="62">
        <v>0</v>
      </c>
      <c r="U16" s="62">
        <v>0</v>
      </c>
      <c r="V16" s="62">
        <v>1</v>
      </c>
      <c r="W16" s="64"/>
      <c r="X16" s="84">
        <v>0</v>
      </c>
      <c r="Y16" s="84">
        <v>0</v>
      </c>
      <c r="Z16" s="62">
        <v>6</v>
      </c>
      <c r="AA16" s="84">
        <v>3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85">
        <v>0</v>
      </c>
      <c r="AH16" s="61">
        <v>13</v>
      </c>
      <c r="AI16" s="62">
        <v>7</v>
      </c>
      <c r="AJ16" s="178">
        <v>0</v>
      </c>
      <c r="AK16" s="62">
        <v>0</v>
      </c>
      <c r="AL16" s="178">
        <v>1</v>
      </c>
      <c r="AM16" s="64"/>
      <c r="AN16" s="61">
        <v>0</v>
      </c>
      <c r="AO16" s="62">
        <v>0</v>
      </c>
      <c r="AP16" s="62">
        <v>2</v>
      </c>
      <c r="AQ16" s="62">
        <v>0</v>
      </c>
      <c r="AR16" s="62">
        <v>1</v>
      </c>
      <c r="AS16" s="85">
        <v>4</v>
      </c>
      <c r="AT16" s="64">
        <v>0</v>
      </c>
      <c r="AU16" s="84">
        <v>1</v>
      </c>
      <c r="AV16" s="62">
        <v>0</v>
      </c>
      <c r="AW16" s="62">
        <v>0</v>
      </c>
      <c r="AX16" s="84">
        <v>0</v>
      </c>
      <c r="AY16" s="62">
        <v>0</v>
      </c>
      <c r="AZ16" s="62">
        <v>0</v>
      </c>
      <c r="BA16" s="85">
        <v>3</v>
      </c>
      <c r="BB16" s="85"/>
      <c r="BC16" s="61">
        <v>0</v>
      </c>
      <c r="BD16" s="62">
        <v>0</v>
      </c>
      <c r="BE16" s="62">
        <v>0</v>
      </c>
      <c r="BF16" s="62">
        <v>0</v>
      </c>
      <c r="BG16" s="64"/>
      <c r="BH16" s="61">
        <v>5</v>
      </c>
      <c r="BI16" s="62">
        <v>1</v>
      </c>
      <c r="BJ16" s="64">
        <v>0</v>
      </c>
      <c r="BK16" s="89">
        <v>0</v>
      </c>
      <c r="BL16" s="58">
        <f t="shared" si="0"/>
        <v>256</v>
      </c>
    </row>
    <row r="17" spans="1:64" ht="22.5" customHeight="1">
      <c r="A17" s="355"/>
      <c r="B17" s="14" t="s">
        <v>15</v>
      </c>
      <c r="C17" s="19" t="s">
        <v>16</v>
      </c>
      <c r="D17" s="65">
        <v>401</v>
      </c>
      <c r="E17" s="66">
        <v>76</v>
      </c>
      <c r="F17" s="66">
        <v>37</v>
      </c>
      <c r="G17" s="66">
        <v>39</v>
      </c>
      <c r="H17" s="66">
        <v>15</v>
      </c>
      <c r="I17" s="66">
        <v>50</v>
      </c>
      <c r="J17" s="66">
        <v>20</v>
      </c>
      <c r="K17" s="141">
        <v>0</v>
      </c>
      <c r="L17" s="142">
        <v>0</v>
      </c>
      <c r="M17" s="142">
        <v>0</v>
      </c>
      <c r="N17" s="67">
        <v>102</v>
      </c>
      <c r="O17" s="342">
        <v>6</v>
      </c>
      <c r="P17" s="168">
        <v>1</v>
      </c>
      <c r="Q17" s="246"/>
      <c r="R17" s="65">
        <v>0</v>
      </c>
      <c r="S17" s="66">
        <v>0</v>
      </c>
      <c r="T17" s="66">
        <v>0</v>
      </c>
      <c r="U17" s="66">
        <v>0</v>
      </c>
      <c r="V17" s="66">
        <v>0</v>
      </c>
      <c r="W17" s="68"/>
      <c r="X17" s="82">
        <v>0</v>
      </c>
      <c r="Y17" s="82">
        <v>0</v>
      </c>
      <c r="Z17" s="66">
        <v>72</v>
      </c>
      <c r="AA17" s="82">
        <v>16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83">
        <v>0</v>
      </c>
      <c r="AH17" s="65">
        <v>5</v>
      </c>
      <c r="AI17" s="66">
        <v>2</v>
      </c>
      <c r="AJ17" s="190">
        <v>0</v>
      </c>
      <c r="AK17" s="66">
        <v>0</v>
      </c>
      <c r="AL17" s="190">
        <v>0</v>
      </c>
      <c r="AM17" s="68"/>
      <c r="AN17" s="65">
        <v>0</v>
      </c>
      <c r="AO17" s="66">
        <v>0</v>
      </c>
      <c r="AP17" s="66">
        <v>20</v>
      </c>
      <c r="AQ17" s="66">
        <v>0</v>
      </c>
      <c r="AR17" s="66">
        <v>0</v>
      </c>
      <c r="AS17" s="83">
        <v>0</v>
      </c>
      <c r="AT17" s="68">
        <v>0</v>
      </c>
      <c r="AU17" s="82">
        <v>0</v>
      </c>
      <c r="AV17" s="66">
        <v>2</v>
      </c>
      <c r="AW17" s="66">
        <v>0</v>
      </c>
      <c r="AX17" s="82">
        <v>0</v>
      </c>
      <c r="AY17" s="66">
        <v>0</v>
      </c>
      <c r="AZ17" s="66">
        <v>0</v>
      </c>
      <c r="BA17" s="83">
        <v>1</v>
      </c>
      <c r="BB17" s="83"/>
      <c r="BC17" s="65">
        <v>1</v>
      </c>
      <c r="BD17" s="66">
        <v>0</v>
      </c>
      <c r="BE17" s="66">
        <v>0</v>
      </c>
      <c r="BF17" s="66">
        <v>0</v>
      </c>
      <c r="BG17" s="68"/>
      <c r="BH17" s="65">
        <v>9</v>
      </c>
      <c r="BI17" s="66">
        <v>13</v>
      </c>
      <c r="BJ17" s="68">
        <v>0</v>
      </c>
      <c r="BK17" s="88">
        <v>0</v>
      </c>
      <c r="BL17" s="43">
        <f t="shared" si="0"/>
        <v>888</v>
      </c>
    </row>
    <row r="18" spans="1:64" ht="22.5" customHeight="1">
      <c r="A18" s="355"/>
      <c r="B18" s="4"/>
      <c r="C18" s="19" t="s">
        <v>17</v>
      </c>
      <c r="D18" s="38">
        <f aca="true" t="shared" si="11" ref="D18:K18">SUM(D16:D17)</f>
        <v>490</v>
      </c>
      <c r="E18" s="39">
        <f t="shared" si="11"/>
        <v>93</v>
      </c>
      <c r="F18" s="39">
        <f t="shared" si="11"/>
        <v>67</v>
      </c>
      <c r="G18" s="39">
        <f t="shared" si="11"/>
        <v>48</v>
      </c>
      <c r="H18" s="39">
        <f t="shared" si="11"/>
        <v>17</v>
      </c>
      <c r="I18" s="39">
        <f t="shared" si="11"/>
        <v>67</v>
      </c>
      <c r="J18" s="39">
        <f t="shared" si="11"/>
        <v>21</v>
      </c>
      <c r="K18" s="143">
        <f t="shared" si="11"/>
        <v>4</v>
      </c>
      <c r="L18" s="144">
        <f aca="true" t="shared" si="12" ref="L18:Q18">SUM(L16:L17)</f>
        <v>8</v>
      </c>
      <c r="M18" s="144">
        <f t="shared" si="12"/>
        <v>4</v>
      </c>
      <c r="N18" s="144">
        <f t="shared" si="12"/>
        <v>128</v>
      </c>
      <c r="O18" s="350">
        <f t="shared" si="12"/>
        <v>7</v>
      </c>
      <c r="P18" s="133">
        <f t="shared" si="12"/>
        <v>1</v>
      </c>
      <c r="Q18" s="40">
        <f t="shared" si="12"/>
        <v>0</v>
      </c>
      <c r="R18" s="38">
        <f aca="true" t="shared" si="13" ref="R18:BG18">SUM(R16:R17)</f>
        <v>0</v>
      </c>
      <c r="S18" s="39">
        <f t="shared" si="13"/>
        <v>0</v>
      </c>
      <c r="T18" s="39">
        <f>SUM(T16:T17)</f>
        <v>0</v>
      </c>
      <c r="U18" s="39">
        <f t="shared" si="13"/>
        <v>0</v>
      </c>
      <c r="V18" s="39">
        <f t="shared" si="13"/>
        <v>1</v>
      </c>
      <c r="W18" s="40">
        <f t="shared" si="13"/>
        <v>0</v>
      </c>
      <c r="X18" s="39">
        <f t="shared" si="13"/>
        <v>0</v>
      </c>
      <c r="Y18" s="41">
        <f t="shared" si="13"/>
        <v>0</v>
      </c>
      <c r="Z18" s="39">
        <f t="shared" si="13"/>
        <v>78</v>
      </c>
      <c r="AA18" s="41">
        <f t="shared" si="13"/>
        <v>19</v>
      </c>
      <c r="AB18" s="39">
        <f t="shared" si="13"/>
        <v>0</v>
      </c>
      <c r="AC18" s="39">
        <f t="shared" si="13"/>
        <v>0</v>
      </c>
      <c r="AD18" s="39">
        <f t="shared" si="13"/>
        <v>0</v>
      </c>
      <c r="AE18" s="39">
        <f t="shared" si="13"/>
        <v>0</v>
      </c>
      <c r="AF18" s="39">
        <f t="shared" si="13"/>
        <v>0</v>
      </c>
      <c r="AG18" s="42">
        <f t="shared" si="13"/>
        <v>0</v>
      </c>
      <c r="AH18" s="38">
        <f t="shared" si="13"/>
        <v>18</v>
      </c>
      <c r="AI18" s="39">
        <f t="shared" si="13"/>
        <v>9</v>
      </c>
      <c r="AJ18" s="41">
        <f>SUM(AJ16:AJ17)</f>
        <v>0</v>
      </c>
      <c r="AK18" s="39">
        <f>SUM(AK16:AK17)</f>
        <v>0</v>
      </c>
      <c r="AL18" s="42">
        <f>SUM(AL16:AL17)</f>
        <v>1</v>
      </c>
      <c r="AM18" s="40">
        <f t="shared" si="13"/>
        <v>0</v>
      </c>
      <c r="AN18" s="38">
        <f t="shared" si="13"/>
        <v>0</v>
      </c>
      <c r="AO18" s="39">
        <f>SUM(AO16:AO17)</f>
        <v>0</v>
      </c>
      <c r="AP18" s="39">
        <f>SUM(AP16:AP17)</f>
        <v>22</v>
      </c>
      <c r="AQ18" s="39">
        <f t="shared" si="13"/>
        <v>0</v>
      </c>
      <c r="AR18" s="39">
        <f t="shared" si="13"/>
        <v>1</v>
      </c>
      <c r="AS18" s="39">
        <f t="shared" si="13"/>
        <v>4</v>
      </c>
      <c r="AT18" s="40">
        <f t="shared" si="13"/>
        <v>0</v>
      </c>
      <c r="AU18" s="41">
        <f t="shared" si="13"/>
        <v>1</v>
      </c>
      <c r="AV18" s="39">
        <f t="shared" si="13"/>
        <v>2</v>
      </c>
      <c r="AW18" s="39">
        <f t="shared" si="13"/>
        <v>0</v>
      </c>
      <c r="AX18" s="41">
        <f>SUM(AX16:AX17)</f>
        <v>0</v>
      </c>
      <c r="AY18" s="39">
        <f>SUM(AY16:AY17)</f>
        <v>0</v>
      </c>
      <c r="AZ18" s="39">
        <f>SUM(AZ16:AZ17)</f>
        <v>0</v>
      </c>
      <c r="BA18" s="39">
        <f t="shared" si="13"/>
        <v>4</v>
      </c>
      <c r="BB18" s="42">
        <f t="shared" si="13"/>
        <v>0</v>
      </c>
      <c r="BC18" s="38">
        <f t="shared" si="13"/>
        <v>1</v>
      </c>
      <c r="BD18" s="39">
        <f t="shared" si="13"/>
        <v>0</v>
      </c>
      <c r="BE18" s="39">
        <f t="shared" si="13"/>
        <v>0</v>
      </c>
      <c r="BF18" s="39">
        <f t="shared" si="13"/>
        <v>0</v>
      </c>
      <c r="BG18" s="40">
        <f t="shared" si="13"/>
        <v>0</v>
      </c>
      <c r="BH18" s="38">
        <f>SUM(BH16:BH17)</f>
        <v>14</v>
      </c>
      <c r="BI18" s="39">
        <f>SUM(BI16:BI17)</f>
        <v>14</v>
      </c>
      <c r="BJ18" s="40">
        <f>SUM(BJ16:BJ17)</f>
        <v>0</v>
      </c>
      <c r="BK18" s="43">
        <f>SUM(BK16:BK17)</f>
        <v>0</v>
      </c>
      <c r="BL18" s="43">
        <f t="shared" si="0"/>
        <v>1144</v>
      </c>
    </row>
    <row r="19" spans="1:64" ht="22.5" customHeight="1">
      <c r="A19" s="355"/>
      <c r="B19" s="20"/>
      <c r="C19" s="19" t="s">
        <v>14</v>
      </c>
      <c r="D19" s="65">
        <v>357</v>
      </c>
      <c r="E19" s="66">
        <v>99</v>
      </c>
      <c r="F19" s="66">
        <v>141</v>
      </c>
      <c r="G19" s="66">
        <v>53</v>
      </c>
      <c r="H19" s="66">
        <v>38</v>
      </c>
      <c r="I19" s="66">
        <v>101</v>
      </c>
      <c r="J19" s="66">
        <v>40</v>
      </c>
      <c r="K19" s="141">
        <v>20</v>
      </c>
      <c r="L19" s="142">
        <v>41</v>
      </c>
      <c r="M19" s="142">
        <v>40</v>
      </c>
      <c r="N19" s="67">
        <v>98</v>
      </c>
      <c r="O19" s="342">
        <v>4</v>
      </c>
      <c r="P19" s="168">
        <v>3</v>
      </c>
      <c r="Q19" s="246"/>
      <c r="R19" s="65">
        <v>2</v>
      </c>
      <c r="S19" s="66">
        <v>4</v>
      </c>
      <c r="T19" s="66">
        <v>5</v>
      </c>
      <c r="U19" s="66">
        <v>0</v>
      </c>
      <c r="V19" s="66">
        <v>8</v>
      </c>
      <c r="W19" s="68"/>
      <c r="X19" s="82">
        <v>0</v>
      </c>
      <c r="Y19" s="82">
        <v>4</v>
      </c>
      <c r="Z19" s="66">
        <v>39</v>
      </c>
      <c r="AA19" s="82">
        <v>7</v>
      </c>
      <c r="AB19" s="66">
        <v>0</v>
      </c>
      <c r="AC19" s="66">
        <v>4</v>
      </c>
      <c r="AD19" s="66">
        <v>0</v>
      </c>
      <c r="AE19" s="66">
        <v>0</v>
      </c>
      <c r="AF19" s="66">
        <v>2</v>
      </c>
      <c r="AG19" s="83">
        <v>0</v>
      </c>
      <c r="AH19" s="65">
        <v>18</v>
      </c>
      <c r="AI19" s="66">
        <v>6</v>
      </c>
      <c r="AJ19" s="190">
        <v>0</v>
      </c>
      <c r="AK19" s="66">
        <v>2</v>
      </c>
      <c r="AL19" s="190">
        <v>2</v>
      </c>
      <c r="AM19" s="68"/>
      <c r="AN19" s="65">
        <v>1</v>
      </c>
      <c r="AO19" s="66">
        <v>0</v>
      </c>
      <c r="AP19" s="66">
        <v>42</v>
      </c>
      <c r="AQ19" s="66">
        <v>0</v>
      </c>
      <c r="AR19" s="66">
        <v>4</v>
      </c>
      <c r="AS19" s="83">
        <v>16</v>
      </c>
      <c r="AT19" s="68">
        <v>0</v>
      </c>
      <c r="AU19" s="82">
        <v>2</v>
      </c>
      <c r="AV19" s="66">
        <v>1</v>
      </c>
      <c r="AW19" s="66">
        <v>4</v>
      </c>
      <c r="AX19" s="82">
        <v>2</v>
      </c>
      <c r="AY19" s="66">
        <v>0</v>
      </c>
      <c r="AZ19" s="66">
        <v>0</v>
      </c>
      <c r="BA19" s="83">
        <v>19</v>
      </c>
      <c r="BB19" s="83"/>
      <c r="BC19" s="65">
        <v>11</v>
      </c>
      <c r="BD19" s="66">
        <v>1</v>
      </c>
      <c r="BE19" s="66">
        <v>2</v>
      </c>
      <c r="BF19" s="66">
        <v>5</v>
      </c>
      <c r="BG19" s="68"/>
      <c r="BH19" s="65">
        <v>41</v>
      </c>
      <c r="BI19" s="66">
        <v>7</v>
      </c>
      <c r="BJ19" s="68">
        <v>0</v>
      </c>
      <c r="BK19" s="88">
        <v>1</v>
      </c>
      <c r="BL19" s="43">
        <f t="shared" si="0"/>
        <v>1297</v>
      </c>
    </row>
    <row r="20" spans="1:64" ht="22.5" customHeight="1">
      <c r="A20" s="355"/>
      <c r="B20" s="14" t="s">
        <v>18</v>
      </c>
      <c r="C20" s="19" t="s">
        <v>16</v>
      </c>
      <c r="D20" s="65">
        <v>112</v>
      </c>
      <c r="E20" s="66">
        <v>54</v>
      </c>
      <c r="F20" s="66">
        <v>17</v>
      </c>
      <c r="G20" s="66">
        <v>12</v>
      </c>
      <c r="H20" s="66">
        <v>9</v>
      </c>
      <c r="I20" s="66">
        <v>30</v>
      </c>
      <c r="J20" s="66">
        <v>7</v>
      </c>
      <c r="K20" s="141">
        <v>0</v>
      </c>
      <c r="L20" s="142">
        <v>2</v>
      </c>
      <c r="M20" s="142">
        <v>0</v>
      </c>
      <c r="N20" s="67">
        <v>21</v>
      </c>
      <c r="O20" s="342">
        <v>0</v>
      </c>
      <c r="P20" s="168">
        <v>1</v>
      </c>
      <c r="Q20" s="246"/>
      <c r="R20" s="65">
        <v>0</v>
      </c>
      <c r="S20" s="66">
        <v>0</v>
      </c>
      <c r="T20" s="66">
        <v>0</v>
      </c>
      <c r="U20" s="66">
        <v>0</v>
      </c>
      <c r="V20" s="66">
        <v>0</v>
      </c>
      <c r="W20" s="68"/>
      <c r="X20" s="82">
        <v>0</v>
      </c>
      <c r="Y20" s="82">
        <v>0</v>
      </c>
      <c r="Z20" s="66">
        <v>14</v>
      </c>
      <c r="AA20" s="82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83">
        <v>0</v>
      </c>
      <c r="AH20" s="65">
        <v>3</v>
      </c>
      <c r="AI20" s="66">
        <v>1</v>
      </c>
      <c r="AJ20" s="190">
        <v>0</v>
      </c>
      <c r="AK20" s="66">
        <v>0</v>
      </c>
      <c r="AL20" s="190">
        <v>1</v>
      </c>
      <c r="AM20" s="68"/>
      <c r="AN20" s="65">
        <v>0</v>
      </c>
      <c r="AO20" s="66">
        <v>0</v>
      </c>
      <c r="AP20" s="66">
        <v>13</v>
      </c>
      <c r="AQ20" s="66">
        <v>0</v>
      </c>
      <c r="AR20" s="66">
        <v>0</v>
      </c>
      <c r="AS20" s="83">
        <v>0</v>
      </c>
      <c r="AT20" s="68">
        <v>0</v>
      </c>
      <c r="AU20" s="82">
        <v>0</v>
      </c>
      <c r="AV20" s="66">
        <v>0</v>
      </c>
      <c r="AW20" s="66">
        <v>0</v>
      </c>
      <c r="AX20" s="82">
        <v>0</v>
      </c>
      <c r="AY20" s="66">
        <v>0</v>
      </c>
      <c r="AZ20" s="66">
        <v>0</v>
      </c>
      <c r="BA20" s="83">
        <v>0</v>
      </c>
      <c r="BB20" s="83"/>
      <c r="BC20" s="65">
        <v>5</v>
      </c>
      <c r="BD20" s="66">
        <v>0</v>
      </c>
      <c r="BE20" s="66">
        <v>0</v>
      </c>
      <c r="BF20" s="66">
        <v>0</v>
      </c>
      <c r="BG20" s="68"/>
      <c r="BH20" s="65">
        <v>3</v>
      </c>
      <c r="BI20" s="66">
        <v>5</v>
      </c>
      <c r="BJ20" s="68">
        <v>0</v>
      </c>
      <c r="BK20" s="88">
        <v>0</v>
      </c>
      <c r="BL20" s="43">
        <f t="shared" si="0"/>
        <v>310</v>
      </c>
    </row>
    <row r="21" spans="1:64" ht="22.5" customHeight="1">
      <c r="A21" s="355"/>
      <c r="B21" s="8"/>
      <c r="C21" s="24" t="s">
        <v>17</v>
      </c>
      <c r="D21" s="50">
        <f aca="true" t="shared" si="14" ref="D21:L21">SUM(D19:D20)</f>
        <v>469</v>
      </c>
      <c r="E21" s="51">
        <f t="shared" si="14"/>
        <v>153</v>
      </c>
      <c r="F21" s="51">
        <f t="shared" si="14"/>
        <v>158</v>
      </c>
      <c r="G21" s="51">
        <f t="shared" si="14"/>
        <v>65</v>
      </c>
      <c r="H21" s="51">
        <f t="shared" si="14"/>
        <v>47</v>
      </c>
      <c r="I21" s="51">
        <f t="shared" si="14"/>
        <v>131</v>
      </c>
      <c r="J21" s="51">
        <f t="shared" si="14"/>
        <v>47</v>
      </c>
      <c r="K21" s="151">
        <f t="shared" si="14"/>
        <v>20</v>
      </c>
      <c r="L21" s="152">
        <f t="shared" si="14"/>
        <v>43</v>
      </c>
      <c r="M21" s="152">
        <f>SUM(M19:M20)</f>
        <v>40</v>
      </c>
      <c r="N21" s="152">
        <f>SUM(N19:N20)</f>
        <v>119</v>
      </c>
      <c r="O21" s="351">
        <f>SUM(O19:O20)</f>
        <v>4</v>
      </c>
      <c r="P21" s="172">
        <f>SUM(P19:P20)</f>
        <v>4</v>
      </c>
      <c r="Q21" s="52">
        <f>SUM(Q19:Q20)</f>
        <v>0</v>
      </c>
      <c r="R21" s="50">
        <f aca="true" t="shared" si="15" ref="R21:X21">SUM(R19:R20)</f>
        <v>2</v>
      </c>
      <c r="S21" s="51">
        <f t="shared" si="15"/>
        <v>4</v>
      </c>
      <c r="T21" s="51">
        <f>SUM(T19:T20)</f>
        <v>5</v>
      </c>
      <c r="U21" s="51">
        <f t="shared" si="15"/>
        <v>0</v>
      </c>
      <c r="V21" s="51">
        <f t="shared" si="15"/>
        <v>8</v>
      </c>
      <c r="W21" s="52">
        <f t="shared" si="15"/>
        <v>0</v>
      </c>
      <c r="X21" s="51">
        <f t="shared" si="15"/>
        <v>0</v>
      </c>
      <c r="Y21" s="53">
        <f>SUM(Y19:Y20)</f>
        <v>4</v>
      </c>
      <c r="Z21" s="51">
        <f aca="true" t="shared" si="16" ref="Z21:BG21">SUM(Z19:Z20)</f>
        <v>53</v>
      </c>
      <c r="AA21" s="53">
        <f t="shared" si="16"/>
        <v>7</v>
      </c>
      <c r="AB21" s="51">
        <f t="shared" si="16"/>
        <v>0</v>
      </c>
      <c r="AC21" s="51">
        <f t="shared" si="16"/>
        <v>4</v>
      </c>
      <c r="AD21" s="51">
        <f t="shared" si="16"/>
        <v>0</v>
      </c>
      <c r="AE21" s="51">
        <f t="shared" si="16"/>
        <v>0</v>
      </c>
      <c r="AF21" s="51">
        <f t="shared" si="16"/>
        <v>2</v>
      </c>
      <c r="AG21" s="54">
        <f t="shared" si="16"/>
        <v>0</v>
      </c>
      <c r="AH21" s="50">
        <f t="shared" si="16"/>
        <v>21</v>
      </c>
      <c r="AI21" s="51">
        <f t="shared" si="16"/>
        <v>7</v>
      </c>
      <c r="AJ21" s="53">
        <f>SUM(AJ19:AJ20)</f>
        <v>0</v>
      </c>
      <c r="AK21" s="51">
        <f>SUM(AK19:AK20)</f>
        <v>2</v>
      </c>
      <c r="AL21" s="54">
        <f>SUM(AL19:AL20)</f>
        <v>3</v>
      </c>
      <c r="AM21" s="52">
        <f t="shared" si="16"/>
        <v>0</v>
      </c>
      <c r="AN21" s="50">
        <f t="shared" si="16"/>
        <v>1</v>
      </c>
      <c r="AO21" s="51">
        <f>SUM(AO19:AO20)</f>
        <v>0</v>
      </c>
      <c r="AP21" s="51">
        <f>SUM(AP19:AP20)</f>
        <v>55</v>
      </c>
      <c r="AQ21" s="51">
        <f t="shared" si="16"/>
        <v>0</v>
      </c>
      <c r="AR21" s="51">
        <f t="shared" si="16"/>
        <v>4</v>
      </c>
      <c r="AS21" s="51">
        <f t="shared" si="16"/>
        <v>16</v>
      </c>
      <c r="AT21" s="52">
        <f t="shared" si="16"/>
        <v>0</v>
      </c>
      <c r="AU21" s="53">
        <f t="shared" si="16"/>
        <v>2</v>
      </c>
      <c r="AV21" s="51">
        <f t="shared" si="16"/>
        <v>1</v>
      </c>
      <c r="AW21" s="51">
        <f t="shared" si="16"/>
        <v>4</v>
      </c>
      <c r="AX21" s="53">
        <f>SUM(AX19:AX20)</f>
        <v>2</v>
      </c>
      <c r="AY21" s="51">
        <f>SUM(AY19:AY20)</f>
        <v>0</v>
      </c>
      <c r="AZ21" s="51">
        <f>SUM(AZ19:AZ20)</f>
        <v>0</v>
      </c>
      <c r="BA21" s="51">
        <f t="shared" si="16"/>
        <v>19</v>
      </c>
      <c r="BB21" s="54">
        <f t="shared" si="16"/>
        <v>0</v>
      </c>
      <c r="BC21" s="50">
        <f t="shared" si="16"/>
        <v>16</v>
      </c>
      <c r="BD21" s="51">
        <f t="shared" si="16"/>
        <v>1</v>
      </c>
      <c r="BE21" s="51">
        <f t="shared" si="16"/>
        <v>2</v>
      </c>
      <c r="BF21" s="51">
        <f t="shared" si="16"/>
        <v>5</v>
      </c>
      <c r="BG21" s="52">
        <f t="shared" si="16"/>
        <v>0</v>
      </c>
      <c r="BH21" s="50">
        <f>SUM(BH19:BH20)</f>
        <v>44</v>
      </c>
      <c r="BI21" s="51">
        <f>SUM(BI19:BI20)</f>
        <v>12</v>
      </c>
      <c r="BJ21" s="52">
        <f>SUM(BJ19:BJ20)</f>
        <v>0</v>
      </c>
      <c r="BK21" s="55">
        <f>SUM(BK19:BK20)</f>
        <v>1</v>
      </c>
      <c r="BL21" s="55">
        <f t="shared" si="0"/>
        <v>1607</v>
      </c>
    </row>
    <row r="22" spans="1:64" ht="22.5" customHeight="1">
      <c r="A22" s="363" t="s">
        <v>21</v>
      </c>
      <c r="B22" s="366"/>
      <c r="C22" s="367"/>
      <c r="D22" s="44">
        <f aca="true" t="shared" si="17" ref="D22:L22">D18+D21</f>
        <v>959</v>
      </c>
      <c r="E22" s="45">
        <f t="shared" si="17"/>
        <v>246</v>
      </c>
      <c r="F22" s="45">
        <f t="shared" si="17"/>
        <v>225</v>
      </c>
      <c r="G22" s="45">
        <f t="shared" si="17"/>
        <v>113</v>
      </c>
      <c r="H22" s="45">
        <f t="shared" si="17"/>
        <v>64</v>
      </c>
      <c r="I22" s="45">
        <f t="shared" si="17"/>
        <v>198</v>
      </c>
      <c r="J22" s="45">
        <f t="shared" si="17"/>
        <v>68</v>
      </c>
      <c r="K22" s="148">
        <f t="shared" si="17"/>
        <v>24</v>
      </c>
      <c r="L22" s="149">
        <f t="shared" si="17"/>
        <v>51</v>
      </c>
      <c r="M22" s="149">
        <f>M18+M21</f>
        <v>44</v>
      </c>
      <c r="N22" s="149">
        <f>N18+N21</f>
        <v>247</v>
      </c>
      <c r="O22" s="347">
        <f>O18+O21</f>
        <v>11</v>
      </c>
      <c r="P22" s="170">
        <f>P18+P21</f>
        <v>5</v>
      </c>
      <c r="Q22" s="46">
        <f>Q18+Q21</f>
        <v>0</v>
      </c>
      <c r="R22" s="44">
        <f aca="true" t="shared" si="18" ref="R22:BG22">R18+R21</f>
        <v>2</v>
      </c>
      <c r="S22" s="45">
        <f t="shared" si="18"/>
        <v>4</v>
      </c>
      <c r="T22" s="45">
        <f>T18+T21</f>
        <v>5</v>
      </c>
      <c r="U22" s="45">
        <f t="shared" si="18"/>
        <v>0</v>
      </c>
      <c r="V22" s="45">
        <f t="shared" si="18"/>
        <v>9</v>
      </c>
      <c r="W22" s="46">
        <f t="shared" si="18"/>
        <v>0</v>
      </c>
      <c r="X22" s="45">
        <f t="shared" si="18"/>
        <v>0</v>
      </c>
      <c r="Y22" s="47">
        <f t="shared" si="18"/>
        <v>4</v>
      </c>
      <c r="Z22" s="45">
        <f t="shared" si="18"/>
        <v>131</v>
      </c>
      <c r="AA22" s="47">
        <f t="shared" si="18"/>
        <v>26</v>
      </c>
      <c r="AB22" s="45">
        <f t="shared" si="18"/>
        <v>0</v>
      </c>
      <c r="AC22" s="45">
        <f t="shared" si="18"/>
        <v>4</v>
      </c>
      <c r="AD22" s="45">
        <f t="shared" si="18"/>
        <v>0</v>
      </c>
      <c r="AE22" s="45">
        <f t="shared" si="18"/>
        <v>0</v>
      </c>
      <c r="AF22" s="45">
        <f t="shared" si="18"/>
        <v>2</v>
      </c>
      <c r="AG22" s="48">
        <f t="shared" si="18"/>
        <v>0</v>
      </c>
      <c r="AH22" s="44">
        <f t="shared" si="18"/>
        <v>39</v>
      </c>
      <c r="AI22" s="45">
        <f t="shared" si="18"/>
        <v>16</v>
      </c>
      <c r="AJ22" s="47">
        <f>AJ18+AJ21</f>
        <v>0</v>
      </c>
      <c r="AK22" s="45">
        <f>AK18+AK21</f>
        <v>2</v>
      </c>
      <c r="AL22" s="48">
        <f>AL18+AL21</f>
        <v>4</v>
      </c>
      <c r="AM22" s="46">
        <f t="shared" si="18"/>
        <v>0</v>
      </c>
      <c r="AN22" s="44">
        <f t="shared" si="18"/>
        <v>1</v>
      </c>
      <c r="AO22" s="45">
        <f>AO18+AO21</f>
        <v>0</v>
      </c>
      <c r="AP22" s="45">
        <f>AP18+AP21</f>
        <v>77</v>
      </c>
      <c r="AQ22" s="45">
        <f t="shared" si="18"/>
        <v>0</v>
      </c>
      <c r="AR22" s="45">
        <f t="shared" si="18"/>
        <v>5</v>
      </c>
      <c r="AS22" s="45">
        <f t="shared" si="18"/>
        <v>20</v>
      </c>
      <c r="AT22" s="46">
        <f t="shared" si="18"/>
        <v>0</v>
      </c>
      <c r="AU22" s="47">
        <f t="shared" si="18"/>
        <v>3</v>
      </c>
      <c r="AV22" s="45">
        <f t="shared" si="18"/>
        <v>3</v>
      </c>
      <c r="AW22" s="45">
        <f t="shared" si="18"/>
        <v>4</v>
      </c>
      <c r="AX22" s="47">
        <f>AX18+AX21</f>
        <v>2</v>
      </c>
      <c r="AY22" s="45">
        <f>AY18+AY21</f>
        <v>0</v>
      </c>
      <c r="AZ22" s="45">
        <f>AZ18+AZ21</f>
        <v>0</v>
      </c>
      <c r="BA22" s="45">
        <f t="shared" si="18"/>
        <v>23</v>
      </c>
      <c r="BB22" s="48">
        <f t="shared" si="18"/>
        <v>0</v>
      </c>
      <c r="BC22" s="44">
        <f t="shared" si="18"/>
        <v>17</v>
      </c>
      <c r="BD22" s="45">
        <f t="shared" si="18"/>
        <v>1</v>
      </c>
      <c r="BE22" s="45">
        <f t="shared" si="18"/>
        <v>2</v>
      </c>
      <c r="BF22" s="45">
        <f t="shared" si="18"/>
        <v>5</v>
      </c>
      <c r="BG22" s="46">
        <f t="shared" si="18"/>
        <v>0</v>
      </c>
      <c r="BH22" s="44">
        <f>BH18+BH21</f>
        <v>58</v>
      </c>
      <c r="BI22" s="45">
        <f>BI18+BI21</f>
        <v>26</v>
      </c>
      <c r="BJ22" s="46">
        <f>BJ18+BJ21</f>
        <v>0</v>
      </c>
      <c r="BK22" s="49">
        <f>BK18+BK21</f>
        <v>1</v>
      </c>
      <c r="BL22" s="49">
        <f t="shared" si="0"/>
        <v>2751</v>
      </c>
    </row>
    <row r="23" spans="1:64" ht="22.5" customHeight="1">
      <c r="A23" s="354" t="s">
        <v>40</v>
      </c>
      <c r="B23" s="4"/>
      <c r="C23" s="26" t="s">
        <v>14</v>
      </c>
      <c r="D23" s="61">
        <v>71395</v>
      </c>
      <c r="E23" s="62">
        <v>6886</v>
      </c>
      <c r="F23" s="62">
        <v>17355</v>
      </c>
      <c r="G23" s="62">
        <v>2845</v>
      </c>
      <c r="H23" s="62">
        <v>1726</v>
      </c>
      <c r="I23" s="62">
        <v>10240</v>
      </c>
      <c r="J23" s="62">
        <v>3100</v>
      </c>
      <c r="K23" s="139">
        <v>2397</v>
      </c>
      <c r="L23" s="142">
        <v>4082</v>
      </c>
      <c r="M23" s="150">
        <v>5715</v>
      </c>
      <c r="N23" s="123">
        <v>13754</v>
      </c>
      <c r="O23" s="341">
        <v>842</v>
      </c>
      <c r="P23" s="171">
        <v>306</v>
      </c>
      <c r="Q23" s="248">
        <v>2</v>
      </c>
      <c r="R23" s="61">
        <v>589</v>
      </c>
      <c r="S23" s="62">
        <v>550</v>
      </c>
      <c r="T23" s="62">
        <v>434</v>
      </c>
      <c r="U23" s="62">
        <v>1</v>
      </c>
      <c r="V23" s="62">
        <v>967</v>
      </c>
      <c r="W23" s="64"/>
      <c r="X23" s="84">
        <v>0</v>
      </c>
      <c r="Y23" s="84">
        <v>355</v>
      </c>
      <c r="Z23" s="62">
        <v>6842</v>
      </c>
      <c r="AA23" s="84">
        <v>650</v>
      </c>
      <c r="AB23" s="62">
        <v>44</v>
      </c>
      <c r="AC23" s="62">
        <v>57</v>
      </c>
      <c r="AD23" s="62">
        <v>83</v>
      </c>
      <c r="AE23" s="62">
        <v>23</v>
      </c>
      <c r="AF23" s="62">
        <v>38</v>
      </c>
      <c r="AG23" s="85">
        <v>1</v>
      </c>
      <c r="AH23" s="61">
        <v>5111</v>
      </c>
      <c r="AI23" s="62">
        <v>3913</v>
      </c>
      <c r="AJ23" s="178">
        <v>219</v>
      </c>
      <c r="AK23" s="62">
        <v>289</v>
      </c>
      <c r="AL23" s="178">
        <v>265</v>
      </c>
      <c r="AM23" s="64">
        <v>13</v>
      </c>
      <c r="AN23" s="61">
        <v>307</v>
      </c>
      <c r="AO23" s="93">
        <v>2</v>
      </c>
      <c r="AP23" s="93">
        <v>2982</v>
      </c>
      <c r="AQ23" s="62">
        <v>210</v>
      </c>
      <c r="AR23" s="62">
        <v>253</v>
      </c>
      <c r="AS23" s="173">
        <v>1645</v>
      </c>
      <c r="AT23" s="64">
        <v>1</v>
      </c>
      <c r="AU23" s="84">
        <v>132</v>
      </c>
      <c r="AV23" s="62">
        <v>165</v>
      </c>
      <c r="AW23" s="62">
        <v>82</v>
      </c>
      <c r="AX23" s="84">
        <v>163</v>
      </c>
      <c r="AY23" s="62">
        <v>173</v>
      </c>
      <c r="AZ23" s="62">
        <v>230</v>
      </c>
      <c r="BA23" s="85">
        <v>1791</v>
      </c>
      <c r="BB23" s="85">
        <v>0</v>
      </c>
      <c r="BC23" s="61">
        <v>309</v>
      </c>
      <c r="BD23" s="62">
        <v>166</v>
      </c>
      <c r="BE23" s="62">
        <v>72</v>
      </c>
      <c r="BF23" s="62">
        <v>277</v>
      </c>
      <c r="BG23" s="64">
        <v>0</v>
      </c>
      <c r="BH23" s="61">
        <v>1791</v>
      </c>
      <c r="BI23" s="62">
        <v>823</v>
      </c>
      <c r="BJ23" s="64">
        <v>37</v>
      </c>
      <c r="BK23" s="89">
        <v>147</v>
      </c>
      <c r="BL23" s="58">
        <f t="shared" si="0"/>
        <v>172847</v>
      </c>
    </row>
    <row r="24" spans="1:64" ht="22.5" customHeight="1">
      <c r="A24" s="355"/>
      <c r="B24" s="14" t="s">
        <v>15</v>
      </c>
      <c r="C24" s="19" t="s">
        <v>16</v>
      </c>
      <c r="D24" s="65">
        <v>136</v>
      </c>
      <c r="E24" s="66">
        <v>10</v>
      </c>
      <c r="F24" s="66">
        <v>8</v>
      </c>
      <c r="G24" s="66">
        <v>11</v>
      </c>
      <c r="H24" s="66">
        <v>3</v>
      </c>
      <c r="I24" s="66">
        <v>6</v>
      </c>
      <c r="J24" s="66">
        <v>2</v>
      </c>
      <c r="K24" s="141">
        <v>0</v>
      </c>
      <c r="L24" s="142">
        <v>2</v>
      </c>
      <c r="M24" s="142">
        <v>0</v>
      </c>
      <c r="N24" s="67">
        <v>23</v>
      </c>
      <c r="O24" s="342">
        <v>1</v>
      </c>
      <c r="P24" s="168">
        <v>0</v>
      </c>
      <c r="Q24" s="246">
        <v>0</v>
      </c>
      <c r="R24" s="65">
        <v>0</v>
      </c>
      <c r="S24" s="66">
        <v>0</v>
      </c>
      <c r="T24" s="66">
        <v>0</v>
      </c>
      <c r="U24" s="66">
        <v>0</v>
      </c>
      <c r="V24" s="66">
        <v>0</v>
      </c>
      <c r="W24" s="68"/>
      <c r="X24" s="82">
        <v>0</v>
      </c>
      <c r="Y24" s="82">
        <v>0</v>
      </c>
      <c r="Z24" s="66">
        <v>4</v>
      </c>
      <c r="AA24" s="82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83">
        <v>0</v>
      </c>
      <c r="AH24" s="65">
        <v>4</v>
      </c>
      <c r="AI24" s="66">
        <v>0</v>
      </c>
      <c r="AJ24" s="190">
        <v>0</v>
      </c>
      <c r="AK24" s="66">
        <v>0</v>
      </c>
      <c r="AL24" s="190">
        <v>0</v>
      </c>
      <c r="AM24" s="68">
        <v>0</v>
      </c>
      <c r="AN24" s="65">
        <v>1</v>
      </c>
      <c r="AO24" s="66">
        <v>0</v>
      </c>
      <c r="AP24" s="66">
        <v>6</v>
      </c>
      <c r="AQ24" s="66">
        <v>1</v>
      </c>
      <c r="AR24" s="66">
        <v>0</v>
      </c>
      <c r="AS24" s="83">
        <v>1</v>
      </c>
      <c r="AT24" s="68">
        <v>0</v>
      </c>
      <c r="AU24" s="82">
        <v>0</v>
      </c>
      <c r="AV24" s="66">
        <v>1</v>
      </c>
      <c r="AW24" s="66">
        <v>0</v>
      </c>
      <c r="AX24" s="82">
        <v>0</v>
      </c>
      <c r="AY24" s="66">
        <v>1</v>
      </c>
      <c r="AZ24" s="66">
        <v>0</v>
      </c>
      <c r="BA24" s="83">
        <v>1</v>
      </c>
      <c r="BB24" s="83">
        <v>0</v>
      </c>
      <c r="BC24" s="65">
        <v>0</v>
      </c>
      <c r="BD24" s="66">
        <v>2</v>
      </c>
      <c r="BE24" s="66">
        <v>0</v>
      </c>
      <c r="BF24" s="66">
        <v>1</v>
      </c>
      <c r="BG24" s="68">
        <v>0</v>
      </c>
      <c r="BH24" s="65">
        <v>4</v>
      </c>
      <c r="BI24" s="66">
        <v>3</v>
      </c>
      <c r="BJ24" s="68">
        <v>0</v>
      </c>
      <c r="BK24" s="88">
        <v>0</v>
      </c>
      <c r="BL24" s="43">
        <f t="shared" si="0"/>
        <v>232</v>
      </c>
    </row>
    <row r="25" spans="1:64" ht="22.5" customHeight="1">
      <c r="A25" s="355"/>
      <c r="B25" s="4"/>
      <c r="C25" s="19" t="s">
        <v>17</v>
      </c>
      <c r="D25" s="38">
        <f aca="true" t="shared" si="19" ref="D25:L25">SUM(D23:D24)</f>
        <v>71531</v>
      </c>
      <c r="E25" s="39">
        <f t="shared" si="19"/>
        <v>6896</v>
      </c>
      <c r="F25" s="39">
        <f t="shared" si="19"/>
        <v>17363</v>
      </c>
      <c r="G25" s="39">
        <f t="shared" si="19"/>
        <v>2856</v>
      </c>
      <c r="H25" s="39">
        <f t="shared" si="19"/>
        <v>1729</v>
      </c>
      <c r="I25" s="39">
        <f t="shared" si="19"/>
        <v>10246</v>
      </c>
      <c r="J25" s="39">
        <f t="shared" si="19"/>
        <v>3102</v>
      </c>
      <c r="K25" s="143">
        <f t="shared" si="19"/>
        <v>2397</v>
      </c>
      <c r="L25" s="144">
        <f t="shared" si="19"/>
        <v>4084</v>
      </c>
      <c r="M25" s="144">
        <f>SUM(M23:M24)</f>
        <v>5715</v>
      </c>
      <c r="N25" s="144">
        <f>SUM(N23:N24)</f>
        <v>13777</v>
      </c>
      <c r="O25" s="350">
        <f>SUM(O23:O24)</f>
        <v>843</v>
      </c>
      <c r="P25" s="133">
        <f>SUM(P23:P24)</f>
        <v>306</v>
      </c>
      <c r="Q25" s="40">
        <f>SUM(Q23:Q24)</f>
        <v>2</v>
      </c>
      <c r="R25" s="38">
        <f aca="true" t="shared" si="20" ref="R25:AT25">SUM(R23:R24)</f>
        <v>589</v>
      </c>
      <c r="S25" s="39">
        <f t="shared" si="20"/>
        <v>550</v>
      </c>
      <c r="T25" s="39">
        <f>SUM(T23:T24)</f>
        <v>434</v>
      </c>
      <c r="U25" s="39">
        <f t="shared" si="20"/>
        <v>1</v>
      </c>
      <c r="V25" s="39">
        <f t="shared" si="20"/>
        <v>967</v>
      </c>
      <c r="W25" s="40">
        <f t="shared" si="20"/>
        <v>0</v>
      </c>
      <c r="X25" s="39">
        <f t="shared" si="20"/>
        <v>0</v>
      </c>
      <c r="Y25" s="41">
        <f t="shared" si="20"/>
        <v>355</v>
      </c>
      <c r="Z25" s="39">
        <f t="shared" si="20"/>
        <v>6846</v>
      </c>
      <c r="AA25" s="41">
        <f t="shared" si="20"/>
        <v>650</v>
      </c>
      <c r="AB25" s="39">
        <f t="shared" si="20"/>
        <v>44</v>
      </c>
      <c r="AC25" s="39">
        <f t="shared" si="20"/>
        <v>57</v>
      </c>
      <c r="AD25" s="39">
        <f t="shared" si="20"/>
        <v>83</v>
      </c>
      <c r="AE25" s="39">
        <f t="shared" si="20"/>
        <v>23</v>
      </c>
      <c r="AF25" s="39">
        <f t="shared" si="20"/>
        <v>38</v>
      </c>
      <c r="AG25" s="42">
        <f t="shared" si="20"/>
        <v>1</v>
      </c>
      <c r="AH25" s="38">
        <f t="shared" si="20"/>
        <v>5115</v>
      </c>
      <c r="AI25" s="39">
        <f t="shared" si="20"/>
        <v>3913</v>
      </c>
      <c r="AJ25" s="41">
        <f>SUM(AJ23:AJ24)</f>
        <v>219</v>
      </c>
      <c r="AK25" s="39">
        <f>SUM(AK23:AK24)</f>
        <v>289</v>
      </c>
      <c r="AL25" s="42">
        <f>SUM(AL23:AL24)</f>
        <v>265</v>
      </c>
      <c r="AM25" s="40">
        <f t="shared" si="20"/>
        <v>13</v>
      </c>
      <c r="AN25" s="38">
        <f t="shared" si="20"/>
        <v>308</v>
      </c>
      <c r="AO25" s="39">
        <f>SUM(AO23:AO24)</f>
        <v>2</v>
      </c>
      <c r="AP25" s="39">
        <f>SUM(AP23:AP24)</f>
        <v>2988</v>
      </c>
      <c r="AQ25" s="39">
        <f t="shared" si="20"/>
        <v>211</v>
      </c>
      <c r="AR25" s="39">
        <f t="shared" si="20"/>
        <v>253</v>
      </c>
      <c r="AS25" s="39">
        <f t="shared" si="20"/>
        <v>1646</v>
      </c>
      <c r="AT25" s="40">
        <f t="shared" si="20"/>
        <v>1</v>
      </c>
      <c r="AU25" s="41">
        <f>SUM(AU23:AU24)</f>
        <v>132</v>
      </c>
      <c r="AV25" s="39">
        <f aca="true" t="shared" si="21" ref="AV25:BG25">SUM(AV23:AV24)</f>
        <v>166</v>
      </c>
      <c r="AW25" s="39">
        <f t="shared" si="21"/>
        <v>82</v>
      </c>
      <c r="AX25" s="41">
        <f>SUM(AX23:AX24)</f>
        <v>163</v>
      </c>
      <c r="AY25" s="39">
        <f>SUM(AY23:AY24)</f>
        <v>174</v>
      </c>
      <c r="AZ25" s="39">
        <f>SUM(AZ23:AZ24)</f>
        <v>230</v>
      </c>
      <c r="BA25" s="39">
        <f t="shared" si="21"/>
        <v>1792</v>
      </c>
      <c r="BB25" s="42">
        <f t="shared" si="21"/>
        <v>0</v>
      </c>
      <c r="BC25" s="38">
        <f t="shared" si="21"/>
        <v>309</v>
      </c>
      <c r="BD25" s="39">
        <f t="shared" si="21"/>
        <v>168</v>
      </c>
      <c r="BE25" s="39">
        <f t="shared" si="21"/>
        <v>72</v>
      </c>
      <c r="BF25" s="39">
        <f t="shared" si="21"/>
        <v>278</v>
      </c>
      <c r="BG25" s="40">
        <f t="shared" si="21"/>
        <v>0</v>
      </c>
      <c r="BH25" s="38">
        <f>SUM(BH23:BH24)</f>
        <v>1795</v>
      </c>
      <c r="BI25" s="39">
        <f>SUM(BI23:BI24)</f>
        <v>826</v>
      </c>
      <c r="BJ25" s="40">
        <f>SUM(BJ23:BJ24)</f>
        <v>37</v>
      </c>
      <c r="BK25" s="43">
        <f>SUM(BK23:BK24)</f>
        <v>147</v>
      </c>
      <c r="BL25" s="43">
        <f t="shared" si="0"/>
        <v>173079</v>
      </c>
    </row>
    <row r="26" spans="1:64" ht="22.5" customHeight="1">
      <c r="A26" s="355"/>
      <c r="B26" s="15"/>
      <c r="C26" s="19" t="s">
        <v>14</v>
      </c>
      <c r="D26" s="65">
        <v>109493</v>
      </c>
      <c r="E26" s="66">
        <v>12085</v>
      </c>
      <c r="F26" s="66">
        <v>27364</v>
      </c>
      <c r="G26" s="66">
        <v>5396</v>
      </c>
      <c r="H26" s="66">
        <v>3113</v>
      </c>
      <c r="I26" s="66">
        <v>16836</v>
      </c>
      <c r="J26" s="66">
        <v>5845</v>
      </c>
      <c r="K26" s="141">
        <v>4760</v>
      </c>
      <c r="L26" s="142">
        <v>6175</v>
      </c>
      <c r="M26" s="142">
        <v>8446</v>
      </c>
      <c r="N26" s="67">
        <v>20858</v>
      </c>
      <c r="O26" s="342">
        <v>1304</v>
      </c>
      <c r="P26" s="168">
        <v>671</v>
      </c>
      <c r="Q26" s="246">
        <v>1</v>
      </c>
      <c r="R26" s="65">
        <v>1167</v>
      </c>
      <c r="S26" s="66">
        <v>1129</v>
      </c>
      <c r="T26" s="66">
        <v>928</v>
      </c>
      <c r="U26" s="66">
        <v>2</v>
      </c>
      <c r="V26" s="66">
        <v>1320</v>
      </c>
      <c r="W26" s="68"/>
      <c r="X26" s="82">
        <v>0</v>
      </c>
      <c r="Y26" s="82">
        <v>794</v>
      </c>
      <c r="Z26" s="66">
        <v>10019</v>
      </c>
      <c r="AA26" s="82">
        <v>1368</v>
      </c>
      <c r="AB26" s="66">
        <v>77</v>
      </c>
      <c r="AC26" s="66">
        <v>89</v>
      </c>
      <c r="AD26" s="66">
        <v>180</v>
      </c>
      <c r="AE26" s="66">
        <v>33</v>
      </c>
      <c r="AF26" s="66">
        <v>75</v>
      </c>
      <c r="AG26" s="83">
        <v>1</v>
      </c>
      <c r="AH26" s="65">
        <v>8658</v>
      </c>
      <c r="AI26" s="66">
        <v>6034</v>
      </c>
      <c r="AJ26" s="82">
        <v>539</v>
      </c>
      <c r="AK26" s="66">
        <v>723</v>
      </c>
      <c r="AL26" s="83">
        <v>566</v>
      </c>
      <c r="AM26" s="68">
        <v>15</v>
      </c>
      <c r="AN26" s="65">
        <v>725</v>
      </c>
      <c r="AO26" s="66">
        <v>0</v>
      </c>
      <c r="AP26" s="66">
        <v>4742</v>
      </c>
      <c r="AQ26" s="66">
        <v>504</v>
      </c>
      <c r="AR26" s="66">
        <v>558</v>
      </c>
      <c r="AS26" s="83">
        <v>2569</v>
      </c>
      <c r="AT26" s="68">
        <v>2</v>
      </c>
      <c r="AU26" s="82">
        <v>343</v>
      </c>
      <c r="AV26" s="66">
        <v>363</v>
      </c>
      <c r="AW26" s="66">
        <v>144</v>
      </c>
      <c r="AX26" s="82">
        <v>367</v>
      </c>
      <c r="AY26" s="66">
        <v>387</v>
      </c>
      <c r="AZ26" s="66">
        <v>555</v>
      </c>
      <c r="BA26" s="83">
        <v>2956</v>
      </c>
      <c r="BB26" s="83">
        <v>1</v>
      </c>
      <c r="BC26" s="65">
        <v>627</v>
      </c>
      <c r="BD26" s="66">
        <v>463</v>
      </c>
      <c r="BE26" s="66">
        <v>130</v>
      </c>
      <c r="BF26" s="66">
        <v>510</v>
      </c>
      <c r="BG26" s="68">
        <v>3</v>
      </c>
      <c r="BH26" s="65">
        <v>3087</v>
      </c>
      <c r="BI26" s="66">
        <v>1456</v>
      </c>
      <c r="BJ26" s="68">
        <v>88</v>
      </c>
      <c r="BK26" s="88">
        <v>363</v>
      </c>
      <c r="BL26" s="43">
        <f t="shared" si="0"/>
        <v>277007</v>
      </c>
    </row>
    <row r="27" spans="1:64" ht="22.5" customHeight="1">
      <c r="A27" s="355"/>
      <c r="B27" s="25" t="s">
        <v>18</v>
      </c>
      <c r="C27" s="19" t="s">
        <v>16</v>
      </c>
      <c r="D27" s="65">
        <v>1278</v>
      </c>
      <c r="E27" s="66">
        <v>87</v>
      </c>
      <c r="F27" s="66">
        <v>157</v>
      </c>
      <c r="G27" s="66">
        <v>33</v>
      </c>
      <c r="H27" s="66">
        <v>14</v>
      </c>
      <c r="I27" s="66">
        <v>122</v>
      </c>
      <c r="J27" s="66">
        <v>19</v>
      </c>
      <c r="K27" s="141">
        <v>4</v>
      </c>
      <c r="L27" s="142">
        <v>13</v>
      </c>
      <c r="M27" s="142">
        <v>6</v>
      </c>
      <c r="N27" s="67">
        <v>108</v>
      </c>
      <c r="O27" s="342">
        <v>2</v>
      </c>
      <c r="P27" s="168">
        <v>0</v>
      </c>
      <c r="Q27" s="246">
        <v>0</v>
      </c>
      <c r="R27" s="65">
        <v>0</v>
      </c>
      <c r="S27" s="66">
        <v>0</v>
      </c>
      <c r="T27" s="66">
        <v>0</v>
      </c>
      <c r="U27" s="66">
        <v>0</v>
      </c>
      <c r="V27" s="66">
        <v>2</v>
      </c>
      <c r="W27" s="68"/>
      <c r="X27" s="82">
        <v>0</v>
      </c>
      <c r="Y27" s="82">
        <v>1</v>
      </c>
      <c r="Z27" s="66">
        <v>69</v>
      </c>
      <c r="AA27" s="82">
        <v>1</v>
      </c>
      <c r="AB27" s="66">
        <v>0</v>
      </c>
      <c r="AC27" s="66">
        <v>1</v>
      </c>
      <c r="AD27" s="66">
        <v>0</v>
      </c>
      <c r="AE27" s="66">
        <v>0</v>
      </c>
      <c r="AF27" s="66">
        <v>0</v>
      </c>
      <c r="AG27" s="83"/>
      <c r="AH27" s="65">
        <v>23</v>
      </c>
      <c r="AI27" s="66">
        <v>13</v>
      </c>
      <c r="AJ27" s="82">
        <v>2</v>
      </c>
      <c r="AK27" s="66">
        <v>0</v>
      </c>
      <c r="AL27" s="83">
        <v>4</v>
      </c>
      <c r="AM27" s="68">
        <v>0</v>
      </c>
      <c r="AN27" s="65">
        <v>3</v>
      </c>
      <c r="AO27" s="66">
        <v>0</v>
      </c>
      <c r="AP27" s="66">
        <v>11</v>
      </c>
      <c r="AQ27" s="66">
        <v>0</v>
      </c>
      <c r="AR27" s="66">
        <v>0</v>
      </c>
      <c r="AS27" s="83">
        <v>6</v>
      </c>
      <c r="AT27" s="68">
        <v>1</v>
      </c>
      <c r="AU27" s="82">
        <v>0</v>
      </c>
      <c r="AV27" s="66">
        <v>0</v>
      </c>
      <c r="AW27" s="66">
        <v>0</v>
      </c>
      <c r="AX27" s="82">
        <v>0</v>
      </c>
      <c r="AY27" s="66">
        <v>2</v>
      </c>
      <c r="AZ27" s="66">
        <v>0</v>
      </c>
      <c r="BA27" s="83">
        <v>9</v>
      </c>
      <c r="BB27" s="83">
        <v>0</v>
      </c>
      <c r="BC27" s="65">
        <v>4</v>
      </c>
      <c r="BD27" s="66">
        <v>0</v>
      </c>
      <c r="BE27" s="66">
        <v>2</v>
      </c>
      <c r="BF27" s="66">
        <v>6</v>
      </c>
      <c r="BG27" s="68">
        <v>0</v>
      </c>
      <c r="BH27" s="65">
        <v>10</v>
      </c>
      <c r="BI27" s="66">
        <v>6</v>
      </c>
      <c r="BJ27" s="68">
        <v>0</v>
      </c>
      <c r="BK27" s="88">
        <v>3</v>
      </c>
      <c r="BL27" s="43">
        <f t="shared" si="0"/>
        <v>2022</v>
      </c>
    </row>
    <row r="28" spans="1:64" ht="22.5" customHeight="1">
      <c r="A28" s="355"/>
      <c r="B28" s="16"/>
      <c r="C28" s="19" t="s">
        <v>17</v>
      </c>
      <c r="D28" s="38">
        <f aca="true" t="shared" si="22" ref="D28:L28">SUM(D26:D27)</f>
        <v>110771</v>
      </c>
      <c r="E28" s="39">
        <f t="shared" si="22"/>
        <v>12172</v>
      </c>
      <c r="F28" s="39">
        <f t="shared" si="22"/>
        <v>27521</v>
      </c>
      <c r="G28" s="39">
        <f t="shared" si="22"/>
        <v>5429</v>
      </c>
      <c r="H28" s="39">
        <f t="shared" si="22"/>
        <v>3127</v>
      </c>
      <c r="I28" s="39">
        <f t="shared" si="22"/>
        <v>16958</v>
      </c>
      <c r="J28" s="39">
        <f t="shared" si="22"/>
        <v>5864</v>
      </c>
      <c r="K28" s="143">
        <f t="shared" si="22"/>
        <v>4764</v>
      </c>
      <c r="L28" s="144">
        <f t="shared" si="22"/>
        <v>6188</v>
      </c>
      <c r="M28" s="144">
        <f>SUM(M26:M27)</f>
        <v>8452</v>
      </c>
      <c r="N28" s="144">
        <f>SUM(N26:N27)</f>
        <v>20966</v>
      </c>
      <c r="O28" s="350">
        <f>SUM(O26:O27)</f>
        <v>1306</v>
      </c>
      <c r="P28" s="133">
        <f>SUM(P26:P27)</f>
        <v>671</v>
      </c>
      <c r="Q28" s="40">
        <f>SUM(Q26:Q27)</f>
        <v>1</v>
      </c>
      <c r="R28" s="38">
        <f aca="true" t="shared" si="23" ref="R28:BA28">SUM(R26:R27)</f>
        <v>1167</v>
      </c>
      <c r="S28" s="39">
        <f t="shared" si="23"/>
        <v>1129</v>
      </c>
      <c r="T28" s="39">
        <f>SUM(T26:T27)</f>
        <v>928</v>
      </c>
      <c r="U28" s="39">
        <f t="shared" si="23"/>
        <v>2</v>
      </c>
      <c r="V28" s="39">
        <f t="shared" si="23"/>
        <v>1322</v>
      </c>
      <c r="W28" s="40">
        <f t="shared" si="23"/>
        <v>0</v>
      </c>
      <c r="X28" s="39">
        <f t="shared" si="23"/>
        <v>0</v>
      </c>
      <c r="Y28" s="41">
        <f t="shared" si="23"/>
        <v>795</v>
      </c>
      <c r="Z28" s="39">
        <f t="shared" si="23"/>
        <v>10088</v>
      </c>
      <c r="AA28" s="41">
        <f t="shared" si="23"/>
        <v>1369</v>
      </c>
      <c r="AB28" s="39">
        <f t="shared" si="23"/>
        <v>77</v>
      </c>
      <c r="AC28" s="39">
        <f t="shared" si="23"/>
        <v>90</v>
      </c>
      <c r="AD28" s="39">
        <f t="shared" si="23"/>
        <v>180</v>
      </c>
      <c r="AE28" s="39">
        <f t="shared" si="23"/>
        <v>33</v>
      </c>
      <c r="AF28" s="39">
        <f t="shared" si="23"/>
        <v>75</v>
      </c>
      <c r="AG28" s="42">
        <f t="shared" si="23"/>
        <v>1</v>
      </c>
      <c r="AH28" s="38">
        <f t="shared" si="23"/>
        <v>8681</v>
      </c>
      <c r="AI28" s="39">
        <f t="shared" si="23"/>
        <v>6047</v>
      </c>
      <c r="AJ28" s="41">
        <f>SUM(AJ26:AJ27)</f>
        <v>541</v>
      </c>
      <c r="AK28" s="39">
        <f>SUM(AK26:AK27)</f>
        <v>723</v>
      </c>
      <c r="AL28" s="42">
        <f>SUM(AL26:AL27)</f>
        <v>570</v>
      </c>
      <c r="AM28" s="40">
        <f t="shared" si="23"/>
        <v>15</v>
      </c>
      <c r="AN28" s="38">
        <f t="shared" si="23"/>
        <v>728</v>
      </c>
      <c r="AO28" s="39">
        <f>SUM(AO26:AO27)</f>
        <v>0</v>
      </c>
      <c r="AP28" s="39">
        <f>SUM(AP26:AP27)</f>
        <v>4753</v>
      </c>
      <c r="AQ28" s="39">
        <f t="shared" si="23"/>
        <v>504</v>
      </c>
      <c r="AR28" s="39">
        <f t="shared" si="23"/>
        <v>558</v>
      </c>
      <c r="AS28" s="39">
        <f t="shared" si="23"/>
        <v>2575</v>
      </c>
      <c r="AT28" s="40">
        <f t="shared" si="23"/>
        <v>3</v>
      </c>
      <c r="AU28" s="41">
        <f t="shared" si="23"/>
        <v>343</v>
      </c>
      <c r="AV28" s="39">
        <f t="shared" si="23"/>
        <v>363</v>
      </c>
      <c r="AW28" s="39">
        <f t="shared" si="23"/>
        <v>144</v>
      </c>
      <c r="AX28" s="41">
        <f>SUM(AX26:AX27)</f>
        <v>367</v>
      </c>
      <c r="AY28" s="39">
        <f>SUM(AY26:AY27)</f>
        <v>389</v>
      </c>
      <c r="AZ28" s="39">
        <f>SUM(AZ26:AZ27)</f>
        <v>555</v>
      </c>
      <c r="BA28" s="39">
        <f t="shared" si="23"/>
        <v>2965</v>
      </c>
      <c r="BB28" s="42">
        <f aca="true" t="shared" si="24" ref="BB28:BK28">SUM(BB26:BB27)</f>
        <v>1</v>
      </c>
      <c r="BC28" s="38">
        <f t="shared" si="24"/>
        <v>631</v>
      </c>
      <c r="BD28" s="39">
        <f t="shared" si="24"/>
        <v>463</v>
      </c>
      <c r="BE28" s="39">
        <f t="shared" si="24"/>
        <v>132</v>
      </c>
      <c r="BF28" s="39">
        <f t="shared" si="24"/>
        <v>516</v>
      </c>
      <c r="BG28" s="40">
        <f t="shared" si="24"/>
        <v>3</v>
      </c>
      <c r="BH28" s="38">
        <f t="shared" si="24"/>
        <v>3097</v>
      </c>
      <c r="BI28" s="39">
        <f t="shared" si="24"/>
        <v>1462</v>
      </c>
      <c r="BJ28" s="40">
        <f t="shared" si="24"/>
        <v>88</v>
      </c>
      <c r="BK28" s="43">
        <f t="shared" si="24"/>
        <v>366</v>
      </c>
      <c r="BL28" s="43">
        <f t="shared" si="0"/>
        <v>279029</v>
      </c>
    </row>
    <row r="29" spans="1:64" ht="22.5" customHeight="1">
      <c r="A29" s="355"/>
      <c r="B29" s="358" t="s">
        <v>20</v>
      </c>
      <c r="C29" s="362"/>
      <c r="D29" s="69">
        <v>78549</v>
      </c>
      <c r="E29" s="70">
        <v>11997</v>
      </c>
      <c r="F29" s="70">
        <v>22842</v>
      </c>
      <c r="G29" s="70">
        <v>5790</v>
      </c>
      <c r="H29" s="70">
        <v>3312</v>
      </c>
      <c r="I29" s="70">
        <v>16223</v>
      </c>
      <c r="J29" s="70">
        <v>4605</v>
      </c>
      <c r="K29" s="145"/>
      <c r="L29" s="254">
        <v>7626</v>
      </c>
      <c r="M29" s="146">
        <v>10596</v>
      </c>
      <c r="N29" s="147">
        <v>25190</v>
      </c>
      <c r="O29" s="343">
        <v>9951</v>
      </c>
      <c r="P29" s="169"/>
      <c r="Q29" s="247"/>
      <c r="R29" s="94"/>
      <c r="S29" s="95"/>
      <c r="T29" s="95"/>
      <c r="U29" s="95"/>
      <c r="V29" s="95">
        <v>1276</v>
      </c>
      <c r="W29" s="96"/>
      <c r="X29" s="97"/>
      <c r="Y29" s="97"/>
      <c r="Z29" s="95"/>
      <c r="AA29" s="97"/>
      <c r="AB29" s="95"/>
      <c r="AC29" s="95"/>
      <c r="AD29" s="95"/>
      <c r="AE29" s="95"/>
      <c r="AF29" s="95"/>
      <c r="AG29" s="98"/>
      <c r="AH29" s="94">
        <v>8231</v>
      </c>
      <c r="AI29" s="95">
        <v>5732</v>
      </c>
      <c r="AJ29" s="97"/>
      <c r="AK29" s="95"/>
      <c r="AL29" s="98"/>
      <c r="AM29" s="96"/>
      <c r="AN29" s="94"/>
      <c r="AO29" s="95"/>
      <c r="AP29" s="95">
        <v>4550</v>
      </c>
      <c r="AQ29" s="95"/>
      <c r="AR29" s="95"/>
      <c r="AS29" s="98">
        <v>2952</v>
      </c>
      <c r="AT29" s="96"/>
      <c r="AU29" s="97"/>
      <c r="AV29" s="95"/>
      <c r="AW29" s="95"/>
      <c r="AX29" s="97"/>
      <c r="AY29" s="95"/>
      <c r="AZ29" s="95"/>
      <c r="BA29" s="98">
        <v>3849</v>
      </c>
      <c r="BB29" s="98"/>
      <c r="BC29" s="94"/>
      <c r="BD29" s="95"/>
      <c r="BE29" s="95"/>
      <c r="BF29" s="95"/>
      <c r="BG29" s="96"/>
      <c r="BH29" s="94">
        <v>4120</v>
      </c>
      <c r="BI29" s="95">
        <v>1673</v>
      </c>
      <c r="BJ29" s="96"/>
      <c r="BK29" s="99">
        <v>0</v>
      </c>
      <c r="BL29" s="55">
        <f t="shared" si="0"/>
        <v>229064</v>
      </c>
    </row>
    <row r="30" spans="1:64" ht="22.5" customHeight="1">
      <c r="A30" s="363" t="s">
        <v>21</v>
      </c>
      <c r="B30" s="366"/>
      <c r="C30" s="367"/>
      <c r="D30" s="44">
        <f aca="true" t="shared" si="25" ref="D30:L30">D25+D28+D29</f>
        <v>260851</v>
      </c>
      <c r="E30" s="45">
        <f t="shared" si="25"/>
        <v>31065</v>
      </c>
      <c r="F30" s="45">
        <f t="shared" si="25"/>
        <v>67726</v>
      </c>
      <c r="G30" s="45">
        <f t="shared" si="25"/>
        <v>14075</v>
      </c>
      <c r="H30" s="45">
        <f t="shared" si="25"/>
        <v>8168</v>
      </c>
      <c r="I30" s="45">
        <f t="shared" si="25"/>
        <v>43427</v>
      </c>
      <c r="J30" s="45">
        <f t="shared" si="25"/>
        <v>13571</v>
      </c>
      <c r="K30" s="148">
        <f t="shared" si="25"/>
        <v>7161</v>
      </c>
      <c r="L30" s="149">
        <f t="shared" si="25"/>
        <v>17898</v>
      </c>
      <c r="M30" s="149">
        <f>M25+M28+M29</f>
        <v>24763</v>
      </c>
      <c r="N30" s="149">
        <f>N25+N28+N29</f>
        <v>59933</v>
      </c>
      <c r="O30" s="347">
        <f>O25+O28+O29</f>
        <v>12100</v>
      </c>
      <c r="P30" s="170">
        <f>P25+P28+P29</f>
        <v>977</v>
      </c>
      <c r="Q30" s="46">
        <f>Q25+Q28+Q29</f>
        <v>3</v>
      </c>
      <c r="R30" s="44">
        <f aca="true" t="shared" si="26" ref="R30:BG30">R25+R28+R29</f>
        <v>1756</v>
      </c>
      <c r="S30" s="45">
        <f t="shared" si="26"/>
        <v>1679</v>
      </c>
      <c r="T30" s="45">
        <f>T25+T28+T29</f>
        <v>1362</v>
      </c>
      <c r="U30" s="45">
        <f t="shared" si="26"/>
        <v>3</v>
      </c>
      <c r="V30" s="45">
        <f t="shared" si="26"/>
        <v>3565</v>
      </c>
      <c r="W30" s="46">
        <f t="shared" si="26"/>
        <v>0</v>
      </c>
      <c r="X30" s="45">
        <f t="shared" si="26"/>
        <v>0</v>
      </c>
      <c r="Y30" s="47">
        <f t="shared" si="26"/>
        <v>1150</v>
      </c>
      <c r="Z30" s="45">
        <f t="shared" si="26"/>
        <v>16934</v>
      </c>
      <c r="AA30" s="47">
        <f t="shared" si="26"/>
        <v>2019</v>
      </c>
      <c r="AB30" s="45">
        <f t="shared" si="26"/>
        <v>121</v>
      </c>
      <c r="AC30" s="45">
        <f t="shared" si="26"/>
        <v>147</v>
      </c>
      <c r="AD30" s="45">
        <f t="shared" si="26"/>
        <v>263</v>
      </c>
      <c r="AE30" s="45">
        <f t="shared" si="26"/>
        <v>56</v>
      </c>
      <c r="AF30" s="45">
        <f t="shared" si="26"/>
        <v>113</v>
      </c>
      <c r="AG30" s="48">
        <f t="shared" si="26"/>
        <v>2</v>
      </c>
      <c r="AH30" s="44">
        <f t="shared" si="26"/>
        <v>22027</v>
      </c>
      <c r="AI30" s="45">
        <f t="shared" si="26"/>
        <v>15692</v>
      </c>
      <c r="AJ30" s="47">
        <f>AJ25+AJ28+AJ29</f>
        <v>760</v>
      </c>
      <c r="AK30" s="45">
        <f>AK25+AK28+AK29</f>
        <v>1012</v>
      </c>
      <c r="AL30" s="48">
        <f>AL25+AL28+AL29</f>
        <v>835</v>
      </c>
      <c r="AM30" s="46">
        <f t="shared" si="26"/>
        <v>28</v>
      </c>
      <c r="AN30" s="44">
        <f t="shared" si="26"/>
        <v>1036</v>
      </c>
      <c r="AO30" s="45">
        <f>AO25+AO28+AO29</f>
        <v>2</v>
      </c>
      <c r="AP30" s="45">
        <f>AP25+AP28+AP29</f>
        <v>12291</v>
      </c>
      <c r="AQ30" s="45">
        <f t="shared" si="26"/>
        <v>715</v>
      </c>
      <c r="AR30" s="45">
        <f t="shared" si="26"/>
        <v>811</v>
      </c>
      <c r="AS30" s="45">
        <f t="shared" si="26"/>
        <v>7173</v>
      </c>
      <c r="AT30" s="46">
        <f t="shared" si="26"/>
        <v>4</v>
      </c>
      <c r="AU30" s="47">
        <f t="shared" si="26"/>
        <v>475</v>
      </c>
      <c r="AV30" s="45">
        <f t="shared" si="26"/>
        <v>529</v>
      </c>
      <c r="AW30" s="45">
        <f t="shared" si="26"/>
        <v>226</v>
      </c>
      <c r="AX30" s="47">
        <f>AX25+AX28+AX29</f>
        <v>530</v>
      </c>
      <c r="AY30" s="45">
        <f>AY25+AY28+AY29</f>
        <v>563</v>
      </c>
      <c r="AZ30" s="45">
        <f>AZ25+AZ28+AZ29</f>
        <v>785</v>
      </c>
      <c r="BA30" s="45">
        <f t="shared" si="26"/>
        <v>8606</v>
      </c>
      <c r="BB30" s="48">
        <f t="shared" si="26"/>
        <v>1</v>
      </c>
      <c r="BC30" s="44">
        <f t="shared" si="26"/>
        <v>940</v>
      </c>
      <c r="BD30" s="45">
        <f t="shared" si="26"/>
        <v>631</v>
      </c>
      <c r="BE30" s="45">
        <f t="shared" si="26"/>
        <v>204</v>
      </c>
      <c r="BF30" s="45">
        <f t="shared" si="26"/>
        <v>794</v>
      </c>
      <c r="BG30" s="46">
        <f t="shared" si="26"/>
        <v>3</v>
      </c>
      <c r="BH30" s="44">
        <f>BH25+BH28+BH29</f>
        <v>9012</v>
      </c>
      <c r="BI30" s="45">
        <f>BI25+BI28+BI29</f>
        <v>3961</v>
      </c>
      <c r="BJ30" s="46">
        <f>BJ25+BJ28+BJ29</f>
        <v>125</v>
      </c>
      <c r="BK30" s="49">
        <f>BK25+BK28+BK29</f>
        <v>513</v>
      </c>
      <c r="BL30" s="49">
        <f t="shared" si="0"/>
        <v>681172</v>
      </c>
    </row>
    <row r="31" spans="1:64" ht="22.5" customHeight="1">
      <c r="A31" s="354" t="s">
        <v>44</v>
      </c>
      <c r="B31" s="14" t="s">
        <v>80</v>
      </c>
      <c r="C31" s="26" t="s">
        <v>14</v>
      </c>
      <c r="D31" s="61">
        <v>2835</v>
      </c>
      <c r="E31" s="62">
        <v>461</v>
      </c>
      <c r="F31" s="62">
        <v>673</v>
      </c>
      <c r="G31" s="62">
        <v>206</v>
      </c>
      <c r="H31" s="62">
        <v>142</v>
      </c>
      <c r="I31" s="62">
        <v>390</v>
      </c>
      <c r="J31" s="62">
        <v>189</v>
      </c>
      <c r="K31" s="139">
        <v>122</v>
      </c>
      <c r="L31" s="142">
        <v>102</v>
      </c>
      <c r="M31" s="150">
        <v>157</v>
      </c>
      <c r="N31" s="123">
        <v>564</v>
      </c>
      <c r="O31" s="341">
        <v>21</v>
      </c>
      <c r="P31" s="174">
        <v>9</v>
      </c>
      <c r="Q31" s="248">
        <v>0</v>
      </c>
      <c r="R31" s="117">
        <v>30</v>
      </c>
      <c r="S31" s="118">
        <v>19</v>
      </c>
      <c r="T31" s="118">
        <v>8</v>
      </c>
      <c r="U31" s="118">
        <v>0</v>
      </c>
      <c r="V31" s="118">
        <v>46</v>
      </c>
      <c r="W31" s="119"/>
      <c r="X31" s="250">
        <v>0</v>
      </c>
      <c r="Y31" s="250">
        <v>19</v>
      </c>
      <c r="Z31" s="118">
        <v>222</v>
      </c>
      <c r="AA31" s="118">
        <v>29</v>
      </c>
      <c r="AB31" s="118">
        <v>1</v>
      </c>
      <c r="AC31" s="118">
        <v>7</v>
      </c>
      <c r="AD31" s="118">
        <v>4</v>
      </c>
      <c r="AE31" s="118">
        <v>2</v>
      </c>
      <c r="AF31" s="118">
        <v>2</v>
      </c>
      <c r="AG31" s="119"/>
      <c r="AH31" s="61">
        <v>186</v>
      </c>
      <c r="AI31" s="62">
        <v>85</v>
      </c>
      <c r="AJ31" s="84">
        <v>14</v>
      </c>
      <c r="AK31" s="62">
        <v>15</v>
      </c>
      <c r="AL31" s="85">
        <v>6</v>
      </c>
      <c r="AM31" s="64"/>
      <c r="AN31" s="117">
        <v>24</v>
      </c>
      <c r="AO31" s="118">
        <v>0</v>
      </c>
      <c r="AP31" s="118">
        <v>185</v>
      </c>
      <c r="AQ31" s="118">
        <v>10</v>
      </c>
      <c r="AR31" s="118">
        <v>15</v>
      </c>
      <c r="AS31" s="175">
        <v>62</v>
      </c>
      <c r="AT31" s="119">
        <v>0</v>
      </c>
      <c r="AU31" s="84">
        <v>9</v>
      </c>
      <c r="AV31" s="62">
        <v>9</v>
      </c>
      <c r="AW31" s="62">
        <v>0</v>
      </c>
      <c r="AX31" s="84">
        <v>13</v>
      </c>
      <c r="AY31" s="62">
        <v>6</v>
      </c>
      <c r="AZ31" s="62">
        <v>2</v>
      </c>
      <c r="BA31" s="85">
        <v>35</v>
      </c>
      <c r="BB31" s="85"/>
      <c r="BC31" s="61">
        <v>48</v>
      </c>
      <c r="BD31" s="62">
        <v>9</v>
      </c>
      <c r="BE31" s="62">
        <v>13</v>
      </c>
      <c r="BF31" s="62">
        <v>24</v>
      </c>
      <c r="BG31" s="64"/>
      <c r="BH31" s="61">
        <v>136</v>
      </c>
      <c r="BI31" s="62">
        <v>35</v>
      </c>
      <c r="BJ31" s="64">
        <v>4</v>
      </c>
      <c r="BK31" s="89">
        <v>4</v>
      </c>
      <c r="BL31" s="58">
        <f t="shared" si="0"/>
        <v>7209</v>
      </c>
    </row>
    <row r="32" spans="1:64" ht="22.5" customHeight="1">
      <c r="A32" s="355"/>
      <c r="B32" s="14" t="s">
        <v>47</v>
      </c>
      <c r="C32" s="19" t="s">
        <v>16</v>
      </c>
      <c r="D32" s="65">
        <v>1305</v>
      </c>
      <c r="E32" s="78">
        <v>222</v>
      </c>
      <c r="F32" s="78">
        <v>122</v>
      </c>
      <c r="G32" s="78">
        <v>49</v>
      </c>
      <c r="H32" s="78">
        <v>47</v>
      </c>
      <c r="I32" s="78">
        <v>42</v>
      </c>
      <c r="J32" s="78">
        <v>76</v>
      </c>
      <c r="K32" s="153">
        <v>71</v>
      </c>
      <c r="L32" s="142">
        <v>58</v>
      </c>
      <c r="M32" s="150">
        <v>23</v>
      </c>
      <c r="N32" s="123">
        <v>730</v>
      </c>
      <c r="O32" s="341">
        <v>7</v>
      </c>
      <c r="P32" s="176">
        <v>0</v>
      </c>
      <c r="Q32" s="246">
        <v>0</v>
      </c>
      <c r="R32" s="120">
        <v>0</v>
      </c>
      <c r="S32" s="121">
        <v>3</v>
      </c>
      <c r="T32" s="121">
        <v>1</v>
      </c>
      <c r="U32" s="121">
        <v>0</v>
      </c>
      <c r="V32" s="121">
        <v>45</v>
      </c>
      <c r="W32" s="122"/>
      <c r="X32" s="251">
        <v>0</v>
      </c>
      <c r="Y32" s="251">
        <v>11</v>
      </c>
      <c r="Z32" s="121">
        <v>66</v>
      </c>
      <c r="AA32" s="121">
        <v>17</v>
      </c>
      <c r="AB32" s="121">
        <v>2</v>
      </c>
      <c r="AC32" s="121">
        <v>0</v>
      </c>
      <c r="AD32" s="121">
        <v>0</v>
      </c>
      <c r="AE32" s="121">
        <v>0</v>
      </c>
      <c r="AF32" s="121">
        <v>0</v>
      </c>
      <c r="AG32" s="122"/>
      <c r="AH32" s="77">
        <v>45</v>
      </c>
      <c r="AI32" s="78">
        <v>15</v>
      </c>
      <c r="AJ32" s="80">
        <v>4</v>
      </c>
      <c r="AK32" s="78">
        <v>1</v>
      </c>
      <c r="AL32" s="81">
        <v>2</v>
      </c>
      <c r="AM32" s="79"/>
      <c r="AN32" s="120">
        <v>15</v>
      </c>
      <c r="AO32" s="121">
        <v>0</v>
      </c>
      <c r="AP32" s="121">
        <v>23</v>
      </c>
      <c r="AQ32" s="121">
        <v>3</v>
      </c>
      <c r="AR32" s="121">
        <v>1</v>
      </c>
      <c r="AS32" s="177">
        <v>12</v>
      </c>
      <c r="AT32" s="122">
        <v>0</v>
      </c>
      <c r="AU32" s="80">
        <v>0</v>
      </c>
      <c r="AV32" s="78">
        <v>1</v>
      </c>
      <c r="AW32" s="78">
        <v>0</v>
      </c>
      <c r="AX32" s="80">
        <v>2</v>
      </c>
      <c r="AY32" s="78">
        <v>2</v>
      </c>
      <c r="AZ32" s="78">
        <v>0</v>
      </c>
      <c r="BA32" s="81">
        <v>5</v>
      </c>
      <c r="BB32" s="81"/>
      <c r="BC32" s="77">
        <v>13</v>
      </c>
      <c r="BD32" s="78">
        <v>1</v>
      </c>
      <c r="BE32" s="78">
        <v>0</v>
      </c>
      <c r="BF32" s="78">
        <v>3</v>
      </c>
      <c r="BG32" s="79"/>
      <c r="BH32" s="77">
        <v>33</v>
      </c>
      <c r="BI32" s="78">
        <v>15</v>
      </c>
      <c r="BJ32" s="79">
        <v>1</v>
      </c>
      <c r="BK32" s="87">
        <v>1</v>
      </c>
      <c r="BL32" s="43">
        <f t="shared" si="0"/>
        <v>3095</v>
      </c>
    </row>
    <row r="33" spans="1:64" ht="22.5" customHeight="1">
      <c r="A33" s="355"/>
      <c r="B33" s="4"/>
      <c r="C33" s="19" t="s">
        <v>17</v>
      </c>
      <c r="D33" s="39">
        <f aca="true" t="shared" si="27" ref="D33:L33">SUM(D31:D32)</f>
        <v>4140</v>
      </c>
      <c r="E33" s="39">
        <f t="shared" si="27"/>
        <v>683</v>
      </c>
      <c r="F33" s="39">
        <f t="shared" si="27"/>
        <v>795</v>
      </c>
      <c r="G33" s="39">
        <f t="shared" si="27"/>
        <v>255</v>
      </c>
      <c r="H33" s="39">
        <f t="shared" si="27"/>
        <v>189</v>
      </c>
      <c r="I33" s="39">
        <f t="shared" si="27"/>
        <v>432</v>
      </c>
      <c r="J33" s="39">
        <f t="shared" si="27"/>
        <v>265</v>
      </c>
      <c r="K33" s="39">
        <f t="shared" si="27"/>
        <v>193</v>
      </c>
      <c r="L33" s="144">
        <f t="shared" si="27"/>
        <v>160</v>
      </c>
      <c r="M33" s="144">
        <f aca="true" t="shared" si="28" ref="M33:R33">SUM(M31:M32)</f>
        <v>180</v>
      </c>
      <c r="N33" s="144">
        <f t="shared" si="28"/>
        <v>1294</v>
      </c>
      <c r="O33" s="350">
        <f t="shared" si="28"/>
        <v>28</v>
      </c>
      <c r="P33" s="133">
        <f t="shared" si="28"/>
        <v>9</v>
      </c>
      <c r="Q33" s="40">
        <f t="shared" si="28"/>
        <v>0</v>
      </c>
      <c r="R33" s="38">
        <f t="shared" si="28"/>
        <v>30</v>
      </c>
      <c r="S33" s="39">
        <f aca="true" t="shared" si="29" ref="S33:AG33">SUM(S31:S32)</f>
        <v>22</v>
      </c>
      <c r="T33" s="39">
        <f>SUM(T31:T32)</f>
        <v>9</v>
      </c>
      <c r="U33" s="39">
        <f t="shared" si="29"/>
        <v>0</v>
      </c>
      <c r="V33" s="39">
        <f t="shared" si="29"/>
        <v>91</v>
      </c>
      <c r="W33" s="40">
        <f t="shared" si="29"/>
        <v>0</v>
      </c>
      <c r="X33" s="39">
        <f t="shared" si="29"/>
        <v>0</v>
      </c>
      <c r="Y33" s="41">
        <f t="shared" si="29"/>
        <v>30</v>
      </c>
      <c r="Z33" s="41">
        <f t="shared" si="29"/>
        <v>288</v>
      </c>
      <c r="AA33" s="41">
        <f t="shared" si="29"/>
        <v>46</v>
      </c>
      <c r="AB33" s="39">
        <f t="shared" si="29"/>
        <v>3</v>
      </c>
      <c r="AC33" s="39">
        <f t="shared" si="29"/>
        <v>7</v>
      </c>
      <c r="AD33" s="39">
        <f t="shared" si="29"/>
        <v>4</v>
      </c>
      <c r="AE33" s="39">
        <f t="shared" si="29"/>
        <v>2</v>
      </c>
      <c r="AF33" s="39">
        <f t="shared" si="29"/>
        <v>2</v>
      </c>
      <c r="AG33" s="42">
        <f t="shared" si="29"/>
        <v>0</v>
      </c>
      <c r="AH33" s="125">
        <f aca="true" t="shared" si="30" ref="AH33:AM33">SUM(AH31:AH32)</f>
        <v>231</v>
      </c>
      <c r="AI33" s="126">
        <f t="shared" si="30"/>
        <v>100</v>
      </c>
      <c r="AJ33" s="128">
        <f t="shared" si="30"/>
        <v>18</v>
      </c>
      <c r="AK33" s="126">
        <f t="shared" si="30"/>
        <v>16</v>
      </c>
      <c r="AL33" s="192">
        <f t="shared" si="30"/>
        <v>8</v>
      </c>
      <c r="AM33" s="127">
        <f t="shared" si="30"/>
        <v>0</v>
      </c>
      <c r="AN33" s="38">
        <f aca="true" t="shared" si="31" ref="AN33:AT33">SUM(AN31:AN32)</f>
        <v>39</v>
      </c>
      <c r="AO33" s="39">
        <f>SUM(AO31:AO32)</f>
        <v>0</v>
      </c>
      <c r="AP33" s="39">
        <f>SUM(AP31:AP32)</f>
        <v>208</v>
      </c>
      <c r="AQ33" s="39">
        <f t="shared" si="31"/>
        <v>13</v>
      </c>
      <c r="AR33" s="39">
        <f t="shared" si="31"/>
        <v>16</v>
      </c>
      <c r="AS33" s="39">
        <f t="shared" si="31"/>
        <v>74</v>
      </c>
      <c r="AT33" s="40">
        <f t="shared" si="31"/>
        <v>0</v>
      </c>
      <c r="AU33" s="128">
        <f aca="true" t="shared" si="32" ref="AU33:BG33">SUM(AU31:AU32)</f>
        <v>9</v>
      </c>
      <c r="AV33" s="128">
        <f t="shared" si="32"/>
        <v>10</v>
      </c>
      <c r="AW33" s="128">
        <f t="shared" si="32"/>
        <v>0</v>
      </c>
      <c r="AX33" s="128">
        <f>SUM(AX31:AX32)</f>
        <v>15</v>
      </c>
      <c r="AY33" s="128">
        <f>SUM(AY31:AY32)</f>
        <v>8</v>
      </c>
      <c r="AZ33" s="128">
        <f>SUM(AZ31:AZ32)</f>
        <v>2</v>
      </c>
      <c r="BA33" s="128">
        <f t="shared" si="32"/>
        <v>40</v>
      </c>
      <c r="BB33" s="192">
        <f t="shared" si="32"/>
        <v>0</v>
      </c>
      <c r="BC33" s="125">
        <f t="shared" si="32"/>
        <v>61</v>
      </c>
      <c r="BD33" s="126">
        <f t="shared" si="32"/>
        <v>10</v>
      </c>
      <c r="BE33" s="126">
        <f t="shared" si="32"/>
        <v>13</v>
      </c>
      <c r="BF33" s="126">
        <f t="shared" si="32"/>
        <v>27</v>
      </c>
      <c r="BG33" s="127">
        <f t="shared" si="32"/>
        <v>0</v>
      </c>
      <c r="BH33" s="125">
        <f>SUM(BH31:BH32)</f>
        <v>169</v>
      </c>
      <c r="BI33" s="126">
        <f>SUM(BI31:BI32)</f>
        <v>50</v>
      </c>
      <c r="BJ33" s="127">
        <f>SUM(BJ31:BJ32)</f>
        <v>5</v>
      </c>
      <c r="BK33" s="193">
        <f>SUM(BK31:BK32)</f>
        <v>5</v>
      </c>
      <c r="BL33" s="43">
        <f t="shared" si="0"/>
        <v>10304</v>
      </c>
    </row>
    <row r="34" spans="1:64" ht="22.5" customHeight="1">
      <c r="A34" s="355"/>
      <c r="B34" s="124" t="s">
        <v>49</v>
      </c>
      <c r="C34" s="19" t="s">
        <v>14</v>
      </c>
      <c r="D34" s="77">
        <v>596</v>
      </c>
      <c r="E34" s="78">
        <v>106</v>
      </c>
      <c r="F34" s="78">
        <v>139</v>
      </c>
      <c r="G34" s="78">
        <v>47</v>
      </c>
      <c r="H34" s="78">
        <v>22</v>
      </c>
      <c r="I34" s="78">
        <v>96</v>
      </c>
      <c r="J34" s="78">
        <v>58</v>
      </c>
      <c r="K34" s="153">
        <v>52</v>
      </c>
      <c r="L34" s="142">
        <v>42</v>
      </c>
      <c r="M34" s="150">
        <v>18</v>
      </c>
      <c r="N34" s="123">
        <v>70</v>
      </c>
      <c r="O34" s="341">
        <v>7</v>
      </c>
      <c r="P34" s="168">
        <v>1</v>
      </c>
      <c r="Q34" s="246">
        <v>0</v>
      </c>
      <c r="R34" s="77">
        <v>6</v>
      </c>
      <c r="S34" s="78">
        <v>2</v>
      </c>
      <c r="T34" s="78">
        <v>0</v>
      </c>
      <c r="U34" s="78">
        <v>0</v>
      </c>
      <c r="V34" s="78">
        <v>9</v>
      </c>
      <c r="W34" s="79"/>
      <c r="X34" s="80">
        <v>0</v>
      </c>
      <c r="Y34" s="80">
        <v>4</v>
      </c>
      <c r="Z34" s="78">
        <v>78</v>
      </c>
      <c r="AA34" s="80">
        <v>3</v>
      </c>
      <c r="AB34" s="78">
        <v>0</v>
      </c>
      <c r="AC34" s="78">
        <v>2</v>
      </c>
      <c r="AD34" s="78">
        <v>3</v>
      </c>
      <c r="AE34" s="78">
        <v>2</v>
      </c>
      <c r="AF34" s="78">
        <v>0</v>
      </c>
      <c r="AG34" s="81"/>
      <c r="AH34" s="77">
        <v>24</v>
      </c>
      <c r="AI34" s="78">
        <v>11</v>
      </c>
      <c r="AJ34" s="80">
        <v>2</v>
      </c>
      <c r="AK34" s="78">
        <v>1</v>
      </c>
      <c r="AL34" s="81">
        <v>9</v>
      </c>
      <c r="AM34" s="79"/>
      <c r="AN34" s="77">
        <v>9</v>
      </c>
      <c r="AO34" s="78">
        <v>0</v>
      </c>
      <c r="AP34" s="78">
        <v>28</v>
      </c>
      <c r="AQ34" s="78">
        <v>3</v>
      </c>
      <c r="AR34" s="78">
        <v>5</v>
      </c>
      <c r="AS34" s="81">
        <v>10</v>
      </c>
      <c r="AT34" s="79">
        <v>0</v>
      </c>
      <c r="AU34" s="80">
        <v>4</v>
      </c>
      <c r="AV34" s="78">
        <v>3</v>
      </c>
      <c r="AW34" s="78">
        <v>1</v>
      </c>
      <c r="AX34" s="80">
        <v>3</v>
      </c>
      <c r="AY34" s="78">
        <v>2</v>
      </c>
      <c r="AZ34" s="78">
        <v>4</v>
      </c>
      <c r="BA34" s="81">
        <v>8</v>
      </c>
      <c r="BB34" s="81"/>
      <c r="BC34" s="77">
        <v>3</v>
      </c>
      <c r="BD34" s="78">
        <v>4</v>
      </c>
      <c r="BE34" s="78">
        <v>2</v>
      </c>
      <c r="BF34" s="78">
        <v>4</v>
      </c>
      <c r="BG34" s="79"/>
      <c r="BH34" s="77">
        <v>26</v>
      </c>
      <c r="BI34" s="78">
        <v>3</v>
      </c>
      <c r="BJ34" s="79">
        <v>2</v>
      </c>
      <c r="BK34" s="87">
        <v>6</v>
      </c>
      <c r="BL34" s="43">
        <f t="shared" si="0"/>
        <v>1540</v>
      </c>
    </row>
    <row r="35" spans="1:64" ht="22.5" customHeight="1">
      <c r="A35" s="355"/>
      <c r="B35" s="25" t="s">
        <v>47</v>
      </c>
      <c r="C35" s="19" t="s">
        <v>16</v>
      </c>
      <c r="D35" s="77">
        <v>106</v>
      </c>
      <c r="E35" s="66">
        <v>11</v>
      </c>
      <c r="F35" s="66">
        <v>15</v>
      </c>
      <c r="G35" s="66">
        <v>1</v>
      </c>
      <c r="H35" s="66">
        <v>1</v>
      </c>
      <c r="I35" s="66">
        <v>3</v>
      </c>
      <c r="J35" s="66">
        <v>2</v>
      </c>
      <c r="K35" s="141">
        <v>0</v>
      </c>
      <c r="L35" s="142">
        <v>0</v>
      </c>
      <c r="M35" s="154">
        <v>3</v>
      </c>
      <c r="N35" s="155">
        <v>14</v>
      </c>
      <c r="O35" s="344">
        <v>0</v>
      </c>
      <c r="P35" s="168">
        <v>0</v>
      </c>
      <c r="Q35" s="247">
        <v>0</v>
      </c>
      <c r="R35" s="65">
        <v>0</v>
      </c>
      <c r="S35" s="66">
        <v>0</v>
      </c>
      <c r="T35" s="66">
        <v>1</v>
      </c>
      <c r="U35" s="66">
        <v>0</v>
      </c>
      <c r="V35" s="66">
        <v>0</v>
      </c>
      <c r="W35" s="68"/>
      <c r="X35" s="82">
        <v>0</v>
      </c>
      <c r="Y35" s="82">
        <v>0</v>
      </c>
      <c r="Z35" s="66">
        <v>3</v>
      </c>
      <c r="AA35" s="82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83"/>
      <c r="AH35" s="65">
        <v>3</v>
      </c>
      <c r="AI35" s="66">
        <v>1</v>
      </c>
      <c r="AJ35" s="82">
        <v>0</v>
      </c>
      <c r="AK35" s="66">
        <v>0</v>
      </c>
      <c r="AL35" s="83">
        <v>0</v>
      </c>
      <c r="AM35" s="68"/>
      <c r="AN35" s="65">
        <v>0</v>
      </c>
      <c r="AO35" s="66">
        <v>0</v>
      </c>
      <c r="AP35" s="66">
        <v>1</v>
      </c>
      <c r="AQ35" s="66">
        <v>0</v>
      </c>
      <c r="AR35" s="66">
        <v>0</v>
      </c>
      <c r="AS35" s="83">
        <v>0</v>
      </c>
      <c r="AT35" s="68">
        <v>0</v>
      </c>
      <c r="AU35" s="82">
        <v>0</v>
      </c>
      <c r="AV35" s="66">
        <v>0</v>
      </c>
      <c r="AW35" s="66">
        <v>0</v>
      </c>
      <c r="AX35" s="82">
        <v>0</v>
      </c>
      <c r="AY35" s="66">
        <v>0</v>
      </c>
      <c r="AZ35" s="66">
        <v>0</v>
      </c>
      <c r="BA35" s="83">
        <v>0</v>
      </c>
      <c r="BB35" s="83"/>
      <c r="BC35" s="65">
        <v>0</v>
      </c>
      <c r="BD35" s="66">
        <v>0</v>
      </c>
      <c r="BE35" s="66">
        <v>0</v>
      </c>
      <c r="BF35" s="66">
        <v>0</v>
      </c>
      <c r="BG35" s="68"/>
      <c r="BH35" s="65">
        <v>1</v>
      </c>
      <c r="BI35" s="66">
        <v>0</v>
      </c>
      <c r="BJ35" s="68">
        <v>0</v>
      </c>
      <c r="BK35" s="88">
        <v>0</v>
      </c>
      <c r="BL35" s="43">
        <f t="shared" si="0"/>
        <v>166</v>
      </c>
    </row>
    <row r="36" spans="1:64" ht="22.5" customHeight="1">
      <c r="A36" s="355"/>
      <c r="B36" s="16"/>
      <c r="C36" s="19" t="s">
        <v>17</v>
      </c>
      <c r="D36" s="38">
        <f>SUM(D34:D35)</f>
        <v>702</v>
      </c>
      <c r="E36" s="39">
        <f>SUM(E34:E35)</f>
        <v>117</v>
      </c>
      <c r="F36" s="39">
        <f aca="true" t="shared" si="33" ref="F36:K36">SUM(F34:F35)</f>
        <v>154</v>
      </c>
      <c r="G36" s="39">
        <f t="shared" si="33"/>
        <v>48</v>
      </c>
      <c r="H36" s="39">
        <f t="shared" si="33"/>
        <v>23</v>
      </c>
      <c r="I36" s="39">
        <f t="shared" si="33"/>
        <v>99</v>
      </c>
      <c r="J36" s="39">
        <f t="shared" si="33"/>
        <v>60</v>
      </c>
      <c r="K36" s="39">
        <f t="shared" si="33"/>
        <v>52</v>
      </c>
      <c r="L36" s="144">
        <f aca="true" t="shared" si="34" ref="L36:R36">SUM(L34:L35)</f>
        <v>42</v>
      </c>
      <c r="M36" s="144">
        <f t="shared" si="34"/>
        <v>21</v>
      </c>
      <c r="N36" s="144">
        <f t="shared" si="34"/>
        <v>84</v>
      </c>
      <c r="O36" s="350">
        <f t="shared" si="34"/>
        <v>7</v>
      </c>
      <c r="P36" s="133">
        <f t="shared" si="34"/>
        <v>1</v>
      </c>
      <c r="Q36" s="40">
        <f t="shared" si="34"/>
        <v>0</v>
      </c>
      <c r="R36" s="38">
        <f t="shared" si="34"/>
        <v>6</v>
      </c>
      <c r="S36" s="39">
        <f aca="true" t="shared" si="35" ref="S36:BG36">SUM(S34:S35)</f>
        <v>2</v>
      </c>
      <c r="T36" s="39">
        <f>SUM(T34:T35)</f>
        <v>1</v>
      </c>
      <c r="U36" s="39">
        <f t="shared" si="35"/>
        <v>0</v>
      </c>
      <c r="V36" s="39">
        <f t="shared" si="35"/>
        <v>9</v>
      </c>
      <c r="W36" s="40">
        <f t="shared" si="35"/>
        <v>0</v>
      </c>
      <c r="X36" s="41"/>
      <c r="Y36" s="41">
        <f t="shared" si="35"/>
        <v>4</v>
      </c>
      <c r="Z36" s="39">
        <f t="shared" si="35"/>
        <v>81</v>
      </c>
      <c r="AA36" s="41">
        <f t="shared" si="35"/>
        <v>3</v>
      </c>
      <c r="AB36" s="39">
        <f t="shared" si="35"/>
        <v>0</v>
      </c>
      <c r="AC36" s="39">
        <f t="shared" si="35"/>
        <v>2</v>
      </c>
      <c r="AD36" s="39">
        <f t="shared" si="35"/>
        <v>3</v>
      </c>
      <c r="AE36" s="39">
        <f t="shared" si="35"/>
        <v>2</v>
      </c>
      <c r="AF36" s="39">
        <f t="shared" si="35"/>
        <v>0</v>
      </c>
      <c r="AG36" s="42">
        <f t="shared" si="35"/>
        <v>0</v>
      </c>
      <c r="AH36" s="38">
        <f t="shared" si="35"/>
        <v>27</v>
      </c>
      <c r="AI36" s="39">
        <f t="shared" si="35"/>
        <v>12</v>
      </c>
      <c r="AJ36" s="41">
        <f>SUM(AJ34:AJ35)</f>
        <v>2</v>
      </c>
      <c r="AK36" s="39">
        <f>SUM(AK34:AK35)</f>
        <v>1</v>
      </c>
      <c r="AL36" s="42">
        <f>SUM(AL34:AL35)</f>
        <v>9</v>
      </c>
      <c r="AM36" s="40">
        <f t="shared" si="35"/>
        <v>0</v>
      </c>
      <c r="AN36" s="38">
        <f t="shared" si="35"/>
        <v>9</v>
      </c>
      <c r="AO36" s="39">
        <f>SUM(AO34:AO35)</f>
        <v>0</v>
      </c>
      <c r="AP36" s="39">
        <f>SUM(AP34:AP35)</f>
        <v>29</v>
      </c>
      <c r="AQ36" s="39">
        <f t="shared" si="35"/>
        <v>3</v>
      </c>
      <c r="AR36" s="39">
        <f t="shared" si="35"/>
        <v>5</v>
      </c>
      <c r="AS36" s="39">
        <f t="shared" si="35"/>
        <v>10</v>
      </c>
      <c r="AT36" s="40">
        <f t="shared" si="35"/>
        <v>0</v>
      </c>
      <c r="AU36" s="41">
        <f t="shared" si="35"/>
        <v>4</v>
      </c>
      <c r="AV36" s="39">
        <f t="shared" si="35"/>
        <v>3</v>
      </c>
      <c r="AW36" s="39">
        <f t="shared" si="35"/>
        <v>1</v>
      </c>
      <c r="AX36" s="41">
        <f>SUM(AX34:AX35)</f>
        <v>3</v>
      </c>
      <c r="AY36" s="39">
        <f>SUM(AY34:AY35)</f>
        <v>2</v>
      </c>
      <c r="AZ36" s="39">
        <f>SUM(AZ34:AZ35)</f>
        <v>4</v>
      </c>
      <c r="BA36" s="39">
        <f t="shared" si="35"/>
        <v>8</v>
      </c>
      <c r="BB36" s="42">
        <f t="shared" si="35"/>
        <v>0</v>
      </c>
      <c r="BC36" s="38">
        <f t="shared" si="35"/>
        <v>3</v>
      </c>
      <c r="BD36" s="39">
        <f t="shared" si="35"/>
        <v>4</v>
      </c>
      <c r="BE36" s="39">
        <f t="shared" si="35"/>
        <v>2</v>
      </c>
      <c r="BF36" s="39">
        <f t="shared" si="35"/>
        <v>4</v>
      </c>
      <c r="BG36" s="40">
        <f t="shared" si="35"/>
        <v>0</v>
      </c>
      <c r="BH36" s="38">
        <f>SUM(BH34:BH35)</f>
        <v>27</v>
      </c>
      <c r="BI36" s="39">
        <f>SUM(BI34:BI35)</f>
        <v>3</v>
      </c>
      <c r="BJ36" s="40">
        <f>SUM(BJ34:BJ35)</f>
        <v>2</v>
      </c>
      <c r="BK36" s="43">
        <f>SUM(BK34:BK35)</f>
        <v>6</v>
      </c>
      <c r="BL36" s="43">
        <f t="shared" si="0"/>
        <v>1706</v>
      </c>
    </row>
    <row r="37" spans="1:64" ht="22.5" customHeight="1">
      <c r="A37" s="355"/>
      <c r="B37" s="137" t="s">
        <v>81</v>
      </c>
      <c r="C37" s="19" t="s">
        <v>82</v>
      </c>
      <c r="D37" s="66">
        <v>1392</v>
      </c>
      <c r="E37" s="66">
        <v>311</v>
      </c>
      <c r="F37" s="66">
        <v>406</v>
      </c>
      <c r="G37" s="66">
        <v>136</v>
      </c>
      <c r="H37" s="66">
        <v>146</v>
      </c>
      <c r="I37" s="66">
        <v>229</v>
      </c>
      <c r="J37" s="141">
        <v>144</v>
      </c>
      <c r="K37" s="141">
        <v>78</v>
      </c>
      <c r="L37" s="142">
        <v>43</v>
      </c>
      <c r="M37" s="153">
        <v>70</v>
      </c>
      <c r="N37" s="67">
        <v>265</v>
      </c>
      <c r="O37" s="342">
        <v>1</v>
      </c>
      <c r="P37" s="168">
        <v>13</v>
      </c>
      <c r="Q37" s="248"/>
      <c r="R37" s="65">
        <v>18</v>
      </c>
      <c r="S37" s="66">
        <v>18</v>
      </c>
      <c r="T37" s="66">
        <v>16</v>
      </c>
      <c r="U37" s="66">
        <v>4</v>
      </c>
      <c r="V37" s="66">
        <v>62</v>
      </c>
      <c r="W37" s="68">
        <v>14</v>
      </c>
      <c r="X37" s="82">
        <v>3</v>
      </c>
      <c r="Y37" s="82">
        <v>20</v>
      </c>
      <c r="Z37" s="90">
        <v>101</v>
      </c>
      <c r="AA37" s="82">
        <v>78</v>
      </c>
      <c r="AB37" s="66">
        <v>3</v>
      </c>
      <c r="AC37" s="66">
        <v>16</v>
      </c>
      <c r="AD37" s="66">
        <v>18</v>
      </c>
      <c r="AE37" s="66">
        <v>10</v>
      </c>
      <c r="AF37" s="66">
        <v>16</v>
      </c>
      <c r="AG37" s="83">
        <v>25</v>
      </c>
      <c r="AH37" s="65">
        <v>109</v>
      </c>
      <c r="AI37" s="66">
        <v>41</v>
      </c>
      <c r="AJ37" s="82">
        <v>10</v>
      </c>
      <c r="AK37" s="66">
        <v>27</v>
      </c>
      <c r="AL37" s="83">
        <v>14</v>
      </c>
      <c r="AM37" s="68">
        <v>10</v>
      </c>
      <c r="AN37" s="65">
        <v>29</v>
      </c>
      <c r="AO37" s="66">
        <v>3</v>
      </c>
      <c r="AP37" s="66">
        <v>144</v>
      </c>
      <c r="AQ37" s="66">
        <v>16</v>
      </c>
      <c r="AR37" s="66">
        <v>44</v>
      </c>
      <c r="AS37" s="83">
        <v>18</v>
      </c>
      <c r="AT37" s="68">
        <v>2</v>
      </c>
      <c r="AU37" s="82">
        <v>5</v>
      </c>
      <c r="AV37" s="66">
        <v>15</v>
      </c>
      <c r="AW37" s="66">
        <v>6</v>
      </c>
      <c r="AX37" s="82">
        <v>6</v>
      </c>
      <c r="AY37" s="66">
        <v>10</v>
      </c>
      <c r="AZ37" s="66">
        <v>24</v>
      </c>
      <c r="BA37" s="83">
        <v>14</v>
      </c>
      <c r="BB37" s="83">
        <v>3</v>
      </c>
      <c r="BC37" s="65">
        <v>44</v>
      </c>
      <c r="BD37" s="66">
        <v>26</v>
      </c>
      <c r="BE37" s="66">
        <v>36</v>
      </c>
      <c r="BF37" s="66">
        <v>38</v>
      </c>
      <c r="BG37" s="68">
        <v>11</v>
      </c>
      <c r="BH37" s="65">
        <v>54</v>
      </c>
      <c r="BI37" s="66">
        <v>10</v>
      </c>
      <c r="BJ37" s="68">
        <v>0</v>
      </c>
      <c r="BK37" s="88">
        <v>24</v>
      </c>
      <c r="BL37" s="43">
        <f t="shared" si="0"/>
        <v>4449</v>
      </c>
    </row>
    <row r="38" spans="1:64" ht="22.5" customHeight="1">
      <c r="A38" s="355"/>
      <c r="B38" s="27" t="s">
        <v>64</v>
      </c>
      <c r="C38" s="19" t="s">
        <v>83</v>
      </c>
      <c r="D38" s="66">
        <v>0</v>
      </c>
      <c r="E38" s="135">
        <v>19</v>
      </c>
      <c r="F38" s="135">
        <v>3</v>
      </c>
      <c r="G38" s="135">
        <v>0</v>
      </c>
      <c r="H38" s="135">
        <v>0</v>
      </c>
      <c r="I38" s="135">
        <v>0</v>
      </c>
      <c r="J38" s="156">
        <v>0</v>
      </c>
      <c r="K38" s="156">
        <v>0</v>
      </c>
      <c r="L38" s="142">
        <v>0</v>
      </c>
      <c r="M38" s="156">
        <v>0</v>
      </c>
      <c r="N38" s="123">
        <v>1</v>
      </c>
      <c r="O38" s="341">
        <v>0</v>
      </c>
      <c r="P38" s="168">
        <v>0</v>
      </c>
      <c r="Q38" s="248"/>
      <c r="R38" s="65">
        <v>0</v>
      </c>
      <c r="S38" s="66">
        <v>0</v>
      </c>
      <c r="T38" s="66">
        <v>2</v>
      </c>
      <c r="U38" s="66">
        <v>0</v>
      </c>
      <c r="V38" s="66">
        <v>0</v>
      </c>
      <c r="W38" s="68"/>
      <c r="X38" s="82">
        <v>0</v>
      </c>
      <c r="Y38" s="82">
        <v>0</v>
      </c>
      <c r="Z38" s="90">
        <v>0</v>
      </c>
      <c r="AA38" s="82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83">
        <v>0</v>
      </c>
      <c r="AH38" s="134">
        <v>0</v>
      </c>
      <c r="AI38" s="135">
        <v>0</v>
      </c>
      <c r="AJ38" s="194">
        <v>0</v>
      </c>
      <c r="AK38" s="135">
        <v>0</v>
      </c>
      <c r="AL38" s="136">
        <v>0</v>
      </c>
      <c r="AM38" s="195">
        <v>0</v>
      </c>
      <c r="AN38" s="65">
        <v>0</v>
      </c>
      <c r="AO38" s="66">
        <v>0</v>
      </c>
      <c r="AP38" s="66">
        <v>0</v>
      </c>
      <c r="AQ38" s="66">
        <v>0</v>
      </c>
      <c r="AR38" s="66">
        <v>0</v>
      </c>
      <c r="AS38" s="83">
        <v>0</v>
      </c>
      <c r="AT38" s="68">
        <v>0</v>
      </c>
      <c r="AU38" s="194">
        <v>0</v>
      </c>
      <c r="AV38" s="135">
        <v>0</v>
      </c>
      <c r="AW38" s="135">
        <v>0</v>
      </c>
      <c r="AX38" s="194">
        <v>0</v>
      </c>
      <c r="AY38" s="135">
        <v>0</v>
      </c>
      <c r="AZ38" s="135">
        <v>0</v>
      </c>
      <c r="BA38" s="136">
        <v>0</v>
      </c>
      <c r="BB38" s="136">
        <v>0</v>
      </c>
      <c r="BC38" s="134">
        <v>0</v>
      </c>
      <c r="BD38" s="135">
        <v>0</v>
      </c>
      <c r="BE38" s="135">
        <v>0</v>
      </c>
      <c r="BF38" s="135">
        <v>0</v>
      </c>
      <c r="BG38" s="195">
        <v>0</v>
      </c>
      <c r="BH38" s="134">
        <v>0</v>
      </c>
      <c r="BI38" s="135">
        <v>0</v>
      </c>
      <c r="BJ38" s="195">
        <v>0</v>
      </c>
      <c r="BK38" s="196">
        <v>0</v>
      </c>
      <c r="BL38" s="43">
        <f t="shared" si="0"/>
        <v>25</v>
      </c>
    </row>
    <row r="39" spans="1:64" ht="22.5" customHeight="1">
      <c r="A39" s="355"/>
      <c r="B39" s="215"/>
      <c r="C39" s="19" t="s">
        <v>120</v>
      </c>
      <c r="D39" s="197">
        <f aca="true" t="shared" si="36" ref="D39:O39">SUM(D37:D38)</f>
        <v>1392</v>
      </c>
      <c r="E39" s="217">
        <f t="shared" si="36"/>
        <v>330</v>
      </c>
      <c r="F39" s="217">
        <f t="shared" si="36"/>
        <v>409</v>
      </c>
      <c r="G39" s="217">
        <f t="shared" si="36"/>
        <v>136</v>
      </c>
      <c r="H39" s="217">
        <f t="shared" si="36"/>
        <v>146</v>
      </c>
      <c r="I39" s="217">
        <f t="shared" si="36"/>
        <v>229</v>
      </c>
      <c r="J39" s="217">
        <f t="shared" si="36"/>
        <v>144</v>
      </c>
      <c r="K39" s="217">
        <f t="shared" si="36"/>
        <v>78</v>
      </c>
      <c r="L39" s="346">
        <f t="shared" si="36"/>
        <v>43</v>
      </c>
      <c r="M39" s="346">
        <f t="shared" si="36"/>
        <v>70</v>
      </c>
      <c r="N39" s="218">
        <f t="shared" si="36"/>
        <v>266</v>
      </c>
      <c r="O39" s="349">
        <f t="shared" si="36"/>
        <v>1</v>
      </c>
      <c r="P39" s="219">
        <f>SUM(P37:P38)</f>
        <v>13</v>
      </c>
      <c r="Q39" s="201">
        <f>SUM(Q37:Q38)</f>
        <v>0</v>
      </c>
      <c r="R39" s="219">
        <f aca="true" t="shared" si="37" ref="R39:AG39">SUM(R37:R38)</f>
        <v>18</v>
      </c>
      <c r="S39" s="198">
        <f t="shared" si="37"/>
        <v>18</v>
      </c>
      <c r="T39" s="198">
        <f>SUM(T37:T38)</f>
        <v>18</v>
      </c>
      <c r="U39" s="198">
        <f t="shared" si="37"/>
        <v>4</v>
      </c>
      <c r="V39" s="198">
        <f t="shared" si="37"/>
        <v>62</v>
      </c>
      <c r="W39" s="220">
        <f t="shared" si="37"/>
        <v>14</v>
      </c>
      <c r="X39" s="197">
        <f t="shared" si="37"/>
        <v>3</v>
      </c>
      <c r="Y39" s="220">
        <f t="shared" si="37"/>
        <v>20</v>
      </c>
      <c r="Z39" s="198">
        <f t="shared" si="37"/>
        <v>101</v>
      </c>
      <c r="AA39" s="198">
        <f t="shared" si="37"/>
        <v>78</v>
      </c>
      <c r="AB39" s="198">
        <f t="shared" si="37"/>
        <v>3</v>
      </c>
      <c r="AC39" s="198">
        <f t="shared" si="37"/>
        <v>16</v>
      </c>
      <c r="AD39" s="198">
        <f t="shared" si="37"/>
        <v>18</v>
      </c>
      <c r="AE39" s="198">
        <f t="shared" si="37"/>
        <v>10</v>
      </c>
      <c r="AF39" s="198">
        <f t="shared" si="37"/>
        <v>16</v>
      </c>
      <c r="AG39" s="220">
        <f t="shared" si="37"/>
        <v>25</v>
      </c>
      <c r="AH39" s="197">
        <f aca="true" t="shared" si="38" ref="AH39:AM39">AH37+AH38</f>
        <v>109</v>
      </c>
      <c r="AI39" s="198">
        <f t="shared" si="38"/>
        <v>41</v>
      </c>
      <c r="AJ39" s="200">
        <f>AJ37+AJ38</f>
        <v>10</v>
      </c>
      <c r="AK39" s="198">
        <f>AK37+AK38</f>
        <v>27</v>
      </c>
      <c r="AL39" s="199">
        <f>AL37+AL38</f>
        <v>14</v>
      </c>
      <c r="AM39" s="201">
        <f t="shared" si="38"/>
        <v>10</v>
      </c>
      <c r="AN39" s="219">
        <f aca="true" t="shared" si="39" ref="AN39:AT39">SUM(AN37:AN38)</f>
        <v>29</v>
      </c>
      <c r="AO39" s="198">
        <f>SUM(AO37:AO38)</f>
        <v>3</v>
      </c>
      <c r="AP39" s="198">
        <f>SUM(AP37:AP38)</f>
        <v>144</v>
      </c>
      <c r="AQ39" s="198">
        <f t="shared" si="39"/>
        <v>16</v>
      </c>
      <c r="AR39" s="198">
        <f t="shared" si="39"/>
        <v>44</v>
      </c>
      <c r="AS39" s="198">
        <f t="shared" si="39"/>
        <v>18</v>
      </c>
      <c r="AT39" s="201">
        <f t="shared" si="39"/>
        <v>2</v>
      </c>
      <c r="AU39" s="200">
        <f aca="true" t="shared" si="40" ref="AU39:BG39">AU37+AU38</f>
        <v>5</v>
      </c>
      <c r="AV39" s="198">
        <f t="shared" si="40"/>
        <v>15</v>
      </c>
      <c r="AW39" s="198">
        <f t="shared" si="40"/>
        <v>6</v>
      </c>
      <c r="AX39" s="198">
        <f>AX37+AX38</f>
        <v>6</v>
      </c>
      <c r="AY39" s="198">
        <f>AY37+AY38</f>
        <v>10</v>
      </c>
      <c r="AZ39" s="198">
        <f>AZ37+AZ38</f>
        <v>24</v>
      </c>
      <c r="BA39" s="198">
        <f t="shared" si="40"/>
        <v>14</v>
      </c>
      <c r="BB39" s="201">
        <f t="shared" si="40"/>
        <v>3</v>
      </c>
      <c r="BC39" s="197">
        <f t="shared" si="40"/>
        <v>44</v>
      </c>
      <c r="BD39" s="198">
        <f t="shared" si="40"/>
        <v>26</v>
      </c>
      <c r="BE39" s="198">
        <f t="shared" si="40"/>
        <v>36</v>
      </c>
      <c r="BF39" s="198">
        <f t="shared" si="40"/>
        <v>38</v>
      </c>
      <c r="BG39" s="201">
        <f t="shared" si="40"/>
        <v>11</v>
      </c>
      <c r="BH39" s="197">
        <f>BH37+BH38</f>
        <v>54</v>
      </c>
      <c r="BI39" s="198">
        <f>BI37+BI38</f>
        <v>10</v>
      </c>
      <c r="BJ39" s="201">
        <f>BJ37+BJ38</f>
        <v>0</v>
      </c>
      <c r="BK39" s="202">
        <f>BK37+BK38</f>
        <v>24</v>
      </c>
      <c r="BL39" s="43">
        <f t="shared" si="0"/>
        <v>4474</v>
      </c>
    </row>
    <row r="40" spans="1:64" ht="22.5" customHeight="1">
      <c r="A40" s="355"/>
      <c r="B40" s="358" t="s">
        <v>20</v>
      </c>
      <c r="C40" s="362"/>
      <c r="D40" s="71">
        <v>666</v>
      </c>
      <c r="E40" s="72">
        <v>83</v>
      </c>
      <c r="F40" s="72">
        <v>94</v>
      </c>
      <c r="G40" s="72">
        <v>40</v>
      </c>
      <c r="H40" s="72">
        <v>22</v>
      </c>
      <c r="I40" s="72">
        <v>104</v>
      </c>
      <c r="J40" s="72">
        <v>36</v>
      </c>
      <c r="K40" s="157"/>
      <c r="L40" s="72">
        <v>55</v>
      </c>
      <c r="M40" s="72">
        <v>61</v>
      </c>
      <c r="N40" s="72">
        <v>165</v>
      </c>
      <c r="O40" s="345">
        <v>79</v>
      </c>
      <c r="P40" s="169"/>
      <c r="Q40" s="249"/>
      <c r="R40" s="94"/>
      <c r="S40" s="95"/>
      <c r="T40" s="95"/>
      <c r="U40" s="95"/>
      <c r="V40" s="95">
        <v>4</v>
      </c>
      <c r="W40" s="96"/>
      <c r="X40" s="97"/>
      <c r="Y40" s="97"/>
      <c r="Z40" s="95"/>
      <c r="AA40" s="97"/>
      <c r="AB40" s="95"/>
      <c r="AC40" s="95"/>
      <c r="AD40" s="95"/>
      <c r="AE40" s="95"/>
      <c r="AF40" s="95"/>
      <c r="AG40" s="98"/>
      <c r="AH40" s="203">
        <v>49</v>
      </c>
      <c r="AI40" s="204">
        <v>38</v>
      </c>
      <c r="AJ40" s="206"/>
      <c r="AK40" s="204"/>
      <c r="AL40" s="205"/>
      <c r="AM40" s="207"/>
      <c r="AN40" s="94"/>
      <c r="AO40" s="95"/>
      <c r="AP40" s="95">
        <v>31</v>
      </c>
      <c r="AQ40" s="95"/>
      <c r="AR40" s="95"/>
      <c r="AS40" s="98">
        <v>34</v>
      </c>
      <c r="AT40" s="96"/>
      <c r="AU40" s="206"/>
      <c r="AV40" s="204"/>
      <c r="AW40" s="204"/>
      <c r="AX40" s="206"/>
      <c r="AY40" s="204"/>
      <c r="AZ40" s="204"/>
      <c r="BA40" s="205">
        <v>26</v>
      </c>
      <c r="BB40" s="205"/>
      <c r="BC40" s="203"/>
      <c r="BD40" s="204"/>
      <c r="BE40" s="204"/>
      <c r="BF40" s="204"/>
      <c r="BG40" s="207"/>
      <c r="BH40" s="208">
        <v>18</v>
      </c>
      <c r="BI40" s="209">
        <v>13</v>
      </c>
      <c r="BJ40" s="210"/>
      <c r="BK40" s="211"/>
      <c r="BL40" s="59">
        <f t="shared" si="0"/>
        <v>1618</v>
      </c>
    </row>
    <row r="41" spans="1:64" ht="22.5" customHeight="1">
      <c r="A41" s="363" t="s">
        <v>21</v>
      </c>
      <c r="B41" s="366"/>
      <c r="C41" s="367"/>
      <c r="D41" s="44">
        <f>D33+D36+D39+D40</f>
        <v>6900</v>
      </c>
      <c r="E41" s="45">
        <f>E33+E36+E39+E40</f>
        <v>1213</v>
      </c>
      <c r="F41" s="45">
        <f aca="true" t="shared" si="41" ref="F41:M41">F33+F36+F39+F40</f>
        <v>1452</v>
      </c>
      <c r="G41" s="45">
        <f t="shared" si="41"/>
        <v>479</v>
      </c>
      <c r="H41" s="45">
        <f t="shared" si="41"/>
        <v>380</v>
      </c>
      <c r="I41" s="45">
        <f t="shared" si="41"/>
        <v>864</v>
      </c>
      <c r="J41" s="45">
        <f t="shared" si="41"/>
        <v>505</v>
      </c>
      <c r="K41" s="45">
        <f t="shared" si="41"/>
        <v>323</v>
      </c>
      <c r="L41" s="45">
        <f t="shared" si="41"/>
        <v>300</v>
      </c>
      <c r="M41" s="45">
        <f t="shared" si="41"/>
        <v>332</v>
      </c>
      <c r="N41" s="46">
        <f>N33+N36+N39+N40</f>
        <v>1809</v>
      </c>
      <c r="O41" s="348">
        <f>O33+O36+O39+O40</f>
        <v>115</v>
      </c>
      <c r="P41" s="48">
        <f>P33+P36+P39+P40</f>
        <v>23</v>
      </c>
      <c r="Q41" s="46">
        <f>Q33+Q36+Q39+Q40</f>
        <v>0</v>
      </c>
      <c r="R41" s="44">
        <f>R33+R36+R39+R40</f>
        <v>54</v>
      </c>
      <c r="S41" s="45">
        <f aca="true" t="shared" si="42" ref="S41:BG41">S33+S36+S39+S40</f>
        <v>42</v>
      </c>
      <c r="T41" s="45">
        <f>T33+T36+T39+T40</f>
        <v>28</v>
      </c>
      <c r="U41" s="45">
        <f t="shared" si="42"/>
        <v>4</v>
      </c>
      <c r="V41" s="45">
        <f t="shared" si="42"/>
        <v>166</v>
      </c>
      <c r="W41" s="46">
        <f t="shared" si="42"/>
        <v>14</v>
      </c>
      <c r="X41" s="45">
        <f t="shared" si="42"/>
        <v>3</v>
      </c>
      <c r="Y41" s="47">
        <f t="shared" si="42"/>
        <v>54</v>
      </c>
      <c r="Z41" s="45">
        <f t="shared" si="42"/>
        <v>470</v>
      </c>
      <c r="AA41" s="45">
        <f t="shared" si="42"/>
        <v>127</v>
      </c>
      <c r="AB41" s="45">
        <f t="shared" si="42"/>
        <v>6</v>
      </c>
      <c r="AC41" s="45">
        <f t="shared" si="42"/>
        <v>25</v>
      </c>
      <c r="AD41" s="45">
        <f t="shared" si="42"/>
        <v>25</v>
      </c>
      <c r="AE41" s="45">
        <f t="shared" si="42"/>
        <v>14</v>
      </c>
      <c r="AF41" s="45">
        <f t="shared" si="42"/>
        <v>18</v>
      </c>
      <c r="AG41" s="46">
        <f t="shared" si="42"/>
        <v>25</v>
      </c>
      <c r="AH41" s="44">
        <f t="shared" si="42"/>
        <v>416</v>
      </c>
      <c r="AI41" s="45">
        <f t="shared" si="42"/>
        <v>191</v>
      </c>
      <c r="AJ41" s="47">
        <f>AJ33+AJ36+AJ39+AJ40</f>
        <v>30</v>
      </c>
      <c r="AK41" s="45">
        <f>AK33+AK36+AK39+AK40</f>
        <v>44</v>
      </c>
      <c r="AL41" s="48">
        <f>AL33+AL36+AL39+AL40</f>
        <v>31</v>
      </c>
      <c r="AM41" s="46">
        <f t="shared" si="42"/>
        <v>10</v>
      </c>
      <c r="AN41" s="44">
        <f t="shared" si="42"/>
        <v>77</v>
      </c>
      <c r="AO41" s="45">
        <f>AO33+AO36+AO39+AO40</f>
        <v>3</v>
      </c>
      <c r="AP41" s="45">
        <f>AP33+AP36+AP39+AP40</f>
        <v>412</v>
      </c>
      <c r="AQ41" s="45">
        <f t="shared" si="42"/>
        <v>32</v>
      </c>
      <c r="AR41" s="45">
        <f t="shared" si="42"/>
        <v>65</v>
      </c>
      <c r="AS41" s="45">
        <f t="shared" si="42"/>
        <v>136</v>
      </c>
      <c r="AT41" s="46">
        <f t="shared" si="42"/>
        <v>2</v>
      </c>
      <c r="AU41" s="212">
        <f t="shared" si="42"/>
        <v>18</v>
      </c>
      <c r="AV41" s="49">
        <f t="shared" si="42"/>
        <v>28</v>
      </c>
      <c r="AW41" s="49">
        <f t="shared" si="42"/>
        <v>7</v>
      </c>
      <c r="AX41" s="49">
        <f>AX33+AX36+AX39+AX40</f>
        <v>24</v>
      </c>
      <c r="AY41" s="49">
        <f>AY33+AY36+AY39+AY40</f>
        <v>20</v>
      </c>
      <c r="AZ41" s="49">
        <f>AZ33+AZ36+AZ39+AZ40</f>
        <v>30</v>
      </c>
      <c r="BA41" s="49">
        <f t="shared" si="42"/>
        <v>88</v>
      </c>
      <c r="BB41" s="49">
        <f t="shared" si="42"/>
        <v>3</v>
      </c>
      <c r="BC41" s="49">
        <f t="shared" si="42"/>
        <v>108</v>
      </c>
      <c r="BD41" s="49">
        <f t="shared" si="42"/>
        <v>40</v>
      </c>
      <c r="BE41" s="49">
        <f t="shared" si="42"/>
        <v>51</v>
      </c>
      <c r="BF41" s="49">
        <f t="shared" si="42"/>
        <v>69</v>
      </c>
      <c r="BG41" s="49">
        <f t="shared" si="42"/>
        <v>11</v>
      </c>
      <c r="BH41" s="44">
        <f>BH33+BH36+BH39+BH40</f>
        <v>268</v>
      </c>
      <c r="BI41" s="45">
        <f>BI33+BI36+BI39+BI40</f>
        <v>76</v>
      </c>
      <c r="BJ41" s="46">
        <f>BJ33+BJ36+BJ39+BJ40</f>
        <v>7</v>
      </c>
      <c r="BK41" s="49">
        <f>BK33+BK36+BK39+BK40</f>
        <v>35</v>
      </c>
      <c r="BL41" s="49">
        <f t="shared" si="0"/>
        <v>18102</v>
      </c>
    </row>
    <row r="42" spans="1:64" ht="22.5" customHeight="1">
      <c r="A42" s="354" t="s">
        <v>41</v>
      </c>
      <c r="B42" s="379" t="s">
        <v>22</v>
      </c>
      <c r="C42" s="380"/>
      <c r="D42" s="84">
        <v>4238</v>
      </c>
      <c r="E42" s="62">
        <v>385</v>
      </c>
      <c r="F42" s="62">
        <v>1201</v>
      </c>
      <c r="G42" s="62">
        <v>152</v>
      </c>
      <c r="H42" s="62">
        <v>104</v>
      </c>
      <c r="I42" s="62">
        <v>784</v>
      </c>
      <c r="J42" s="62">
        <v>224</v>
      </c>
      <c r="K42" s="139">
        <v>185</v>
      </c>
      <c r="L42" s="142">
        <v>229</v>
      </c>
      <c r="M42" s="150">
        <v>396</v>
      </c>
      <c r="N42" s="123">
        <v>840</v>
      </c>
      <c r="O42" s="341">
        <v>60</v>
      </c>
      <c r="P42" s="178">
        <v>19</v>
      </c>
      <c r="Q42" s="248"/>
      <c r="R42" s="61">
        <v>40</v>
      </c>
      <c r="S42" s="62">
        <v>55</v>
      </c>
      <c r="T42" s="62">
        <v>31</v>
      </c>
      <c r="U42" s="62">
        <v>0</v>
      </c>
      <c r="V42" s="62">
        <v>47</v>
      </c>
      <c r="W42" s="64"/>
      <c r="X42" s="84">
        <v>0</v>
      </c>
      <c r="Y42" s="84">
        <v>29</v>
      </c>
      <c r="Z42" s="62">
        <v>459</v>
      </c>
      <c r="AA42" s="84">
        <v>80</v>
      </c>
      <c r="AB42" s="62">
        <v>3</v>
      </c>
      <c r="AC42" s="62">
        <v>10</v>
      </c>
      <c r="AD42" s="62">
        <v>8</v>
      </c>
      <c r="AE42" s="62">
        <v>7</v>
      </c>
      <c r="AF42" s="62">
        <v>2</v>
      </c>
      <c r="AG42" s="85">
        <v>2</v>
      </c>
      <c r="AH42" s="61">
        <v>384</v>
      </c>
      <c r="AI42" s="62">
        <v>265</v>
      </c>
      <c r="AJ42" s="84">
        <v>18</v>
      </c>
      <c r="AK42" s="62">
        <v>21</v>
      </c>
      <c r="AL42" s="85">
        <v>18</v>
      </c>
      <c r="AM42" s="64">
        <v>1</v>
      </c>
      <c r="AN42" s="61">
        <v>17</v>
      </c>
      <c r="AO42" s="62">
        <v>0</v>
      </c>
      <c r="AP42" s="62">
        <v>163</v>
      </c>
      <c r="AQ42" s="62">
        <v>19</v>
      </c>
      <c r="AR42" s="62">
        <v>21</v>
      </c>
      <c r="AS42" s="85">
        <v>139</v>
      </c>
      <c r="AT42" s="64"/>
      <c r="AU42" s="84">
        <v>22</v>
      </c>
      <c r="AV42" s="62">
        <v>18</v>
      </c>
      <c r="AW42" s="62">
        <v>9</v>
      </c>
      <c r="AX42" s="84">
        <v>13</v>
      </c>
      <c r="AY42" s="62">
        <v>12</v>
      </c>
      <c r="AZ42" s="62">
        <v>32</v>
      </c>
      <c r="BA42" s="85">
        <v>111</v>
      </c>
      <c r="BB42" s="85"/>
      <c r="BC42" s="61">
        <v>22</v>
      </c>
      <c r="BD42" s="62">
        <v>9</v>
      </c>
      <c r="BE42" s="62">
        <v>10</v>
      </c>
      <c r="BF42" s="62">
        <v>26</v>
      </c>
      <c r="BG42" s="85">
        <v>0</v>
      </c>
      <c r="BH42" s="61">
        <v>120</v>
      </c>
      <c r="BI42" s="61">
        <v>19</v>
      </c>
      <c r="BJ42" s="64">
        <v>1</v>
      </c>
      <c r="BK42" s="89">
        <v>18</v>
      </c>
      <c r="BL42" s="114">
        <f t="shared" si="0"/>
        <v>11098</v>
      </c>
    </row>
    <row r="43" spans="1:64" ht="22.5" customHeight="1">
      <c r="A43" s="355"/>
      <c r="B43" s="375" t="s">
        <v>23</v>
      </c>
      <c r="C43" s="376"/>
      <c r="D43" s="112">
        <v>3651</v>
      </c>
      <c r="E43" s="103">
        <v>322</v>
      </c>
      <c r="F43" s="103">
        <v>1011</v>
      </c>
      <c r="G43" s="103">
        <v>203</v>
      </c>
      <c r="H43" s="103">
        <v>86</v>
      </c>
      <c r="I43" s="103">
        <v>666</v>
      </c>
      <c r="J43" s="103">
        <v>172</v>
      </c>
      <c r="K43" s="158"/>
      <c r="L43" s="161">
        <v>272</v>
      </c>
      <c r="M43" s="159">
        <v>385</v>
      </c>
      <c r="N43" s="338">
        <v>897</v>
      </c>
      <c r="O43" s="103">
        <v>434</v>
      </c>
      <c r="P43" s="179"/>
      <c r="Q43" s="248"/>
      <c r="R43" s="111"/>
      <c r="S43" s="103"/>
      <c r="T43" s="103"/>
      <c r="U43" s="103"/>
      <c r="V43" s="103">
        <v>36</v>
      </c>
      <c r="W43" s="104"/>
      <c r="X43" s="112"/>
      <c r="Y43" s="112"/>
      <c r="Z43" s="103"/>
      <c r="AA43" s="112"/>
      <c r="AB43" s="103"/>
      <c r="AC43" s="103"/>
      <c r="AD43" s="103"/>
      <c r="AE43" s="103"/>
      <c r="AF43" s="103"/>
      <c r="AG43" s="107"/>
      <c r="AH43" s="109">
        <v>358</v>
      </c>
      <c r="AI43" s="103">
        <v>255</v>
      </c>
      <c r="AJ43" s="113"/>
      <c r="AK43" s="103"/>
      <c r="AL43" s="107"/>
      <c r="AM43" s="104"/>
      <c r="AN43" s="111"/>
      <c r="AO43" s="103"/>
      <c r="AP43" s="103">
        <v>173</v>
      </c>
      <c r="AQ43" s="103"/>
      <c r="AR43" s="103"/>
      <c r="AS43" s="107">
        <v>148</v>
      </c>
      <c r="AT43" s="104"/>
      <c r="AU43" s="113"/>
      <c r="AV43" s="103"/>
      <c r="AW43" s="103"/>
      <c r="AX43" s="103"/>
      <c r="AY43" s="103"/>
      <c r="AZ43" s="103"/>
      <c r="BA43" s="107">
        <v>155</v>
      </c>
      <c r="BB43" s="107"/>
      <c r="BC43" s="109"/>
      <c r="BD43" s="103"/>
      <c r="BE43" s="103"/>
      <c r="BF43" s="103"/>
      <c r="BG43" s="107"/>
      <c r="BH43" s="109">
        <v>130</v>
      </c>
      <c r="BI43" s="109">
        <v>53</v>
      </c>
      <c r="BJ43" s="106"/>
      <c r="BK43" s="110"/>
      <c r="BL43" s="114">
        <f t="shared" si="0"/>
        <v>9407</v>
      </c>
    </row>
    <row r="44" spans="1:64" ht="22.5" customHeight="1">
      <c r="A44" s="355"/>
      <c r="B44" s="377" t="s">
        <v>36</v>
      </c>
      <c r="C44" s="378"/>
      <c r="D44" s="113">
        <v>2382</v>
      </c>
      <c r="E44" s="105">
        <v>235</v>
      </c>
      <c r="F44" s="105">
        <v>436</v>
      </c>
      <c r="G44" s="105">
        <v>129</v>
      </c>
      <c r="H44" s="105">
        <v>72</v>
      </c>
      <c r="I44" s="105">
        <v>334</v>
      </c>
      <c r="J44" s="105">
        <v>94</v>
      </c>
      <c r="K44" s="160"/>
      <c r="L44" s="161">
        <v>147</v>
      </c>
      <c r="M44" s="161">
        <v>181</v>
      </c>
      <c r="N44" s="339">
        <v>502</v>
      </c>
      <c r="O44" s="105">
        <v>197</v>
      </c>
      <c r="P44" s="180"/>
      <c r="Q44" s="246"/>
      <c r="R44" s="109"/>
      <c r="S44" s="105"/>
      <c r="T44" s="105"/>
      <c r="U44" s="105"/>
      <c r="V44" s="105">
        <v>25</v>
      </c>
      <c r="W44" s="106"/>
      <c r="X44" s="113"/>
      <c r="Y44" s="113"/>
      <c r="Z44" s="105"/>
      <c r="AA44" s="113"/>
      <c r="AB44" s="105"/>
      <c r="AC44" s="105"/>
      <c r="AD44" s="105"/>
      <c r="AE44" s="105"/>
      <c r="AF44" s="105"/>
      <c r="AG44" s="108"/>
      <c r="AH44" s="109">
        <v>181</v>
      </c>
      <c r="AI44" s="105">
        <v>202</v>
      </c>
      <c r="AJ44" s="113"/>
      <c r="AK44" s="105"/>
      <c r="AL44" s="108"/>
      <c r="AM44" s="106"/>
      <c r="AN44" s="109"/>
      <c r="AO44" s="105"/>
      <c r="AP44" s="105">
        <v>113</v>
      </c>
      <c r="AQ44" s="105"/>
      <c r="AR44" s="105"/>
      <c r="AS44" s="108">
        <v>97</v>
      </c>
      <c r="AT44" s="106"/>
      <c r="AU44" s="113"/>
      <c r="AV44" s="105"/>
      <c r="AW44" s="105"/>
      <c r="AX44" s="105"/>
      <c r="AY44" s="105"/>
      <c r="AZ44" s="105"/>
      <c r="BA44" s="108">
        <v>91</v>
      </c>
      <c r="BB44" s="108"/>
      <c r="BC44" s="109"/>
      <c r="BD44" s="105"/>
      <c r="BE44" s="105"/>
      <c r="BF44" s="105"/>
      <c r="BG44" s="108"/>
      <c r="BH44" s="109">
        <v>103</v>
      </c>
      <c r="BI44" s="109">
        <v>35</v>
      </c>
      <c r="BJ44" s="106"/>
      <c r="BK44" s="110"/>
      <c r="BL44" s="43">
        <f t="shared" si="0"/>
        <v>5556</v>
      </c>
    </row>
    <row r="45" spans="1:64" ht="22.5" customHeight="1">
      <c r="A45" s="355"/>
      <c r="B45" s="363" t="s">
        <v>37</v>
      </c>
      <c r="C45" s="367"/>
      <c r="D45" s="100">
        <v>16090</v>
      </c>
      <c r="E45" s="74">
        <v>1767</v>
      </c>
      <c r="F45" s="74">
        <v>2497</v>
      </c>
      <c r="G45" s="74">
        <v>1401</v>
      </c>
      <c r="H45" s="74">
        <v>876</v>
      </c>
      <c r="I45" s="74">
        <v>2165</v>
      </c>
      <c r="J45" s="74">
        <v>684</v>
      </c>
      <c r="K45" s="162"/>
      <c r="L45" s="163">
        <v>987</v>
      </c>
      <c r="M45" s="163">
        <v>1031</v>
      </c>
      <c r="N45" s="340">
        <v>2543</v>
      </c>
      <c r="O45" s="74">
        <v>1328</v>
      </c>
      <c r="P45" s="181"/>
      <c r="Q45" s="249"/>
      <c r="R45" s="73"/>
      <c r="S45" s="74"/>
      <c r="T45" s="74"/>
      <c r="U45" s="74"/>
      <c r="V45" s="74">
        <v>121</v>
      </c>
      <c r="W45" s="75"/>
      <c r="X45" s="100"/>
      <c r="Y45" s="100"/>
      <c r="Z45" s="74"/>
      <c r="AA45" s="100"/>
      <c r="AB45" s="74"/>
      <c r="AC45" s="74"/>
      <c r="AD45" s="74"/>
      <c r="AE45" s="74"/>
      <c r="AF45" s="74"/>
      <c r="AG45" s="101"/>
      <c r="AH45" s="252">
        <v>793</v>
      </c>
      <c r="AI45" s="74">
        <v>93</v>
      </c>
      <c r="AJ45" s="100"/>
      <c r="AK45" s="74"/>
      <c r="AL45" s="101"/>
      <c r="AM45" s="75"/>
      <c r="AN45" s="73"/>
      <c r="AO45" s="74"/>
      <c r="AP45" s="74">
        <v>1060</v>
      </c>
      <c r="AQ45" s="74"/>
      <c r="AR45" s="74"/>
      <c r="AS45" s="101">
        <v>542</v>
      </c>
      <c r="AT45" s="75"/>
      <c r="AU45" s="100"/>
      <c r="AV45" s="74"/>
      <c r="AW45" s="74"/>
      <c r="AX45" s="100"/>
      <c r="AY45" s="74"/>
      <c r="AZ45" s="74"/>
      <c r="BA45" s="101">
        <v>678</v>
      </c>
      <c r="BB45" s="101"/>
      <c r="BC45" s="73"/>
      <c r="BD45" s="74"/>
      <c r="BE45" s="74"/>
      <c r="BF45" s="74"/>
      <c r="BG45" s="101"/>
      <c r="BH45" s="213">
        <v>1148</v>
      </c>
      <c r="BI45" s="73">
        <v>429</v>
      </c>
      <c r="BJ45" s="214"/>
      <c r="BK45" s="102"/>
      <c r="BL45" s="59">
        <f t="shared" si="0"/>
        <v>36233</v>
      </c>
    </row>
    <row r="46" spans="1:64" ht="22.5" customHeight="1">
      <c r="A46" s="363" t="s">
        <v>21</v>
      </c>
      <c r="B46" s="366"/>
      <c r="C46" s="367"/>
      <c r="D46" s="44">
        <f>SUM(D42:D45)</f>
        <v>26361</v>
      </c>
      <c r="E46" s="45">
        <f aca="true" t="shared" si="43" ref="E46:BK46">SUM(E42:E45)</f>
        <v>2709</v>
      </c>
      <c r="F46" s="45">
        <f t="shared" si="43"/>
        <v>5145</v>
      </c>
      <c r="G46" s="45">
        <f t="shared" si="43"/>
        <v>1885</v>
      </c>
      <c r="H46" s="45">
        <f t="shared" si="43"/>
        <v>1138</v>
      </c>
      <c r="I46" s="45">
        <f t="shared" si="43"/>
        <v>3949</v>
      </c>
      <c r="J46" s="45">
        <f t="shared" si="43"/>
        <v>1174</v>
      </c>
      <c r="K46" s="148">
        <f t="shared" si="43"/>
        <v>185</v>
      </c>
      <c r="L46" s="149">
        <f t="shared" si="43"/>
        <v>1635</v>
      </c>
      <c r="M46" s="149">
        <f t="shared" si="43"/>
        <v>1993</v>
      </c>
      <c r="N46" s="149">
        <f t="shared" si="43"/>
        <v>4782</v>
      </c>
      <c r="O46" s="347">
        <f t="shared" si="43"/>
        <v>2019</v>
      </c>
      <c r="P46" s="170">
        <f t="shared" si="43"/>
        <v>19</v>
      </c>
      <c r="Q46" s="46">
        <f t="shared" si="43"/>
        <v>0</v>
      </c>
      <c r="R46" s="44">
        <f t="shared" si="43"/>
        <v>40</v>
      </c>
      <c r="S46" s="45">
        <f t="shared" si="43"/>
        <v>55</v>
      </c>
      <c r="T46" s="45">
        <f t="shared" si="43"/>
        <v>31</v>
      </c>
      <c r="U46" s="45">
        <f t="shared" si="43"/>
        <v>0</v>
      </c>
      <c r="V46" s="45">
        <f t="shared" si="43"/>
        <v>229</v>
      </c>
      <c r="W46" s="46">
        <f t="shared" si="43"/>
        <v>0</v>
      </c>
      <c r="X46" s="45">
        <f t="shared" si="43"/>
        <v>0</v>
      </c>
      <c r="Y46" s="47">
        <f t="shared" si="43"/>
        <v>29</v>
      </c>
      <c r="Z46" s="45">
        <f t="shared" si="43"/>
        <v>459</v>
      </c>
      <c r="AA46" s="45">
        <f t="shared" si="43"/>
        <v>80</v>
      </c>
      <c r="AB46" s="45">
        <f t="shared" si="43"/>
        <v>3</v>
      </c>
      <c r="AC46" s="45">
        <f t="shared" si="43"/>
        <v>10</v>
      </c>
      <c r="AD46" s="45">
        <f t="shared" si="43"/>
        <v>8</v>
      </c>
      <c r="AE46" s="45">
        <f t="shared" si="43"/>
        <v>7</v>
      </c>
      <c r="AF46" s="45">
        <f t="shared" si="43"/>
        <v>2</v>
      </c>
      <c r="AG46" s="46">
        <f t="shared" si="43"/>
        <v>2</v>
      </c>
      <c r="AH46" s="44">
        <f t="shared" si="43"/>
        <v>1716</v>
      </c>
      <c r="AI46" s="45">
        <f t="shared" si="43"/>
        <v>815</v>
      </c>
      <c r="AJ46" s="47">
        <f t="shared" si="43"/>
        <v>18</v>
      </c>
      <c r="AK46" s="45">
        <f t="shared" si="43"/>
        <v>21</v>
      </c>
      <c r="AL46" s="48">
        <f t="shared" si="43"/>
        <v>18</v>
      </c>
      <c r="AM46" s="46">
        <f t="shared" si="43"/>
        <v>1</v>
      </c>
      <c r="AN46" s="44">
        <f t="shared" si="43"/>
        <v>17</v>
      </c>
      <c r="AO46" s="45">
        <f t="shared" si="43"/>
        <v>0</v>
      </c>
      <c r="AP46" s="45">
        <f t="shared" si="43"/>
        <v>1509</v>
      </c>
      <c r="AQ46" s="45">
        <f t="shared" si="43"/>
        <v>19</v>
      </c>
      <c r="AR46" s="45">
        <f t="shared" si="43"/>
        <v>21</v>
      </c>
      <c r="AS46" s="45">
        <f t="shared" si="43"/>
        <v>926</v>
      </c>
      <c r="AT46" s="46">
        <f t="shared" si="43"/>
        <v>0</v>
      </c>
      <c r="AU46" s="47">
        <f t="shared" si="43"/>
        <v>22</v>
      </c>
      <c r="AV46" s="47">
        <f t="shared" si="43"/>
        <v>18</v>
      </c>
      <c r="AW46" s="47">
        <f t="shared" si="43"/>
        <v>9</v>
      </c>
      <c r="AX46" s="47">
        <f t="shared" si="43"/>
        <v>13</v>
      </c>
      <c r="AY46" s="47">
        <f t="shared" si="43"/>
        <v>12</v>
      </c>
      <c r="AZ46" s="47">
        <f t="shared" si="43"/>
        <v>32</v>
      </c>
      <c r="BA46" s="47">
        <f t="shared" si="43"/>
        <v>1035</v>
      </c>
      <c r="BB46" s="46">
        <f t="shared" si="43"/>
        <v>0</v>
      </c>
      <c r="BC46" s="44">
        <f t="shared" si="43"/>
        <v>22</v>
      </c>
      <c r="BD46" s="45">
        <f t="shared" si="43"/>
        <v>9</v>
      </c>
      <c r="BE46" s="45">
        <f t="shared" si="43"/>
        <v>10</v>
      </c>
      <c r="BF46" s="45">
        <f t="shared" si="43"/>
        <v>26</v>
      </c>
      <c r="BG46" s="46">
        <f t="shared" si="43"/>
        <v>0</v>
      </c>
      <c r="BH46" s="44">
        <f t="shared" si="43"/>
        <v>1501</v>
      </c>
      <c r="BI46" s="45">
        <f t="shared" si="43"/>
        <v>536</v>
      </c>
      <c r="BJ46" s="46">
        <f t="shared" si="43"/>
        <v>1</v>
      </c>
      <c r="BK46" s="49">
        <f t="shared" si="43"/>
        <v>18</v>
      </c>
      <c r="BL46" s="49">
        <f t="shared" si="0"/>
        <v>62294</v>
      </c>
    </row>
    <row r="47" spans="1:64" ht="22.5" customHeight="1">
      <c r="A47" s="372" t="s">
        <v>24</v>
      </c>
      <c r="B47" s="373"/>
      <c r="C47" s="374"/>
      <c r="D47" s="44">
        <f>D15+D22+D30+D41+D46</f>
        <v>346227</v>
      </c>
      <c r="E47" s="45">
        <f aca="true" t="shared" si="44" ref="E47:BK47">E15+E22+E30+E41+E46</f>
        <v>45368</v>
      </c>
      <c r="F47" s="45">
        <f t="shared" si="44"/>
        <v>89187</v>
      </c>
      <c r="G47" s="45">
        <f t="shared" si="44"/>
        <v>22374</v>
      </c>
      <c r="H47" s="45">
        <f t="shared" si="44"/>
        <v>13896</v>
      </c>
      <c r="I47" s="45">
        <f t="shared" si="44"/>
        <v>58585</v>
      </c>
      <c r="J47" s="45">
        <f t="shared" si="44"/>
        <v>19325</v>
      </c>
      <c r="K47" s="148">
        <f t="shared" si="44"/>
        <v>8869</v>
      </c>
      <c r="L47" s="149">
        <f t="shared" si="44"/>
        <v>23604</v>
      </c>
      <c r="M47" s="149">
        <f t="shared" si="44"/>
        <v>32100</v>
      </c>
      <c r="N47" s="149">
        <f t="shared" si="44"/>
        <v>79927</v>
      </c>
      <c r="O47" s="347">
        <f t="shared" si="44"/>
        <v>16784</v>
      </c>
      <c r="P47" s="170">
        <f t="shared" si="44"/>
        <v>1114</v>
      </c>
      <c r="Q47" s="46">
        <f t="shared" si="44"/>
        <v>3</v>
      </c>
      <c r="R47" s="44">
        <f t="shared" si="44"/>
        <v>2126</v>
      </c>
      <c r="S47" s="45">
        <f t="shared" si="44"/>
        <v>2004</v>
      </c>
      <c r="T47" s="45">
        <f t="shared" si="44"/>
        <v>1653</v>
      </c>
      <c r="U47" s="45">
        <f t="shared" si="44"/>
        <v>7</v>
      </c>
      <c r="V47" s="45">
        <f t="shared" si="44"/>
        <v>5066</v>
      </c>
      <c r="W47" s="46">
        <f t="shared" si="44"/>
        <v>14</v>
      </c>
      <c r="X47" s="45">
        <f t="shared" si="44"/>
        <v>3</v>
      </c>
      <c r="Y47" s="47">
        <f t="shared" si="44"/>
        <v>1376</v>
      </c>
      <c r="Z47" s="45">
        <f t="shared" si="44"/>
        <v>20148</v>
      </c>
      <c r="AA47" s="47">
        <f t="shared" si="44"/>
        <v>2598</v>
      </c>
      <c r="AB47" s="45">
        <f t="shared" si="44"/>
        <v>146</v>
      </c>
      <c r="AC47" s="45">
        <f t="shared" si="44"/>
        <v>232</v>
      </c>
      <c r="AD47" s="45">
        <f t="shared" si="44"/>
        <v>353</v>
      </c>
      <c r="AE47" s="45">
        <f t="shared" si="44"/>
        <v>83</v>
      </c>
      <c r="AF47" s="45">
        <f t="shared" si="44"/>
        <v>171</v>
      </c>
      <c r="AG47" s="48">
        <f t="shared" si="44"/>
        <v>31</v>
      </c>
      <c r="AH47" s="44">
        <f t="shared" si="44"/>
        <v>28347</v>
      </c>
      <c r="AI47" s="45">
        <f t="shared" si="44"/>
        <v>18631</v>
      </c>
      <c r="AJ47" s="47">
        <f t="shared" si="44"/>
        <v>964</v>
      </c>
      <c r="AK47" s="45">
        <f t="shared" si="44"/>
        <v>1224</v>
      </c>
      <c r="AL47" s="48">
        <f t="shared" si="44"/>
        <v>1024</v>
      </c>
      <c r="AM47" s="46">
        <f t="shared" si="44"/>
        <v>39</v>
      </c>
      <c r="AN47" s="44">
        <f t="shared" si="44"/>
        <v>1330</v>
      </c>
      <c r="AO47" s="45">
        <f t="shared" si="44"/>
        <v>5</v>
      </c>
      <c r="AP47" s="45">
        <f t="shared" si="44"/>
        <v>19544</v>
      </c>
      <c r="AQ47" s="45">
        <f t="shared" si="44"/>
        <v>886</v>
      </c>
      <c r="AR47" s="45">
        <f t="shared" si="44"/>
        <v>1068</v>
      </c>
      <c r="AS47" s="45">
        <f t="shared" si="44"/>
        <v>10696</v>
      </c>
      <c r="AT47" s="46">
        <f t="shared" si="44"/>
        <v>6</v>
      </c>
      <c r="AU47" s="47">
        <f t="shared" si="44"/>
        <v>595</v>
      </c>
      <c r="AV47" s="45">
        <f t="shared" si="44"/>
        <v>714</v>
      </c>
      <c r="AW47" s="45">
        <f t="shared" si="44"/>
        <v>288</v>
      </c>
      <c r="AX47" s="47">
        <f t="shared" si="44"/>
        <v>643</v>
      </c>
      <c r="AY47" s="45">
        <f t="shared" si="44"/>
        <v>688</v>
      </c>
      <c r="AZ47" s="45">
        <f t="shared" si="44"/>
        <v>949</v>
      </c>
      <c r="BA47" s="45">
        <f t="shared" si="44"/>
        <v>12339</v>
      </c>
      <c r="BB47" s="48">
        <f t="shared" si="44"/>
        <v>4</v>
      </c>
      <c r="BC47" s="44">
        <f t="shared" si="44"/>
        <v>1358</v>
      </c>
      <c r="BD47" s="45">
        <f t="shared" si="44"/>
        <v>790</v>
      </c>
      <c r="BE47" s="45">
        <f t="shared" si="44"/>
        <v>333</v>
      </c>
      <c r="BF47" s="45">
        <f t="shared" si="44"/>
        <v>1091</v>
      </c>
      <c r="BG47" s="46">
        <f t="shared" si="44"/>
        <v>14</v>
      </c>
      <c r="BH47" s="44">
        <f t="shared" si="44"/>
        <v>14623</v>
      </c>
      <c r="BI47" s="45">
        <f t="shared" si="44"/>
        <v>6584</v>
      </c>
      <c r="BJ47" s="46">
        <f t="shared" si="44"/>
        <v>143</v>
      </c>
      <c r="BK47" s="49">
        <f t="shared" si="44"/>
        <v>660</v>
      </c>
      <c r="BL47" s="49">
        <f t="shared" si="0"/>
        <v>918954</v>
      </c>
    </row>
    <row r="48" spans="1:64" ht="14.25">
      <c r="A48" s="4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7" t="s">
        <v>0</v>
      </c>
      <c r="L48" s="37"/>
      <c r="M48" s="37"/>
      <c r="N48" s="37"/>
      <c r="O48" s="37"/>
      <c r="P48" s="3" t="s">
        <v>0</v>
      </c>
      <c r="Q48" s="3"/>
      <c r="R48" s="3" t="s">
        <v>0</v>
      </c>
      <c r="S48" s="3" t="s">
        <v>0</v>
      </c>
      <c r="T48" s="3" t="s">
        <v>0</v>
      </c>
      <c r="U48" s="3"/>
      <c r="V48" s="3" t="s">
        <v>0</v>
      </c>
      <c r="W48" s="3" t="s">
        <v>0</v>
      </c>
      <c r="X48" s="3"/>
      <c r="Y48" s="3" t="s">
        <v>0</v>
      </c>
      <c r="Z48" s="3" t="s">
        <v>0</v>
      </c>
      <c r="AA48" s="3" t="s">
        <v>0</v>
      </c>
      <c r="AB48" s="3" t="s">
        <v>0</v>
      </c>
      <c r="AC48" s="3" t="s">
        <v>0</v>
      </c>
      <c r="AD48" s="3" t="s">
        <v>0</v>
      </c>
      <c r="AE48" s="3" t="s">
        <v>0</v>
      </c>
      <c r="AF48" s="3" t="s">
        <v>0</v>
      </c>
      <c r="AG48" s="3" t="s">
        <v>0</v>
      </c>
      <c r="AH48" s="3" t="s">
        <v>0</v>
      </c>
      <c r="AI48" s="3" t="s">
        <v>0</v>
      </c>
      <c r="AJ48" s="3" t="s">
        <v>0</v>
      </c>
      <c r="AK48" s="3" t="s">
        <v>0</v>
      </c>
      <c r="AL48" s="3" t="s">
        <v>0</v>
      </c>
      <c r="AM48" s="3" t="s">
        <v>0</v>
      </c>
      <c r="AN48" s="3" t="s">
        <v>0</v>
      </c>
      <c r="AQ48" s="3" t="s">
        <v>0</v>
      </c>
      <c r="AU48" s="3" t="s">
        <v>0</v>
      </c>
      <c r="AV48" s="3" t="s">
        <v>0</v>
      </c>
      <c r="AW48" s="3" t="s">
        <v>0</v>
      </c>
      <c r="AX48" s="3" t="s">
        <v>0</v>
      </c>
      <c r="AY48" s="3" t="s">
        <v>0</v>
      </c>
      <c r="AZ48" s="3" t="s">
        <v>0</v>
      </c>
      <c r="BA48" s="3"/>
      <c r="BB48" s="3" t="s">
        <v>0</v>
      </c>
      <c r="BC48" s="3" t="s">
        <v>0</v>
      </c>
      <c r="BD48" s="3" t="s">
        <v>0</v>
      </c>
      <c r="BK48" s="3" t="s">
        <v>0</v>
      </c>
      <c r="BL48" s="3" t="s">
        <v>0</v>
      </c>
    </row>
    <row r="49" spans="16:43" ht="14.25">
      <c r="P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N49" s="3"/>
      <c r="AQ49" s="3"/>
    </row>
    <row r="50" spans="3:15" ht="14.25">
      <c r="C50" s="5"/>
      <c r="K50" s="2"/>
      <c r="L50" s="2"/>
      <c r="M50" s="2"/>
      <c r="N50" s="2"/>
      <c r="O50" s="2"/>
    </row>
    <row r="51" spans="4:63" ht="14.25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</row>
    <row r="52" spans="19:55" ht="14.25">
      <c r="S52" s="56"/>
      <c r="U52" s="56"/>
      <c r="Z52" s="56"/>
      <c r="AH52" s="56"/>
      <c r="AJ52" s="56"/>
      <c r="AQ52" s="57"/>
      <c r="AU52" s="57"/>
      <c r="BC52" s="57"/>
    </row>
    <row r="55" spans="11:15" ht="14.25">
      <c r="K55" s="2"/>
      <c r="L55" s="2"/>
      <c r="M55" s="2"/>
      <c r="N55" s="2"/>
      <c r="O55" s="2"/>
    </row>
    <row r="56" spans="11:15" ht="14.25">
      <c r="K56" s="2"/>
      <c r="L56" s="2"/>
      <c r="M56" s="2"/>
      <c r="N56" s="2"/>
      <c r="O56" s="2"/>
    </row>
  </sheetData>
  <sheetProtection/>
  <mergeCells count="39">
    <mergeCell ref="A30:C30"/>
    <mergeCell ref="A41:C41"/>
    <mergeCell ref="A46:C46"/>
    <mergeCell ref="A15:C15"/>
    <mergeCell ref="A47:C47"/>
    <mergeCell ref="R3:W3"/>
    <mergeCell ref="J3:J4"/>
    <mergeCell ref="L3:L4"/>
    <mergeCell ref="O3:O4"/>
    <mergeCell ref="Y3:AG3"/>
    <mergeCell ref="A42:A45"/>
    <mergeCell ref="B42:C42"/>
    <mergeCell ref="B43:C43"/>
    <mergeCell ref="B44:C44"/>
    <mergeCell ref="B45:C45"/>
    <mergeCell ref="K3:K4"/>
    <mergeCell ref="M3:M4"/>
    <mergeCell ref="N3:N4"/>
    <mergeCell ref="G3:G4"/>
    <mergeCell ref="AN3:AT3"/>
    <mergeCell ref="H3:H4"/>
    <mergeCell ref="I3:I4"/>
    <mergeCell ref="A31:A40"/>
    <mergeCell ref="B40:C40"/>
    <mergeCell ref="F3:F4"/>
    <mergeCell ref="A16:A21"/>
    <mergeCell ref="A22:C22"/>
    <mergeCell ref="A23:A29"/>
    <mergeCell ref="B29:C29"/>
    <mergeCell ref="AH3:AM3"/>
    <mergeCell ref="BL3:BL4"/>
    <mergeCell ref="A5:A14"/>
    <mergeCell ref="B14:C14"/>
    <mergeCell ref="BC3:BG3"/>
    <mergeCell ref="BH3:BJ3"/>
    <mergeCell ref="P3:Q3"/>
    <mergeCell ref="D3:D4"/>
    <mergeCell ref="E3:E4"/>
    <mergeCell ref="AU3:BB3"/>
  </mergeCells>
  <printOptions/>
  <pageMargins left="0.3937007874015748" right="0.3937007874015748" top="0.7874015748031497" bottom="0.5905511811023623" header="0.5118110236220472" footer="0.4330708661417323"/>
  <pageSetup horizontalDpi="400" verticalDpi="4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　芙久子</dc:creator>
  <cp:keywords/>
  <dc:description/>
  <cp:lastModifiedBy>国土交通省</cp:lastModifiedBy>
  <cp:lastPrinted>2012-07-25T08:20:24Z</cp:lastPrinted>
  <dcterms:created xsi:type="dcterms:W3CDTF">2000-06-24T02:59:14Z</dcterms:created>
  <dcterms:modified xsi:type="dcterms:W3CDTF">2012-07-30T08:30:39Z</dcterms:modified>
  <cp:category/>
  <cp:version/>
  <cp:contentType/>
  <cp:contentStatus/>
</cp:coreProperties>
</file>