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C:\Users\kondou-h629h\Desktop\"/>
    </mc:Choice>
  </mc:AlternateContent>
  <bookViews>
    <workbookView xWindow="0" yWindow="0" windowWidth="28800" windowHeight="12450" tabRatio="926" activeTab="2"/>
  </bookViews>
  <sheets>
    <sheet name="シート名" sheetId="64" r:id="rId1"/>
    <sheet name="１ " sheetId="89" r:id="rId2"/>
    <sheet name="2" sheetId="51" r:id="rId3"/>
    <sheet name="3" sheetId="52" r:id="rId4"/>
    <sheet name="4 " sheetId="90" r:id="rId5"/>
    <sheet name="5 " sheetId="91" r:id="rId6"/>
    <sheet name="6 " sheetId="92" r:id="rId7"/>
    <sheet name="7 " sheetId="93" r:id="rId8"/>
    <sheet name="8 " sheetId="94" r:id="rId9"/>
    <sheet name="9" sheetId="58" r:id="rId10"/>
    <sheet name="10" sheetId="61" r:id="rId11"/>
    <sheet name="11 " sheetId="95" r:id="rId12"/>
    <sheet name="11-2" sheetId="49" r:id="rId13"/>
    <sheet name="12 " sheetId="96" r:id="rId14"/>
    <sheet name="12-2" sheetId="50" r:id="rId15"/>
    <sheet name="13 " sheetId="98" r:id="rId16"/>
    <sheet name="14 " sheetId="99" r:id="rId17"/>
    <sheet name="15" sheetId="69" r:id="rId18"/>
    <sheet name="16" sheetId="83" r:id="rId19"/>
    <sheet name="17 " sheetId="97" r:id="rId20"/>
    <sheet name="17-2" sheetId="68" r:id="rId21"/>
    <sheet name="18" sheetId="87" r:id="rId22"/>
    <sheet name="19" sheetId="70" r:id="rId23"/>
    <sheet name="20" sheetId="71" r:id="rId24"/>
    <sheet name="21" sheetId="72" r:id="rId25"/>
    <sheet name="22" sheetId="73" r:id="rId26"/>
    <sheet name="23" sheetId="74" r:id="rId27"/>
    <sheet name="24" sheetId="75" r:id="rId28"/>
    <sheet name="25" sheetId="76" r:id="rId29"/>
    <sheet name="25-2" sheetId="79" r:id="rId30"/>
    <sheet name="26" sheetId="77" r:id="rId31"/>
    <sheet name="27" sheetId="78" r:id="rId32"/>
    <sheet name="28" sheetId="80" r:id="rId33"/>
    <sheet name="29" sheetId="81" r:id="rId34"/>
    <sheet name="30" sheetId="82" r:id="rId35"/>
  </sheets>
  <definedNames>
    <definedName name="_xlnm.Print_Area" localSheetId="1">'１ '!$A$1:$L$36</definedName>
    <definedName name="_xlnm.Print_Area" localSheetId="10">'10'!$A$1:$K$36</definedName>
    <definedName name="_xlnm.Print_Area" localSheetId="11">'11 '!$A$1:$K$35</definedName>
    <definedName name="_xlnm.Print_Area" localSheetId="12">'11-2'!$A$1:$G$35</definedName>
    <definedName name="_xlnm.Print_Area" localSheetId="13">'12 '!$A$1:$K$35</definedName>
    <definedName name="_xlnm.Print_Area" localSheetId="14">'12-2'!$A$1:$G$35</definedName>
    <definedName name="_xlnm.Print_Area" localSheetId="15">'13 '!$A$1:$M$36</definedName>
    <definedName name="_xlnm.Print_Area" localSheetId="16">'14 '!$A$1:$K$36</definedName>
    <definedName name="_xlnm.Print_Area" localSheetId="17">'15'!$A$1:$R$40</definedName>
    <definedName name="_xlnm.Print_Area" localSheetId="2">'2'!$A$2:$K$36</definedName>
    <definedName name="_xlnm.Print_Area" localSheetId="3">'3'!$A$1:$K$36</definedName>
    <definedName name="_xlnm.Print_Area" localSheetId="4">'4 '!$A$1:$K$39</definedName>
    <definedName name="_xlnm.Print_Area" localSheetId="5">'5 '!$A$1:$K$38</definedName>
    <definedName name="_xlnm.Print_Area" localSheetId="6">'6 '!$A$1:$S$36</definedName>
    <definedName name="_xlnm.Print_Area" localSheetId="7">'7 '!$A$1:$K$36</definedName>
    <definedName name="_xlnm.Print_Area" localSheetId="8">'8 '!$A$1:$S$36</definedName>
    <definedName name="_xlnm.Print_Area" localSheetId="9">'9'!$A$1:$Q$35</definedName>
  </definedNames>
  <calcPr calcId="152511"/>
</workbook>
</file>

<file path=xl/calcChain.xml><?xml version="1.0" encoding="utf-8"?>
<calcChain xmlns="http://schemas.openxmlformats.org/spreadsheetml/2006/main">
  <c r="J23" i="96" l="1"/>
  <c r="P7" i="78" l="1"/>
  <c r="N7" i="78"/>
  <c r="L6" i="78" l="1"/>
  <c r="J7" i="78"/>
  <c r="H7" i="78"/>
  <c r="F7" i="78"/>
  <c r="D7" i="78"/>
  <c r="B7" i="78"/>
  <c r="C7" i="68" l="1"/>
  <c r="D7" i="68"/>
  <c r="E7" i="68"/>
  <c r="B7" i="68"/>
  <c r="F32" i="68"/>
  <c r="F33" i="68"/>
  <c r="F34" i="68"/>
  <c r="C7" i="50" l="1"/>
  <c r="F32" i="50"/>
  <c r="F33" i="50"/>
  <c r="F34" i="50"/>
  <c r="F7" i="49" l="1"/>
  <c r="C7" i="49"/>
  <c r="B7" i="49"/>
  <c r="F32" i="49"/>
  <c r="G32" i="49" s="1"/>
  <c r="F33" i="49"/>
  <c r="G33" i="49" s="1"/>
  <c r="F34" i="49"/>
  <c r="G34" i="49" s="1"/>
  <c r="L32" i="75" l="1"/>
  <c r="M8" i="74"/>
  <c r="L8" i="74"/>
  <c r="K8" i="74"/>
  <c r="J8" i="74"/>
  <c r="B6" i="49" l="1"/>
  <c r="P33" i="82" l="1"/>
  <c r="P34" i="82"/>
  <c r="P35" i="82"/>
  <c r="L32" i="80"/>
  <c r="L33" i="80"/>
  <c r="L34" i="80"/>
  <c r="N32" i="78"/>
  <c r="N33" i="78"/>
  <c r="N34" i="78"/>
  <c r="L32" i="78"/>
  <c r="L33" i="78"/>
  <c r="L34" i="78"/>
  <c r="P32" i="78"/>
  <c r="P33" i="78"/>
  <c r="P34" i="78"/>
  <c r="Q7" i="78"/>
  <c r="Q33" i="79"/>
  <c r="Q34" i="79"/>
  <c r="Q35" i="79"/>
  <c r="P33" i="79"/>
  <c r="P34" i="79"/>
  <c r="P35" i="79"/>
  <c r="O33" i="79"/>
  <c r="O34" i="79"/>
  <c r="O35" i="79"/>
  <c r="N33" i="79"/>
  <c r="N34" i="79"/>
  <c r="N35" i="79"/>
  <c r="M33" i="79"/>
  <c r="M34" i="79"/>
  <c r="M35" i="79"/>
  <c r="L33" i="79"/>
  <c r="L34" i="79"/>
  <c r="L35" i="79"/>
  <c r="K33" i="79"/>
  <c r="K34" i="79"/>
  <c r="K35" i="79"/>
  <c r="I33" i="79"/>
  <c r="I34" i="79"/>
  <c r="I35" i="79"/>
  <c r="G33" i="79"/>
  <c r="G34" i="79"/>
  <c r="G35" i="79"/>
  <c r="E33" i="79"/>
  <c r="E34" i="79"/>
  <c r="E35" i="79"/>
  <c r="C33" i="79"/>
  <c r="C34" i="79"/>
  <c r="C35" i="79"/>
  <c r="Y34" i="76"/>
  <c r="Y35" i="76"/>
  <c r="Y36" i="76"/>
  <c r="L33" i="75"/>
  <c r="L34" i="75"/>
  <c r="L8" i="73"/>
  <c r="J8" i="73"/>
  <c r="M33" i="74" l="1"/>
  <c r="M34" i="74"/>
  <c r="M35" i="74"/>
  <c r="K33" i="74" l="1"/>
  <c r="K34" i="74"/>
  <c r="K35" i="74"/>
  <c r="M8" i="73" l="1"/>
  <c r="K8" i="73"/>
  <c r="M33" i="73" l="1"/>
  <c r="M34" i="73"/>
  <c r="M35" i="73"/>
  <c r="K33" i="73"/>
  <c r="K34" i="73"/>
  <c r="K35" i="73"/>
  <c r="F32" i="72"/>
  <c r="F33" i="72"/>
  <c r="F34" i="72"/>
  <c r="N34" i="72" s="1"/>
  <c r="L32" i="72"/>
  <c r="L33" i="72"/>
  <c r="L34" i="72"/>
  <c r="N32" i="72"/>
  <c r="N33" i="72"/>
  <c r="H32" i="71"/>
  <c r="H33" i="71"/>
  <c r="H34" i="71"/>
  <c r="L32" i="70"/>
  <c r="L33" i="70"/>
  <c r="L34" i="70"/>
  <c r="J32" i="96"/>
  <c r="J33" i="96"/>
  <c r="J34" i="96"/>
  <c r="J32" i="61"/>
  <c r="J33" i="61"/>
  <c r="J34" i="61"/>
  <c r="O32" i="58"/>
  <c r="O33" i="58"/>
  <c r="O34" i="58"/>
  <c r="M32" i="58"/>
  <c r="M33" i="58"/>
  <c r="M34" i="58"/>
  <c r="K32" i="58"/>
  <c r="K33" i="58"/>
  <c r="K34" i="58"/>
  <c r="I32" i="58"/>
  <c r="I33" i="58"/>
  <c r="I34" i="58"/>
  <c r="S34" i="94"/>
  <c r="S33" i="94"/>
  <c r="S32" i="94"/>
  <c r="S31" i="94"/>
  <c r="S30" i="94"/>
  <c r="S29" i="94"/>
  <c r="S28" i="94"/>
  <c r="S27" i="94"/>
  <c r="S26" i="94"/>
  <c r="S25" i="94"/>
  <c r="S24" i="94"/>
  <c r="S23" i="94"/>
  <c r="J34" i="90" l="1"/>
  <c r="J32" i="52"/>
  <c r="J33" i="52"/>
  <c r="J34" i="52"/>
  <c r="J32" i="51"/>
  <c r="J33" i="51"/>
  <c r="J34" i="51"/>
  <c r="N31" i="78" l="1"/>
  <c r="M32" i="78"/>
  <c r="L31" i="78"/>
  <c r="M31" i="78" s="1"/>
  <c r="K32" i="78"/>
  <c r="O23" i="83"/>
  <c r="O22" i="83"/>
  <c r="M7" i="83"/>
  <c r="L7" i="83"/>
  <c r="O7" i="83"/>
  <c r="L11" i="83"/>
  <c r="M35" i="98"/>
  <c r="B6" i="50"/>
  <c r="D7" i="49"/>
  <c r="B8" i="79" l="1"/>
  <c r="P7" i="75"/>
  <c r="N7" i="75"/>
  <c r="AA9" i="76"/>
  <c r="N9" i="76"/>
  <c r="Q7" i="75"/>
  <c r="O7" i="75"/>
  <c r="K7" i="83"/>
  <c r="I7" i="83"/>
  <c r="G7" i="83"/>
  <c r="E7" i="83"/>
  <c r="C7" i="83"/>
  <c r="F6" i="49" l="1"/>
  <c r="N7" i="58"/>
  <c r="D7" i="99" l="1"/>
  <c r="J32" i="99"/>
  <c r="J33" i="99"/>
  <c r="J34" i="99"/>
  <c r="J29" i="99"/>
  <c r="J30" i="99"/>
  <c r="J31" i="99"/>
  <c r="K33" i="81" l="1"/>
  <c r="K34" i="81"/>
  <c r="K35" i="81"/>
  <c r="F33" i="81"/>
  <c r="F34" i="81"/>
  <c r="F35" i="81"/>
  <c r="L33" i="81"/>
  <c r="L34" i="81"/>
  <c r="L35" i="81"/>
  <c r="G33" i="81"/>
  <c r="G34" i="81"/>
  <c r="G35" i="81"/>
  <c r="M7" i="80"/>
  <c r="K7" i="80"/>
  <c r="I7" i="80"/>
  <c r="G7" i="80"/>
  <c r="E7" i="80"/>
  <c r="C7" i="80"/>
  <c r="J7" i="80"/>
  <c r="H7" i="80"/>
  <c r="F7" i="80"/>
  <c r="D7" i="80"/>
  <c r="B7" i="80"/>
  <c r="J6" i="80"/>
  <c r="H6" i="80"/>
  <c r="F6" i="80"/>
  <c r="D6" i="80"/>
  <c r="B6" i="80"/>
  <c r="M32" i="80"/>
  <c r="M33" i="80"/>
  <c r="M34" i="80"/>
  <c r="K32" i="80"/>
  <c r="K33" i="80"/>
  <c r="K34" i="80"/>
  <c r="I32" i="80"/>
  <c r="I33" i="80"/>
  <c r="I34" i="80"/>
  <c r="G32" i="80"/>
  <c r="G33" i="80"/>
  <c r="G34" i="80"/>
  <c r="E32" i="80"/>
  <c r="E33" i="80"/>
  <c r="E34" i="80"/>
  <c r="C32" i="80"/>
  <c r="C33" i="80"/>
  <c r="C34" i="80"/>
  <c r="K7" i="78"/>
  <c r="I7" i="78"/>
  <c r="G7" i="78"/>
  <c r="E7" i="78"/>
  <c r="C7" i="78"/>
  <c r="J6" i="78"/>
  <c r="H6" i="78"/>
  <c r="F6" i="78"/>
  <c r="D6" i="78"/>
  <c r="B6" i="78"/>
  <c r="Q32" i="78"/>
  <c r="Q33" i="78"/>
  <c r="Q34" i="78"/>
  <c r="O32" i="78"/>
  <c r="O33" i="78"/>
  <c r="O34" i="78"/>
  <c r="M33" i="78"/>
  <c r="M34" i="78"/>
  <c r="K33" i="78"/>
  <c r="K34" i="78"/>
  <c r="I32" i="78"/>
  <c r="I33" i="78"/>
  <c r="I34" i="78"/>
  <c r="G32" i="78"/>
  <c r="G33" i="78"/>
  <c r="G34" i="78"/>
  <c r="E32" i="78"/>
  <c r="E33" i="78"/>
  <c r="E34" i="78"/>
  <c r="C32" i="78"/>
  <c r="C33" i="78"/>
  <c r="C34" i="78"/>
  <c r="K7" i="77"/>
  <c r="I7" i="77"/>
  <c r="G7" i="77"/>
  <c r="C7" i="77"/>
  <c r="J7" i="77"/>
  <c r="H7" i="77"/>
  <c r="F7" i="77"/>
  <c r="D7" i="77"/>
  <c r="E7" i="77" s="1"/>
  <c r="B7" i="77"/>
  <c r="J6" i="77"/>
  <c r="H6" i="77"/>
  <c r="F6" i="77"/>
  <c r="B6" i="77"/>
  <c r="K32" i="77"/>
  <c r="K33" i="77"/>
  <c r="K34" i="77"/>
  <c r="I32" i="77"/>
  <c r="I33" i="77"/>
  <c r="I34" i="77"/>
  <c r="G32" i="77"/>
  <c r="G33" i="77"/>
  <c r="G34" i="77"/>
  <c r="E32" i="77"/>
  <c r="E33" i="77"/>
  <c r="E34" i="77"/>
  <c r="C32" i="77"/>
  <c r="C33" i="77"/>
  <c r="C34" i="77"/>
  <c r="Q8" i="79"/>
  <c r="K8" i="79"/>
  <c r="I8" i="79"/>
  <c r="G8" i="79"/>
  <c r="E8" i="79"/>
  <c r="C8" i="79"/>
  <c r="J8" i="79"/>
  <c r="H8" i="79"/>
  <c r="F8" i="79"/>
  <c r="D8" i="79"/>
  <c r="J7" i="79"/>
  <c r="H7" i="79"/>
  <c r="F7" i="79"/>
  <c r="D7" i="79"/>
  <c r="B7" i="79"/>
  <c r="Z9" i="76" l="1"/>
  <c r="X9" i="76"/>
  <c r="V9" i="76"/>
  <c r="T9" i="76"/>
  <c r="R9" i="76"/>
  <c r="P9" i="76"/>
  <c r="M9" i="76"/>
  <c r="K9" i="76"/>
  <c r="I9" i="76"/>
  <c r="G9" i="76"/>
  <c r="E9" i="76"/>
  <c r="C9" i="76"/>
  <c r="Z34" i="76"/>
  <c r="Z35" i="76"/>
  <c r="Z36" i="76"/>
  <c r="X34" i="76"/>
  <c r="X35" i="76"/>
  <c r="X36" i="76"/>
  <c r="V34" i="76"/>
  <c r="V35" i="76"/>
  <c r="V36" i="76"/>
  <c r="T34" i="76"/>
  <c r="T35" i="76"/>
  <c r="T36" i="76"/>
  <c r="R34" i="76"/>
  <c r="R35" i="76"/>
  <c r="R36" i="76"/>
  <c r="P34" i="76"/>
  <c r="P35" i="76"/>
  <c r="P36" i="76"/>
  <c r="M34" i="76"/>
  <c r="M35" i="76"/>
  <c r="M36" i="76"/>
  <c r="K34" i="76"/>
  <c r="K35" i="76"/>
  <c r="K36" i="76"/>
  <c r="I34" i="76"/>
  <c r="I35" i="76"/>
  <c r="I36" i="76"/>
  <c r="G34" i="76"/>
  <c r="G35" i="76"/>
  <c r="G36" i="76"/>
  <c r="E34" i="76"/>
  <c r="E35" i="76"/>
  <c r="E36" i="76"/>
  <c r="C34" i="76"/>
  <c r="C35" i="76"/>
  <c r="C36" i="76"/>
  <c r="M7" i="75"/>
  <c r="K7" i="75"/>
  <c r="I7" i="75"/>
  <c r="G7" i="75"/>
  <c r="E7" i="75"/>
  <c r="C7" i="75"/>
  <c r="O6" i="75"/>
  <c r="Q32" i="75"/>
  <c r="Q33" i="75"/>
  <c r="Q34" i="75"/>
  <c r="M32" i="75"/>
  <c r="M33" i="75"/>
  <c r="M34" i="75"/>
  <c r="K32" i="75"/>
  <c r="K33" i="75"/>
  <c r="K34" i="75"/>
  <c r="I32" i="75"/>
  <c r="I33" i="75"/>
  <c r="I34" i="75"/>
  <c r="G32" i="75"/>
  <c r="G33" i="75"/>
  <c r="G34" i="75"/>
  <c r="E32" i="75"/>
  <c r="E33" i="75"/>
  <c r="E34" i="75"/>
  <c r="C32" i="75"/>
  <c r="C33" i="75"/>
  <c r="C34" i="75"/>
  <c r="M7" i="72"/>
  <c r="K7" i="72"/>
  <c r="I7" i="72"/>
  <c r="E7" i="72"/>
  <c r="C7" i="72"/>
  <c r="O32" i="72"/>
  <c r="O33" i="72"/>
  <c r="O34" i="72"/>
  <c r="M32" i="72"/>
  <c r="M33" i="72"/>
  <c r="M34" i="72"/>
  <c r="K32" i="72"/>
  <c r="K33" i="72"/>
  <c r="K34" i="72"/>
  <c r="I32" i="72"/>
  <c r="I33" i="72"/>
  <c r="I34" i="72"/>
  <c r="G32" i="72"/>
  <c r="G33" i="72"/>
  <c r="G34" i="72"/>
  <c r="E32" i="72"/>
  <c r="E33" i="72"/>
  <c r="E34" i="72"/>
  <c r="C32" i="72"/>
  <c r="C33" i="72"/>
  <c r="C34" i="72"/>
  <c r="J7" i="71"/>
  <c r="I7" i="71"/>
  <c r="J6" i="71"/>
  <c r="G7" i="70"/>
  <c r="O7" i="70"/>
  <c r="M7" i="70"/>
  <c r="K7" i="70"/>
  <c r="I7" i="70"/>
  <c r="E7" i="70"/>
  <c r="C7" i="70"/>
  <c r="J7" i="70"/>
  <c r="H7" i="70"/>
  <c r="D7" i="70"/>
  <c r="B7" i="70"/>
  <c r="J6" i="70"/>
  <c r="H6" i="70"/>
  <c r="D6" i="70"/>
  <c r="B6" i="70"/>
  <c r="N32" i="70"/>
  <c r="O32" i="70" s="1"/>
  <c r="N33" i="70"/>
  <c r="N34" i="70"/>
  <c r="O33" i="70"/>
  <c r="O34" i="70"/>
  <c r="M32" i="70"/>
  <c r="M33" i="70"/>
  <c r="M34" i="70"/>
  <c r="K32" i="70"/>
  <c r="K33" i="70"/>
  <c r="K34" i="70"/>
  <c r="I32" i="70"/>
  <c r="I33" i="70"/>
  <c r="I34" i="70"/>
  <c r="G32" i="70"/>
  <c r="G33" i="70"/>
  <c r="G34" i="70"/>
  <c r="E32" i="70"/>
  <c r="E33" i="70"/>
  <c r="E34" i="70"/>
  <c r="C32" i="70"/>
  <c r="C33" i="70"/>
  <c r="C34" i="70"/>
  <c r="K7" i="87" l="1"/>
  <c r="C7" i="87"/>
  <c r="D7" i="87"/>
  <c r="E7" i="87"/>
  <c r="F7" i="87"/>
  <c r="G7" i="87"/>
  <c r="H7" i="87"/>
  <c r="I7" i="87"/>
  <c r="B7" i="87"/>
  <c r="C6" i="87"/>
  <c r="D6" i="87"/>
  <c r="E6" i="87"/>
  <c r="F6" i="87"/>
  <c r="G6" i="87"/>
  <c r="H6" i="87"/>
  <c r="I6" i="87"/>
  <c r="B6" i="87"/>
  <c r="F7" i="68"/>
  <c r="G7" i="68" s="1"/>
  <c r="F6" i="68"/>
  <c r="C6" i="68"/>
  <c r="D6" i="68"/>
  <c r="E6" i="68"/>
  <c r="B6" i="68"/>
  <c r="K7" i="97"/>
  <c r="I7" i="97"/>
  <c r="G7" i="97"/>
  <c r="E7" i="97"/>
  <c r="C7" i="97"/>
  <c r="H7" i="97"/>
  <c r="F7" i="97"/>
  <c r="D7" i="97"/>
  <c r="B7" i="97"/>
  <c r="H6" i="97"/>
  <c r="F6" i="97"/>
  <c r="D6" i="97"/>
  <c r="B6" i="97"/>
  <c r="N7" i="83"/>
  <c r="J7" i="83"/>
  <c r="H7" i="83"/>
  <c r="F7" i="83"/>
  <c r="D7" i="83"/>
  <c r="B7" i="83"/>
  <c r="N6" i="83"/>
  <c r="J6" i="83"/>
  <c r="H6" i="83"/>
  <c r="F6" i="83"/>
  <c r="D6" i="83"/>
  <c r="B6" i="83"/>
  <c r="M32" i="83"/>
  <c r="M33" i="83"/>
  <c r="M34" i="83"/>
  <c r="K32" i="83"/>
  <c r="K33" i="83"/>
  <c r="K34" i="83"/>
  <c r="I32" i="83"/>
  <c r="I33" i="83"/>
  <c r="I34" i="83"/>
  <c r="G32" i="83"/>
  <c r="G33" i="83"/>
  <c r="G34" i="83"/>
  <c r="E32" i="83"/>
  <c r="E33" i="83"/>
  <c r="E34" i="83"/>
  <c r="C32" i="83"/>
  <c r="C33" i="83"/>
  <c r="C34" i="83"/>
  <c r="Q8" i="69"/>
  <c r="O8" i="69"/>
  <c r="M8" i="69"/>
  <c r="K8" i="69"/>
  <c r="I8" i="69"/>
  <c r="G8" i="69"/>
  <c r="E8" i="69"/>
  <c r="C8" i="69"/>
  <c r="P8" i="69"/>
  <c r="N8" i="69"/>
  <c r="L8" i="69"/>
  <c r="J8" i="69"/>
  <c r="H8" i="69"/>
  <c r="F8" i="69"/>
  <c r="D8" i="69"/>
  <c r="B8" i="69"/>
  <c r="P7" i="69"/>
  <c r="N7" i="69"/>
  <c r="L7" i="69"/>
  <c r="J7" i="69"/>
  <c r="H7" i="69"/>
  <c r="F7" i="69"/>
  <c r="D7" i="69"/>
  <c r="B7" i="69"/>
  <c r="Q33" i="69"/>
  <c r="Q34" i="69"/>
  <c r="Q35" i="69"/>
  <c r="O33" i="69"/>
  <c r="O34" i="69"/>
  <c r="O35" i="69"/>
  <c r="M33" i="69"/>
  <c r="M34" i="69"/>
  <c r="M35" i="69"/>
  <c r="K33" i="69"/>
  <c r="K34" i="69"/>
  <c r="K35" i="69"/>
  <c r="I33" i="69"/>
  <c r="I34" i="69"/>
  <c r="I35" i="69"/>
  <c r="G33" i="69"/>
  <c r="G34" i="69"/>
  <c r="G35" i="69"/>
  <c r="E33" i="69"/>
  <c r="E34" i="69"/>
  <c r="E35" i="69"/>
  <c r="C33" i="69"/>
  <c r="C34" i="69"/>
  <c r="C35" i="69"/>
  <c r="I7" i="99" l="1"/>
  <c r="G7" i="99"/>
  <c r="C7" i="99"/>
  <c r="H7" i="99"/>
  <c r="F7" i="99"/>
  <c r="E7" i="99"/>
  <c r="B7" i="99"/>
  <c r="H6" i="99"/>
  <c r="F6" i="99"/>
  <c r="D6" i="99"/>
  <c r="B6" i="99"/>
  <c r="M8" i="98"/>
  <c r="K8" i="98"/>
  <c r="I8" i="98"/>
  <c r="G8" i="98"/>
  <c r="E8" i="98"/>
  <c r="C8" i="98"/>
  <c r="I33" i="98"/>
  <c r="I34" i="98"/>
  <c r="I35" i="98"/>
  <c r="G33" i="98"/>
  <c r="G34" i="98"/>
  <c r="G35" i="98"/>
  <c r="E33" i="98"/>
  <c r="E34" i="98"/>
  <c r="E35" i="98"/>
  <c r="C33" i="98"/>
  <c r="C34" i="98"/>
  <c r="C35" i="98"/>
  <c r="K33" i="98"/>
  <c r="K34" i="98"/>
  <c r="K35" i="98"/>
  <c r="J33" i="98"/>
  <c r="J34" i="98"/>
  <c r="J35" i="98"/>
  <c r="I7" i="96"/>
  <c r="G7" i="96"/>
  <c r="E7" i="96"/>
  <c r="C7" i="96"/>
  <c r="G7" i="49"/>
  <c r="K7" i="95"/>
  <c r="I7" i="95"/>
  <c r="G7" i="95"/>
  <c r="E7" i="95"/>
  <c r="C7" i="95"/>
  <c r="K7" i="61"/>
  <c r="I7" i="61"/>
  <c r="G7" i="61"/>
  <c r="E7" i="61"/>
  <c r="C7" i="61"/>
  <c r="K32" i="61"/>
  <c r="K33" i="61"/>
  <c r="K34" i="61"/>
  <c r="I32" i="61"/>
  <c r="I33" i="61"/>
  <c r="I34" i="61"/>
  <c r="G32" i="61"/>
  <c r="G33" i="61"/>
  <c r="G34" i="61"/>
  <c r="E32" i="61"/>
  <c r="E33" i="61"/>
  <c r="E34" i="61"/>
  <c r="C32" i="61"/>
  <c r="C33" i="61"/>
  <c r="C34" i="61"/>
  <c r="O7" i="58"/>
  <c r="M7" i="58"/>
  <c r="K7" i="58"/>
  <c r="I7" i="58"/>
  <c r="G7" i="58"/>
  <c r="E7" i="58"/>
  <c r="C7" i="58"/>
  <c r="R7" i="94"/>
  <c r="S7" i="94" s="1"/>
  <c r="R6" i="94"/>
  <c r="I7" i="90" l="1"/>
  <c r="G7" i="90"/>
  <c r="E7" i="90"/>
  <c r="C7" i="90"/>
  <c r="K34" i="90"/>
  <c r="I34" i="90"/>
  <c r="G34" i="90"/>
  <c r="E34" i="90"/>
  <c r="C34" i="90"/>
  <c r="I7" i="52"/>
  <c r="G7" i="52"/>
  <c r="E7" i="52"/>
  <c r="C7" i="52"/>
  <c r="K32" i="52"/>
  <c r="K33" i="52"/>
  <c r="K34" i="52"/>
  <c r="I32" i="52"/>
  <c r="I33" i="52"/>
  <c r="I34" i="52"/>
  <c r="G32" i="52"/>
  <c r="G33" i="52"/>
  <c r="G34" i="52"/>
  <c r="E32" i="52"/>
  <c r="E33" i="52"/>
  <c r="E34" i="52"/>
  <c r="C32" i="52"/>
  <c r="C33" i="52"/>
  <c r="C34" i="52"/>
  <c r="D7" i="51"/>
  <c r="I32" i="51"/>
  <c r="I33" i="51"/>
  <c r="I34" i="51"/>
  <c r="G32" i="51"/>
  <c r="G33" i="51"/>
  <c r="G34" i="51"/>
  <c r="E32" i="51"/>
  <c r="E33" i="51"/>
  <c r="E34" i="51"/>
  <c r="C32" i="51"/>
  <c r="C33" i="51"/>
  <c r="C34" i="51"/>
  <c r="B7" i="51"/>
  <c r="L8" i="89" l="1"/>
  <c r="G8" i="89"/>
  <c r="E8" i="89"/>
  <c r="C8" i="89"/>
  <c r="T8" i="82" l="1"/>
  <c r="R8" i="82"/>
  <c r="O8" i="82" l="1"/>
  <c r="L8" i="82"/>
  <c r="I8" i="82"/>
  <c r="H8" i="82"/>
  <c r="S33" i="82"/>
  <c r="S34" i="82"/>
  <c r="S35" i="82"/>
  <c r="R33" i="82"/>
  <c r="R34" i="82"/>
  <c r="R35" i="82"/>
  <c r="Q33" i="82"/>
  <c r="Q34" i="82"/>
  <c r="Q35" i="82"/>
  <c r="M33" i="82"/>
  <c r="M34" i="82"/>
  <c r="M35" i="82"/>
  <c r="J33" i="82"/>
  <c r="J34" i="82"/>
  <c r="J35" i="82"/>
  <c r="G34" i="82"/>
  <c r="G33" i="82"/>
  <c r="G35" i="82"/>
  <c r="D33" i="82"/>
  <c r="D34" i="82"/>
  <c r="D35" i="82"/>
  <c r="F8" i="82" l="1"/>
  <c r="E8" i="82"/>
  <c r="C8" i="82"/>
  <c r="B8" i="82"/>
  <c r="O7" i="82"/>
  <c r="L7" i="82"/>
  <c r="I7" i="82"/>
  <c r="H7" i="82" l="1"/>
  <c r="C7" i="71" l="1"/>
  <c r="D7" i="71"/>
  <c r="E7" i="71"/>
  <c r="F7" i="71"/>
  <c r="G7" i="71"/>
  <c r="C6" i="71"/>
  <c r="D6" i="71"/>
  <c r="E6" i="71"/>
  <c r="F6" i="71"/>
  <c r="G6" i="71"/>
  <c r="B7" i="71"/>
  <c r="B6" i="71"/>
  <c r="J7" i="72"/>
  <c r="J6" i="72"/>
  <c r="H7" i="72"/>
  <c r="H6" i="72"/>
  <c r="D7" i="72"/>
  <c r="F7" i="72"/>
  <c r="G7" i="72" s="1"/>
  <c r="D6" i="72"/>
  <c r="F6" i="72"/>
  <c r="B7" i="72"/>
  <c r="B6" i="72"/>
  <c r="D7" i="75" l="1"/>
  <c r="F7" i="75"/>
  <c r="H7" i="75"/>
  <c r="J7" i="75"/>
  <c r="L6" i="75"/>
  <c r="D6" i="75"/>
  <c r="F6" i="75"/>
  <c r="H6" i="75"/>
  <c r="J6" i="75"/>
  <c r="B7" i="75"/>
  <c r="B6" i="75"/>
  <c r="Q9" i="76"/>
  <c r="S9" i="76"/>
  <c r="U9" i="76"/>
  <c r="W9" i="76"/>
  <c r="Q8" i="76"/>
  <c r="S8" i="76"/>
  <c r="U8" i="76"/>
  <c r="W8" i="76"/>
  <c r="O9" i="76"/>
  <c r="O8" i="76"/>
  <c r="D9" i="76"/>
  <c r="F9" i="76"/>
  <c r="H9" i="76"/>
  <c r="J9" i="76"/>
  <c r="L9" i="76"/>
  <c r="D8" i="76"/>
  <c r="F8" i="76"/>
  <c r="H8" i="76"/>
  <c r="J8" i="76"/>
  <c r="L8" i="76"/>
  <c r="B9" i="76"/>
  <c r="B8" i="76"/>
  <c r="I7" i="81"/>
  <c r="J7" i="81"/>
  <c r="K7" i="81"/>
  <c r="I6" i="81"/>
  <c r="J6" i="81"/>
  <c r="K6" i="81"/>
  <c r="H7" i="81"/>
  <c r="H6" i="81"/>
  <c r="D7" i="81"/>
  <c r="E7" i="81"/>
  <c r="F7" i="81"/>
  <c r="C7" i="81"/>
  <c r="D6" i="81"/>
  <c r="E6" i="81"/>
  <c r="F6" i="81"/>
  <c r="C6" i="81"/>
  <c r="F7" i="82" l="1"/>
  <c r="C7" i="82"/>
  <c r="N8" i="82"/>
  <c r="N7" i="82"/>
  <c r="K8" i="82"/>
  <c r="K7" i="82"/>
  <c r="E7" i="82"/>
  <c r="B7" i="82"/>
  <c r="L8" i="98" l="1"/>
  <c r="L7" i="98"/>
  <c r="D8" i="98"/>
  <c r="F8" i="98"/>
  <c r="H8" i="98"/>
  <c r="J8" i="98"/>
  <c r="B8" i="98"/>
  <c r="D7" i="98"/>
  <c r="F7" i="98"/>
  <c r="H7" i="98"/>
  <c r="J7" i="98"/>
  <c r="B7" i="98"/>
  <c r="D7" i="50"/>
  <c r="E7" i="50"/>
  <c r="C6" i="50"/>
  <c r="F6" i="50" s="1"/>
  <c r="D6" i="50"/>
  <c r="E6" i="50"/>
  <c r="B7" i="50"/>
  <c r="D7" i="96"/>
  <c r="F7" i="96"/>
  <c r="H7" i="96"/>
  <c r="J7" i="96"/>
  <c r="K7" i="96" s="1"/>
  <c r="D6" i="96"/>
  <c r="F6" i="96"/>
  <c r="H6" i="96"/>
  <c r="J6" i="96"/>
  <c r="B7" i="96"/>
  <c r="B6" i="96"/>
  <c r="E7" i="49"/>
  <c r="E6" i="49"/>
  <c r="D6" i="49"/>
  <c r="C6" i="49"/>
  <c r="J7" i="95"/>
  <c r="J6" i="95"/>
  <c r="H7" i="95"/>
  <c r="H6" i="95"/>
  <c r="F7" i="95"/>
  <c r="F6" i="95"/>
  <c r="D7" i="95"/>
  <c r="D6" i="95"/>
  <c r="B7" i="95"/>
  <c r="B6" i="95"/>
  <c r="H7" i="61"/>
  <c r="H6" i="61"/>
  <c r="F7" i="61"/>
  <c r="F6" i="61"/>
  <c r="D7" i="61"/>
  <c r="D6" i="61"/>
  <c r="B7" i="61"/>
  <c r="B6" i="61"/>
  <c r="J7" i="90"/>
  <c r="K7" i="90" s="1"/>
  <c r="J6" i="90"/>
  <c r="H7" i="90"/>
  <c r="H6" i="90"/>
  <c r="F7" i="90"/>
  <c r="F6" i="90"/>
  <c r="D7" i="90"/>
  <c r="D6" i="90"/>
  <c r="B7" i="90"/>
  <c r="B6" i="90"/>
  <c r="J7" i="52"/>
  <c r="K7" i="52" s="1"/>
  <c r="J6" i="52"/>
  <c r="H7" i="52"/>
  <c r="H6" i="52"/>
  <c r="F7" i="52"/>
  <c r="F6" i="52"/>
  <c r="D7" i="52"/>
  <c r="D6" i="52"/>
  <c r="B7" i="52"/>
  <c r="B6" i="52"/>
  <c r="H7" i="51"/>
  <c r="H6" i="51"/>
  <c r="F7" i="51"/>
  <c r="F6" i="51"/>
  <c r="D6" i="51"/>
  <c r="E7" i="51" s="1"/>
  <c r="B6" i="51"/>
  <c r="C7" i="51" s="1"/>
  <c r="I7" i="51" l="1"/>
  <c r="G7" i="51"/>
  <c r="F7" i="50"/>
  <c r="G7" i="50" s="1"/>
  <c r="N6" i="58"/>
  <c r="L7" i="58"/>
  <c r="L6" i="58"/>
  <c r="J7" i="58"/>
  <c r="J6" i="58"/>
  <c r="H7" i="58"/>
  <c r="H6" i="58"/>
  <c r="F7" i="58"/>
  <c r="F6" i="58"/>
  <c r="D7" i="58"/>
  <c r="D6" i="58"/>
  <c r="B7" i="58"/>
  <c r="B6" i="58"/>
  <c r="Q29" i="58"/>
  <c r="Q30" i="58"/>
  <c r="Q31" i="58"/>
  <c r="Q32" i="58"/>
  <c r="Q33" i="58"/>
  <c r="Q34" i="58"/>
  <c r="P32" i="58"/>
  <c r="P33" i="58"/>
  <c r="P34" i="58"/>
  <c r="G32" i="58"/>
  <c r="G33" i="58"/>
  <c r="G34" i="58"/>
  <c r="E29" i="58"/>
  <c r="E30" i="58"/>
  <c r="E31" i="58"/>
  <c r="E32" i="58"/>
  <c r="E33" i="58"/>
  <c r="E34" i="58"/>
  <c r="C29" i="58"/>
  <c r="C30" i="58"/>
  <c r="C31" i="58"/>
  <c r="C32" i="58"/>
  <c r="C33" i="58"/>
  <c r="C34" i="58"/>
  <c r="T35" i="82" l="1"/>
  <c r="U35" i="82"/>
  <c r="T34" i="82"/>
  <c r="U34" i="82"/>
  <c r="T33" i="82"/>
  <c r="U33" i="82"/>
  <c r="J34" i="87" l="1"/>
  <c r="K34" i="87" s="1"/>
  <c r="J33" i="87"/>
  <c r="K33" i="87" s="1"/>
  <c r="J32" i="87"/>
  <c r="K32" i="87" s="1"/>
  <c r="G34" i="68"/>
  <c r="G33" i="68"/>
  <c r="G32" i="68"/>
  <c r="O34" i="83"/>
  <c r="O33" i="83"/>
  <c r="O32" i="83"/>
  <c r="S8" i="82" l="1"/>
  <c r="Q8" i="82"/>
  <c r="P8" i="82"/>
  <c r="M8" i="82"/>
  <c r="J8" i="82"/>
  <c r="G8" i="82"/>
  <c r="D8" i="82"/>
  <c r="S7" i="82"/>
  <c r="Q7" i="82"/>
  <c r="P7" i="82"/>
  <c r="M7" i="82"/>
  <c r="J7" i="82"/>
  <c r="G7" i="82"/>
  <c r="D7" i="82"/>
  <c r="L7" i="80"/>
  <c r="L6" i="80"/>
  <c r="O7" i="78"/>
  <c r="L7" i="78"/>
  <c r="M7" i="78" s="1"/>
  <c r="P6" i="78"/>
  <c r="N6" i="78"/>
  <c r="P8" i="79"/>
  <c r="N8" i="79"/>
  <c r="O8" i="79" s="1"/>
  <c r="L8" i="79"/>
  <c r="M8" i="79" s="1"/>
  <c r="P7" i="79"/>
  <c r="N7" i="79"/>
  <c r="L7" i="79"/>
  <c r="Y9" i="76"/>
  <c r="Y8" i="76"/>
  <c r="L7" i="75"/>
  <c r="L7" i="72"/>
  <c r="N7" i="72" s="1"/>
  <c r="O7" i="72" s="1"/>
  <c r="L6" i="72"/>
  <c r="N6" i="72"/>
  <c r="H7" i="71"/>
  <c r="H6" i="71"/>
  <c r="L7" i="70"/>
  <c r="F7" i="70"/>
  <c r="L6" i="70"/>
  <c r="F6" i="70"/>
  <c r="J7" i="87"/>
  <c r="J6" i="87"/>
  <c r="J7" i="97"/>
  <c r="J6" i="97"/>
  <c r="L6" i="83"/>
  <c r="J7" i="99"/>
  <c r="K7" i="99" s="1"/>
  <c r="J6" i="99"/>
  <c r="P7" i="58"/>
  <c r="Q7" i="58" s="1"/>
  <c r="P6" i="58"/>
  <c r="N7" i="70" l="1"/>
  <c r="N6" i="70"/>
  <c r="U8" i="82"/>
  <c r="U7" i="82"/>
  <c r="J8" i="89"/>
  <c r="J7" i="89"/>
  <c r="F8" i="89"/>
  <c r="F7" i="89"/>
  <c r="D8" i="89"/>
  <c r="D7" i="89"/>
  <c r="J7" i="61" l="1"/>
  <c r="J6" i="61"/>
  <c r="B8" i="89" l="1"/>
  <c r="B7" i="89"/>
  <c r="I34" i="99" l="1"/>
  <c r="G34" i="99"/>
  <c r="E34" i="99"/>
  <c r="C34" i="99"/>
  <c r="I33" i="99"/>
  <c r="G33" i="99"/>
  <c r="E33" i="99"/>
  <c r="C33" i="99"/>
  <c r="I32" i="99"/>
  <c r="G32" i="99"/>
  <c r="E32" i="99"/>
  <c r="C32" i="99"/>
  <c r="I31" i="99"/>
  <c r="G31" i="99"/>
  <c r="E31" i="99"/>
  <c r="C31" i="99"/>
  <c r="I30" i="99"/>
  <c r="G30" i="99"/>
  <c r="E30" i="99"/>
  <c r="C30" i="99"/>
  <c r="I29" i="99"/>
  <c r="G29" i="99"/>
  <c r="E29" i="99"/>
  <c r="C29" i="99"/>
  <c r="J28" i="99"/>
  <c r="I28" i="99"/>
  <c r="G28" i="99"/>
  <c r="E28" i="99"/>
  <c r="C28" i="99"/>
  <c r="J27" i="99"/>
  <c r="I27" i="99"/>
  <c r="G27" i="99"/>
  <c r="E27" i="99"/>
  <c r="C27" i="99"/>
  <c r="J26" i="99"/>
  <c r="I26" i="99"/>
  <c r="G26" i="99"/>
  <c r="E26" i="99"/>
  <c r="C26" i="99"/>
  <c r="J25" i="99"/>
  <c r="I25" i="99"/>
  <c r="G25" i="99"/>
  <c r="E25" i="99"/>
  <c r="C25" i="99"/>
  <c r="J24" i="99"/>
  <c r="I24" i="99"/>
  <c r="G24" i="99"/>
  <c r="E24" i="99"/>
  <c r="C24" i="99"/>
  <c r="J23" i="99"/>
  <c r="I23" i="99"/>
  <c r="G23" i="99"/>
  <c r="E23" i="99"/>
  <c r="C23" i="99"/>
  <c r="J22" i="99"/>
  <c r="K34" i="99" s="1"/>
  <c r="I22" i="99"/>
  <c r="G22" i="99"/>
  <c r="E22" i="99"/>
  <c r="C22" i="99"/>
  <c r="J21" i="99"/>
  <c r="I21" i="99"/>
  <c r="G21" i="99"/>
  <c r="E21" i="99"/>
  <c r="C21" i="99"/>
  <c r="J20" i="99"/>
  <c r="K32" i="99" s="1"/>
  <c r="I20" i="99"/>
  <c r="G20" i="99"/>
  <c r="E20" i="99"/>
  <c r="C20" i="99"/>
  <c r="J19" i="99"/>
  <c r="K31" i="99" s="1"/>
  <c r="J18" i="99"/>
  <c r="K30" i="99" s="1"/>
  <c r="J17" i="99"/>
  <c r="K29" i="99" s="1"/>
  <c r="J16" i="99"/>
  <c r="J15" i="99"/>
  <c r="J14" i="99"/>
  <c r="J13" i="99"/>
  <c r="J12" i="99"/>
  <c r="J11" i="99"/>
  <c r="J10" i="99"/>
  <c r="J9" i="99"/>
  <c r="J8" i="99"/>
  <c r="K27" i="99" l="1"/>
  <c r="K28" i="99"/>
  <c r="K21" i="99"/>
  <c r="K26" i="99"/>
  <c r="K25" i="99"/>
  <c r="K24" i="99"/>
  <c r="K20" i="99"/>
  <c r="K22" i="99"/>
  <c r="K33" i="99"/>
  <c r="K23" i="99"/>
  <c r="M34" i="98" l="1"/>
  <c r="M33" i="98"/>
  <c r="M32" i="98"/>
  <c r="J32" i="98"/>
  <c r="K32" i="98" s="1"/>
  <c r="I32" i="98"/>
  <c r="G32" i="98"/>
  <c r="E32" i="98"/>
  <c r="C32" i="98"/>
  <c r="M31" i="98"/>
  <c r="J31" i="98"/>
  <c r="I31" i="98"/>
  <c r="G31" i="98"/>
  <c r="E31" i="98"/>
  <c r="C31" i="98"/>
  <c r="M30" i="98"/>
  <c r="J30" i="98"/>
  <c r="K30" i="98" s="1"/>
  <c r="I30" i="98"/>
  <c r="G30" i="98"/>
  <c r="E30" i="98"/>
  <c r="C30" i="98"/>
  <c r="M29" i="98"/>
  <c r="J29" i="98"/>
  <c r="I29" i="98"/>
  <c r="G29" i="98"/>
  <c r="E29" i="98"/>
  <c r="C29" i="98"/>
  <c r="M28" i="98"/>
  <c r="J28" i="98"/>
  <c r="I28" i="98"/>
  <c r="G28" i="98"/>
  <c r="E28" i="98"/>
  <c r="C28" i="98"/>
  <c r="M27" i="98"/>
  <c r="J27" i="98"/>
  <c r="I27" i="98"/>
  <c r="G27" i="98"/>
  <c r="E27" i="98"/>
  <c r="C27" i="98"/>
  <c r="M26" i="98"/>
  <c r="J26" i="98"/>
  <c r="I26" i="98"/>
  <c r="G26" i="98"/>
  <c r="E26" i="98"/>
  <c r="C26" i="98"/>
  <c r="M25" i="98"/>
  <c r="J25" i="98"/>
  <c r="K25" i="98" s="1"/>
  <c r="I25" i="98"/>
  <c r="G25" i="98"/>
  <c r="E25" i="98"/>
  <c r="C25" i="98"/>
  <c r="M24" i="98"/>
  <c r="J24" i="98"/>
  <c r="I24" i="98"/>
  <c r="G24" i="98"/>
  <c r="E24" i="98"/>
  <c r="C24" i="98"/>
  <c r="M23" i="98"/>
  <c r="J23" i="98"/>
  <c r="I23" i="98"/>
  <c r="G23" i="98"/>
  <c r="E23" i="98"/>
  <c r="C23" i="98"/>
  <c r="M22" i="98"/>
  <c r="J22" i="98"/>
  <c r="I22" i="98"/>
  <c r="G22" i="98"/>
  <c r="E22" i="98"/>
  <c r="C22" i="98"/>
  <c r="M21" i="98"/>
  <c r="J21" i="98"/>
  <c r="I21" i="98"/>
  <c r="G21" i="98"/>
  <c r="E21" i="98"/>
  <c r="C21" i="98"/>
  <c r="J20" i="98"/>
  <c r="J19" i="98"/>
  <c r="K31" i="98" s="1"/>
  <c r="J18" i="98"/>
  <c r="J17" i="98"/>
  <c r="K29" i="98" s="1"/>
  <c r="J16" i="98"/>
  <c r="J15" i="98"/>
  <c r="K27" i="98" s="1"/>
  <c r="J14" i="98"/>
  <c r="J13" i="98"/>
  <c r="J12" i="98"/>
  <c r="J11" i="98"/>
  <c r="K23" i="98" s="1"/>
  <c r="J10" i="98"/>
  <c r="J9" i="98"/>
  <c r="K24" i="98" l="1"/>
  <c r="K21" i="98"/>
  <c r="K26" i="98"/>
  <c r="K28" i="98"/>
  <c r="K22" i="98"/>
  <c r="J34" i="97" l="1"/>
  <c r="K34" i="97" s="1"/>
  <c r="I34" i="97"/>
  <c r="G34" i="97"/>
  <c r="E34" i="97"/>
  <c r="C34" i="97"/>
  <c r="J33" i="97"/>
  <c r="K33" i="97" s="1"/>
  <c r="I33" i="97"/>
  <c r="G33" i="97"/>
  <c r="E33" i="97"/>
  <c r="C33" i="97"/>
  <c r="J32" i="97"/>
  <c r="K32" i="97" s="1"/>
  <c r="I32" i="97"/>
  <c r="G32" i="97"/>
  <c r="E32" i="97"/>
  <c r="C32" i="97"/>
  <c r="J31" i="97"/>
  <c r="K31" i="97" s="1"/>
  <c r="I31" i="97"/>
  <c r="G31" i="97"/>
  <c r="E31" i="97"/>
  <c r="C31" i="97"/>
  <c r="J30" i="97"/>
  <c r="K30" i="97" s="1"/>
  <c r="I30" i="97"/>
  <c r="G30" i="97"/>
  <c r="E30" i="97"/>
  <c r="C30" i="97"/>
  <c r="J29" i="97"/>
  <c r="K29" i="97" s="1"/>
  <c r="I29" i="97"/>
  <c r="G29" i="97"/>
  <c r="E29" i="97"/>
  <c r="C29" i="97"/>
  <c r="J28" i="97"/>
  <c r="K28" i="97" s="1"/>
  <c r="I28" i="97"/>
  <c r="G28" i="97"/>
  <c r="E28" i="97"/>
  <c r="C28" i="97"/>
  <c r="J27" i="97"/>
  <c r="K27" i="97" s="1"/>
  <c r="I27" i="97"/>
  <c r="G27" i="97"/>
  <c r="E27" i="97"/>
  <c r="C27" i="97"/>
  <c r="J26" i="97"/>
  <c r="K26" i="97" s="1"/>
  <c r="I26" i="97"/>
  <c r="G26" i="97"/>
  <c r="E26" i="97"/>
  <c r="C26" i="97"/>
  <c r="J25" i="97"/>
  <c r="K25" i="97" s="1"/>
  <c r="I25" i="97"/>
  <c r="G25" i="97"/>
  <c r="E25" i="97"/>
  <c r="C25" i="97"/>
  <c r="J24" i="97"/>
  <c r="I24" i="97"/>
  <c r="G24" i="97"/>
  <c r="E24" i="97"/>
  <c r="C24" i="97"/>
  <c r="J23" i="97"/>
  <c r="I23" i="97"/>
  <c r="G23" i="97"/>
  <c r="E23" i="97"/>
  <c r="C23" i="97"/>
  <c r="J22" i="97"/>
  <c r="I22" i="97"/>
  <c r="G22" i="97"/>
  <c r="E22" i="97"/>
  <c r="C22" i="97"/>
  <c r="J21" i="97"/>
  <c r="I21" i="97"/>
  <c r="G21" i="97"/>
  <c r="E21" i="97"/>
  <c r="C21" i="97"/>
  <c r="J20" i="97"/>
  <c r="I20" i="97"/>
  <c r="G20" i="97"/>
  <c r="E20" i="97"/>
  <c r="C20" i="97"/>
  <c r="J19" i="97"/>
  <c r="J18" i="97"/>
  <c r="J17" i="97"/>
  <c r="J16" i="97"/>
  <c r="J15" i="97"/>
  <c r="J14" i="97"/>
  <c r="J13" i="97"/>
  <c r="J12" i="97"/>
  <c r="K24" i="97" s="1"/>
  <c r="J11" i="97"/>
  <c r="J10" i="97"/>
  <c r="K22" i="97" s="1"/>
  <c r="J9" i="97"/>
  <c r="J8" i="97"/>
  <c r="K20" i="97" s="1"/>
  <c r="I34" i="96"/>
  <c r="G34" i="96"/>
  <c r="E34" i="96"/>
  <c r="C34" i="96"/>
  <c r="I33" i="96"/>
  <c r="G33" i="96"/>
  <c r="E33" i="96"/>
  <c r="C33" i="96"/>
  <c r="I32" i="96"/>
  <c r="G32" i="96"/>
  <c r="E32" i="96"/>
  <c r="C32" i="96"/>
  <c r="J31" i="96"/>
  <c r="I31" i="96"/>
  <c r="G31" i="96"/>
  <c r="E31" i="96"/>
  <c r="C31" i="96"/>
  <c r="J30" i="96"/>
  <c r="K30" i="96" s="1"/>
  <c r="I30" i="96"/>
  <c r="G30" i="96"/>
  <c r="E30" i="96"/>
  <c r="C30" i="96"/>
  <c r="K29" i="96"/>
  <c r="J29" i="96"/>
  <c r="I29" i="96"/>
  <c r="G29" i="96"/>
  <c r="E29" i="96"/>
  <c r="C29" i="96"/>
  <c r="J28" i="96"/>
  <c r="K28" i="96" s="1"/>
  <c r="I28" i="96"/>
  <c r="G28" i="96"/>
  <c r="E28" i="96"/>
  <c r="C28" i="96"/>
  <c r="J27" i="96"/>
  <c r="I27" i="96"/>
  <c r="G27" i="96"/>
  <c r="E27" i="96"/>
  <c r="C27" i="96"/>
  <c r="J26" i="96"/>
  <c r="K26" i="96" s="1"/>
  <c r="I26" i="96"/>
  <c r="G26" i="96"/>
  <c r="E26" i="96"/>
  <c r="C26" i="96"/>
  <c r="K25" i="96"/>
  <c r="J25" i="96"/>
  <c r="I25" i="96"/>
  <c r="G25" i="96"/>
  <c r="E25" i="96"/>
  <c r="C25" i="96"/>
  <c r="J24" i="96"/>
  <c r="K24" i="96" s="1"/>
  <c r="I24" i="96"/>
  <c r="G24" i="96"/>
  <c r="E24" i="96"/>
  <c r="C24" i="96"/>
  <c r="I23" i="96"/>
  <c r="G23" i="96"/>
  <c r="E23" i="96"/>
  <c r="C23" i="96"/>
  <c r="J22" i="96"/>
  <c r="K34" i="96" s="1"/>
  <c r="I22" i="96"/>
  <c r="G22" i="96"/>
  <c r="E22" i="96"/>
  <c r="C22" i="96"/>
  <c r="K21" i="96"/>
  <c r="J21" i="96"/>
  <c r="K33" i="96" s="1"/>
  <c r="I21" i="96"/>
  <c r="G21" i="96"/>
  <c r="E21" i="96"/>
  <c r="C21" i="96"/>
  <c r="J20" i="96"/>
  <c r="I20" i="96"/>
  <c r="G20" i="96"/>
  <c r="E20" i="96"/>
  <c r="C20" i="96"/>
  <c r="J19" i="96"/>
  <c r="K31" i="96" s="1"/>
  <c r="J18" i="96"/>
  <c r="J17" i="96"/>
  <c r="J16" i="96"/>
  <c r="J15" i="96"/>
  <c r="K27" i="96" s="1"/>
  <c r="J14" i="96"/>
  <c r="J13" i="96"/>
  <c r="J12" i="96"/>
  <c r="J11" i="96"/>
  <c r="K23" i="96" s="1"/>
  <c r="J10" i="96"/>
  <c r="J9" i="96"/>
  <c r="J8" i="96"/>
  <c r="J34" i="95"/>
  <c r="I34" i="95"/>
  <c r="G34" i="95"/>
  <c r="E34" i="95"/>
  <c r="C34" i="95"/>
  <c r="J33" i="95"/>
  <c r="I33" i="95"/>
  <c r="G33" i="95"/>
  <c r="E33" i="95"/>
  <c r="C33" i="95"/>
  <c r="J32" i="95"/>
  <c r="I32" i="95"/>
  <c r="G32" i="95"/>
  <c r="E32" i="95"/>
  <c r="C32" i="95"/>
  <c r="J31" i="95"/>
  <c r="I31" i="95"/>
  <c r="G31" i="95"/>
  <c r="E31" i="95"/>
  <c r="C31" i="95"/>
  <c r="J30" i="95"/>
  <c r="I30" i="95"/>
  <c r="G30" i="95"/>
  <c r="E30" i="95"/>
  <c r="C30" i="95"/>
  <c r="J29" i="95"/>
  <c r="I29" i="95"/>
  <c r="G29" i="95"/>
  <c r="E29" i="95"/>
  <c r="C29" i="95"/>
  <c r="J28" i="95"/>
  <c r="I28" i="95"/>
  <c r="G28" i="95"/>
  <c r="E28" i="95"/>
  <c r="C28" i="95"/>
  <c r="J27" i="95"/>
  <c r="I27" i="95"/>
  <c r="G27" i="95"/>
  <c r="E27" i="95"/>
  <c r="C27" i="95"/>
  <c r="J26" i="95"/>
  <c r="I26" i="95"/>
  <c r="G26" i="95"/>
  <c r="E26" i="95"/>
  <c r="C26" i="95"/>
  <c r="J25" i="95"/>
  <c r="I25" i="95"/>
  <c r="G25" i="95"/>
  <c r="E25" i="95"/>
  <c r="C25" i="95"/>
  <c r="J24" i="95"/>
  <c r="I24" i="95"/>
  <c r="G24" i="95"/>
  <c r="E24" i="95"/>
  <c r="C24" i="95"/>
  <c r="J23" i="95"/>
  <c r="I23" i="95"/>
  <c r="G23" i="95"/>
  <c r="E23" i="95"/>
  <c r="C23" i="95"/>
  <c r="J22" i="95"/>
  <c r="K22" i="95" s="1"/>
  <c r="I22" i="95"/>
  <c r="G22" i="95"/>
  <c r="E22" i="95"/>
  <c r="C22" i="95"/>
  <c r="J21" i="95"/>
  <c r="K21" i="95" s="1"/>
  <c r="I21" i="95"/>
  <c r="G21" i="95"/>
  <c r="E21" i="95"/>
  <c r="C21" i="95"/>
  <c r="J20" i="95"/>
  <c r="K20" i="95" s="1"/>
  <c r="I20" i="95"/>
  <c r="G20" i="95"/>
  <c r="E20" i="95"/>
  <c r="C20" i="95"/>
  <c r="J19" i="95"/>
  <c r="J18" i="95"/>
  <c r="J17" i="95"/>
  <c r="J16" i="95"/>
  <c r="J15" i="95"/>
  <c r="J14" i="95"/>
  <c r="J13" i="95"/>
  <c r="J12" i="95"/>
  <c r="J11" i="95"/>
  <c r="J33" i="90"/>
  <c r="K33" i="90" s="1"/>
  <c r="I33" i="90"/>
  <c r="G33" i="90"/>
  <c r="E33" i="90"/>
  <c r="C33" i="90"/>
  <c r="J32" i="90"/>
  <c r="K32" i="90" s="1"/>
  <c r="I32" i="90"/>
  <c r="G32" i="90"/>
  <c r="E32" i="90"/>
  <c r="C32" i="90"/>
  <c r="J31" i="90"/>
  <c r="K31" i="90" s="1"/>
  <c r="I31" i="90"/>
  <c r="G31" i="90"/>
  <c r="E31" i="90"/>
  <c r="C31" i="90"/>
  <c r="J30" i="90"/>
  <c r="K30" i="90" s="1"/>
  <c r="I30" i="90"/>
  <c r="G30" i="90"/>
  <c r="E30" i="90"/>
  <c r="C30" i="90"/>
  <c r="J29" i="90"/>
  <c r="K29" i="90" s="1"/>
  <c r="I29" i="90"/>
  <c r="G29" i="90"/>
  <c r="E29" i="90"/>
  <c r="C29" i="90"/>
  <c r="J28" i="90"/>
  <c r="K28" i="90" s="1"/>
  <c r="I28" i="90"/>
  <c r="G28" i="90"/>
  <c r="E28" i="90"/>
  <c r="C28" i="90"/>
  <c r="J27" i="90"/>
  <c r="K27" i="90" s="1"/>
  <c r="I27" i="90"/>
  <c r="G27" i="90"/>
  <c r="E27" i="90"/>
  <c r="C27" i="90"/>
  <c r="J26" i="90"/>
  <c r="K26" i="90" s="1"/>
  <c r="I26" i="90"/>
  <c r="G26" i="90"/>
  <c r="E26" i="90"/>
  <c r="C26" i="90"/>
  <c r="J25" i="90"/>
  <c r="K25" i="90" s="1"/>
  <c r="I25" i="90"/>
  <c r="G25" i="90"/>
  <c r="E25" i="90"/>
  <c r="C25" i="90"/>
  <c r="J24" i="90"/>
  <c r="K24" i="90" s="1"/>
  <c r="I24" i="90"/>
  <c r="G24" i="90"/>
  <c r="E24" i="90"/>
  <c r="C24" i="90"/>
  <c r="J23" i="90"/>
  <c r="I23" i="90"/>
  <c r="G23" i="90"/>
  <c r="E23" i="90"/>
  <c r="C23" i="90"/>
  <c r="J22" i="90"/>
  <c r="I22" i="90"/>
  <c r="G22" i="90"/>
  <c r="E22" i="90"/>
  <c r="C22" i="90"/>
  <c r="J21" i="90"/>
  <c r="I21" i="90"/>
  <c r="G21" i="90"/>
  <c r="E21" i="90"/>
  <c r="C21" i="90"/>
  <c r="J20" i="90"/>
  <c r="I20" i="90"/>
  <c r="G20" i="90"/>
  <c r="E20" i="90"/>
  <c r="C20" i="90"/>
  <c r="J19" i="90"/>
  <c r="J18" i="90"/>
  <c r="J17" i="90"/>
  <c r="J16" i="90"/>
  <c r="J15" i="90"/>
  <c r="J14" i="90"/>
  <c r="J13" i="90"/>
  <c r="J12" i="90"/>
  <c r="J11" i="90"/>
  <c r="J10" i="90"/>
  <c r="J9" i="90"/>
  <c r="J8" i="90"/>
  <c r="L35" i="89"/>
  <c r="G35" i="89"/>
  <c r="E35" i="89"/>
  <c r="C35" i="89"/>
  <c r="L34" i="89"/>
  <c r="G34" i="89"/>
  <c r="E34" i="89"/>
  <c r="C34" i="89"/>
  <c r="L33" i="89"/>
  <c r="G33" i="89"/>
  <c r="E33" i="89"/>
  <c r="C33" i="89"/>
  <c r="L32" i="89"/>
  <c r="G32" i="89"/>
  <c r="E32" i="89"/>
  <c r="C32" i="89"/>
  <c r="L31" i="89"/>
  <c r="G31" i="89"/>
  <c r="E31" i="89"/>
  <c r="C31" i="89"/>
  <c r="L30" i="89"/>
  <c r="G30" i="89"/>
  <c r="E30" i="89"/>
  <c r="C30" i="89"/>
  <c r="L29" i="89"/>
  <c r="G29" i="89"/>
  <c r="E29" i="89"/>
  <c r="C29" i="89"/>
  <c r="L28" i="89"/>
  <c r="G28" i="89"/>
  <c r="E28" i="89"/>
  <c r="C28" i="89"/>
  <c r="L27" i="89"/>
  <c r="G27" i="89"/>
  <c r="E27" i="89"/>
  <c r="C27" i="89"/>
  <c r="L26" i="89"/>
  <c r="G26" i="89"/>
  <c r="E26" i="89"/>
  <c r="C26" i="89"/>
  <c r="L25" i="89"/>
  <c r="G25" i="89"/>
  <c r="E25" i="89"/>
  <c r="C25" i="89"/>
  <c r="L24" i="89"/>
  <c r="G24" i="89"/>
  <c r="E24" i="89"/>
  <c r="C24" i="89"/>
  <c r="L23" i="89"/>
  <c r="G23" i="89"/>
  <c r="E23" i="89"/>
  <c r="C23" i="89"/>
  <c r="L22" i="89"/>
  <c r="G22" i="89"/>
  <c r="E22" i="89"/>
  <c r="C22" i="89"/>
  <c r="L21" i="89"/>
  <c r="G21" i="89"/>
  <c r="E21" i="89"/>
  <c r="C21" i="89"/>
  <c r="K23" i="97" l="1"/>
  <c r="K21" i="97"/>
  <c r="K20" i="96"/>
  <c r="K25" i="95"/>
  <c r="K33" i="95"/>
  <c r="K26" i="95"/>
  <c r="K30" i="95"/>
  <c r="K34" i="95"/>
  <c r="K27" i="95"/>
  <c r="K31" i="95"/>
  <c r="K29" i="95"/>
  <c r="K24" i="95"/>
  <c r="K28" i="95"/>
  <c r="K32" i="95"/>
  <c r="K23" i="95"/>
  <c r="K23" i="90"/>
  <c r="K20" i="90"/>
  <c r="K22" i="90"/>
  <c r="K21" i="90"/>
  <c r="K32" i="96"/>
  <c r="K22" i="96"/>
  <c r="K24" i="58" l="1"/>
  <c r="O27" i="58"/>
  <c r="L31" i="80" l="1"/>
  <c r="L14" i="80"/>
  <c r="L15" i="80"/>
  <c r="L16" i="80"/>
  <c r="L17" i="80"/>
  <c r="L18" i="80"/>
  <c r="L19" i="80"/>
  <c r="L20" i="80"/>
  <c r="L21" i="80"/>
  <c r="L22" i="80"/>
  <c r="L23" i="80"/>
  <c r="L24" i="80"/>
  <c r="L25" i="80"/>
  <c r="L26" i="80"/>
  <c r="L27" i="80"/>
  <c r="L28" i="80"/>
  <c r="L29" i="80"/>
  <c r="L30" i="80"/>
  <c r="L13" i="80"/>
  <c r="L12" i="80"/>
  <c r="L11" i="80"/>
  <c r="L10" i="80"/>
  <c r="L9" i="80"/>
  <c r="L8" i="80"/>
  <c r="O24" i="58"/>
  <c r="C24" i="58"/>
  <c r="L20" i="78" l="1"/>
  <c r="P9" i="78"/>
  <c r="P10" i="78"/>
  <c r="P11" i="78"/>
  <c r="P12" i="78"/>
  <c r="P13" i="78"/>
  <c r="P14" i="78"/>
  <c r="P15" i="78"/>
  <c r="P16" i="78"/>
  <c r="P17" i="78"/>
  <c r="P18" i="78"/>
  <c r="P19" i="78"/>
  <c r="P20" i="78"/>
  <c r="P21" i="78"/>
  <c r="P22" i="78"/>
  <c r="P23" i="78"/>
  <c r="Q23" i="78" s="1"/>
  <c r="P24" i="78"/>
  <c r="P25" i="78"/>
  <c r="P26" i="78"/>
  <c r="P27" i="78"/>
  <c r="P28" i="78"/>
  <c r="P29" i="78"/>
  <c r="P30" i="78"/>
  <c r="P31" i="78"/>
  <c r="P8" i="78"/>
  <c r="N9" i="78"/>
  <c r="N10" i="78"/>
  <c r="N11" i="78"/>
  <c r="N12" i="78"/>
  <c r="N13" i="78"/>
  <c r="N14" i="78"/>
  <c r="N15" i="78"/>
  <c r="N16" i="78"/>
  <c r="N17" i="78"/>
  <c r="N18" i="78"/>
  <c r="N19" i="78"/>
  <c r="N20" i="78"/>
  <c r="N21" i="78"/>
  <c r="N22" i="78"/>
  <c r="N23" i="78"/>
  <c r="N24" i="78"/>
  <c r="N25" i="78"/>
  <c r="N26" i="78"/>
  <c r="N27" i="78"/>
  <c r="N28" i="78"/>
  <c r="N29" i="78"/>
  <c r="N30" i="78"/>
  <c r="N8" i="78"/>
  <c r="L10" i="78"/>
  <c r="L11" i="78"/>
  <c r="L12" i="78"/>
  <c r="L13" i="78"/>
  <c r="L14" i="78"/>
  <c r="L15" i="78"/>
  <c r="L16" i="78"/>
  <c r="L17" i="78"/>
  <c r="L18" i="78"/>
  <c r="L19" i="78"/>
  <c r="L21" i="78"/>
  <c r="L22" i="78"/>
  <c r="L23" i="78"/>
  <c r="L24" i="78"/>
  <c r="L25" i="78"/>
  <c r="L26" i="78"/>
  <c r="L27" i="78"/>
  <c r="L28" i="78"/>
  <c r="L29" i="78"/>
  <c r="L30" i="78"/>
  <c r="L9" i="78"/>
  <c r="L8" i="78"/>
  <c r="N9" i="79"/>
  <c r="P9" i="79"/>
  <c r="P17" i="58" l="1"/>
  <c r="E21" i="52" l="1"/>
  <c r="E22" i="52"/>
  <c r="E23" i="52"/>
  <c r="E24" i="52"/>
  <c r="E25" i="52"/>
  <c r="E26" i="52"/>
  <c r="E27" i="52"/>
  <c r="E28" i="52"/>
  <c r="E29" i="52"/>
  <c r="E30" i="52"/>
  <c r="E31" i="52"/>
  <c r="E20" i="52"/>
  <c r="P9" i="58"/>
  <c r="P10" i="58"/>
  <c r="P11" i="58"/>
  <c r="P12" i="58"/>
  <c r="P13" i="58"/>
  <c r="P14" i="58"/>
  <c r="P15" i="58"/>
  <c r="P16" i="58"/>
  <c r="P18" i="58"/>
  <c r="P19" i="58"/>
  <c r="P20" i="58"/>
  <c r="P21" i="58"/>
  <c r="P22" i="58"/>
  <c r="P23" i="58"/>
  <c r="P24" i="58"/>
  <c r="P25" i="58"/>
  <c r="P26" i="58"/>
  <c r="P27" i="58"/>
  <c r="P28" i="58"/>
  <c r="P29" i="58"/>
  <c r="P30" i="58"/>
  <c r="P31" i="58"/>
  <c r="P8" i="58"/>
  <c r="J8" i="87" l="1"/>
  <c r="J31" i="87"/>
  <c r="J30" i="87"/>
  <c r="K30" i="87" s="1"/>
  <c r="J29" i="87"/>
  <c r="K29" i="87" s="1"/>
  <c r="J28" i="87"/>
  <c r="J27" i="87"/>
  <c r="J26" i="87"/>
  <c r="J25" i="87"/>
  <c r="K25" i="87" s="1"/>
  <c r="J24" i="87"/>
  <c r="J23" i="87"/>
  <c r="J22" i="87"/>
  <c r="J21" i="87"/>
  <c r="J20" i="87"/>
  <c r="K20" i="87" s="1"/>
  <c r="J19" i="87"/>
  <c r="J18" i="87"/>
  <c r="J17" i="87"/>
  <c r="J16" i="87"/>
  <c r="J15" i="87"/>
  <c r="J14" i="87"/>
  <c r="K26" i="87" s="1"/>
  <c r="J13" i="87"/>
  <c r="J12" i="87"/>
  <c r="J11" i="87"/>
  <c r="J10" i="87"/>
  <c r="J9" i="87"/>
  <c r="K31" i="87"/>
  <c r="K27" i="87"/>
  <c r="K23" i="87"/>
  <c r="K22" i="87"/>
  <c r="K21" i="87" l="1"/>
  <c r="K24" i="87"/>
  <c r="K28" i="87"/>
  <c r="O31" i="83"/>
  <c r="L31" i="83"/>
  <c r="K31" i="83"/>
  <c r="I31" i="83"/>
  <c r="G31" i="83"/>
  <c r="E31" i="83"/>
  <c r="C31" i="83"/>
  <c r="O30" i="83"/>
  <c r="L30" i="83"/>
  <c r="K30" i="83"/>
  <c r="I30" i="83"/>
  <c r="G30" i="83"/>
  <c r="E30" i="83"/>
  <c r="C30" i="83"/>
  <c r="O29" i="83"/>
  <c r="L29" i="83"/>
  <c r="K29" i="83"/>
  <c r="I29" i="83"/>
  <c r="G29" i="83"/>
  <c r="E29" i="83"/>
  <c r="C29" i="83"/>
  <c r="O28" i="83"/>
  <c r="L28" i="83"/>
  <c r="K28" i="83"/>
  <c r="I28" i="83"/>
  <c r="G28" i="83"/>
  <c r="E28" i="83"/>
  <c r="C28" i="83"/>
  <c r="O27" i="83"/>
  <c r="L27" i="83"/>
  <c r="K27" i="83"/>
  <c r="I27" i="83"/>
  <c r="G27" i="83"/>
  <c r="E27" i="83"/>
  <c r="C27" i="83"/>
  <c r="O26" i="83"/>
  <c r="L26" i="83"/>
  <c r="K26" i="83"/>
  <c r="I26" i="83"/>
  <c r="G26" i="83"/>
  <c r="E26" i="83"/>
  <c r="C26" i="83"/>
  <c r="O25" i="83"/>
  <c r="L25" i="83"/>
  <c r="K25" i="83"/>
  <c r="I25" i="83"/>
  <c r="G25" i="83"/>
  <c r="E25" i="83"/>
  <c r="C25" i="83"/>
  <c r="O24" i="83"/>
  <c r="L24" i="83"/>
  <c r="K24" i="83"/>
  <c r="I24" i="83"/>
  <c r="G24" i="83"/>
  <c r="E24" i="83"/>
  <c r="C24" i="83"/>
  <c r="L23" i="83"/>
  <c r="K23" i="83"/>
  <c r="I23" i="83"/>
  <c r="G23" i="83"/>
  <c r="E23" i="83"/>
  <c r="C23" i="83"/>
  <c r="L22" i="83"/>
  <c r="K22" i="83"/>
  <c r="I22" i="83"/>
  <c r="G22" i="83"/>
  <c r="E22" i="83"/>
  <c r="C22" i="83"/>
  <c r="O21" i="83"/>
  <c r="L21" i="83"/>
  <c r="K21" i="83"/>
  <c r="I21" i="83"/>
  <c r="G21" i="83"/>
  <c r="E21" i="83"/>
  <c r="C21" i="83"/>
  <c r="O20" i="83"/>
  <c r="L20" i="83"/>
  <c r="K20" i="83"/>
  <c r="I20" i="83"/>
  <c r="G20" i="83"/>
  <c r="E20" i="83"/>
  <c r="C20" i="83"/>
  <c r="L19" i="83"/>
  <c r="L18" i="83"/>
  <c r="L17" i="83"/>
  <c r="L16" i="83"/>
  <c r="L15" i="83"/>
  <c r="L14" i="83"/>
  <c r="L13" i="83"/>
  <c r="M25" i="83" s="1"/>
  <c r="L12" i="83"/>
  <c r="M24" i="83" s="1"/>
  <c r="L10" i="83"/>
  <c r="L9" i="83"/>
  <c r="L8" i="83"/>
  <c r="F31" i="68"/>
  <c r="F30" i="68"/>
  <c r="F29" i="68"/>
  <c r="F28" i="68"/>
  <c r="F27" i="68"/>
  <c r="F26" i="68"/>
  <c r="F25" i="68"/>
  <c r="F24" i="68"/>
  <c r="F23" i="68"/>
  <c r="F22" i="68"/>
  <c r="G22" i="68" s="1"/>
  <c r="F21" i="68"/>
  <c r="G21" i="68" s="1"/>
  <c r="F20" i="68"/>
  <c r="G20" i="68" s="1"/>
  <c r="F19" i="68"/>
  <c r="F18" i="68"/>
  <c r="F17" i="68"/>
  <c r="F16" i="68"/>
  <c r="F15" i="68"/>
  <c r="F14" i="68"/>
  <c r="F13" i="68"/>
  <c r="F12" i="68"/>
  <c r="F11" i="68"/>
  <c r="L9" i="79"/>
  <c r="S32" i="82"/>
  <c r="Q32" i="82"/>
  <c r="P32" i="82"/>
  <c r="M32" i="82"/>
  <c r="J32" i="82"/>
  <c r="G32" i="82"/>
  <c r="D32" i="82"/>
  <c r="S31" i="82"/>
  <c r="T31" i="82" s="1"/>
  <c r="Q31" i="82"/>
  <c r="P31" i="82"/>
  <c r="M31" i="82"/>
  <c r="J31" i="82"/>
  <c r="D31" i="82"/>
  <c r="S30" i="82"/>
  <c r="Q30" i="82"/>
  <c r="P30" i="82"/>
  <c r="M30" i="82"/>
  <c r="J30" i="82"/>
  <c r="G30" i="82"/>
  <c r="D30" i="82"/>
  <c r="S29" i="82"/>
  <c r="Q29" i="82"/>
  <c r="P29" i="82"/>
  <c r="M29" i="82"/>
  <c r="J29" i="82"/>
  <c r="G29" i="82"/>
  <c r="D29" i="82"/>
  <c r="S28" i="82"/>
  <c r="T28" i="82" s="1"/>
  <c r="Q28" i="82"/>
  <c r="P28" i="82"/>
  <c r="M28" i="82"/>
  <c r="J28" i="82"/>
  <c r="G28" i="82"/>
  <c r="D28" i="82"/>
  <c r="S27" i="82"/>
  <c r="Q27" i="82"/>
  <c r="R27" i="82" s="1"/>
  <c r="P27" i="82"/>
  <c r="M27" i="82"/>
  <c r="J27" i="82"/>
  <c r="G27" i="82"/>
  <c r="D27" i="82"/>
  <c r="S26" i="82"/>
  <c r="Q26" i="82"/>
  <c r="P26" i="82"/>
  <c r="M26" i="82"/>
  <c r="J26" i="82"/>
  <c r="G26" i="82"/>
  <c r="D26" i="82"/>
  <c r="S25" i="82"/>
  <c r="Q25" i="82"/>
  <c r="P25" i="82"/>
  <c r="M25" i="82"/>
  <c r="J25" i="82"/>
  <c r="G25" i="82"/>
  <c r="D25" i="82"/>
  <c r="S24" i="82"/>
  <c r="T24" i="82" s="1"/>
  <c r="Q24" i="82"/>
  <c r="P24" i="82"/>
  <c r="M24" i="82"/>
  <c r="J24" i="82"/>
  <c r="G24" i="82"/>
  <c r="D24" i="82"/>
  <c r="S23" i="82"/>
  <c r="Q23" i="82"/>
  <c r="R23" i="82" s="1"/>
  <c r="P23" i="82"/>
  <c r="M23" i="82"/>
  <c r="J23" i="82"/>
  <c r="G23" i="82"/>
  <c r="D23" i="82"/>
  <c r="S22" i="82"/>
  <c r="Q22" i="82"/>
  <c r="P22" i="82"/>
  <c r="M22" i="82"/>
  <c r="J22" i="82"/>
  <c r="G22" i="82"/>
  <c r="D22" i="82"/>
  <c r="S21" i="82"/>
  <c r="Q21" i="82"/>
  <c r="P21" i="82"/>
  <c r="M21" i="82"/>
  <c r="J21" i="82"/>
  <c r="G21" i="82"/>
  <c r="D21" i="82"/>
  <c r="U20" i="82"/>
  <c r="S20" i="82"/>
  <c r="Q20" i="82"/>
  <c r="P20" i="82"/>
  <c r="M20" i="82"/>
  <c r="J20" i="82"/>
  <c r="G20" i="82"/>
  <c r="D20" i="82"/>
  <c r="U19" i="82"/>
  <c r="S19" i="82"/>
  <c r="Q19" i="82"/>
  <c r="P19" i="82"/>
  <c r="M19" i="82"/>
  <c r="J19" i="82"/>
  <c r="G19" i="82"/>
  <c r="D19" i="82"/>
  <c r="U18" i="82"/>
  <c r="S18" i="82"/>
  <c r="T30" i="82" s="1"/>
  <c r="Q18" i="82"/>
  <c r="P18" i="82"/>
  <c r="M18" i="82"/>
  <c r="J18" i="82"/>
  <c r="G18" i="82"/>
  <c r="D18" i="82"/>
  <c r="U17" i="82"/>
  <c r="S17" i="82"/>
  <c r="Q17" i="82"/>
  <c r="P17" i="82"/>
  <c r="M17" i="82"/>
  <c r="J17" i="82"/>
  <c r="G17" i="82"/>
  <c r="D17" i="82"/>
  <c r="U16" i="82"/>
  <c r="S16" i="82"/>
  <c r="Q16" i="82"/>
  <c r="P16" i="82"/>
  <c r="M16" i="82"/>
  <c r="J16" i="82"/>
  <c r="G16" i="82"/>
  <c r="D16" i="82"/>
  <c r="U15" i="82"/>
  <c r="S15" i="82"/>
  <c r="Q15" i="82"/>
  <c r="P15" i="82"/>
  <c r="M15" i="82"/>
  <c r="J15" i="82"/>
  <c r="G15" i="82"/>
  <c r="D15" i="82"/>
  <c r="U14" i="82"/>
  <c r="S14" i="82"/>
  <c r="Q14" i="82"/>
  <c r="P14" i="82"/>
  <c r="M14" i="82"/>
  <c r="J14" i="82"/>
  <c r="G14" i="82"/>
  <c r="D14" i="82"/>
  <c r="U13" i="82"/>
  <c r="S13" i="82"/>
  <c r="Q13" i="82"/>
  <c r="P13" i="82"/>
  <c r="M13" i="82"/>
  <c r="J13" i="82"/>
  <c r="G13" i="82"/>
  <c r="D13" i="82"/>
  <c r="U12" i="82"/>
  <c r="S12" i="82"/>
  <c r="Q12" i="82"/>
  <c r="P12" i="82"/>
  <c r="M12" i="82"/>
  <c r="J12" i="82"/>
  <c r="G12" i="82"/>
  <c r="D12" i="82"/>
  <c r="U11" i="82"/>
  <c r="S11" i="82"/>
  <c r="Q11" i="82"/>
  <c r="P11" i="82"/>
  <c r="M11" i="82"/>
  <c r="J11" i="82"/>
  <c r="G11" i="82"/>
  <c r="D11" i="82"/>
  <c r="U10" i="82"/>
  <c r="S10" i="82"/>
  <c r="Q10" i="82"/>
  <c r="P10" i="82"/>
  <c r="M10" i="82"/>
  <c r="J10" i="82"/>
  <c r="G10" i="82"/>
  <c r="D10" i="82"/>
  <c r="U9" i="82"/>
  <c r="S9" i="82"/>
  <c r="Q9" i="82"/>
  <c r="P9" i="82"/>
  <c r="M9" i="82"/>
  <c r="J9" i="82"/>
  <c r="G9" i="82"/>
  <c r="D9" i="82"/>
  <c r="K32" i="81"/>
  <c r="F32" i="81"/>
  <c r="K31" i="81"/>
  <c r="F31" i="81"/>
  <c r="K30" i="81"/>
  <c r="F30" i="81"/>
  <c r="K29" i="81"/>
  <c r="F29" i="81"/>
  <c r="K28" i="81"/>
  <c r="F28" i="81"/>
  <c r="K27" i="81"/>
  <c r="F27" i="81"/>
  <c r="K26" i="81"/>
  <c r="F26" i="81"/>
  <c r="K25" i="81"/>
  <c r="F25" i="81"/>
  <c r="K24" i="81"/>
  <c r="F24" i="81"/>
  <c r="K23" i="81"/>
  <c r="F23" i="81"/>
  <c r="K22" i="81"/>
  <c r="F22" i="81"/>
  <c r="K21" i="81"/>
  <c r="F21" i="81"/>
  <c r="K20" i="81"/>
  <c r="F20" i="81"/>
  <c r="K19" i="81"/>
  <c r="F19" i="81"/>
  <c r="K18" i="81"/>
  <c r="F18" i="81"/>
  <c r="K17" i="81"/>
  <c r="F17" i="81"/>
  <c r="K16" i="81"/>
  <c r="F16" i="81"/>
  <c r="K15" i="81"/>
  <c r="F15" i="81"/>
  <c r="K14" i="81"/>
  <c r="F14" i="81"/>
  <c r="K13" i="81"/>
  <c r="F13" i="81"/>
  <c r="K12" i="81"/>
  <c r="F12" i="81"/>
  <c r="K11" i="81"/>
  <c r="F11" i="81"/>
  <c r="K10" i="81"/>
  <c r="F10" i="81"/>
  <c r="K9" i="81"/>
  <c r="F9" i="81"/>
  <c r="K8" i="81"/>
  <c r="J8" i="81"/>
  <c r="I8" i="81"/>
  <c r="H8" i="81"/>
  <c r="F8" i="81"/>
  <c r="E8" i="81"/>
  <c r="D8" i="81"/>
  <c r="C8" i="81"/>
  <c r="G8" i="81"/>
  <c r="M31" i="80"/>
  <c r="K31" i="80"/>
  <c r="I31" i="80"/>
  <c r="G31" i="80"/>
  <c r="E31" i="80"/>
  <c r="C31" i="80"/>
  <c r="M30" i="80"/>
  <c r="K30" i="80"/>
  <c r="I30" i="80"/>
  <c r="G30" i="80"/>
  <c r="E30" i="80"/>
  <c r="C30" i="80"/>
  <c r="M29" i="80"/>
  <c r="K29" i="80"/>
  <c r="I29" i="80"/>
  <c r="G29" i="80"/>
  <c r="E29" i="80"/>
  <c r="C29" i="80"/>
  <c r="M28" i="80"/>
  <c r="K28" i="80"/>
  <c r="I28" i="80"/>
  <c r="G28" i="80"/>
  <c r="E28" i="80"/>
  <c r="C28" i="80"/>
  <c r="M27" i="80"/>
  <c r="K27" i="80"/>
  <c r="I27" i="80"/>
  <c r="G27" i="80"/>
  <c r="E27" i="80"/>
  <c r="C27" i="80"/>
  <c r="M26" i="80"/>
  <c r="K26" i="80"/>
  <c r="I26" i="80"/>
  <c r="G26" i="80"/>
  <c r="E26" i="80"/>
  <c r="C26" i="80"/>
  <c r="M25" i="80"/>
  <c r="K25" i="80"/>
  <c r="I25" i="80"/>
  <c r="G25" i="80"/>
  <c r="E25" i="80"/>
  <c r="C25" i="80"/>
  <c r="M24" i="80"/>
  <c r="K24" i="80"/>
  <c r="I24" i="80"/>
  <c r="G24" i="80"/>
  <c r="E24" i="80"/>
  <c r="C24" i="80"/>
  <c r="M23" i="80"/>
  <c r="K23" i="80"/>
  <c r="I23" i="80"/>
  <c r="G23" i="80"/>
  <c r="E23" i="80"/>
  <c r="C23" i="80"/>
  <c r="M22" i="80"/>
  <c r="K22" i="80"/>
  <c r="I22" i="80"/>
  <c r="G22" i="80"/>
  <c r="E22" i="80"/>
  <c r="C22" i="80"/>
  <c r="M21" i="80"/>
  <c r="K21" i="80"/>
  <c r="I21" i="80"/>
  <c r="G21" i="80"/>
  <c r="E21" i="80"/>
  <c r="C21" i="80"/>
  <c r="M20" i="80"/>
  <c r="K20" i="80"/>
  <c r="I20" i="80"/>
  <c r="G20" i="80"/>
  <c r="E20" i="80"/>
  <c r="C20" i="80"/>
  <c r="Q31" i="78"/>
  <c r="O31" i="78"/>
  <c r="K31" i="78"/>
  <c r="I31" i="78"/>
  <c r="G31" i="78"/>
  <c r="E31" i="78"/>
  <c r="C31" i="78"/>
  <c r="Q30" i="78"/>
  <c r="O30" i="78"/>
  <c r="M30" i="78"/>
  <c r="K30" i="78"/>
  <c r="I30" i="78"/>
  <c r="G30" i="78"/>
  <c r="E30" i="78"/>
  <c r="C30" i="78"/>
  <c r="Q29" i="78"/>
  <c r="O29" i="78"/>
  <c r="M29" i="78"/>
  <c r="K29" i="78"/>
  <c r="I29" i="78"/>
  <c r="G29" i="78"/>
  <c r="E29" i="78"/>
  <c r="C29" i="78"/>
  <c r="Q28" i="78"/>
  <c r="O28" i="78"/>
  <c r="M28" i="78"/>
  <c r="K28" i="78"/>
  <c r="I28" i="78"/>
  <c r="G28" i="78"/>
  <c r="E28" i="78"/>
  <c r="C28" i="78"/>
  <c r="Q27" i="78"/>
  <c r="O27" i="78"/>
  <c r="M27" i="78"/>
  <c r="K27" i="78"/>
  <c r="I27" i="78"/>
  <c r="G27" i="78"/>
  <c r="E27" i="78"/>
  <c r="C27" i="78"/>
  <c r="Q26" i="78"/>
  <c r="O26" i="78"/>
  <c r="M26" i="78"/>
  <c r="K26" i="78"/>
  <c r="I26" i="78"/>
  <c r="G26" i="78"/>
  <c r="E26" i="78"/>
  <c r="C26" i="78"/>
  <c r="Q25" i="78"/>
  <c r="O25" i="78"/>
  <c r="M25" i="78"/>
  <c r="K25" i="78"/>
  <c r="I25" i="78"/>
  <c r="G25" i="78"/>
  <c r="E25" i="78"/>
  <c r="C25" i="78"/>
  <c r="Q24" i="78"/>
  <c r="O24" i="78"/>
  <c r="M24" i="78"/>
  <c r="K24" i="78"/>
  <c r="I24" i="78"/>
  <c r="G24" i="78"/>
  <c r="E24" i="78"/>
  <c r="C24" i="78"/>
  <c r="O23" i="78"/>
  <c r="M23" i="78"/>
  <c r="K23" i="78"/>
  <c r="I23" i="78"/>
  <c r="G23" i="78"/>
  <c r="E23" i="78"/>
  <c r="C23" i="78"/>
  <c r="Q22" i="78"/>
  <c r="O22" i="78"/>
  <c r="M22" i="78"/>
  <c r="K22" i="78"/>
  <c r="I22" i="78"/>
  <c r="G22" i="78"/>
  <c r="E22" i="78"/>
  <c r="C22" i="78"/>
  <c r="Q21" i="78"/>
  <c r="O21" i="78"/>
  <c r="M21" i="78"/>
  <c r="K21" i="78"/>
  <c r="I21" i="78"/>
  <c r="G21" i="78"/>
  <c r="E21" i="78"/>
  <c r="C21" i="78"/>
  <c r="Q20" i="78"/>
  <c r="O20" i="78"/>
  <c r="M20" i="78"/>
  <c r="K20" i="78"/>
  <c r="I20" i="78"/>
  <c r="G20" i="78"/>
  <c r="E20" i="78"/>
  <c r="C20" i="78"/>
  <c r="K31" i="77"/>
  <c r="I31" i="77"/>
  <c r="G31" i="77"/>
  <c r="E31" i="77"/>
  <c r="C31" i="77"/>
  <c r="K30" i="77"/>
  <c r="I30" i="77"/>
  <c r="G30" i="77"/>
  <c r="E30" i="77"/>
  <c r="C30" i="77"/>
  <c r="K29" i="77"/>
  <c r="I29" i="77"/>
  <c r="G29" i="77"/>
  <c r="E29" i="77"/>
  <c r="C29" i="77"/>
  <c r="K28" i="77"/>
  <c r="I28" i="77"/>
  <c r="G28" i="77"/>
  <c r="E28" i="77"/>
  <c r="C28" i="77"/>
  <c r="K27" i="77"/>
  <c r="I27" i="77"/>
  <c r="G27" i="77"/>
  <c r="E27" i="77"/>
  <c r="C27" i="77"/>
  <c r="K26" i="77"/>
  <c r="I26" i="77"/>
  <c r="G26" i="77"/>
  <c r="E26" i="77"/>
  <c r="C26" i="77"/>
  <c r="K25" i="77"/>
  <c r="I25" i="77"/>
  <c r="G25" i="77"/>
  <c r="E25" i="77"/>
  <c r="C25" i="77"/>
  <c r="K24" i="77"/>
  <c r="I24" i="77"/>
  <c r="G24" i="77"/>
  <c r="E24" i="77"/>
  <c r="C24" i="77"/>
  <c r="K23" i="77"/>
  <c r="I23" i="77"/>
  <c r="G23" i="77"/>
  <c r="E23" i="77"/>
  <c r="C23" i="77"/>
  <c r="K22" i="77"/>
  <c r="I22" i="77"/>
  <c r="G22" i="77"/>
  <c r="E22" i="77"/>
  <c r="C22" i="77"/>
  <c r="K21" i="77"/>
  <c r="I21" i="77"/>
  <c r="G21" i="77"/>
  <c r="E21" i="77"/>
  <c r="C21" i="77"/>
  <c r="K20" i="77"/>
  <c r="I20" i="77"/>
  <c r="G20" i="77"/>
  <c r="E20" i="77"/>
  <c r="C20" i="77"/>
  <c r="L28" i="79"/>
  <c r="N20" i="79"/>
  <c r="N19" i="79"/>
  <c r="N18" i="79"/>
  <c r="N17" i="79"/>
  <c r="N16" i="79"/>
  <c r="N15" i="79"/>
  <c r="N14" i="79"/>
  <c r="N13" i="79"/>
  <c r="N12" i="79"/>
  <c r="N11" i="79"/>
  <c r="N10" i="79"/>
  <c r="Y33" i="76"/>
  <c r="X33" i="76"/>
  <c r="V33" i="76"/>
  <c r="T33" i="76"/>
  <c r="R33" i="76"/>
  <c r="P33" i="76"/>
  <c r="L33" i="76"/>
  <c r="K33" i="76"/>
  <c r="I33" i="76"/>
  <c r="G33" i="76"/>
  <c r="E33" i="76"/>
  <c r="C33" i="76"/>
  <c r="Y32" i="76"/>
  <c r="X32" i="76"/>
  <c r="V32" i="76"/>
  <c r="T32" i="76"/>
  <c r="R32" i="76"/>
  <c r="P32" i="76"/>
  <c r="L32" i="76"/>
  <c r="K32" i="76"/>
  <c r="I32" i="76"/>
  <c r="G32" i="76"/>
  <c r="E32" i="76"/>
  <c r="C32" i="76"/>
  <c r="Y31" i="76"/>
  <c r="X31" i="76"/>
  <c r="V31" i="76"/>
  <c r="T31" i="76"/>
  <c r="R31" i="76"/>
  <c r="P31" i="76"/>
  <c r="L31" i="76"/>
  <c r="K31" i="76"/>
  <c r="I31" i="76"/>
  <c r="G31" i="76"/>
  <c r="E31" i="76"/>
  <c r="C31" i="76"/>
  <c r="Y30" i="76"/>
  <c r="X30" i="76"/>
  <c r="V30" i="76"/>
  <c r="T30" i="76"/>
  <c r="R30" i="76"/>
  <c r="P30" i="76"/>
  <c r="L30" i="76"/>
  <c r="K30" i="76"/>
  <c r="I30" i="76"/>
  <c r="G30" i="76"/>
  <c r="E30" i="76"/>
  <c r="C30" i="76"/>
  <c r="Y29" i="76"/>
  <c r="X29" i="76"/>
  <c r="V29" i="76"/>
  <c r="T29" i="76"/>
  <c r="R29" i="76"/>
  <c r="P29" i="76"/>
  <c r="L29" i="76"/>
  <c r="K29" i="76"/>
  <c r="I29" i="76"/>
  <c r="G29" i="76"/>
  <c r="E29" i="76"/>
  <c r="C29" i="76"/>
  <c r="Y28" i="76"/>
  <c r="X28" i="76"/>
  <c r="V28" i="76"/>
  <c r="T28" i="76"/>
  <c r="R28" i="76"/>
  <c r="P28" i="76"/>
  <c r="L28" i="76"/>
  <c r="K28" i="76"/>
  <c r="I28" i="76"/>
  <c r="G28" i="76"/>
  <c r="E28" i="76"/>
  <c r="C28" i="76"/>
  <c r="Y27" i="76"/>
  <c r="X27" i="76"/>
  <c r="V27" i="76"/>
  <c r="T27" i="76"/>
  <c r="R27" i="76"/>
  <c r="P27" i="76"/>
  <c r="L27" i="76"/>
  <c r="K27" i="76"/>
  <c r="I27" i="76"/>
  <c r="G27" i="76"/>
  <c r="E27" i="76"/>
  <c r="C27" i="76"/>
  <c r="Y26" i="76"/>
  <c r="X26" i="76"/>
  <c r="V26" i="76"/>
  <c r="T26" i="76"/>
  <c r="R26" i="76"/>
  <c r="P26" i="76"/>
  <c r="L26" i="76"/>
  <c r="K26" i="76"/>
  <c r="I26" i="76"/>
  <c r="G26" i="76"/>
  <c r="E26" i="76"/>
  <c r="C26" i="76"/>
  <c r="Y25" i="76"/>
  <c r="X25" i="76"/>
  <c r="V25" i="76"/>
  <c r="T25" i="76"/>
  <c r="R25" i="76"/>
  <c r="P25" i="76"/>
  <c r="L25" i="76"/>
  <c r="K25" i="76"/>
  <c r="I25" i="76"/>
  <c r="G25" i="76"/>
  <c r="E25" i="76"/>
  <c r="C25" i="76"/>
  <c r="Y24" i="76"/>
  <c r="X24" i="76"/>
  <c r="V24" i="76"/>
  <c r="T24" i="76"/>
  <c r="R24" i="76"/>
  <c r="P24" i="76"/>
  <c r="L24" i="76"/>
  <c r="K24" i="76"/>
  <c r="I24" i="76"/>
  <c r="G24" i="76"/>
  <c r="E24" i="76"/>
  <c r="C24" i="76"/>
  <c r="Y23" i="76"/>
  <c r="X23" i="76"/>
  <c r="V23" i="76"/>
  <c r="T23" i="76"/>
  <c r="R23" i="76"/>
  <c r="P23" i="76"/>
  <c r="L23" i="76"/>
  <c r="K23" i="76"/>
  <c r="I23" i="76"/>
  <c r="G23" i="76"/>
  <c r="E23" i="76"/>
  <c r="C23" i="76"/>
  <c r="Y22" i="76"/>
  <c r="X22" i="76"/>
  <c r="V22" i="76"/>
  <c r="T22" i="76"/>
  <c r="R22" i="76"/>
  <c r="P22" i="76"/>
  <c r="L22" i="76"/>
  <c r="K22" i="76"/>
  <c r="I22" i="76"/>
  <c r="G22" i="76"/>
  <c r="E22" i="76"/>
  <c r="C22" i="76"/>
  <c r="Y21" i="76"/>
  <c r="L21" i="76"/>
  <c r="Y20" i="76"/>
  <c r="L20" i="76"/>
  <c r="Y19" i="76"/>
  <c r="L19" i="76"/>
  <c r="Y18" i="76"/>
  <c r="L18" i="76"/>
  <c r="Y17" i="76"/>
  <c r="L17" i="76"/>
  <c r="Y16" i="76"/>
  <c r="L16" i="76"/>
  <c r="Y15" i="76"/>
  <c r="L15" i="76"/>
  <c r="M27" i="76" s="1"/>
  <c r="Y14" i="76"/>
  <c r="L14" i="76"/>
  <c r="M26" i="76" s="1"/>
  <c r="Y13" i="76"/>
  <c r="L13" i="76"/>
  <c r="Y12" i="76"/>
  <c r="L12" i="76"/>
  <c r="M24" i="76" s="1"/>
  <c r="Y11" i="76"/>
  <c r="L11" i="76"/>
  <c r="Y10" i="76"/>
  <c r="L10" i="76"/>
  <c r="Q31" i="75"/>
  <c r="L31" i="75"/>
  <c r="K31" i="75"/>
  <c r="I31" i="75"/>
  <c r="G31" i="75"/>
  <c r="E31" i="75"/>
  <c r="C31" i="75"/>
  <c r="Q30" i="75"/>
  <c r="L30" i="75"/>
  <c r="K30" i="75"/>
  <c r="I30" i="75"/>
  <c r="G30" i="75"/>
  <c r="E30" i="75"/>
  <c r="C30" i="75"/>
  <c r="Q29" i="75"/>
  <c r="L29" i="75"/>
  <c r="K29" i="75"/>
  <c r="I29" i="75"/>
  <c r="G29" i="75"/>
  <c r="E29" i="75"/>
  <c r="C29" i="75"/>
  <c r="Q28" i="75"/>
  <c r="L28" i="75"/>
  <c r="K28" i="75"/>
  <c r="I28" i="75"/>
  <c r="G28" i="75"/>
  <c r="E28" i="75"/>
  <c r="C28" i="75"/>
  <c r="Q27" i="75"/>
  <c r="L27" i="75"/>
  <c r="K27" i="75"/>
  <c r="I27" i="75"/>
  <c r="G27" i="75"/>
  <c r="E27" i="75"/>
  <c r="C27" i="75"/>
  <c r="Q26" i="75"/>
  <c r="L26" i="75"/>
  <c r="K26" i="75"/>
  <c r="I26" i="75"/>
  <c r="G26" i="75"/>
  <c r="E26" i="75"/>
  <c r="C26" i="75"/>
  <c r="Q25" i="75"/>
  <c r="L25" i="75"/>
  <c r="K25" i="75"/>
  <c r="I25" i="75"/>
  <c r="G25" i="75"/>
  <c r="E25" i="75"/>
  <c r="C25" i="75"/>
  <c r="Q24" i="75"/>
  <c r="L24" i="75"/>
  <c r="K24" i="75"/>
  <c r="I24" i="75"/>
  <c r="G24" i="75"/>
  <c r="E24" i="75"/>
  <c r="C24" i="75"/>
  <c r="Q23" i="75"/>
  <c r="L23" i="75"/>
  <c r="K23" i="75"/>
  <c r="I23" i="75"/>
  <c r="G23" i="75"/>
  <c r="E23" i="75"/>
  <c r="C23" i="75"/>
  <c r="Q22" i="75"/>
  <c r="L22" i="75"/>
  <c r="K22" i="75"/>
  <c r="I22" i="75"/>
  <c r="G22" i="75"/>
  <c r="E22" i="75"/>
  <c r="C22" i="75"/>
  <c r="Q21" i="75"/>
  <c r="L21" i="75"/>
  <c r="K21" i="75"/>
  <c r="I21" i="75"/>
  <c r="G21" i="75"/>
  <c r="E21" i="75"/>
  <c r="C21" i="75"/>
  <c r="Q20" i="75"/>
  <c r="L20" i="75"/>
  <c r="K20" i="75"/>
  <c r="I20" i="75"/>
  <c r="G20" i="75"/>
  <c r="E20" i="75"/>
  <c r="C20" i="75"/>
  <c r="L19" i="75"/>
  <c r="L18" i="75"/>
  <c r="L17" i="75"/>
  <c r="L16" i="75"/>
  <c r="L15" i="75"/>
  <c r="L14" i="75"/>
  <c r="L13" i="75"/>
  <c r="L12" i="75"/>
  <c r="L11" i="75"/>
  <c r="L10" i="75"/>
  <c r="L9" i="75"/>
  <c r="L8" i="75"/>
  <c r="M32" i="74"/>
  <c r="K32" i="74"/>
  <c r="M31" i="74"/>
  <c r="K31" i="74"/>
  <c r="M30" i="74"/>
  <c r="K30" i="74"/>
  <c r="M29" i="74"/>
  <c r="K29" i="74"/>
  <c r="M28" i="74"/>
  <c r="K28" i="74"/>
  <c r="M27" i="74"/>
  <c r="K27" i="74"/>
  <c r="M26" i="74"/>
  <c r="K26" i="74"/>
  <c r="M25" i="74"/>
  <c r="K25" i="74"/>
  <c r="M24" i="74"/>
  <c r="K24" i="74"/>
  <c r="M23" i="74"/>
  <c r="K23" i="74"/>
  <c r="M22" i="74"/>
  <c r="K22" i="74"/>
  <c r="M21" i="74"/>
  <c r="K21" i="74"/>
  <c r="M32" i="73"/>
  <c r="K32" i="73"/>
  <c r="M31" i="73"/>
  <c r="K31" i="73"/>
  <c r="M30" i="73"/>
  <c r="K30" i="73"/>
  <c r="M29" i="73"/>
  <c r="K29" i="73"/>
  <c r="M28" i="73"/>
  <c r="K28" i="73"/>
  <c r="M27" i="73"/>
  <c r="K27" i="73"/>
  <c r="M26" i="73"/>
  <c r="K26" i="73"/>
  <c r="M25" i="73"/>
  <c r="K25" i="73"/>
  <c r="M24" i="73"/>
  <c r="K24" i="73"/>
  <c r="M23" i="73"/>
  <c r="K23" i="73"/>
  <c r="M22" i="73"/>
  <c r="K22" i="73"/>
  <c r="M21" i="73"/>
  <c r="K21" i="73"/>
  <c r="L31" i="72"/>
  <c r="K31" i="72"/>
  <c r="I31" i="72"/>
  <c r="F31" i="72"/>
  <c r="N31" i="72" s="1"/>
  <c r="E31" i="72"/>
  <c r="C31" i="72"/>
  <c r="L30" i="72"/>
  <c r="K30" i="72"/>
  <c r="I30" i="72"/>
  <c r="F30" i="72"/>
  <c r="E30" i="72"/>
  <c r="C30" i="72"/>
  <c r="L29" i="72"/>
  <c r="K29" i="72"/>
  <c r="I29" i="72"/>
  <c r="F29" i="72"/>
  <c r="E29" i="72"/>
  <c r="C29" i="72"/>
  <c r="L28" i="72"/>
  <c r="K28" i="72"/>
  <c r="I28" i="72"/>
  <c r="F28" i="72"/>
  <c r="E28" i="72"/>
  <c r="C28" i="72"/>
  <c r="L27" i="72"/>
  <c r="K27" i="72"/>
  <c r="I27" i="72"/>
  <c r="F27" i="72"/>
  <c r="N27" i="72" s="1"/>
  <c r="E27" i="72"/>
  <c r="C27" i="72"/>
  <c r="L26" i="72"/>
  <c r="K26" i="72"/>
  <c r="I26" i="72"/>
  <c r="F26" i="72"/>
  <c r="E26" i="72"/>
  <c r="C26" i="72"/>
  <c r="L25" i="72"/>
  <c r="K25" i="72"/>
  <c r="I25" i="72"/>
  <c r="F25" i="72"/>
  <c r="E25" i="72"/>
  <c r="C25" i="72"/>
  <c r="L24" i="72"/>
  <c r="K24" i="72"/>
  <c r="I24" i="72"/>
  <c r="F24" i="72"/>
  <c r="E24" i="72"/>
  <c r="C24" i="72"/>
  <c r="L23" i="72"/>
  <c r="K23" i="72"/>
  <c r="I23" i="72"/>
  <c r="F23" i="72"/>
  <c r="N23" i="72" s="1"/>
  <c r="E23" i="72"/>
  <c r="C23" i="72"/>
  <c r="L22" i="72"/>
  <c r="K22" i="72"/>
  <c r="I22" i="72"/>
  <c r="F22" i="72"/>
  <c r="E22" i="72"/>
  <c r="C22" i="72"/>
  <c r="L21" i="72"/>
  <c r="K21" i="72"/>
  <c r="I21" i="72"/>
  <c r="F21" i="72"/>
  <c r="E21" i="72"/>
  <c r="C21" i="72"/>
  <c r="L20" i="72"/>
  <c r="K20" i="72"/>
  <c r="I20" i="72"/>
  <c r="F20" i="72"/>
  <c r="E20" i="72"/>
  <c r="C20" i="72"/>
  <c r="L19" i="72"/>
  <c r="F19" i="72"/>
  <c r="L18" i="72"/>
  <c r="F18" i="72"/>
  <c r="N18" i="72" s="1"/>
  <c r="L17" i="72"/>
  <c r="F17" i="72"/>
  <c r="L16" i="72"/>
  <c r="F16" i="72"/>
  <c r="L15" i="72"/>
  <c r="N15" i="72" s="1"/>
  <c r="F15" i="72"/>
  <c r="L14" i="72"/>
  <c r="F14" i="72"/>
  <c r="N14" i="72" s="1"/>
  <c r="L13" i="72"/>
  <c r="F13" i="72"/>
  <c r="N13" i="72" s="1"/>
  <c r="L12" i="72"/>
  <c r="F12" i="72"/>
  <c r="N12" i="72" s="1"/>
  <c r="L11" i="72"/>
  <c r="F11" i="72"/>
  <c r="L10" i="72"/>
  <c r="F10" i="72"/>
  <c r="L9" i="72"/>
  <c r="F9" i="72"/>
  <c r="L8" i="72"/>
  <c r="F8" i="72"/>
  <c r="H31" i="71"/>
  <c r="H30" i="71"/>
  <c r="H29" i="71"/>
  <c r="H28" i="71"/>
  <c r="H27" i="71"/>
  <c r="H26" i="71"/>
  <c r="H25" i="71"/>
  <c r="H24" i="71"/>
  <c r="H23" i="71"/>
  <c r="H22" i="71"/>
  <c r="H21" i="71"/>
  <c r="H20" i="71"/>
  <c r="H19" i="71"/>
  <c r="H18" i="71"/>
  <c r="H17" i="71"/>
  <c r="H16" i="71"/>
  <c r="H15" i="71"/>
  <c r="H14" i="71"/>
  <c r="H13" i="71"/>
  <c r="H12" i="71"/>
  <c r="H11" i="71"/>
  <c r="H10" i="71"/>
  <c r="H9" i="71"/>
  <c r="H8" i="71"/>
  <c r="L31" i="70"/>
  <c r="K31" i="70"/>
  <c r="I31" i="70"/>
  <c r="F31" i="70"/>
  <c r="E31" i="70"/>
  <c r="C31" i="70"/>
  <c r="L30" i="70"/>
  <c r="K30" i="70"/>
  <c r="I30" i="70"/>
  <c r="F30" i="70"/>
  <c r="E30" i="70"/>
  <c r="C30" i="70"/>
  <c r="L29" i="70"/>
  <c r="K29" i="70"/>
  <c r="I29" i="70"/>
  <c r="F29" i="70"/>
  <c r="N29" i="70" s="1"/>
  <c r="E29" i="70"/>
  <c r="C29" i="70"/>
  <c r="L28" i="70"/>
  <c r="K28" i="70"/>
  <c r="I28" i="70"/>
  <c r="F28" i="70"/>
  <c r="E28" i="70"/>
  <c r="C28" i="70"/>
  <c r="L27" i="70"/>
  <c r="K27" i="70"/>
  <c r="I27" i="70"/>
  <c r="F27" i="70"/>
  <c r="N27" i="70" s="1"/>
  <c r="E27" i="70"/>
  <c r="C27" i="70"/>
  <c r="L26" i="70"/>
  <c r="K26" i="70"/>
  <c r="I26" i="70"/>
  <c r="F26" i="70"/>
  <c r="E26" i="70"/>
  <c r="C26" i="70"/>
  <c r="L25" i="70"/>
  <c r="K25" i="70"/>
  <c r="I25" i="70"/>
  <c r="F25" i="70"/>
  <c r="N25" i="70" s="1"/>
  <c r="E25" i="70"/>
  <c r="C25" i="70"/>
  <c r="L24" i="70"/>
  <c r="K24" i="70"/>
  <c r="I24" i="70"/>
  <c r="F24" i="70"/>
  <c r="E24" i="70"/>
  <c r="C24" i="70"/>
  <c r="L23" i="70"/>
  <c r="K23" i="70"/>
  <c r="I23" i="70"/>
  <c r="F23" i="70"/>
  <c r="E23" i="70"/>
  <c r="C23" i="70"/>
  <c r="L22" i="70"/>
  <c r="K22" i="70"/>
  <c r="I22" i="70"/>
  <c r="F22" i="70"/>
  <c r="E22" i="70"/>
  <c r="C22" i="70"/>
  <c r="L21" i="70"/>
  <c r="K21" i="70"/>
  <c r="I21" i="70"/>
  <c r="F21" i="70"/>
  <c r="N21" i="70" s="1"/>
  <c r="E21" i="70"/>
  <c r="C21" i="70"/>
  <c r="L20" i="70"/>
  <c r="K20" i="70"/>
  <c r="I20" i="70"/>
  <c r="F20" i="70"/>
  <c r="E20" i="70"/>
  <c r="C20" i="70"/>
  <c r="L19" i="70"/>
  <c r="F19" i="70"/>
  <c r="N19" i="70" s="1"/>
  <c r="L18" i="70"/>
  <c r="N18" i="70" s="1"/>
  <c r="F18" i="70"/>
  <c r="L17" i="70"/>
  <c r="F17" i="70"/>
  <c r="N17" i="70" s="1"/>
  <c r="L16" i="70"/>
  <c r="F16" i="70"/>
  <c r="L15" i="70"/>
  <c r="F15" i="70"/>
  <c r="L14" i="70"/>
  <c r="F14" i="70"/>
  <c r="L13" i="70"/>
  <c r="F13" i="70"/>
  <c r="L12" i="70"/>
  <c r="F12" i="70"/>
  <c r="L11" i="70"/>
  <c r="F11" i="70"/>
  <c r="L10" i="70"/>
  <c r="F10" i="70"/>
  <c r="L9" i="70"/>
  <c r="F9" i="70"/>
  <c r="L8" i="70"/>
  <c r="F8" i="70"/>
  <c r="Q32" i="69"/>
  <c r="O32" i="69"/>
  <c r="M32" i="69"/>
  <c r="K32" i="69"/>
  <c r="I32" i="69"/>
  <c r="G32" i="69"/>
  <c r="E32" i="69"/>
  <c r="C32" i="69"/>
  <c r="Q31" i="69"/>
  <c r="O31" i="69"/>
  <c r="M31" i="69"/>
  <c r="K31" i="69"/>
  <c r="I31" i="69"/>
  <c r="G31" i="69"/>
  <c r="E31" i="69"/>
  <c r="C31" i="69"/>
  <c r="Q30" i="69"/>
  <c r="O30" i="69"/>
  <c r="M30" i="69"/>
  <c r="K30" i="69"/>
  <c r="I30" i="69"/>
  <c r="G30" i="69"/>
  <c r="E30" i="69"/>
  <c r="C30" i="69"/>
  <c r="Q29" i="69"/>
  <c r="O29" i="69"/>
  <c r="M29" i="69"/>
  <c r="K29" i="69"/>
  <c r="I29" i="69"/>
  <c r="G29" i="69"/>
  <c r="E29" i="69"/>
  <c r="C29" i="69"/>
  <c r="Q28" i="69"/>
  <c r="O28" i="69"/>
  <c r="M28" i="69"/>
  <c r="K28" i="69"/>
  <c r="I28" i="69"/>
  <c r="G28" i="69"/>
  <c r="E28" i="69"/>
  <c r="C28" i="69"/>
  <c r="Q27" i="69"/>
  <c r="O27" i="69"/>
  <c r="M27" i="69"/>
  <c r="K27" i="69"/>
  <c r="I27" i="69"/>
  <c r="G27" i="69"/>
  <c r="E27" i="69"/>
  <c r="C27" i="69"/>
  <c r="Q26" i="69"/>
  <c r="O26" i="69"/>
  <c r="M26" i="69"/>
  <c r="K26" i="69"/>
  <c r="I26" i="69"/>
  <c r="G26" i="69"/>
  <c r="E26" i="69"/>
  <c r="C26" i="69"/>
  <c r="Q25" i="69"/>
  <c r="O25" i="69"/>
  <c r="M25" i="69"/>
  <c r="K25" i="69"/>
  <c r="I25" i="69"/>
  <c r="G25" i="69"/>
  <c r="E25" i="69"/>
  <c r="C25" i="69"/>
  <c r="Q24" i="69"/>
  <c r="O24" i="69"/>
  <c r="M24" i="69"/>
  <c r="K24" i="69"/>
  <c r="I24" i="69"/>
  <c r="G24" i="69"/>
  <c r="E24" i="69"/>
  <c r="C24" i="69"/>
  <c r="Q23" i="69"/>
  <c r="O23" i="69"/>
  <c r="M23" i="69"/>
  <c r="K23" i="69"/>
  <c r="I23" i="69"/>
  <c r="G23" i="69"/>
  <c r="E23" i="69"/>
  <c r="C23" i="69"/>
  <c r="Q22" i="69"/>
  <c r="O22" i="69"/>
  <c r="M22" i="69"/>
  <c r="K22" i="69"/>
  <c r="I22" i="69"/>
  <c r="G22" i="69"/>
  <c r="E22" i="69"/>
  <c r="C22" i="69"/>
  <c r="Q21" i="69"/>
  <c r="O21" i="69"/>
  <c r="M21" i="69"/>
  <c r="K21" i="69"/>
  <c r="I21" i="69"/>
  <c r="G21" i="69"/>
  <c r="E21" i="69"/>
  <c r="C21" i="69"/>
  <c r="M22" i="76" l="1"/>
  <c r="M23" i="76"/>
  <c r="U30" i="82"/>
  <c r="U32" i="82"/>
  <c r="R32" i="82"/>
  <c r="M23" i="75"/>
  <c r="M27" i="75"/>
  <c r="M31" i="75"/>
  <c r="M29" i="72"/>
  <c r="N10" i="72"/>
  <c r="M26" i="72"/>
  <c r="G20" i="72"/>
  <c r="G24" i="72"/>
  <c r="M20" i="70"/>
  <c r="N11" i="70"/>
  <c r="G26" i="70"/>
  <c r="M28" i="70"/>
  <c r="N8" i="70"/>
  <c r="N10" i="70"/>
  <c r="N12" i="70"/>
  <c r="N14" i="70"/>
  <c r="M31" i="70"/>
  <c r="M20" i="83"/>
  <c r="M23" i="83"/>
  <c r="M26" i="83"/>
  <c r="M30" i="83"/>
  <c r="M29" i="83"/>
  <c r="M28" i="83"/>
  <c r="M21" i="83"/>
  <c r="M27" i="83"/>
  <c r="M31" i="83"/>
  <c r="U22" i="82"/>
  <c r="T23" i="82"/>
  <c r="U26" i="82"/>
  <c r="T27" i="82"/>
  <c r="T32" i="82"/>
  <c r="R21" i="82"/>
  <c r="T22" i="82"/>
  <c r="R25" i="82"/>
  <c r="T26" i="82"/>
  <c r="R29" i="82"/>
  <c r="T21" i="82"/>
  <c r="R24" i="82"/>
  <c r="T25" i="82"/>
  <c r="R28" i="82"/>
  <c r="T29" i="82"/>
  <c r="R31" i="82"/>
  <c r="L24" i="81"/>
  <c r="L28" i="81"/>
  <c r="G7" i="81"/>
  <c r="L7" i="81"/>
  <c r="G21" i="81"/>
  <c r="G23" i="81"/>
  <c r="G25" i="81"/>
  <c r="G27" i="81"/>
  <c r="G29" i="81"/>
  <c r="G31" i="81"/>
  <c r="L26" i="81"/>
  <c r="L30" i="81"/>
  <c r="L21" i="81"/>
  <c r="L23" i="81"/>
  <c r="L25" i="81"/>
  <c r="L27" i="81"/>
  <c r="L29" i="81"/>
  <c r="L31" i="81"/>
  <c r="L22" i="81"/>
  <c r="L32" i="81"/>
  <c r="L8" i="81"/>
  <c r="G22" i="81"/>
  <c r="G24" i="81"/>
  <c r="G26" i="81"/>
  <c r="G28" i="81"/>
  <c r="G30" i="81"/>
  <c r="G32" i="81"/>
  <c r="Z23" i="76"/>
  <c r="Z24" i="76"/>
  <c r="M28" i="76"/>
  <c r="M30" i="76"/>
  <c r="M32" i="76"/>
  <c r="Z31" i="76"/>
  <c r="Z32" i="76"/>
  <c r="M29" i="76"/>
  <c r="M31" i="76"/>
  <c r="M33" i="76"/>
  <c r="M25" i="76"/>
  <c r="M22" i="75"/>
  <c r="M30" i="75"/>
  <c r="M21" i="75"/>
  <c r="M25" i="75"/>
  <c r="M29" i="75"/>
  <c r="M26" i="75"/>
  <c r="M20" i="75"/>
  <c r="M24" i="75"/>
  <c r="M28" i="75"/>
  <c r="M21" i="72"/>
  <c r="N8" i="72"/>
  <c r="N11" i="72"/>
  <c r="N17" i="72"/>
  <c r="M20" i="72"/>
  <c r="N21" i="72"/>
  <c r="M23" i="72"/>
  <c r="G26" i="72"/>
  <c r="N26" i="72"/>
  <c r="O26" i="72" s="1"/>
  <c r="M28" i="72"/>
  <c r="N29" i="72"/>
  <c r="M31" i="72"/>
  <c r="N24" i="72"/>
  <c r="N20" i="72"/>
  <c r="M22" i="72"/>
  <c r="O23" i="72"/>
  <c r="M25" i="72"/>
  <c r="G28" i="72"/>
  <c r="N28" i="72"/>
  <c r="M30" i="72"/>
  <c r="N9" i="72"/>
  <c r="N16" i="72"/>
  <c r="N19" i="72"/>
  <c r="O31" i="72" s="1"/>
  <c r="G22" i="72"/>
  <c r="N22" i="72"/>
  <c r="O22" i="72" s="1"/>
  <c r="M24" i="72"/>
  <c r="N25" i="72"/>
  <c r="O25" i="72" s="1"/>
  <c r="M27" i="72"/>
  <c r="G30" i="72"/>
  <c r="N30" i="72"/>
  <c r="O30" i="72" s="1"/>
  <c r="I27" i="71"/>
  <c r="I20" i="71"/>
  <c r="I24" i="71"/>
  <c r="I28" i="71"/>
  <c r="I31" i="71"/>
  <c r="I21" i="71"/>
  <c r="I25" i="71"/>
  <c r="I29" i="71"/>
  <c r="I23" i="71"/>
  <c r="I22" i="71"/>
  <c r="I26" i="71"/>
  <c r="I30" i="71"/>
  <c r="M23" i="70"/>
  <c r="N15" i="70"/>
  <c r="G20" i="70"/>
  <c r="N20" i="70"/>
  <c r="O20" i="70" s="1"/>
  <c r="M22" i="70"/>
  <c r="N23" i="70"/>
  <c r="O23" i="70" s="1"/>
  <c r="M25" i="70"/>
  <c r="G28" i="70"/>
  <c r="N28" i="70"/>
  <c r="M30" i="70"/>
  <c r="N31" i="70"/>
  <c r="N9" i="70"/>
  <c r="O21" i="70" s="1"/>
  <c r="N16" i="70"/>
  <c r="G22" i="70"/>
  <c r="N22" i="70"/>
  <c r="O22" i="70" s="1"/>
  <c r="M24" i="70"/>
  <c r="M27" i="70"/>
  <c r="G30" i="70"/>
  <c r="N30" i="70"/>
  <c r="O30" i="70" s="1"/>
  <c r="N26" i="70"/>
  <c r="N13" i="70"/>
  <c r="M21" i="70"/>
  <c r="G24" i="70"/>
  <c r="N24" i="70"/>
  <c r="O24" i="70" s="1"/>
  <c r="M26" i="70"/>
  <c r="M29" i="70"/>
  <c r="M22" i="83"/>
  <c r="G24" i="68"/>
  <c r="G28" i="68"/>
  <c r="G25" i="68"/>
  <c r="G29" i="68"/>
  <c r="G26" i="68"/>
  <c r="G30" i="68"/>
  <c r="G23" i="68"/>
  <c r="G27" i="68"/>
  <c r="G31" i="68"/>
  <c r="Z25" i="76"/>
  <c r="Z26" i="76"/>
  <c r="Z33" i="76"/>
  <c r="Z27" i="76"/>
  <c r="Z28" i="76"/>
  <c r="Z22" i="76"/>
  <c r="Z29" i="76"/>
  <c r="Z30" i="76"/>
  <c r="L24" i="79"/>
  <c r="L32" i="79"/>
  <c r="P11" i="79"/>
  <c r="P15" i="79"/>
  <c r="P19" i="79"/>
  <c r="P12" i="79"/>
  <c r="P16" i="79"/>
  <c r="P20" i="79"/>
  <c r="G22" i="79"/>
  <c r="K24" i="79"/>
  <c r="G30" i="79"/>
  <c r="K32" i="79"/>
  <c r="L21" i="79"/>
  <c r="M21" i="79" s="1"/>
  <c r="K21" i="79"/>
  <c r="I22" i="79"/>
  <c r="G23" i="79"/>
  <c r="E24" i="79"/>
  <c r="L25" i="79"/>
  <c r="K25" i="79"/>
  <c r="I26" i="79"/>
  <c r="G27" i="79"/>
  <c r="E28" i="79"/>
  <c r="L29" i="79"/>
  <c r="K29" i="79"/>
  <c r="I30" i="79"/>
  <c r="G31" i="79"/>
  <c r="E32" i="79"/>
  <c r="I21" i="79"/>
  <c r="E23" i="79"/>
  <c r="I25" i="79"/>
  <c r="K28" i="79"/>
  <c r="P13" i="79"/>
  <c r="P17" i="79"/>
  <c r="E21" i="79"/>
  <c r="L22" i="79"/>
  <c r="K22" i="79"/>
  <c r="I23" i="79"/>
  <c r="G24" i="79"/>
  <c r="E25" i="79"/>
  <c r="L26" i="79"/>
  <c r="K26" i="79"/>
  <c r="I27" i="79"/>
  <c r="G28" i="79"/>
  <c r="E29" i="79"/>
  <c r="L30" i="79"/>
  <c r="K30" i="79"/>
  <c r="I31" i="79"/>
  <c r="G32" i="79"/>
  <c r="G26" i="79"/>
  <c r="E27" i="79"/>
  <c r="I29" i="79"/>
  <c r="E31" i="79"/>
  <c r="P10" i="79"/>
  <c r="P14" i="79"/>
  <c r="P18" i="79"/>
  <c r="G21" i="79"/>
  <c r="E22" i="79"/>
  <c r="L23" i="79"/>
  <c r="K23" i="79"/>
  <c r="I24" i="79"/>
  <c r="G25" i="79"/>
  <c r="E26" i="79"/>
  <c r="L27" i="79"/>
  <c r="K27" i="79"/>
  <c r="I28" i="79"/>
  <c r="G29" i="79"/>
  <c r="E30" i="79"/>
  <c r="L31" i="79"/>
  <c r="K31" i="79"/>
  <c r="I32" i="79"/>
  <c r="U24" i="82"/>
  <c r="U28" i="82"/>
  <c r="R22" i="82"/>
  <c r="R26" i="82"/>
  <c r="R30" i="82"/>
  <c r="U31" i="82"/>
  <c r="U21" i="82"/>
  <c r="U23" i="82"/>
  <c r="U25" i="82"/>
  <c r="U27" i="82"/>
  <c r="U29" i="82"/>
  <c r="N21" i="79"/>
  <c r="O21" i="79" s="1"/>
  <c r="N24" i="79"/>
  <c r="O24" i="79" s="1"/>
  <c r="N26" i="79"/>
  <c r="O26" i="79" s="1"/>
  <c r="N27" i="79"/>
  <c r="O27" i="79" s="1"/>
  <c r="N28" i="79"/>
  <c r="O28" i="79" s="1"/>
  <c r="N29" i="79"/>
  <c r="O29" i="79" s="1"/>
  <c r="N30" i="79"/>
  <c r="O30" i="79" s="1"/>
  <c r="N31" i="79"/>
  <c r="O31" i="79" s="1"/>
  <c r="N32" i="79"/>
  <c r="O32" i="79" s="1"/>
  <c r="L10" i="79"/>
  <c r="L11" i="79"/>
  <c r="L12" i="79"/>
  <c r="L13" i="79"/>
  <c r="L14" i="79"/>
  <c r="M26" i="79" s="1"/>
  <c r="L15" i="79"/>
  <c r="L16" i="79"/>
  <c r="M28" i="79" s="1"/>
  <c r="L17" i="79"/>
  <c r="M29" i="79" s="1"/>
  <c r="L18" i="79"/>
  <c r="L19" i="79"/>
  <c r="M31" i="79" s="1"/>
  <c r="L20" i="79"/>
  <c r="M32" i="79" s="1"/>
  <c r="C21" i="79"/>
  <c r="C22" i="79"/>
  <c r="C23" i="79"/>
  <c r="C24" i="79"/>
  <c r="C25" i="79"/>
  <c r="C26" i="79"/>
  <c r="C27" i="79"/>
  <c r="C28" i="79"/>
  <c r="C29" i="79"/>
  <c r="C30" i="79"/>
  <c r="C31" i="79"/>
  <c r="C32" i="79"/>
  <c r="N22" i="79"/>
  <c r="O22" i="79" s="1"/>
  <c r="N23" i="79"/>
  <c r="O23" i="79" s="1"/>
  <c r="N25" i="79"/>
  <c r="O25" i="79" s="1"/>
  <c r="P21" i="79"/>
  <c r="P22" i="79"/>
  <c r="P23" i="79"/>
  <c r="P24" i="79"/>
  <c r="Q24" i="79" s="1"/>
  <c r="P25" i="79"/>
  <c r="Q25" i="79" s="1"/>
  <c r="P26" i="79"/>
  <c r="Q26" i="79" s="1"/>
  <c r="P27" i="79"/>
  <c r="P28" i="79"/>
  <c r="P29" i="79"/>
  <c r="P30" i="79"/>
  <c r="Q30" i="79" s="1"/>
  <c r="P31" i="79"/>
  <c r="P32" i="79"/>
  <c r="O24" i="72"/>
  <c r="O27" i="72"/>
  <c r="O21" i="72"/>
  <c r="O29" i="72"/>
  <c r="G21" i="72"/>
  <c r="G23" i="72"/>
  <c r="G25" i="72"/>
  <c r="G27" i="72"/>
  <c r="G29" i="72"/>
  <c r="G31" i="72"/>
  <c r="O31" i="70"/>
  <c r="O25" i="70"/>
  <c r="O27" i="70"/>
  <c r="O29" i="70"/>
  <c r="G21" i="70"/>
  <c r="G23" i="70"/>
  <c r="G25" i="70"/>
  <c r="G27" i="70"/>
  <c r="G29" i="70"/>
  <c r="G31" i="70"/>
  <c r="O20" i="72" l="1"/>
  <c r="Q31" i="79"/>
  <c r="M24" i="79"/>
  <c r="O26" i="70"/>
  <c r="Q28" i="79"/>
  <c r="Q23" i="79"/>
  <c r="O28" i="72"/>
  <c r="O28" i="70"/>
  <c r="M23" i="79"/>
  <c r="Q32" i="79"/>
  <c r="Q27" i="79"/>
  <c r="M30" i="79"/>
  <c r="Q22" i="79"/>
  <c r="M25" i="79"/>
  <c r="Q29" i="79"/>
  <c r="Q21" i="79"/>
  <c r="M27" i="79"/>
  <c r="M22" i="79"/>
  <c r="J18" i="61" l="1"/>
  <c r="J20" i="61"/>
  <c r="F10" i="49" l="1"/>
  <c r="F9" i="49"/>
  <c r="F8" i="49"/>
  <c r="F11" i="49"/>
  <c r="F8" i="50"/>
  <c r="F9" i="50"/>
  <c r="F10" i="50"/>
  <c r="F11" i="50"/>
  <c r="F12" i="50"/>
  <c r="F13" i="50"/>
  <c r="F14" i="50"/>
  <c r="F15" i="50"/>
  <c r="F16" i="50"/>
  <c r="F17" i="50"/>
  <c r="F18" i="50"/>
  <c r="F19" i="50"/>
  <c r="F20" i="50"/>
  <c r="G32" i="50" s="1"/>
  <c r="F21" i="50"/>
  <c r="G33" i="50" s="1"/>
  <c r="F22" i="50"/>
  <c r="G34" i="50" s="1"/>
  <c r="F23" i="50"/>
  <c r="F24" i="50"/>
  <c r="F25" i="50"/>
  <c r="F26" i="50"/>
  <c r="F27" i="50"/>
  <c r="F28" i="50"/>
  <c r="F29" i="50"/>
  <c r="F30" i="50"/>
  <c r="F31" i="50"/>
  <c r="G31" i="52"/>
  <c r="G30" i="52"/>
  <c r="G29" i="52"/>
  <c r="G28" i="52"/>
  <c r="G27" i="52"/>
  <c r="G26" i="52"/>
  <c r="G25" i="52"/>
  <c r="G24" i="52"/>
  <c r="G23" i="52"/>
  <c r="G22" i="52"/>
  <c r="G21" i="52"/>
  <c r="G20" i="52"/>
  <c r="I31" i="52"/>
  <c r="I30" i="52"/>
  <c r="I29" i="52"/>
  <c r="I28" i="52"/>
  <c r="I27" i="52"/>
  <c r="I26" i="52"/>
  <c r="I25" i="52"/>
  <c r="I24" i="52"/>
  <c r="I23" i="52"/>
  <c r="I22" i="52"/>
  <c r="I21" i="52"/>
  <c r="I20" i="52"/>
  <c r="C25" i="52"/>
  <c r="C31" i="52"/>
  <c r="C30" i="52"/>
  <c r="C29" i="52"/>
  <c r="C28" i="52"/>
  <c r="C27" i="52"/>
  <c r="C26" i="52"/>
  <c r="C24" i="52"/>
  <c r="C23" i="52"/>
  <c r="C22" i="52"/>
  <c r="C21" i="52"/>
  <c r="C20" i="52"/>
  <c r="E31" i="51"/>
  <c r="E30" i="51"/>
  <c r="E29" i="51"/>
  <c r="E28" i="51"/>
  <c r="E27" i="51"/>
  <c r="E26" i="51"/>
  <c r="E25" i="51"/>
  <c r="E24" i="51"/>
  <c r="E23" i="51"/>
  <c r="E22" i="51"/>
  <c r="E21" i="51"/>
  <c r="E20" i="51"/>
  <c r="G31" i="51"/>
  <c r="G30" i="51"/>
  <c r="G29" i="51"/>
  <c r="G28" i="51"/>
  <c r="G27" i="51"/>
  <c r="G26" i="51"/>
  <c r="G25" i="51"/>
  <c r="G24" i="51"/>
  <c r="G23" i="51"/>
  <c r="G22" i="51"/>
  <c r="G21" i="51"/>
  <c r="G20" i="51"/>
  <c r="I31" i="51"/>
  <c r="I30" i="51"/>
  <c r="I29" i="51"/>
  <c r="I28" i="51"/>
  <c r="I27" i="51"/>
  <c r="I26" i="51"/>
  <c r="I25" i="51"/>
  <c r="I24" i="51"/>
  <c r="I23" i="51"/>
  <c r="I22" i="51"/>
  <c r="I21" i="51"/>
  <c r="I20" i="51"/>
  <c r="C22" i="51"/>
  <c r="G20" i="50" l="1"/>
  <c r="J24" i="61" l="1"/>
  <c r="J23" i="51" l="1"/>
  <c r="I23" i="61" l="1"/>
  <c r="E24" i="61" l="1"/>
  <c r="G22" i="61" l="1"/>
  <c r="E22" i="61"/>
  <c r="C22" i="61"/>
  <c r="G21" i="61"/>
  <c r="E21" i="61"/>
  <c r="C21" i="61"/>
  <c r="I22" i="61"/>
  <c r="I21" i="61"/>
  <c r="C20" i="51" l="1"/>
  <c r="C27" i="51" l="1"/>
  <c r="J12" i="51"/>
  <c r="C24" i="51"/>
  <c r="C28" i="51"/>
  <c r="C31" i="51"/>
  <c r="J13" i="51"/>
  <c r="C25" i="51"/>
  <c r="C29" i="51"/>
  <c r="C21" i="51"/>
  <c r="C23" i="51"/>
  <c r="C26" i="51"/>
  <c r="C30" i="51"/>
  <c r="J16" i="51"/>
  <c r="J20" i="51"/>
  <c r="K32" i="51" s="1"/>
  <c r="J19" i="51"/>
  <c r="J17" i="51"/>
  <c r="J21" i="51"/>
  <c r="K33" i="51" s="1"/>
  <c r="J15" i="51"/>
  <c r="J14" i="51"/>
  <c r="J18" i="51"/>
  <c r="J11" i="51"/>
  <c r="K23" i="51" l="1"/>
  <c r="J22" i="52" l="1"/>
  <c r="G26" i="61" l="1"/>
  <c r="I25" i="58" l="1"/>
  <c r="J31" i="61" l="1"/>
  <c r="I31" i="61"/>
  <c r="G31" i="61"/>
  <c r="E31" i="61"/>
  <c r="C31" i="61"/>
  <c r="J30" i="61"/>
  <c r="I30" i="61"/>
  <c r="G30" i="61"/>
  <c r="E30" i="61"/>
  <c r="C30" i="61"/>
  <c r="J29" i="61"/>
  <c r="I29" i="61"/>
  <c r="G29" i="61"/>
  <c r="E29" i="61"/>
  <c r="C29" i="61"/>
  <c r="J28" i="61"/>
  <c r="I28" i="61"/>
  <c r="G28" i="61"/>
  <c r="E28" i="61"/>
  <c r="C28" i="61"/>
  <c r="J27" i="61"/>
  <c r="I27" i="61"/>
  <c r="G27" i="61"/>
  <c r="E27" i="61"/>
  <c r="C27" i="61"/>
  <c r="J26" i="61"/>
  <c r="I26" i="61"/>
  <c r="E26" i="61"/>
  <c r="C26" i="61"/>
  <c r="J25" i="61"/>
  <c r="I25" i="61"/>
  <c r="G25" i="61"/>
  <c r="E25" i="61"/>
  <c r="C25" i="61"/>
  <c r="I24" i="61"/>
  <c r="G24" i="61"/>
  <c r="C24" i="61"/>
  <c r="J23" i="61"/>
  <c r="G23" i="61"/>
  <c r="E23" i="61"/>
  <c r="C23" i="61"/>
  <c r="O31" i="58"/>
  <c r="M31" i="58"/>
  <c r="K31" i="58"/>
  <c r="I31" i="58"/>
  <c r="G31" i="58"/>
  <c r="O30" i="58"/>
  <c r="M30" i="58"/>
  <c r="K30" i="58"/>
  <c r="I30" i="58"/>
  <c r="G30" i="58"/>
  <c r="O29" i="58"/>
  <c r="M29" i="58"/>
  <c r="K29" i="58"/>
  <c r="I29" i="58"/>
  <c r="G29" i="58"/>
  <c r="O28" i="58"/>
  <c r="M28" i="58"/>
  <c r="K28" i="58"/>
  <c r="I28" i="58"/>
  <c r="G28" i="58"/>
  <c r="E28" i="58"/>
  <c r="C28" i="58"/>
  <c r="M27" i="58"/>
  <c r="K27" i="58"/>
  <c r="I27" i="58"/>
  <c r="G27" i="58"/>
  <c r="E27" i="58"/>
  <c r="C27" i="58"/>
  <c r="O26" i="58"/>
  <c r="M26" i="58"/>
  <c r="K26" i="58"/>
  <c r="I26" i="58"/>
  <c r="G26" i="58"/>
  <c r="E26" i="58"/>
  <c r="C26" i="58"/>
  <c r="O25" i="58"/>
  <c r="M25" i="58"/>
  <c r="K25" i="58"/>
  <c r="G25" i="58"/>
  <c r="E25" i="58"/>
  <c r="C25" i="58"/>
  <c r="M24" i="58"/>
  <c r="I24" i="58"/>
  <c r="G24" i="58"/>
  <c r="E24" i="58"/>
  <c r="O23" i="58"/>
  <c r="M23" i="58"/>
  <c r="K23" i="58"/>
  <c r="I23" i="58"/>
  <c r="G23" i="58"/>
  <c r="E23" i="58"/>
  <c r="C23" i="58"/>
  <c r="J31" i="52"/>
  <c r="J30" i="52"/>
  <c r="J29" i="52"/>
  <c r="J28" i="52"/>
  <c r="J27" i="52"/>
  <c r="J26" i="52"/>
  <c r="J25" i="52"/>
  <c r="J24" i="52"/>
  <c r="J23" i="52"/>
  <c r="J25" i="51"/>
  <c r="J22" i="51"/>
  <c r="J31" i="51"/>
  <c r="J30" i="51"/>
  <c r="J29" i="51"/>
  <c r="J28" i="51"/>
  <c r="J27" i="51"/>
  <c r="J26" i="51"/>
  <c r="J24" i="51"/>
  <c r="K34" i="51" l="1"/>
  <c r="J6" i="51"/>
  <c r="J7" i="51"/>
  <c r="K7" i="51" s="1"/>
  <c r="K24" i="51"/>
  <c r="K29" i="51"/>
  <c r="K28" i="51"/>
  <c r="K26" i="51"/>
  <c r="K30" i="51"/>
  <c r="K25" i="51"/>
  <c r="K27" i="51"/>
  <c r="K31" i="51"/>
  <c r="F30" i="49"/>
  <c r="F27" i="49"/>
  <c r="F31" i="49"/>
  <c r="F28" i="49"/>
  <c r="F25" i="49"/>
  <c r="F24" i="49"/>
  <c r="I20" i="61"/>
  <c r="J21" i="61"/>
  <c r="J22" i="61"/>
  <c r="G20" i="61"/>
  <c r="E20" i="61"/>
  <c r="C20" i="61"/>
  <c r="O20" i="58"/>
  <c r="O21" i="58"/>
  <c r="O22" i="58"/>
  <c r="M20" i="58"/>
  <c r="M21" i="58"/>
  <c r="M22" i="58"/>
  <c r="K20" i="58"/>
  <c r="K21" i="58"/>
  <c r="K22" i="58"/>
  <c r="I20" i="58"/>
  <c r="I21" i="58"/>
  <c r="I22" i="58"/>
  <c r="G20" i="58"/>
  <c r="G21" i="58"/>
  <c r="G22" i="58"/>
  <c r="E20" i="58"/>
  <c r="E21" i="58"/>
  <c r="E22" i="58"/>
  <c r="C20" i="58"/>
  <c r="C21" i="58"/>
  <c r="C22" i="58"/>
  <c r="F23" i="49" l="1"/>
  <c r="F29" i="49"/>
  <c r="F26" i="49"/>
  <c r="F22" i="49"/>
  <c r="G22" i="49" l="1"/>
  <c r="J21" i="52"/>
  <c r="F21" i="49" l="1"/>
  <c r="J20" i="52" l="1"/>
  <c r="F20" i="49" l="1"/>
  <c r="J19" i="61" l="1"/>
  <c r="K31" i="61" s="1"/>
  <c r="J19" i="52" l="1"/>
  <c r="K31" i="52" l="1"/>
  <c r="G31" i="50" l="1"/>
  <c r="F19" i="49"/>
  <c r="G31" i="49" l="1"/>
  <c r="J18" i="52" l="1"/>
  <c r="K30" i="52" l="1"/>
  <c r="K30" i="61" l="1"/>
  <c r="J17" i="52" l="1"/>
  <c r="K29" i="52" l="1"/>
  <c r="Q28" i="58" l="1"/>
  <c r="G30" i="50" l="1"/>
  <c r="F18" i="49"/>
  <c r="G30" i="49" l="1"/>
  <c r="J17" i="61" l="1"/>
  <c r="K29" i="61" l="1"/>
  <c r="G29" i="50" l="1"/>
  <c r="F17" i="49"/>
  <c r="G29" i="49" l="1"/>
  <c r="Q27" i="58" l="1"/>
  <c r="J16" i="52" l="1"/>
  <c r="K28" i="52" l="1"/>
  <c r="J16" i="61" l="1"/>
  <c r="K28" i="61" s="1"/>
  <c r="Q26" i="58" l="1"/>
  <c r="G28" i="50" l="1"/>
  <c r="F16" i="49"/>
  <c r="G28" i="49" s="1"/>
  <c r="J15" i="52" l="1"/>
  <c r="K27" i="52" l="1"/>
  <c r="J15" i="61" l="1"/>
  <c r="K27" i="61" s="1"/>
  <c r="Q25" i="58" l="1"/>
  <c r="G27" i="50" l="1"/>
  <c r="F15" i="49"/>
  <c r="G27" i="49" l="1"/>
  <c r="J14" i="61" l="1"/>
  <c r="K26" i="61" l="1"/>
  <c r="J14" i="52"/>
  <c r="K26" i="52" l="1"/>
  <c r="Q24" i="58" l="1"/>
  <c r="G26" i="50" l="1"/>
  <c r="F14" i="49"/>
  <c r="G26" i="49" l="1"/>
  <c r="J13" i="52" l="1"/>
  <c r="K25" i="52" l="1"/>
  <c r="J13" i="61" l="1"/>
  <c r="K25" i="61" s="1"/>
  <c r="Q23" i="58" l="1"/>
  <c r="G25" i="50" l="1"/>
  <c r="F13" i="49"/>
  <c r="G25" i="49" l="1"/>
  <c r="J12" i="52"/>
  <c r="K24" i="52" l="1"/>
  <c r="J12" i="61" l="1"/>
  <c r="K24" i="61" s="1"/>
  <c r="G24" i="50" l="1"/>
  <c r="F12" i="49"/>
  <c r="G24" i="49" l="1"/>
  <c r="J11" i="61"/>
  <c r="K23" i="61" s="1"/>
  <c r="Q22" i="58" l="1"/>
  <c r="J11" i="52" l="1"/>
  <c r="K23" i="52" l="1"/>
  <c r="Q21" i="58" l="1"/>
  <c r="G23" i="50" l="1"/>
  <c r="G23" i="49" l="1"/>
  <c r="J10" i="61"/>
  <c r="K22" i="61" s="1"/>
  <c r="J10" i="52"/>
  <c r="J10" i="51"/>
  <c r="K22" i="52" l="1"/>
  <c r="K22" i="51"/>
  <c r="J9" i="61" l="1"/>
  <c r="K21" i="61" s="1"/>
  <c r="G22" i="50" l="1"/>
  <c r="J8" i="61"/>
  <c r="K20" i="61" s="1"/>
  <c r="Q20" i="58" l="1"/>
  <c r="J9" i="52" l="1"/>
  <c r="J8" i="52"/>
  <c r="J9" i="51"/>
  <c r="J8" i="51"/>
  <c r="K21" i="52" l="1"/>
  <c r="K20" i="52"/>
  <c r="K21" i="51"/>
  <c r="K20" i="51"/>
  <c r="G21" i="50" l="1"/>
  <c r="G21" i="49"/>
  <c r="G20" i="49"/>
</calcChain>
</file>

<file path=xl/sharedStrings.xml><?xml version="1.0" encoding="utf-8"?>
<sst xmlns="http://schemas.openxmlformats.org/spreadsheetml/2006/main" count="1025" uniqueCount="454">
  <si>
    <t>計</t>
  </si>
  <si>
    <t>輸送人員</t>
  </si>
  <si>
    <t xml:space="preserve"> 計</t>
  </si>
  <si>
    <t>前年同期比</t>
    <rPh sb="0" eb="2">
      <t>ゼンネン</t>
    </rPh>
    <rPh sb="2" eb="5">
      <t>ドウキヒ</t>
    </rPh>
    <phoneticPr fontId="3"/>
  </si>
  <si>
    <t>関　　　　　　　東</t>
    <rPh sb="0" eb="1">
      <t>セキ</t>
    </rPh>
    <rPh sb="8" eb="9">
      <t>ヒガシ</t>
    </rPh>
    <phoneticPr fontId="3"/>
  </si>
  <si>
    <t>名　　　　　古　　　　　屋</t>
    <rPh sb="0" eb="1">
      <t>メイ</t>
    </rPh>
    <rPh sb="6" eb="7">
      <t>イニシエ</t>
    </rPh>
    <rPh sb="12" eb="13">
      <t>ヤ</t>
    </rPh>
    <phoneticPr fontId="3"/>
  </si>
  <si>
    <t>香川</t>
    <rPh sb="0" eb="2">
      <t>カガワ</t>
    </rPh>
    <phoneticPr fontId="3"/>
  </si>
  <si>
    <t>徳島</t>
    <rPh sb="0" eb="2">
      <t>トクシマ</t>
    </rPh>
    <phoneticPr fontId="3"/>
  </si>
  <si>
    <t>愛媛</t>
    <rPh sb="0" eb="2">
      <t>エヒメ</t>
    </rPh>
    <phoneticPr fontId="3"/>
  </si>
  <si>
    <t>広　　　　　　　　　　　　　島</t>
    <rPh sb="0" eb="1">
      <t>ヒロ</t>
    </rPh>
    <rPh sb="14" eb="15">
      <t>シマ</t>
    </rPh>
    <phoneticPr fontId="3"/>
  </si>
  <si>
    <t>岡　　　　　　　　　　　　　山</t>
    <rPh sb="0" eb="1">
      <t>オカ</t>
    </rPh>
    <rPh sb="14" eb="15">
      <t>ヤマ</t>
    </rPh>
    <phoneticPr fontId="3"/>
  </si>
  <si>
    <t>高知</t>
    <rPh sb="0" eb="2">
      <t>コウチ</t>
    </rPh>
    <phoneticPr fontId="3"/>
  </si>
  <si>
    <t>徳島</t>
    <rPh sb="0" eb="2">
      <t>トクシマ</t>
    </rPh>
    <phoneticPr fontId="4"/>
  </si>
  <si>
    <t xml:space="preserve">  計</t>
    <rPh sb="2" eb="3">
      <t>ケイ</t>
    </rPh>
    <phoneticPr fontId="3"/>
  </si>
  <si>
    <t>高松～松山</t>
    <rPh sb="0" eb="2">
      <t>タカマツ</t>
    </rPh>
    <rPh sb="3" eb="5">
      <t>マツヤマ</t>
    </rPh>
    <phoneticPr fontId="3"/>
  </si>
  <si>
    <t>高松～高知</t>
    <rPh sb="3" eb="5">
      <t>コウチ</t>
    </rPh>
    <phoneticPr fontId="4"/>
  </si>
  <si>
    <t>徳島～松山</t>
    <rPh sb="0" eb="2">
      <t>トクシマ</t>
    </rPh>
    <rPh sb="3" eb="5">
      <t>マツヤマ</t>
    </rPh>
    <phoneticPr fontId="4"/>
  </si>
  <si>
    <t>徳島～高知</t>
    <rPh sb="0" eb="2">
      <t>トクシマ</t>
    </rPh>
    <rPh sb="3" eb="5">
      <t>コウチ</t>
    </rPh>
    <phoneticPr fontId="3"/>
  </si>
  <si>
    <t>松山～高知</t>
    <rPh sb="0" eb="2">
      <t>マツヤマ</t>
    </rPh>
    <rPh sb="3" eb="5">
      <t>コウチ</t>
    </rPh>
    <phoneticPr fontId="4"/>
  </si>
  <si>
    <t>輸送人員</t>
    <rPh sb="0" eb="2">
      <t>ユソウ</t>
    </rPh>
    <rPh sb="2" eb="4">
      <t>ジンイン</t>
    </rPh>
    <phoneticPr fontId="3"/>
  </si>
  <si>
    <t>四国旅客鉄道（株）</t>
    <rPh sb="0" eb="2">
      <t>シコク</t>
    </rPh>
    <rPh sb="2" eb="4">
      <t>リョカク</t>
    </rPh>
    <rPh sb="4" eb="6">
      <t>テツドウ</t>
    </rPh>
    <rPh sb="6" eb="9">
      <t>カブ</t>
    </rPh>
    <phoneticPr fontId="3"/>
  </si>
  <si>
    <t>私鉄２社</t>
    <rPh sb="0" eb="2">
      <t>シテツ</t>
    </rPh>
    <rPh sb="3" eb="4">
      <t>シャ</t>
    </rPh>
    <phoneticPr fontId="3"/>
  </si>
  <si>
    <t>鉄　　　　　　　　　　　　　道</t>
    <rPh sb="0" eb="1">
      <t>テツ</t>
    </rPh>
    <rPh sb="14" eb="15">
      <t>ミチ</t>
    </rPh>
    <phoneticPr fontId="3"/>
  </si>
  <si>
    <t>軌　　道</t>
    <rPh sb="0" eb="1">
      <t>キ</t>
    </rPh>
    <rPh sb="3" eb="4">
      <t>ミチ</t>
    </rPh>
    <phoneticPr fontId="3"/>
  </si>
  <si>
    <t>愛 　媛 　県</t>
  </si>
  <si>
    <t>高 　知 　県</t>
  </si>
  <si>
    <t>徳　島　県</t>
    <rPh sb="0" eb="1">
      <t>トク</t>
    </rPh>
    <rPh sb="2" eb="3">
      <t>シマ</t>
    </rPh>
    <rPh sb="4" eb="5">
      <t>ケン</t>
    </rPh>
    <phoneticPr fontId="9"/>
  </si>
  <si>
    <t>香　川　県</t>
    <rPh sb="0" eb="1">
      <t>カオリ</t>
    </rPh>
    <rPh sb="2" eb="3">
      <t>カワ</t>
    </rPh>
    <rPh sb="4" eb="5">
      <t>ケン</t>
    </rPh>
    <phoneticPr fontId="9"/>
  </si>
  <si>
    <t xml:space="preserve"> 徳 　島 　県</t>
  </si>
  <si>
    <t xml:space="preserve"> 香 　川 　県</t>
  </si>
  <si>
    <t xml:space="preserve"> 愛 　媛 　県</t>
  </si>
  <si>
    <t>合　　　　　計</t>
  </si>
  <si>
    <t>香 　川 　県</t>
  </si>
  <si>
    <t>四国～東京</t>
    <rPh sb="0" eb="2">
      <t>シコク</t>
    </rPh>
    <rPh sb="3" eb="5">
      <t>トウキョウ</t>
    </rPh>
    <phoneticPr fontId="3"/>
  </si>
  <si>
    <t>四国～九州</t>
    <rPh sb="0" eb="2">
      <t>シコク</t>
    </rPh>
    <rPh sb="3" eb="5">
      <t>キュウシュウ</t>
    </rPh>
    <phoneticPr fontId="3"/>
  </si>
  <si>
    <t>1日平均</t>
    <rPh sb="1" eb="2">
      <t>ヒ</t>
    </rPh>
    <rPh sb="2" eb="3">
      <t>ヒラ</t>
    </rPh>
    <rPh sb="3" eb="4">
      <t>ヒトシ</t>
    </rPh>
    <phoneticPr fontId="4"/>
  </si>
  <si>
    <t>福　　　　　　　　　　　　　岡</t>
    <rPh sb="0" eb="1">
      <t>フク</t>
    </rPh>
    <rPh sb="14" eb="15">
      <t>オカ</t>
    </rPh>
    <phoneticPr fontId="3"/>
  </si>
  <si>
    <t>四国～四国外</t>
    <rPh sb="0" eb="2">
      <t>シコク</t>
    </rPh>
    <rPh sb="3" eb="5">
      <t>シコク</t>
    </rPh>
    <rPh sb="5" eb="6">
      <t>ソト</t>
    </rPh>
    <phoneticPr fontId="4"/>
  </si>
  <si>
    <t>高松～徳島</t>
    <rPh sb="0" eb="2">
      <t>タ</t>
    </rPh>
    <rPh sb="3" eb="5">
      <t>ト</t>
    </rPh>
    <phoneticPr fontId="4"/>
  </si>
  <si>
    <t>合　　 　計</t>
    <phoneticPr fontId="9"/>
  </si>
  <si>
    <t>資料：各県バス協会</t>
    <rPh sb="0" eb="2">
      <t>シリョウ</t>
    </rPh>
    <rPh sb="3" eb="5">
      <t>カクケン</t>
    </rPh>
    <rPh sb="7" eb="9">
      <t>キョウカイ</t>
    </rPh>
    <phoneticPr fontId="9"/>
  </si>
  <si>
    <t>資料：各県ハイヤー・タクシー協会</t>
    <rPh sb="0" eb="2">
      <t>シリョウ</t>
    </rPh>
    <phoneticPr fontId="4"/>
  </si>
  <si>
    <t>（単位：千人 ）</t>
    <rPh sb="1" eb="3">
      <t>タンイ</t>
    </rPh>
    <rPh sb="4" eb="6">
      <t>センニン</t>
    </rPh>
    <phoneticPr fontId="3"/>
  </si>
  <si>
    <t>（単位：人 ）</t>
    <rPh sb="1" eb="3">
      <t>タンイ</t>
    </rPh>
    <rPh sb="4" eb="5">
      <t>ヒト</t>
    </rPh>
    <phoneticPr fontId="9"/>
  </si>
  <si>
    <t>（単位：人 ）</t>
    <phoneticPr fontId="3"/>
  </si>
  <si>
    <t>１　旅客輸送</t>
    <rPh sb="2" eb="4">
      <t>リョカク</t>
    </rPh>
    <rPh sb="4" eb="6">
      <t>ユソウ</t>
    </rPh>
    <phoneticPr fontId="3"/>
  </si>
  <si>
    <t>（１）　鉄道・軌道</t>
    <rPh sb="4" eb="6">
      <t>テツドウ</t>
    </rPh>
    <rPh sb="7" eb="9">
      <t>キドウ</t>
    </rPh>
    <phoneticPr fontId="3"/>
  </si>
  <si>
    <t>（単位：台 ）</t>
    <rPh sb="4" eb="5">
      <t>ダイ</t>
    </rPh>
    <phoneticPr fontId="3"/>
  </si>
  <si>
    <t>資料：四国運輸局海事振興部</t>
    <rPh sb="0" eb="2">
      <t>シリョウ</t>
    </rPh>
    <phoneticPr fontId="3"/>
  </si>
  <si>
    <t>（５）航空</t>
    <rPh sb="3" eb="5">
      <t>コウクウ</t>
    </rPh>
    <phoneticPr fontId="3"/>
  </si>
  <si>
    <t>徳島阿波おどり空港</t>
    <rPh sb="0" eb="2">
      <t>トクシマ</t>
    </rPh>
    <rPh sb="2" eb="4">
      <t>アワ</t>
    </rPh>
    <rPh sb="7" eb="9">
      <t>クウコウ</t>
    </rPh>
    <phoneticPr fontId="3"/>
  </si>
  <si>
    <t>高松空港</t>
    <rPh sb="0" eb="2">
      <t>タカマツ</t>
    </rPh>
    <rPh sb="2" eb="4">
      <t>クウコウ</t>
    </rPh>
    <phoneticPr fontId="4"/>
  </si>
  <si>
    <t>松山空港</t>
    <rPh sb="0" eb="2">
      <t>マツヤマ</t>
    </rPh>
    <rPh sb="2" eb="4">
      <t>クウコウ</t>
    </rPh>
    <phoneticPr fontId="3"/>
  </si>
  <si>
    <t>高知龍馬空港</t>
    <rPh sb="0" eb="2">
      <t>コウチ</t>
    </rPh>
    <rPh sb="2" eb="4">
      <t>リョウマ</t>
    </rPh>
    <rPh sb="4" eb="6">
      <t>クウコウ</t>
    </rPh>
    <phoneticPr fontId="3"/>
  </si>
  <si>
    <t>徳島阿波おどり空港</t>
    <rPh sb="0" eb="2">
      <t>トクシマ</t>
    </rPh>
    <rPh sb="2" eb="4">
      <t>アワ</t>
    </rPh>
    <rPh sb="7" eb="9">
      <t>クウコウ</t>
    </rPh>
    <phoneticPr fontId="4"/>
  </si>
  <si>
    <t>高松空港</t>
    <rPh sb="0" eb="2">
      <t>タカマツ</t>
    </rPh>
    <rPh sb="2" eb="4">
      <t>クウコウ</t>
    </rPh>
    <phoneticPr fontId="3"/>
  </si>
  <si>
    <t>高　知　県</t>
    <phoneticPr fontId="9"/>
  </si>
  <si>
    <t>資料：大阪航空局</t>
    <rPh sb="0" eb="2">
      <t>シリョウ</t>
    </rPh>
    <rPh sb="3" eb="5">
      <t>オオサカ</t>
    </rPh>
    <rPh sb="5" eb="8">
      <t>コウクウキョク</t>
    </rPh>
    <phoneticPr fontId="3"/>
  </si>
  <si>
    <t>乗合バス</t>
    <rPh sb="0" eb="2">
      <t>ノリアイ</t>
    </rPh>
    <phoneticPr fontId="9"/>
  </si>
  <si>
    <t>（２）　バス</t>
    <phoneticPr fontId="9"/>
  </si>
  <si>
    <t>貸切バス</t>
    <rPh sb="0" eb="2">
      <t>カシキリ</t>
    </rPh>
    <phoneticPr fontId="9"/>
  </si>
  <si>
    <t>高速バス（１）</t>
    <rPh sb="0" eb="2">
      <t>コウソク</t>
    </rPh>
    <phoneticPr fontId="3"/>
  </si>
  <si>
    <t>高速バス（２）</t>
    <rPh sb="0" eb="2">
      <t>コウソク</t>
    </rPh>
    <phoneticPr fontId="3"/>
  </si>
  <si>
    <t>京　　　阪　　　神</t>
    <rPh sb="0" eb="1">
      <t>キョウ</t>
    </rPh>
    <rPh sb="4" eb="5">
      <t>サカ</t>
    </rPh>
    <rPh sb="8" eb="9">
      <t>カミ</t>
    </rPh>
    <phoneticPr fontId="3"/>
  </si>
  <si>
    <t>高速バス（３）</t>
    <rPh sb="0" eb="2">
      <t>コウソク</t>
    </rPh>
    <phoneticPr fontId="3"/>
  </si>
  <si>
    <t>高速バス（４）</t>
    <rPh sb="0" eb="2">
      <t>コウソク</t>
    </rPh>
    <phoneticPr fontId="3"/>
  </si>
  <si>
    <t>高速バス（５）</t>
    <rPh sb="0" eb="2">
      <t>コウソク</t>
    </rPh>
    <phoneticPr fontId="3"/>
  </si>
  <si>
    <t>高速バス（６）</t>
    <rPh sb="0" eb="2">
      <t>コウソク</t>
    </rPh>
    <phoneticPr fontId="3"/>
  </si>
  <si>
    <t>国　内　線</t>
    <rPh sb="0" eb="1">
      <t>クニ</t>
    </rPh>
    <rPh sb="2" eb="3">
      <t>ウチ</t>
    </rPh>
    <rPh sb="4" eb="5">
      <t>セン</t>
    </rPh>
    <phoneticPr fontId="3"/>
  </si>
  <si>
    <t>国　際　線</t>
    <rPh sb="0" eb="1">
      <t>クニ</t>
    </rPh>
    <rPh sb="2" eb="3">
      <t>サイ</t>
    </rPh>
    <rPh sb="4" eb="5">
      <t>セン</t>
    </rPh>
    <phoneticPr fontId="3"/>
  </si>
  <si>
    <t>計</t>
    <phoneticPr fontId="4"/>
  </si>
  <si>
    <t>（４）フェリー・旅客船　（四国～四国外）</t>
    <phoneticPr fontId="4"/>
  </si>
  <si>
    <t>民鉄２社</t>
    <rPh sb="0" eb="2">
      <t>ミンテツ</t>
    </rPh>
    <rPh sb="3" eb="4">
      <t>シャ</t>
    </rPh>
    <phoneticPr fontId="3"/>
  </si>
  <si>
    <t>輸送人キロ</t>
    <rPh sb="0" eb="2">
      <t>ユソウ</t>
    </rPh>
    <rPh sb="2" eb="3">
      <t>ニン</t>
    </rPh>
    <phoneticPr fontId="3"/>
  </si>
  <si>
    <t>（単位：千人キロ ）</t>
    <rPh sb="4" eb="6">
      <t>センニン</t>
    </rPh>
    <phoneticPr fontId="3"/>
  </si>
  <si>
    <t>（単位：千台キロ ）</t>
    <rPh sb="4" eb="6">
      <t>センダイ</t>
    </rPh>
    <phoneticPr fontId="3"/>
  </si>
  <si>
    <t>輸送人キロ</t>
    <phoneticPr fontId="3"/>
  </si>
  <si>
    <t>愛　媛　県</t>
    <phoneticPr fontId="9"/>
  </si>
  <si>
    <t xml:space="preserve"> 高 　知 　県</t>
    <phoneticPr fontId="4"/>
  </si>
  <si>
    <t xml:space="preserve">計 </t>
    <phoneticPr fontId="4"/>
  </si>
  <si>
    <t>（３）タクシー</t>
    <phoneticPr fontId="4"/>
  </si>
  <si>
    <t>（単位：人 ）</t>
    <phoneticPr fontId="3"/>
  </si>
  <si>
    <t>徳 　島 　県</t>
    <phoneticPr fontId="4"/>
  </si>
  <si>
    <t>①各県主要２社（高知のみ平成２６年９月までは４社、平成２６年１０月以降は統合により２社）の数値（高速バスの実績を除く）である。</t>
    <rPh sb="1" eb="3">
      <t>カクケン</t>
    </rPh>
    <rPh sb="3" eb="5">
      <t>シュヨウ</t>
    </rPh>
    <rPh sb="6" eb="7">
      <t>シャ</t>
    </rPh>
    <rPh sb="8" eb="10">
      <t>コウチ</t>
    </rPh>
    <rPh sb="12" eb="14">
      <t>ヘイセイ</t>
    </rPh>
    <rPh sb="16" eb="17">
      <t>ネン</t>
    </rPh>
    <rPh sb="18" eb="19">
      <t>ガツ</t>
    </rPh>
    <rPh sb="23" eb="24">
      <t>シャ</t>
    </rPh>
    <rPh sb="25" eb="27">
      <t>ヘイセイ</t>
    </rPh>
    <rPh sb="29" eb="30">
      <t>ネン</t>
    </rPh>
    <rPh sb="32" eb="35">
      <t>ガツイコウ</t>
    </rPh>
    <rPh sb="36" eb="38">
      <t>トウゴウ</t>
    </rPh>
    <rPh sb="42" eb="43">
      <t>シャ</t>
    </rPh>
    <rPh sb="45" eb="47">
      <t>スウチ</t>
    </rPh>
    <rPh sb="48" eb="50">
      <t>コウソク</t>
    </rPh>
    <rPh sb="53" eb="55">
      <t>ジッセキ</t>
    </rPh>
    <rPh sb="56" eb="57">
      <t>ノゾ</t>
    </rPh>
    <phoneticPr fontId="3"/>
  </si>
  <si>
    <t>高知～中村・宿毛・大月</t>
    <rPh sb="0" eb="2">
      <t>コウチ</t>
    </rPh>
    <rPh sb="3" eb="5">
      <t>ナカムラ</t>
    </rPh>
    <rPh sb="6" eb="8">
      <t>スクモ</t>
    </rPh>
    <rPh sb="9" eb="11">
      <t>オオツキ</t>
    </rPh>
    <phoneticPr fontId="4"/>
  </si>
  <si>
    <t>計</t>
    <phoneticPr fontId="3"/>
  </si>
  <si>
    <t>国内線空港別 及び 国際線　乗降客数</t>
    <rPh sb="0" eb="3">
      <t>コクナイセン</t>
    </rPh>
    <rPh sb="3" eb="5">
      <t>クウコウ</t>
    </rPh>
    <rPh sb="5" eb="6">
      <t>ベツ</t>
    </rPh>
    <rPh sb="7" eb="8">
      <t>オヨ</t>
    </rPh>
    <rPh sb="10" eb="13">
      <t>コクサイセン</t>
    </rPh>
    <rPh sb="14" eb="17">
      <t>ジョウコウキャク</t>
    </rPh>
    <rPh sb="17" eb="18">
      <t>スウ</t>
    </rPh>
    <phoneticPr fontId="3"/>
  </si>
  <si>
    <t>四国～東京　乗降客数</t>
    <rPh sb="0" eb="2">
      <t>シコク</t>
    </rPh>
    <rPh sb="3" eb="5">
      <t>トウキョウ</t>
    </rPh>
    <rPh sb="6" eb="9">
      <t>ジョウコウキャク</t>
    </rPh>
    <rPh sb="9" eb="10">
      <t>スウ</t>
    </rPh>
    <phoneticPr fontId="3"/>
  </si>
  <si>
    <t>乗降客数</t>
    <rPh sb="0" eb="4">
      <t>ジョウコウキャクスウ</t>
    </rPh>
    <phoneticPr fontId="3"/>
  </si>
  <si>
    <t>⑥H26.12月のみ（季節運行）1運行系統追加　全38運行系統　⑦H26.1.1～1運行系統休止 全37運行系統</t>
    <rPh sb="7" eb="8">
      <t>ガツ</t>
    </rPh>
    <rPh sb="11" eb="13">
      <t>キセツ</t>
    </rPh>
    <rPh sb="13" eb="15">
      <t>ウンコウ</t>
    </rPh>
    <rPh sb="17" eb="19">
      <t>ウンコウ</t>
    </rPh>
    <rPh sb="19" eb="21">
      <t>ケイトウ</t>
    </rPh>
    <rPh sb="21" eb="23">
      <t>ツイカ</t>
    </rPh>
    <rPh sb="24" eb="25">
      <t>ゼン</t>
    </rPh>
    <rPh sb="27" eb="29">
      <t>ウンコウ</t>
    </rPh>
    <rPh sb="29" eb="31">
      <t>ケイトウ</t>
    </rPh>
    <phoneticPr fontId="3"/>
  </si>
  <si>
    <t>①H25.7.1・7.31～2運行系統追加 全38運行系統　②H25.8.2・8.12～2運行系統追加 全40運行系統　</t>
    <rPh sb="15" eb="17">
      <t>ウンコウ</t>
    </rPh>
    <rPh sb="17" eb="19">
      <t>ケイトウ</t>
    </rPh>
    <rPh sb="19" eb="21">
      <t>ツイカ</t>
    </rPh>
    <rPh sb="22" eb="23">
      <t>ゼン</t>
    </rPh>
    <rPh sb="25" eb="27">
      <t>ウンコウ</t>
    </rPh>
    <rPh sb="27" eb="29">
      <t>ケイトウ</t>
    </rPh>
    <phoneticPr fontId="3"/>
  </si>
  <si>
    <t>③H25.2.1～1運行系統休止 全39運行系統　④H26.3.31～1運行系統休止 全38運行系統　⑤H26.5.8～1運行系統休止 全37運行系統</t>
    <rPh sb="36" eb="40">
      <t>ウンコウケイトウ</t>
    </rPh>
    <rPh sb="40" eb="42">
      <t>キュウシ</t>
    </rPh>
    <rPh sb="43" eb="44">
      <t>ゼン</t>
    </rPh>
    <rPh sb="46" eb="48">
      <t>ウンコウ</t>
    </rPh>
    <rPh sb="48" eb="50">
      <t>ケイトウ</t>
    </rPh>
    <phoneticPr fontId="3"/>
  </si>
  <si>
    <t>⑧H27.8.1～1運行系統追加 全38運行系統　⑨H27.12.23～1運行系統廃止 全37運行系統　⑩H28.3.31～1運行系統廃止 全36運行系統</t>
    <rPh sb="73" eb="75">
      <t>ウンコウ</t>
    </rPh>
    <phoneticPr fontId="3"/>
  </si>
  <si>
    <t>①H25.7.3・7.31～4運行系統追加 全15運行系統　②H25.8.1・8.2～7運行系統追加 全22運行系統</t>
    <rPh sb="17" eb="19">
      <t>ケイトウ</t>
    </rPh>
    <rPh sb="19" eb="21">
      <t>ツイカ</t>
    </rPh>
    <rPh sb="22" eb="23">
      <t>ゼン</t>
    </rPh>
    <rPh sb="27" eb="29">
      <t>ケイトウ</t>
    </rPh>
    <phoneticPr fontId="3"/>
  </si>
  <si>
    <t>③H26.4.2～2運行系統休止 全20運行系統　④H26.8・9月のみ（季節運行）2運行追加 全22運行系統</t>
    <rPh sb="12" eb="14">
      <t>ケイトウ</t>
    </rPh>
    <rPh sb="14" eb="16">
      <t>キュウシ</t>
    </rPh>
    <rPh sb="17" eb="18">
      <t>ゼン</t>
    </rPh>
    <rPh sb="22" eb="24">
      <t>ケイトウ</t>
    </rPh>
    <phoneticPr fontId="3"/>
  </si>
  <si>
    <t>①本数値は、各空港・国内線乗降客数の内数である。</t>
    <rPh sb="1" eb="3">
      <t>ホンスウ</t>
    </rPh>
    <rPh sb="3" eb="4">
      <t>アタイ</t>
    </rPh>
    <rPh sb="6" eb="9">
      <t>カククウコウ</t>
    </rPh>
    <rPh sb="10" eb="13">
      <t>コクナイセン</t>
    </rPh>
    <rPh sb="13" eb="16">
      <t>ジョウコウキャク</t>
    </rPh>
    <rPh sb="16" eb="17">
      <t>スウ</t>
    </rPh>
    <rPh sb="18" eb="19">
      <t>ウチ</t>
    </rPh>
    <rPh sb="19" eb="20">
      <t>カズ</t>
    </rPh>
    <phoneticPr fontId="3"/>
  </si>
  <si>
    <t>バス・乗用車 航送台数</t>
    <rPh sb="3" eb="6">
      <t>ジョウヨウシャ</t>
    </rPh>
    <rPh sb="7" eb="8">
      <t>ワタル</t>
    </rPh>
    <rPh sb="8" eb="9">
      <t>ソウ</t>
    </rPh>
    <rPh sb="9" eb="10">
      <t>ダイ</t>
    </rPh>
    <rPh sb="10" eb="11">
      <t>スウ</t>
    </rPh>
    <phoneticPr fontId="3"/>
  </si>
  <si>
    <t>航送台数</t>
    <rPh sb="0" eb="1">
      <t>コウ</t>
    </rPh>
    <phoneticPr fontId="3"/>
  </si>
  <si>
    <t>バス・乗用車 航送台キロ</t>
    <rPh sb="3" eb="6">
      <t>ジョウヨウシャ</t>
    </rPh>
    <rPh sb="7" eb="8">
      <t>コウ</t>
    </rPh>
    <rPh sb="8" eb="9">
      <t>ソウ</t>
    </rPh>
    <rPh sb="9" eb="10">
      <t>ダイ</t>
    </rPh>
    <phoneticPr fontId="3"/>
  </si>
  <si>
    <t>航送台キロ</t>
    <rPh sb="0" eb="1">
      <t>コウ</t>
    </rPh>
    <phoneticPr fontId="3"/>
  </si>
  <si>
    <t>資料：四国運輸局鉄道部</t>
    <rPh sb="0" eb="2">
      <t>シリョウ</t>
    </rPh>
    <rPh sb="3" eb="5">
      <t>シコク</t>
    </rPh>
    <rPh sb="5" eb="7">
      <t>ウンユ</t>
    </rPh>
    <rPh sb="7" eb="8">
      <t>キョク</t>
    </rPh>
    <rPh sb="8" eb="11">
      <t>テツドウブ</t>
    </rPh>
    <phoneticPr fontId="3"/>
  </si>
  <si>
    <t>資料：各県バス協会</t>
    <rPh sb="0" eb="2">
      <t>シリョウ</t>
    </rPh>
    <phoneticPr fontId="9"/>
  </si>
  <si>
    <t>⑤H26.10.1～2運行系統休止 全20運行系統　⑥H27.1.5・1.6～3運行系統休止 全17運行系統　⑦H29.1.8・1.9～1運行系統休止 全16運行系統</t>
    <rPh sb="15" eb="17">
      <t>キュウシ</t>
    </rPh>
    <rPh sb="18" eb="19">
      <t>ゼン</t>
    </rPh>
    <rPh sb="23" eb="25">
      <t>ケイトウ</t>
    </rPh>
    <rPh sb="69" eb="71">
      <t>ウンコウ</t>
    </rPh>
    <rPh sb="71" eb="73">
      <t>ケイトウ</t>
    </rPh>
    <rPh sb="73" eb="75">
      <t>キュウシ</t>
    </rPh>
    <rPh sb="76" eb="77">
      <t>ゼン</t>
    </rPh>
    <rPh sb="79" eb="81">
      <t>ウンコウ</t>
    </rPh>
    <rPh sb="81" eb="83">
      <t>ケイトウ</t>
    </rPh>
    <phoneticPr fontId="3"/>
  </si>
  <si>
    <t>①H25.7.31～2運行系統追加 全9運行系統　②H29.10.2～1運行系統休止　全8運行系統</t>
    <rPh sb="11" eb="13">
      <t>ウンコウ</t>
    </rPh>
    <rPh sb="13" eb="15">
      <t>ケイトウ</t>
    </rPh>
    <rPh sb="15" eb="17">
      <t>ツイカ</t>
    </rPh>
    <rPh sb="18" eb="19">
      <t>ゼン</t>
    </rPh>
    <rPh sb="22" eb="24">
      <t>ケイトウ</t>
    </rPh>
    <phoneticPr fontId="3"/>
  </si>
  <si>
    <t>①H27.12.18～2運行系統追加 全5運行系統　②H29.10.5～1運行系統廃止 全4運行系統</t>
    <rPh sb="19" eb="20">
      <t>ゼン</t>
    </rPh>
    <rPh sb="23" eb="25">
      <t>ケイトウ</t>
    </rPh>
    <phoneticPr fontId="3"/>
  </si>
  <si>
    <t>①各県主要５社の数値であったが、徳島県は平成２２年９月から６社、高知県は平成２４年６月から７社、愛媛県は平成２６年４月から１０社の数値である。</t>
    <rPh sb="1" eb="3">
      <t>カクケン</t>
    </rPh>
    <rPh sb="3" eb="5">
      <t>シュヨウ</t>
    </rPh>
    <rPh sb="6" eb="7">
      <t>シャ</t>
    </rPh>
    <rPh sb="8" eb="10">
      <t>スウチ</t>
    </rPh>
    <rPh sb="16" eb="19">
      <t>トクシマケン</t>
    </rPh>
    <rPh sb="20" eb="22">
      <t>ヘイセイ</t>
    </rPh>
    <rPh sb="24" eb="25">
      <t>ネン</t>
    </rPh>
    <rPh sb="26" eb="27">
      <t>ガツ</t>
    </rPh>
    <rPh sb="30" eb="31">
      <t>シャ</t>
    </rPh>
    <rPh sb="32" eb="35">
      <t>コウチケン</t>
    </rPh>
    <rPh sb="36" eb="38">
      <t>ヘイセイ</t>
    </rPh>
    <rPh sb="40" eb="41">
      <t>ネン</t>
    </rPh>
    <rPh sb="42" eb="43">
      <t>ガツ</t>
    </rPh>
    <rPh sb="46" eb="47">
      <t>シャ</t>
    </rPh>
    <rPh sb="48" eb="51">
      <t>エヒメケン</t>
    </rPh>
    <rPh sb="52" eb="54">
      <t>ヘイセイ</t>
    </rPh>
    <rPh sb="56" eb="57">
      <t>ネン</t>
    </rPh>
    <rPh sb="58" eb="59">
      <t>ツキ</t>
    </rPh>
    <rPh sb="63" eb="64">
      <t>シャ</t>
    </rPh>
    <rPh sb="65" eb="67">
      <t>スウチ</t>
    </rPh>
    <phoneticPr fontId="4"/>
  </si>
  <si>
    <t>資料：各空港事務所（※高松空港実績については、平成30年4月～高松空港株式会社）</t>
    <rPh sb="0" eb="2">
      <t>シリョウ</t>
    </rPh>
    <rPh sb="3" eb="4">
      <t>カク</t>
    </rPh>
    <rPh sb="4" eb="6">
      <t>クウコウ</t>
    </rPh>
    <rPh sb="6" eb="9">
      <t>ジムショ</t>
    </rPh>
    <rPh sb="11" eb="13">
      <t>タカマツ</t>
    </rPh>
    <rPh sb="13" eb="15">
      <t>クウコウ</t>
    </rPh>
    <rPh sb="15" eb="17">
      <t>ジッセキ</t>
    </rPh>
    <rPh sb="23" eb="25">
      <t>ヘイセイ</t>
    </rPh>
    <rPh sb="27" eb="28">
      <t>ネン</t>
    </rPh>
    <rPh sb="29" eb="30">
      <t>ガツ</t>
    </rPh>
    <rPh sb="31" eb="33">
      <t>タカマツ</t>
    </rPh>
    <rPh sb="33" eb="35">
      <t>クウコウ</t>
    </rPh>
    <rPh sb="35" eb="39">
      <t>カブシキガイシャ</t>
    </rPh>
    <phoneticPr fontId="3"/>
  </si>
  <si>
    <t>⑪H29.8.1～1運行系統追加 全37運行系統　⑫H30.6.14～1運行系統追加　全38運行系統</t>
    <rPh sb="10" eb="12">
      <t>ウンコウ</t>
    </rPh>
    <rPh sb="12" eb="14">
      <t>ケイトウ</t>
    </rPh>
    <rPh sb="14" eb="16">
      <t>ツイカ</t>
    </rPh>
    <rPh sb="17" eb="18">
      <t>ゼン</t>
    </rPh>
    <rPh sb="20" eb="22">
      <t>ウンコウ</t>
    </rPh>
    <rPh sb="22" eb="24">
      <t>ケイトウ</t>
    </rPh>
    <phoneticPr fontId="3"/>
  </si>
  <si>
    <t>①各県バス主要３社（高知は平成２６年１０月から２社、徳島は平成３１年４月から２社）の数値である。</t>
    <rPh sb="10" eb="12">
      <t>コウチ</t>
    </rPh>
    <rPh sb="13" eb="15">
      <t>ヘイセイ</t>
    </rPh>
    <rPh sb="17" eb="18">
      <t>ネン</t>
    </rPh>
    <rPh sb="20" eb="21">
      <t>ツキ</t>
    </rPh>
    <rPh sb="24" eb="25">
      <t>シャ</t>
    </rPh>
    <phoneticPr fontId="9"/>
  </si>
  <si>
    <t>北　　　　　　　　　　　　陸</t>
    <rPh sb="0" eb="1">
      <t>キタ</t>
    </rPh>
    <rPh sb="13" eb="14">
      <t>リク</t>
    </rPh>
    <phoneticPr fontId="3"/>
  </si>
  <si>
    <t>四国～関西</t>
    <rPh sb="0" eb="2">
      <t>シコク</t>
    </rPh>
    <rPh sb="3" eb="5">
      <t>カンサイ</t>
    </rPh>
    <phoneticPr fontId="4"/>
  </si>
  <si>
    <t>四国～関西</t>
    <rPh sb="0" eb="2">
      <t>シコク</t>
    </rPh>
    <rPh sb="3" eb="5">
      <t>カンサイ</t>
    </rPh>
    <phoneticPr fontId="3"/>
  </si>
  <si>
    <t>四国～中国</t>
    <rPh sb="0" eb="2">
      <t>シコク</t>
    </rPh>
    <phoneticPr fontId="4"/>
  </si>
  <si>
    <t>①H26.4.26～1運行系統追加 全8運行系統　②H27.12.14～1運行系統廃止 全7運行系統　③R2.6.28～ 1運行系統廃止 全6運行系統</t>
    <rPh sb="13" eb="15">
      <t>ケイトウ</t>
    </rPh>
    <rPh sb="15" eb="17">
      <t>ツイカ</t>
    </rPh>
    <rPh sb="18" eb="19">
      <t>ゼン</t>
    </rPh>
    <rPh sb="22" eb="24">
      <t>ケイトウ</t>
    </rPh>
    <phoneticPr fontId="3"/>
  </si>
  <si>
    <t>①R1.6.21～1運行系統　②R2.9月～系統数減少のため非公表</t>
    <rPh sb="32" eb="33">
      <t>ヒョウ</t>
    </rPh>
    <phoneticPr fontId="3"/>
  </si>
  <si>
    <t>③R2.9月～系統数減少のため非公表</t>
    <phoneticPr fontId="3"/>
  </si>
  <si>
    <t>④R2.9月～系統数減少のため非公表</t>
    <phoneticPr fontId="3"/>
  </si>
  <si>
    <t>⑧R2.3.1～ 1運行系統休止 全15運行系統　⑨R2.8.1～ 1運行系統休止 全14運行系統　⑩R2.9月～系統数減少のため非公表</t>
    <phoneticPr fontId="3"/>
  </si>
  <si>
    <t>①全3運行系統　②R2.9月～系統数減少のため非公表</t>
    <rPh sb="1" eb="2">
      <t>ゼン</t>
    </rPh>
    <rPh sb="5" eb="7">
      <t>ケイトウ</t>
    </rPh>
    <phoneticPr fontId="3"/>
  </si>
  <si>
    <t>①H25.7.31～2運行系統追加　　全10運行系統　　②H27.12.18～2運行系統追加　　全12運行系統</t>
    <rPh sb="11" eb="13">
      <t>ウンコウ</t>
    </rPh>
    <rPh sb="13" eb="15">
      <t>ケイトウ</t>
    </rPh>
    <rPh sb="15" eb="17">
      <t>ツイカ</t>
    </rPh>
    <rPh sb="19" eb="20">
      <t>ゼン</t>
    </rPh>
    <rPh sb="22" eb="24">
      <t>ウンコウ</t>
    </rPh>
    <rPh sb="24" eb="26">
      <t>ケイトウ</t>
    </rPh>
    <rPh sb="40" eb="42">
      <t>ウンコウ</t>
    </rPh>
    <rPh sb="42" eb="44">
      <t>ケイトウ</t>
    </rPh>
    <rPh sb="44" eb="46">
      <t>ツイカ</t>
    </rPh>
    <rPh sb="48" eb="49">
      <t>ゼン</t>
    </rPh>
    <rPh sb="51" eb="53">
      <t>ウンコウ</t>
    </rPh>
    <rPh sb="53" eb="55">
      <t>ケイトウ</t>
    </rPh>
    <phoneticPr fontId="3"/>
  </si>
  <si>
    <t>前年同月比</t>
  </si>
  <si>
    <t>前年同月比</t>
    <rPh sb="0" eb="2">
      <t>ゼンネン</t>
    </rPh>
    <rPh sb="2" eb="5">
      <t>ドウゲツヒ</t>
    </rPh>
    <rPh sb="4" eb="5">
      <t>ヒ</t>
    </rPh>
    <phoneticPr fontId="3"/>
  </si>
  <si>
    <t>前年同月比</t>
    <phoneticPr fontId="3"/>
  </si>
  <si>
    <t>前年同月比</t>
    <phoneticPr fontId="3"/>
  </si>
  <si>
    <t>前年同月比</t>
    <phoneticPr fontId="3"/>
  </si>
  <si>
    <t>前年同月比</t>
    <phoneticPr fontId="3"/>
  </si>
  <si>
    <t>前年同月比</t>
    <phoneticPr fontId="2"/>
  </si>
  <si>
    <t>前年同月比</t>
    <rPh sb="3" eb="4">
      <t>ツキ</t>
    </rPh>
    <phoneticPr fontId="3"/>
  </si>
  <si>
    <t>前年同月比</t>
    <phoneticPr fontId="3"/>
  </si>
  <si>
    <t>17-2</t>
    <phoneticPr fontId="3"/>
  </si>
  <si>
    <t>普通倉庫（入庫高、月末保管高）</t>
    <rPh sb="0" eb="2">
      <t>フツウ</t>
    </rPh>
    <rPh sb="2" eb="4">
      <t>ソウコ</t>
    </rPh>
    <rPh sb="5" eb="7">
      <t>ニュウコ</t>
    </rPh>
    <rPh sb="7" eb="8">
      <t>ダカ</t>
    </rPh>
    <rPh sb="9" eb="10">
      <t>ツキ</t>
    </rPh>
    <rPh sb="10" eb="11">
      <t>スエ</t>
    </rPh>
    <rPh sb="11" eb="13">
      <t>ホカン</t>
    </rPh>
    <rPh sb="13" eb="14">
      <t>タカ</t>
    </rPh>
    <phoneticPr fontId="3"/>
  </si>
  <si>
    <t>冷蔵倉庫（入庫高、月末保管高）</t>
    <rPh sb="0" eb="2">
      <t>レイゾウ</t>
    </rPh>
    <rPh sb="2" eb="4">
      <t>ソウコ</t>
    </rPh>
    <rPh sb="5" eb="7">
      <t>ニュウコ</t>
    </rPh>
    <rPh sb="7" eb="8">
      <t>ダカ</t>
    </rPh>
    <rPh sb="9" eb="10">
      <t>ツキ</t>
    </rPh>
    <rPh sb="10" eb="11">
      <t>スエ</t>
    </rPh>
    <rPh sb="11" eb="13">
      <t>ホカン</t>
    </rPh>
    <rPh sb="13" eb="14">
      <t>タカ</t>
    </rPh>
    <phoneticPr fontId="3"/>
  </si>
  <si>
    <t>25-2</t>
    <phoneticPr fontId="3"/>
  </si>
  <si>
    <t>本四連絡橋・瀬戸大橋通行量</t>
    <rPh sb="0" eb="2">
      <t>ホンシ</t>
    </rPh>
    <rPh sb="2" eb="5">
      <t>レンラクキョウ</t>
    </rPh>
    <rPh sb="6" eb="8">
      <t>セト</t>
    </rPh>
    <rPh sb="8" eb="10">
      <t>オオハシ</t>
    </rPh>
    <rPh sb="10" eb="12">
      <t>ツウコウ</t>
    </rPh>
    <rPh sb="12" eb="13">
      <t>リョウ</t>
    </rPh>
    <phoneticPr fontId="3"/>
  </si>
  <si>
    <t>本四連絡橋・三橋合計通行量</t>
    <rPh sb="6" eb="7">
      <t>サン</t>
    </rPh>
    <rPh sb="7" eb="8">
      <t>ハシ</t>
    </rPh>
    <rPh sb="8" eb="10">
      <t>ゴウケイ</t>
    </rPh>
    <rPh sb="10" eb="13">
      <t>ツウコウリョウ</t>
    </rPh>
    <phoneticPr fontId="3"/>
  </si>
  <si>
    <t>シート名</t>
    <rPh sb="3" eb="4">
      <t>メイ</t>
    </rPh>
    <phoneticPr fontId="3"/>
  </si>
  <si>
    <t>11-2</t>
    <phoneticPr fontId="3"/>
  </si>
  <si>
    <t>12-2</t>
    <phoneticPr fontId="3"/>
  </si>
  <si>
    <t>旅客輸送</t>
    <rPh sb="0" eb="2">
      <t>リョカク</t>
    </rPh>
    <rPh sb="2" eb="4">
      <t>ユソウ</t>
    </rPh>
    <phoneticPr fontId="3"/>
  </si>
  <si>
    <t>その他</t>
  </si>
  <si>
    <t>その他</t>
    <rPh sb="2" eb="3">
      <t>タ</t>
    </rPh>
    <phoneticPr fontId="3"/>
  </si>
  <si>
    <t>２　貨物輸送</t>
    <rPh sb="2" eb="4">
      <t>カモツ</t>
    </rPh>
    <rPh sb="4" eb="6">
      <t>ユソウ</t>
    </rPh>
    <phoneticPr fontId="4"/>
  </si>
  <si>
    <t>（１）　自動車輸送</t>
    <rPh sb="4" eb="7">
      <t>ジドウシャ</t>
    </rPh>
    <rPh sb="7" eb="9">
      <t>ユソウ</t>
    </rPh>
    <phoneticPr fontId="3"/>
  </si>
  <si>
    <t>　　　宅　　　　配　　　　貨　　　　物　　　　（個）</t>
    <phoneticPr fontId="3"/>
  </si>
  <si>
    <t>一般貨物</t>
    <rPh sb="0" eb="2">
      <t>イッパン</t>
    </rPh>
    <rPh sb="2" eb="4">
      <t>カモツ</t>
    </rPh>
    <phoneticPr fontId="3"/>
  </si>
  <si>
    <t>輸送トン数</t>
  </si>
  <si>
    <t>内瀬戸大橋</t>
    <rPh sb="0" eb="1">
      <t>ウチ</t>
    </rPh>
    <rPh sb="3" eb="5">
      <t>オオハシ</t>
    </rPh>
    <phoneticPr fontId="4"/>
  </si>
  <si>
    <t>内明石海峡</t>
    <phoneticPr fontId="3"/>
  </si>
  <si>
    <t>内しまなみ</t>
    <rPh sb="0" eb="1">
      <t>ウチ</t>
    </rPh>
    <phoneticPr fontId="4"/>
  </si>
  <si>
    <t xml:space="preserve"> 取 扱 量</t>
  </si>
  <si>
    <t>内明石海峡</t>
  </si>
  <si>
    <t>経　由　分</t>
    <rPh sb="0" eb="1">
      <t>キョウ</t>
    </rPh>
    <rPh sb="2" eb="3">
      <t>ヨシ</t>
    </rPh>
    <rPh sb="4" eb="5">
      <t>ブン</t>
    </rPh>
    <phoneticPr fontId="3"/>
  </si>
  <si>
    <t>大橋経由分</t>
    <rPh sb="0" eb="2">
      <t>オオハシ</t>
    </rPh>
    <phoneticPr fontId="3"/>
  </si>
  <si>
    <t>海道経由分</t>
    <rPh sb="0" eb="2">
      <t>カイドウ</t>
    </rPh>
    <rPh sb="2" eb="5">
      <t>ケイユブン</t>
    </rPh>
    <phoneticPr fontId="4"/>
  </si>
  <si>
    <t>大橋経由分</t>
  </si>
  <si>
    <t>資料：四国運輸局交通政策部</t>
    <rPh sb="0" eb="2">
      <t>シリョウ</t>
    </rPh>
    <rPh sb="3" eb="5">
      <t>シコク</t>
    </rPh>
    <rPh sb="5" eb="8">
      <t>ウンユキョク</t>
    </rPh>
    <rPh sb="8" eb="10">
      <t>コウツウ</t>
    </rPh>
    <rPh sb="10" eb="12">
      <t>セイサク</t>
    </rPh>
    <rPh sb="12" eb="13">
      <t>ブ</t>
    </rPh>
    <phoneticPr fontId="3"/>
  </si>
  <si>
    <t>①特別積合せの実績は主要9社（輸送トン数は四国内輸送分は除く）、宅配貨物は平成21年4月より主要8社から7社、平成22年7月より主要7社から主要6社、平成30年4月より主要6社から主要5社について集計。</t>
    <rPh sb="1" eb="3">
      <t>トクベツ</t>
    </rPh>
    <rPh sb="3" eb="4">
      <t>ツ</t>
    </rPh>
    <rPh sb="4" eb="5">
      <t>ア</t>
    </rPh>
    <rPh sb="7" eb="9">
      <t>ジッセキ</t>
    </rPh>
    <rPh sb="10" eb="12">
      <t>シュヨウ</t>
    </rPh>
    <rPh sb="13" eb="14">
      <t>シャ</t>
    </rPh>
    <rPh sb="15" eb="17">
      <t>ユソウ</t>
    </rPh>
    <rPh sb="19" eb="20">
      <t>スウ</t>
    </rPh>
    <rPh sb="21" eb="23">
      <t>シコク</t>
    </rPh>
    <rPh sb="23" eb="24">
      <t>ナイ</t>
    </rPh>
    <rPh sb="24" eb="26">
      <t>ユソウ</t>
    </rPh>
    <rPh sb="26" eb="27">
      <t>ブン</t>
    </rPh>
    <rPh sb="28" eb="29">
      <t>ノゾ</t>
    </rPh>
    <rPh sb="32" eb="34">
      <t>タクハイ</t>
    </rPh>
    <rPh sb="34" eb="36">
      <t>カモツ</t>
    </rPh>
    <rPh sb="37" eb="39">
      <t>ヘイセイ</t>
    </rPh>
    <rPh sb="41" eb="42">
      <t>ネン</t>
    </rPh>
    <rPh sb="43" eb="44">
      <t>ガツ</t>
    </rPh>
    <rPh sb="46" eb="48">
      <t>シュヨウ</t>
    </rPh>
    <rPh sb="49" eb="50">
      <t>シャ</t>
    </rPh>
    <rPh sb="53" eb="54">
      <t>シャ</t>
    </rPh>
    <rPh sb="55" eb="57">
      <t>ヘイセイ</t>
    </rPh>
    <rPh sb="59" eb="60">
      <t>ネン</t>
    </rPh>
    <rPh sb="61" eb="62">
      <t>ガツ</t>
    </rPh>
    <rPh sb="64" eb="66">
      <t>シュヨウ</t>
    </rPh>
    <rPh sb="67" eb="68">
      <t>シャ</t>
    </rPh>
    <rPh sb="70" eb="72">
      <t>シュヨウ</t>
    </rPh>
    <rPh sb="73" eb="74">
      <t>シャ</t>
    </rPh>
    <phoneticPr fontId="3"/>
  </si>
  <si>
    <t>②「宅配貨物」は、「特別積合せ貨物等」に含まれる宅配貨物の取扱個数である。</t>
    <rPh sb="2" eb="4">
      <t>タクハイ</t>
    </rPh>
    <rPh sb="4" eb="6">
      <t>カモツ</t>
    </rPh>
    <rPh sb="10" eb="12">
      <t>トクベツ</t>
    </rPh>
    <rPh sb="12" eb="13">
      <t>ツ</t>
    </rPh>
    <rPh sb="13" eb="14">
      <t>ア</t>
    </rPh>
    <rPh sb="15" eb="17">
      <t>カモツ</t>
    </rPh>
    <rPh sb="17" eb="18">
      <t>ナド</t>
    </rPh>
    <rPh sb="20" eb="21">
      <t>フク</t>
    </rPh>
    <rPh sb="24" eb="26">
      <t>タクハイ</t>
    </rPh>
    <rPh sb="26" eb="28">
      <t>カモツ</t>
    </rPh>
    <rPh sb="29" eb="31">
      <t>トリアツカイ</t>
    </rPh>
    <rPh sb="31" eb="33">
      <t>コスウ</t>
    </rPh>
    <phoneticPr fontId="3"/>
  </si>
  <si>
    <t>③特別積合せ事業者１社について、平成２７年１０月からのシステム導入により輸送量データのベースに変動を生じたため、平成２７年１０月～平成２９年３月の間の前年同期比については、その１社分を除いて算出。</t>
    <rPh sb="56" eb="58">
      <t>ヘイセイ</t>
    </rPh>
    <rPh sb="60" eb="61">
      <t>ネン</t>
    </rPh>
    <rPh sb="63" eb="64">
      <t>ガツ</t>
    </rPh>
    <rPh sb="65" eb="67">
      <t>ヘイセイ</t>
    </rPh>
    <rPh sb="69" eb="70">
      <t>ネン</t>
    </rPh>
    <rPh sb="71" eb="72">
      <t>ガツ</t>
    </rPh>
    <rPh sb="73" eb="74">
      <t>アイダ</t>
    </rPh>
    <phoneticPr fontId="3"/>
  </si>
  <si>
    <t>一般貨物の資料：四国運輸局自動車交通部</t>
    <rPh sb="0" eb="2">
      <t>イッパン</t>
    </rPh>
    <rPh sb="2" eb="4">
      <t>カモツ</t>
    </rPh>
    <rPh sb="5" eb="7">
      <t>シリョウ</t>
    </rPh>
    <rPh sb="8" eb="10">
      <t>シコク</t>
    </rPh>
    <rPh sb="10" eb="13">
      <t>ウンユキョク</t>
    </rPh>
    <rPh sb="13" eb="16">
      <t>ジドウシャ</t>
    </rPh>
    <rPh sb="16" eb="19">
      <t>コウツウブ</t>
    </rPh>
    <phoneticPr fontId="3"/>
  </si>
  <si>
    <t>船舶積卸実績　（内航・外航別）</t>
    <rPh sb="0" eb="2">
      <t>センパク</t>
    </rPh>
    <rPh sb="2" eb="4">
      <t>ツミオロシ</t>
    </rPh>
    <rPh sb="4" eb="6">
      <t>ジッセキ</t>
    </rPh>
    <rPh sb="8" eb="10">
      <t>ナイコウ</t>
    </rPh>
    <rPh sb="11" eb="13">
      <t>ガイコウ</t>
    </rPh>
    <rPh sb="13" eb="14">
      <t>ベツ</t>
    </rPh>
    <phoneticPr fontId="3"/>
  </si>
  <si>
    <t>（単位：トン）</t>
    <phoneticPr fontId="3"/>
  </si>
  <si>
    <t>内　　　　　航</t>
    <rPh sb="0" eb="1">
      <t>ウチ</t>
    </rPh>
    <rPh sb="6" eb="7">
      <t>コウ</t>
    </rPh>
    <phoneticPr fontId="3"/>
  </si>
  <si>
    <t>外　　　　　航</t>
    <rPh sb="0" eb="1">
      <t>ソト</t>
    </rPh>
    <rPh sb="6" eb="7">
      <t>コウ</t>
    </rPh>
    <phoneticPr fontId="3"/>
  </si>
  <si>
    <t>合計</t>
    <rPh sb="0" eb="2">
      <t>ゴウケイ</t>
    </rPh>
    <phoneticPr fontId="3"/>
  </si>
  <si>
    <t>移出</t>
    <rPh sb="0" eb="2">
      <t>イシュツ</t>
    </rPh>
    <phoneticPr fontId="3"/>
  </si>
  <si>
    <t>移入</t>
    <rPh sb="0" eb="2">
      <t>イニュウ</t>
    </rPh>
    <phoneticPr fontId="3"/>
  </si>
  <si>
    <t>輸出</t>
    <rPh sb="0" eb="2">
      <t>ユシュツ</t>
    </rPh>
    <phoneticPr fontId="3"/>
  </si>
  <si>
    <t>輸入</t>
    <rPh sb="0" eb="2">
      <t>ユニュウ</t>
    </rPh>
    <phoneticPr fontId="3"/>
  </si>
  <si>
    <t>資料：四国運輸局海事振興部</t>
    <rPh sb="0" eb="2">
      <t>シリョウ</t>
    </rPh>
    <rPh sb="8" eb="10">
      <t>カイジ</t>
    </rPh>
    <rPh sb="10" eb="13">
      <t>シンコウブ</t>
    </rPh>
    <phoneticPr fontId="4"/>
  </si>
  <si>
    <t>コンテナ貨物量　（港湾別）</t>
    <rPh sb="4" eb="7">
      <t>カモツリョウ</t>
    </rPh>
    <rPh sb="9" eb="11">
      <t>コウワン</t>
    </rPh>
    <rPh sb="11" eb="12">
      <t>ベツ</t>
    </rPh>
    <phoneticPr fontId="3"/>
  </si>
  <si>
    <t>（単位：トン）</t>
    <phoneticPr fontId="3"/>
  </si>
  <si>
    <t>徳島小松島</t>
  </si>
  <si>
    <t>高　　松</t>
  </si>
  <si>
    <t>新 居 浜</t>
  </si>
  <si>
    <t>今　　治</t>
  </si>
  <si>
    <t>松　　山</t>
  </si>
  <si>
    <t>高　知</t>
    <rPh sb="0" eb="1">
      <t>タカ</t>
    </rPh>
    <rPh sb="2" eb="3">
      <t>チ</t>
    </rPh>
    <phoneticPr fontId="9"/>
  </si>
  <si>
    <t>合　　計</t>
  </si>
  <si>
    <t>非指定港</t>
  </si>
  <si>
    <t>資料：四国運輸局海事振興部</t>
    <rPh sb="0" eb="2">
      <t>シリョウ</t>
    </rPh>
    <phoneticPr fontId="4"/>
  </si>
  <si>
    <t>①空コンテナを含む。</t>
    <phoneticPr fontId="9"/>
  </si>
  <si>
    <t>②非指定港は、港湾運送事業法で指定された港湾以外の三島川之江港及び詫間港での取扱量。</t>
    <phoneticPr fontId="4"/>
  </si>
  <si>
    <t>コンテナ貨物量　（内航・外航別）</t>
    <rPh sb="4" eb="7">
      <t>カモツリョウ</t>
    </rPh>
    <rPh sb="9" eb="11">
      <t>ナイコウ</t>
    </rPh>
    <rPh sb="12" eb="14">
      <t>ガイコウ</t>
    </rPh>
    <rPh sb="14" eb="15">
      <t>ベツ</t>
    </rPh>
    <phoneticPr fontId="3"/>
  </si>
  <si>
    <t>内航コンテナ</t>
    <rPh sb="0" eb="2">
      <t>ナイコウ</t>
    </rPh>
    <phoneticPr fontId="3"/>
  </si>
  <si>
    <t>外航コンテナ</t>
    <rPh sb="0" eb="2">
      <t>ガイコウ</t>
    </rPh>
    <phoneticPr fontId="3"/>
  </si>
  <si>
    <t>②年度及び四半期の月末保管残高は月平均の数値。</t>
    <rPh sb="1" eb="3">
      <t>ネンド</t>
    </rPh>
    <rPh sb="3" eb="4">
      <t>オヨ</t>
    </rPh>
    <rPh sb="5" eb="6">
      <t>4</t>
    </rPh>
    <rPh sb="6" eb="8">
      <t>ハンキ</t>
    </rPh>
    <rPh sb="9" eb="11">
      <t>ゲツマツ</t>
    </rPh>
    <rPh sb="11" eb="13">
      <t>ホカン</t>
    </rPh>
    <rPh sb="13" eb="15">
      <t>ザンダカ</t>
    </rPh>
    <rPh sb="16" eb="19">
      <t>ツキヘイキン</t>
    </rPh>
    <rPh sb="20" eb="22">
      <t>スウチ</t>
    </rPh>
    <phoneticPr fontId="4"/>
  </si>
  <si>
    <t>(6)　営業倉庫</t>
    <rPh sb="4" eb="6">
      <t>エイギョウ</t>
    </rPh>
    <rPh sb="6" eb="7">
      <t>クラ</t>
    </rPh>
    <phoneticPr fontId="9"/>
  </si>
  <si>
    <t>普通倉庫：１～３類倉庫</t>
    <phoneticPr fontId="9"/>
  </si>
  <si>
    <t>　（単位：トン）</t>
    <phoneticPr fontId="9"/>
  </si>
  <si>
    <t>四国合計</t>
    <rPh sb="0" eb="2">
      <t>シコク</t>
    </rPh>
    <rPh sb="2" eb="4">
      <t>ゴウケイ</t>
    </rPh>
    <phoneticPr fontId="9"/>
  </si>
  <si>
    <t>徳　　島　　県</t>
  </si>
  <si>
    <t>香　　川　　県</t>
  </si>
  <si>
    <t>愛　　媛　　県</t>
    <phoneticPr fontId="4"/>
  </si>
  <si>
    <t>高　　知　　県</t>
    <rPh sb="0" eb="7">
      <t>コウチケン</t>
    </rPh>
    <phoneticPr fontId="4"/>
  </si>
  <si>
    <t>入庫高</t>
    <phoneticPr fontId="4"/>
  </si>
  <si>
    <t>月末保管残高</t>
    <phoneticPr fontId="4"/>
  </si>
  <si>
    <t>資料：四国運輸局交通政策部</t>
    <rPh sb="0" eb="2">
      <t>シリョウ</t>
    </rPh>
    <rPh sb="8" eb="10">
      <t>コウツウ</t>
    </rPh>
    <rPh sb="10" eb="12">
      <t>セイサク</t>
    </rPh>
    <rPh sb="12" eb="13">
      <t>ブ</t>
    </rPh>
    <phoneticPr fontId="4"/>
  </si>
  <si>
    <t>①主要２１社の実績（香川県７社、徳島県４社、愛媛県７社、高知県3社）</t>
    <rPh sb="1" eb="3">
      <t>シュヨウ</t>
    </rPh>
    <rPh sb="5" eb="6">
      <t>シャ</t>
    </rPh>
    <rPh sb="7" eb="9">
      <t>ジッセキ</t>
    </rPh>
    <rPh sb="10" eb="13">
      <t>カガワケン</t>
    </rPh>
    <rPh sb="14" eb="15">
      <t>シャ</t>
    </rPh>
    <rPh sb="16" eb="19">
      <t>トクシマケン</t>
    </rPh>
    <rPh sb="20" eb="21">
      <t>シャ</t>
    </rPh>
    <rPh sb="22" eb="25">
      <t>エヒメケン</t>
    </rPh>
    <rPh sb="26" eb="27">
      <t>シャ</t>
    </rPh>
    <rPh sb="28" eb="31">
      <t>コウチケン</t>
    </rPh>
    <rPh sb="32" eb="33">
      <t>シャ</t>
    </rPh>
    <phoneticPr fontId="4"/>
  </si>
  <si>
    <t>冷蔵倉庫</t>
  </si>
  <si>
    <t>（単位：トン ）</t>
    <phoneticPr fontId="9"/>
  </si>
  <si>
    <t>愛　　媛　　県</t>
    <phoneticPr fontId="4"/>
  </si>
  <si>
    <t>入　庫　高</t>
    <phoneticPr fontId="4"/>
  </si>
  <si>
    <t>月末保管残高</t>
    <phoneticPr fontId="4"/>
  </si>
  <si>
    <t>入　庫　高</t>
    <phoneticPr fontId="4"/>
  </si>
  <si>
    <t>月末保管残高</t>
    <phoneticPr fontId="4"/>
  </si>
  <si>
    <t>①主要１６社（各県４社）の実績</t>
    <phoneticPr fontId="9"/>
  </si>
  <si>
    <t>②年度及び四半期の月末保管残高は月平均の数値。</t>
    <phoneticPr fontId="4"/>
  </si>
  <si>
    <t>３　その他</t>
    <rPh sb="4" eb="5">
      <t>タ</t>
    </rPh>
    <phoneticPr fontId="3"/>
  </si>
  <si>
    <t>（１）　本四連絡橋関係</t>
    <rPh sb="4" eb="6">
      <t>ホンシ</t>
    </rPh>
    <rPh sb="6" eb="9">
      <t>レンラクキョウ</t>
    </rPh>
    <rPh sb="9" eb="11">
      <t>カンケイ</t>
    </rPh>
    <phoneticPr fontId="3"/>
  </si>
  <si>
    <t>瀬戸大橋通行量</t>
    <rPh sb="0" eb="2">
      <t>セト</t>
    </rPh>
    <rPh sb="2" eb="4">
      <t>オオハシ</t>
    </rPh>
    <rPh sb="4" eb="7">
      <t>ツウコウリョウ</t>
    </rPh>
    <phoneticPr fontId="3"/>
  </si>
  <si>
    <t>瀬　　　戸　　　大　　　橋　　　通　　　行　　　量　　（台）</t>
    <phoneticPr fontId="4"/>
  </si>
  <si>
    <t>J R 瀬戸大橋線　(千人)</t>
    <phoneticPr fontId="4"/>
  </si>
  <si>
    <t>普通車</t>
    <rPh sb="0" eb="3">
      <t>フツウシャ</t>
    </rPh>
    <phoneticPr fontId="4"/>
  </si>
  <si>
    <t>中型車</t>
    <rPh sb="0" eb="3">
      <t>チュウガタシャ</t>
    </rPh>
    <phoneticPr fontId="4"/>
  </si>
  <si>
    <t>大型車</t>
  </si>
  <si>
    <t>特大車</t>
  </si>
  <si>
    <t>軽自動車等</t>
    <phoneticPr fontId="4"/>
  </si>
  <si>
    <t>１日平均</t>
    <rPh sb="1" eb="2">
      <t>ニチ</t>
    </rPh>
    <rPh sb="2" eb="4">
      <t>ヘイキン</t>
    </rPh>
    <phoneticPr fontId="3"/>
  </si>
  <si>
    <t>資料：本州四国連絡高速道路(株)</t>
    <rPh sb="0" eb="2">
      <t>シリョウ</t>
    </rPh>
    <rPh sb="13" eb="16">
      <t>カブ</t>
    </rPh>
    <phoneticPr fontId="4"/>
  </si>
  <si>
    <t>①再掲</t>
    <rPh sb="1" eb="3">
      <t>サイケイ</t>
    </rPh>
    <phoneticPr fontId="3"/>
  </si>
  <si>
    <t>①通行量は橋上（下津井瀬戸大橋）交通量である。</t>
    <phoneticPr fontId="4"/>
  </si>
  <si>
    <t>大鳴門橋、多々羅大橋通行量</t>
    <rPh sb="0" eb="1">
      <t>ダイ</t>
    </rPh>
    <rPh sb="1" eb="3">
      <t>ナルト</t>
    </rPh>
    <rPh sb="3" eb="4">
      <t>バシ</t>
    </rPh>
    <rPh sb="5" eb="8">
      <t>タタラ</t>
    </rPh>
    <rPh sb="8" eb="10">
      <t>オオハシ</t>
    </rPh>
    <rPh sb="10" eb="13">
      <t>ツウコウリョウ</t>
    </rPh>
    <phoneticPr fontId="3"/>
  </si>
  <si>
    <t>　大　　鳴　　門　　橋　　通　　行　　量　（台）</t>
    <rPh sb="4" eb="5">
      <t>ナルト</t>
    </rPh>
    <rPh sb="7" eb="8">
      <t>モン</t>
    </rPh>
    <phoneticPr fontId="4"/>
  </si>
  <si>
    <t>多　　々　　羅　　大　　橋　　通　　行　　量　　（台）</t>
    <rPh sb="0" eb="1">
      <t>タ</t>
    </rPh>
    <rPh sb="6" eb="7">
      <t>ラ</t>
    </rPh>
    <rPh sb="9" eb="10">
      <t>ダイ</t>
    </rPh>
    <rPh sb="12" eb="13">
      <t>ハシ</t>
    </rPh>
    <rPh sb="15" eb="16">
      <t>ツウ</t>
    </rPh>
    <rPh sb="18" eb="19">
      <t>ギョウ</t>
    </rPh>
    <rPh sb="21" eb="22">
      <t>リョウ</t>
    </rPh>
    <rPh sb="25" eb="26">
      <t>ダイ</t>
    </rPh>
    <phoneticPr fontId="3"/>
  </si>
  <si>
    <t>車　　　　　　種　　　　　　　区　　　　　　分</t>
    <phoneticPr fontId="4"/>
  </si>
  <si>
    <t>前年</t>
    <rPh sb="0" eb="2">
      <t>ゼンネン</t>
    </rPh>
    <phoneticPr fontId="3"/>
  </si>
  <si>
    <t>車　　　　　　種　　　　　　区　　　　　　分</t>
    <rPh sb="0" eb="1">
      <t>クルマ</t>
    </rPh>
    <rPh sb="7" eb="8">
      <t>タネ</t>
    </rPh>
    <rPh sb="14" eb="15">
      <t>ク</t>
    </rPh>
    <rPh sb="21" eb="22">
      <t>ブン</t>
    </rPh>
    <phoneticPr fontId="3"/>
  </si>
  <si>
    <t>計</t>
    <rPh sb="0" eb="1">
      <t>ケイ</t>
    </rPh>
    <phoneticPr fontId="3"/>
  </si>
  <si>
    <t>普通車</t>
  </si>
  <si>
    <t>前年</t>
    <rPh sb="0" eb="2">
      <t>ゼンネン</t>
    </rPh>
    <phoneticPr fontId="4"/>
  </si>
  <si>
    <t>軽自動車</t>
    <rPh sb="0" eb="4">
      <t>ケイジドウシャ</t>
    </rPh>
    <phoneticPr fontId="4"/>
  </si>
  <si>
    <t>軽自動車</t>
    <rPh sb="0" eb="4">
      <t>ケイジドウシャ</t>
    </rPh>
    <phoneticPr fontId="3"/>
  </si>
  <si>
    <t>等</t>
    <rPh sb="0" eb="1">
      <t>ナド</t>
    </rPh>
    <phoneticPr fontId="3"/>
  </si>
  <si>
    <t>資料：本州四国連絡高速道路(株)</t>
    <rPh sb="0" eb="2">
      <t>シリョウ</t>
    </rPh>
    <rPh sb="3" eb="5">
      <t>ホンシュウ</t>
    </rPh>
    <rPh sb="5" eb="7">
      <t>シコク</t>
    </rPh>
    <rPh sb="7" eb="9">
      <t>レンラク</t>
    </rPh>
    <rPh sb="9" eb="11">
      <t>コウソク</t>
    </rPh>
    <rPh sb="11" eb="13">
      <t>ドウロ</t>
    </rPh>
    <rPh sb="13" eb="16">
      <t>カブ</t>
    </rPh>
    <phoneticPr fontId="4"/>
  </si>
  <si>
    <t>車種別</t>
    <rPh sb="0" eb="3">
      <t>シャシュベツ</t>
    </rPh>
    <phoneticPr fontId="4"/>
  </si>
  <si>
    <t>普通車＋
軽自動車等</t>
    <rPh sb="0" eb="3">
      <t>フツウシャ</t>
    </rPh>
    <rPh sb="5" eb="9">
      <t>ケイジドウシャ</t>
    </rPh>
    <rPh sb="9" eb="10">
      <t>トウ</t>
    </rPh>
    <phoneticPr fontId="3"/>
  </si>
  <si>
    <t>中型＋大型
＋特大車</t>
    <rPh sb="0" eb="1">
      <t>チュウ</t>
    </rPh>
    <rPh sb="1" eb="2">
      <t>ガタ</t>
    </rPh>
    <rPh sb="3" eb="4">
      <t>ダイ</t>
    </rPh>
    <rPh sb="4" eb="5">
      <t>ガタ</t>
    </rPh>
    <rPh sb="7" eb="10">
      <t>トクダイシャ</t>
    </rPh>
    <phoneticPr fontId="3"/>
  </si>
  <si>
    <t>（２）　四国縦貫・横断自動車道</t>
    <phoneticPr fontId="4"/>
  </si>
  <si>
    <t xml:space="preserve">自動車道別全線平均交通量 </t>
    <rPh sb="4" eb="5">
      <t>ベツ</t>
    </rPh>
    <rPh sb="5" eb="7">
      <t>ゼンセン</t>
    </rPh>
    <rPh sb="7" eb="9">
      <t>ヘイキン</t>
    </rPh>
    <phoneticPr fontId="4"/>
  </si>
  <si>
    <t>（単位：台）</t>
  </si>
  <si>
    <t>高 松 自 動 車 道 １</t>
    <rPh sb="0" eb="3">
      <t>タカマツ</t>
    </rPh>
    <rPh sb="4" eb="11">
      <t>ジドウシャドウ</t>
    </rPh>
    <phoneticPr fontId="4"/>
  </si>
  <si>
    <t>高 松 自 動 車 道 ２</t>
    <rPh sb="0" eb="3">
      <t>タカマツ</t>
    </rPh>
    <rPh sb="4" eb="11">
      <t>ジドウシャドウ</t>
    </rPh>
    <phoneticPr fontId="4"/>
  </si>
  <si>
    <t>徳 島 自 動 車 道</t>
  </si>
  <si>
    <t>松 山 自 動 車 道</t>
  </si>
  <si>
    <t>高 知 自 動 車 道</t>
  </si>
  <si>
    <t>平均交通量</t>
  </si>
  <si>
    <t>平均交通量</t>
    <phoneticPr fontId="4"/>
  </si>
  <si>
    <t>資料：西日本高速道路(株)　四国支社</t>
    <rPh sb="0" eb="2">
      <t>シリョウ</t>
    </rPh>
    <rPh sb="3" eb="6">
      <t>ニシニホン</t>
    </rPh>
    <rPh sb="6" eb="8">
      <t>コウソク</t>
    </rPh>
    <rPh sb="8" eb="10">
      <t>ドウロ</t>
    </rPh>
    <rPh sb="10" eb="13">
      <t>カブ</t>
    </rPh>
    <phoneticPr fontId="4"/>
  </si>
  <si>
    <t>①高松自動車道１は高松東ＩＣ～川之江ＪＣＴ間、高松自動車道２は高松東ＩＣ～鳴門ＩＣ間</t>
    <rPh sb="1" eb="3">
      <t>タカマツ</t>
    </rPh>
    <rPh sb="3" eb="7">
      <t>ジドウシャドウ</t>
    </rPh>
    <rPh sb="9" eb="11">
      <t>タカマツ</t>
    </rPh>
    <rPh sb="11" eb="12">
      <t>ヒガシ</t>
    </rPh>
    <rPh sb="15" eb="18">
      <t>カワノエ</t>
    </rPh>
    <rPh sb="21" eb="22">
      <t>カン</t>
    </rPh>
    <rPh sb="23" eb="25">
      <t>タカマツ</t>
    </rPh>
    <rPh sb="25" eb="29">
      <t>ジドウシャドウ</t>
    </rPh>
    <rPh sb="31" eb="33">
      <t>タカマツ</t>
    </rPh>
    <rPh sb="33" eb="34">
      <t>ヒガシ</t>
    </rPh>
    <rPh sb="37" eb="39">
      <t>ナルト</t>
    </rPh>
    <rPh sb="41" eb="42">
      <t>カン</t>
    </rPh>
    <phoneticPr fontId="4"/>
  </si>
  <si>
    <t>②全線平均交通量は、各区間交通量を道路1本に平均した交通量【（交通量×区間長）の合計／区間長の合計】</t>
    <phoneticPr fontId="4"/>
  </si>
  <si>
    <t xml:space="preserve">　　　　　　　　　　　　　　  </t>
    <phoneticPr fontId="4"/>
  </si>
  <si>
    <t xml:space="preserve"> </t>
    <phoneticPr fontId="4"/>
  </si>
  <si>
    <t xml:space="preserve">　　　　　　　　　　　　     </t>
    <phoneticPr fontId="4"/>
  </si>
  <si>
    <t xml:space="preserve">車種別全線平均交通量 </t>
    <rPh sb="0" eb="2">
      <t>シャシュ</t>
    </rPh>
    <rPh sb="2" eb="3">
      <t>ベツ</t>
    </rPh>
    <rPh sb="3" eb="5">
      <t>ゼンセン</t>
    </rPh>
    <rPh sb="5" eb="7">
      <t>ヘイキン</t>
    </rPh>
    <phoneticPr fontId="4"/>
  </si>
  <si>
    <t>（単位：台）</t>
    <phoneticPr fontId="4"/>
  </si>
  <si>
    <t>軽自動車</t>
  </si>
  <si>
    <t>中型車</t>
  </si>
  <si>
    <t>合　計</t>
  </si>
  <si>
    <t>普通車＋
軽自動車</t>
    <rPh sb="0" eb="3">
      <t>フツウシャ</t>
    </rPh>
    <rPh sb="5" eb="9">
      <t>ケイジドウシャ</t>
    </rPh>
    <phoneticPr fontId="3"/>
  </si>
  <si>
    <t>中型＋大型
＋特大車</t>
    <rPh sb="0" eb="1">
      <t>ナカ</t>
    </rPh>
    <rPh sb="1" eb="2">
      <t>ガタ</t>
    </rPh>
    <rPh sb="3" eb="4">
      <t>ダイ</t>
    </rPh>
    <rPh sb="4" eb="5">
      <t>ガタ</t>
    </rPh>
    <rPh sb="7" eb="9">
      <t>トクダイ</t>
    </rPh>
    <rPh sb="9" eb="10">
      <t>シャ</t>
    </rPh>
    <phoneticPr fontId="4"/>
  </si>
  <si>
    <t>資料：西日本高速道路(株)　四国支社</t>
    <rPh sb="0" eb="2">
      <t>シリョウ</t>
    </rPh>
    <rPh sb="3" eb="4">
      <t>ニシ</t>
    </rPh>
    <rPh sb="4" eb="6">
      <t>ニホン</t>
    </rPh>
    <rPh sb="6" eb="8">
      <t>コウソク</t>
    </rPh>
    <rPh sb="8" eb="10">
      <t>ドウロ</t>
    </rPh>
    <rPh sb="10" eb="13">
      <t>カブ</t>
    </rPh>
    <rPh sb="14" eb="16">
      <t>シコク</t>
    </rPh>
    <rPh sb="16" eb="18">
      <t>シシャ</t>
    </rPh>
    <phoneticPr fontId="3"/>
  </si>
  <si>
    <t>①全線平均交通量は、各区間交通量を道路1本に平均した交通量【（交通量×区間長）の合計／区間長の合計】</t>
    <phoneticPr fontId="4"/>
  </si>
  <si>
    <t>自動車道別インター出入交通量</t>
    <rPh sb="4" eb="5">
      <t>ベツ</t>
    </rPh>
    <phoneticPr fontId="4"/>
  </si>
  <si>
    <t>（単位：台）</t>
    <phoneticPr fontId="4"/>
  </si>
  <si>
    <t>高 知 自 動 車 道</t>
    <phoneticPr fontId="9"/>
  </si>
  <si>
    <t>合計</t>
    <rPh sb="0" eb="2">
      <t>ゴウケイ</t>
    </rPh>
    <phoneticPr fontId="9"/>
  </si>
  <si>
    <t>出入交通量</t>
    <rPh sb="0" eb="2">
      <t>デイ</t>
    </rPh>
    <phoneticPr fontId="9"/>
  </si>
  <si>
    <t>資料：西日本高速道路(株)　四国支社</t>
    <rPh sb="0" eb="2">
      <t>シリョウ</t>
    </rPh>
    <rPh sb="3" eb="6">
      <t>ニシニホン</t>
    </rPh>
    <rPh sb="6" eb="8">
      <t>コウソク</t>
    </rPh>
    <rPh sb="8" eb="10">
      <t>ドウロ</t>
    </rPh>
    <rPh sb="10" eb="13">
      <t>カブ</t>
    </rPh>
    <rPh sb="14" eb="16">
      <t>シコク</t>
    </rPh>
    <phoneticPr fontId="9"/>
  </si>
  <si>
    <t>①高松東ＩＣは高松自動車道１に計上。</t>
    <rPh sb="1" eb="3">
      <t>タカマツ</t>
    </rPh>
    <rPh sb="3" eb="4">
      <t>ヒガシ</t>
    </rPh>
    <rPh sb="7" eb="9">
      <t>タカマツ</t>
    </rPh>
    <rPh sb="9" eb="13">
      <t>ジドウシャドウ</t>
    </rPh>
    <rPh sb="15" eb="17">
      <t>ケイジョウ</t>
    </rPh>
    <phoneticPr fontId="9"/>
  </si>
  <si>
    <t>②インター出入交通量は、１回利用につき１台とカウントしたＩＣ出入り口の取扱交通量。</t>
    <phoneticPr fontId="9"/>
  </si>
  <si>
    <t>（３）　自動車登録・届出</t>
    <phoneticPr fontId="9"/>
  </si>
  <si>
    <t>（単位：台）</t>
    <phoneticPr fontId="9"/>
  </si>
  <si>
    <t>自動車新車登録台数</t>
    <phoneticPr fontId="9"/>
  </si>
  <si>
    <t>軽自動車新車届出台数</t>
    <phoneticPr fontId="9"/>
  </si>
  <si>
    <t>貨　物</t>
  </si>
  <si>
    <t>乗　用</t>
  </si>
  <si>
    <t>資料：四国運輸局自動車技術安全部</t>
    <rPh sb="0" eb="2">
      <t>シリョウ</t>
    </rPh>
    <rPh sb="3" eb="8">
      <t>シ</t>
    </rPh>
    <rPh sb="8" eb="11">
      <t>ジドウシャ</t>
    </rPh>
    <rPh sb="11" eb="13">
      <t>ギジュツ</t>
    </rPh>
    <rPh sb="13" eb="15">
      <t>アンゼン</t>
    </rPh>
    <rPh sb="15" eb="16">
      <t>ブ</t>
    </rPh>
    <phoneticPr fontId="9"/>
  </si>
  <si>
    <t>①自動車新車登録台数のその他とは、バス、特種用途及び大型特種である。</t>
    <phoneticPr fontId="9"/>
  </si>
  <si>
    <t>②軽自動車新車届出台数のその他とは、軽三輪及び特種用途である。</t>
    <phoneticPr fontId="9"/>
  </si>
  <si>
    <t>平成１７年度</t>
    <rPh sb="0" eb="2">
      <t>ヘイセイ</t>
    </rPh>
    <rPh sb="4" eb="6">
      <t>ネンド</t>
    </rPh>
    <phoneticPr fontId="9"/>
  </si>
  <si>
    <t>平成１８年度</t>
    <rPh sb="0" eb="2">
      <t>ヘイセイ</t>
    </rPh>
    <rPh sb="4" eb="6">
      <t>ネンド</t>
    </rPh>
    <phoneticPr fontId="9"/>
  </si>
  <si>
    <t>（４）　船員労働力需給状況</t>
    <phoneticPr fontId="9"/>
  </si>
  <si>
    <t>（単位：人 ）</t>
    <phoneticPr fontId="9"/>
  </si>
  <si>
    <t>貨物船</t>
    <rPh sb="0" eb="3">
      <t>カモツセン</t>
    </rPh>
    <phoneticPr fontId="9"/>
  </si>
  <si>
    <t>漁船</t>
    <rPh sb="0" eb="2">
      <t>ギョセン</t>
    </rPh>
    <phoneticPr fontId="9"/>
  </si>
  <si>
    <t>旅客船</t>
    <rPh sb="0" eb="2">
      <t>リョキャク</t>
    </rPh>
    <rPh sb="2" eb="3">
      <t>セン</t>
    </rPh>
    <phoneticPr fontId="9"/>
  </si>
  <si>
    <t>その他
(平水・その他)</t>
    <rPh sb="2" eb="3">
      <t>タ</t>
    </rPh>
    <rPh sb="5" eb="6">
      <t>ヘイ</t>
    </rPh>
    <rPh sb="6" eb="7">
      <t>スイ</t>
    </rPh>
    <rPh sb="10" eb="11">
      <t>タ</t>
    </rPh>
    <phoneticPr fontId="9"/>
  </si>
  <si>
    <t>内航</t>
    <rPh sb="0" eb="2">
      <t>ナイコウ</t>
    </rPh>
    <phoneticPr fontId="9"/>
  </si>
  <si>
    <t>外航（遠洋・近海）</t>
    <rPh sb="0" eb="2">
      <t>ガイコウ</t>
    </rPh>
    <rPh sb="3" eb="5">
      <t>エンヨウ</t>
    </rPh>
    <rPh sb="6" eb="8">
      <t>キンカイ</t>
    </rPh>
    <phoneticPr fontId="9"/>
  </si>
  <si>
    <t>有効
求人数</t>
    <phoneticPr fontId="9"/>
  </si>
  <si>
    <t>有効
求職数</t>
    <phoneticPr fontId="9"/>
  </si>
  <si>
    <t>求人
倍率</t>
    <phoneticPr fontId="9"/>
  </si>
  <si>
    <t>有効
求人数</t>
    <phoneticPr fontId="9"/>
  </si>
  <si>
    <t>有効
求職数</t>
    <phoneticPr fontId="9"/>
  </si>
  <si>
    <t>求人
倍率</t>
    <phoneticPr fontId="9"/>
  </si>
  <si>
    <t>有効
求職数</t>
    <phoneticPr fontId="9"/>
  </si>
  <si>
    <t>有効
求人数</t>
    <phoneticPr fontId="9"/>
  </si>
  <si>
    <t>有効
求職数</t>
    <phoneticPr fontId="9"/>
  </si>
  <si>
    <t>求人
倍率</t>
    <rPh sb="3" eb="5">
      <t>バイリツ</t>
    </rPh>
    <phoneticPr fontId="9"/>
  </si>
  <si>
    <t>-</t>
    <phoneticPr fontId="3"/>
  </si>
  <si>
    <t>資料：四国運輸局海事振興部</t>
    <rPh sb="0" eb="2">
      <t>シリョウ</t>
    </rPh>
    <rPh sb="3" eb="5">
      <t>シコク</t>
    </rPh>
    <rPh sb="5" eb="8">
      <t>ウンユキョク</t>
    </rPh>
    <rPh sb="8" eb="10">
      <t>カイジ</t>
    </rPh>
    <rPh sb="10" eb="13">
      <t>シンコウブ</t>
    </rPh>
    <phoneticPr fontId="3"/>
  </si>
  <si>
    <t>①「有効求人数」とは、前月の月末未済求人数＋当月の新規求人数で、「有効求職数」とは前月の月末未済求職数＋当月の新規求職数である。</t>
    <phoneticPr fontId="4"/>
  </si>
  <si>
    <t>②この人数は、当局管内の本局・支局及び民間船員職業紹介所に、当該管内の事業者又は居住者から申し込みのあった数である。</t>
    <rPh sb="8" eb="9">
      <t>キョク</t>
    </rPh>
    <rPh sb="17" eb="18">
      <t>オヨ</t>
    </rPh>
    <rPh sb="19" eb="21">
      <t>ミンカン</t>
    </rPh>
    <rPh sb="21" eb="23">
      <t>センイン</t>
    </rPh>
    <rPh sb="23" eb="25">
      <t>ショクギョウ</t>
    </rPh>
    <rPh sb="25" eb="27">
      <t>ショウカイ</t>
    </rPh>
    <rPh sb="27" eb="28">
      <t>ショ</t>
    </rPh>
    <phoneticPr fontId="9"/>
  </si>
  <si>
    <t>③民間職業紹介所は漁船が対象であり、取り扱い数は年度の項目のみに計上している。</t>
    <phoneticPr fontId="9"/>
  </si>
  <si>
    <t>④「貨物船」とは、貨物船、油槽船、セメント船などの各種専用船、特殊タンク船などの船舶で、「その他」とは、曳船、作業船などの船舶である。</t>
    <phoneticPr fontId="9"/>
  </si>
  <si>
    <t>⑤「求人倍率」とは、有効求人数／有効求職数である。</t>
    <phoneticPr fontId="9"/>
  </si>
  <si>
    <t>（３）　海上輸送</t>
    <rPh sb="4" eb="6">
      <t>カイジョウ</t>
    </rPh>
    <rPh sb="6" eb="8">
      <t>ユソウ</t>
    </rPh>
    <phoneticPr fontId="3"/>
  </si>
  <si>
    <t>フェリー利用トラック航送台キロ　（四国～四国外）</t>
    <rPh sb="4" eb="6">
      <t>リヨウ</t>
    </rPh>
    <rPh sb="10" eb="11">
      <t>ワタル</t>
    </rPh>
    <rPh sb="11" eb="12">
      <t>ソウ</t>
    </rPh>
    <rPh sb="12" eb="13">
      <t>ダイ</t>
    </rPh>
    <rPh sb="20" eb="22">
      <t>シコク</t>
    </rPh>
    <rPh sb="22" eb="23">
      <t>ガイ</t>
    </rPh>
    <phoneticPr fontId="3"/>
  </si>
  <si>
    <t>（単位：千台キロ）</t>
    <rPh sb="4" eb="5">
      <t>セン</t>
    </rPh>
    <rPh sb="5" eb="6">
      <t>ダイ</t>
    </rPh>
    <phoneticPr fontId="3"/>
  </si>
  <si>
    <t>合　　計</t>
    <rPh sb="0" eb="1">
      <t>ゴウ</t>
    </rPh>
    <rPh sb="3" eb="4">
      <t>ケイ</t>
    </rPh>
    <phoneticPr fontId="4"/>
  </si>
  <si>
    <t>（２）　鉄道貨物   (5)　航空貨物</t>
    <rPh sb="4" eb="6">
      <t>テツドウ</t>
    </rPh>
    <rPh sb="6" eb="8">
      <t>カモツ</t>
    </rPh>
    <phoneticPr fontId="9"/>
  </si>
  <si>
    <t>Ｊ R 貨 物 （トン）</t>
    <phoneticPr fontId="3"/>
  </si>
  <si>
    <t xml:space="preserve">   航  空（国内線） （トン)</t>
    <rPh sb="8" eb="10">
      <t>コクナイ</t>
    </rPh>
    <rPh sb="10" eb="11">
      <t>セン</t>
    </rPh>
    <phoneticPr fontId="9"/>
  </si>
  <si>
    <t xml:space="preserve"> 航  空（国際線） （キロ）</t>
    <rPh sb="1" eb="2">
      <t>コウ</t>
    </rPh>
    <rPh sb="4" eb="5">
      <t>ソラ</t>
    </rPh>
    <rPh sb="6" eb="9">
      <t>コクサイセン</t>
    </rPh>
    <phoneticPr fontId="9"/>
  </si>
  <si>
    <t>コンテナ</t>
    <phoneticPr fontId="9"/>
  </si>
  <si>
    <t>前年同月比</t>
    <rPh sb="0" eb="2">
      <t>ゼンネン</t>
    </rPh>
    <rPh sb="2" eb="3">
      <t>ドウ</t>
    </rPh>
    <rPh sb="3" eb="4">
      <t>ツキ</t>
    </rPh>
    <rPh sb="4" eb="5">
      <t>ヒ</t>
    </rPh>
    <phoneticPr fontId="9"/>
  </si>
  <si>
    <t>徳　島</t>
    <rPh sb="0" eb="1">
      <t>トク</t>
    </rPh>
    <rPh sb="2" eb="3">
      <t>シマ</t>
    </rPh>
    <phoneticPr fontId="9"/>
  </si>
  <si>
    <t>香　川</t>
    <rPh sb="0" eb="1">
      <t>カオリ</t>
    </rPh>
    <rPh sb="2" eb="3">
      <t>カワ</t>
    </rPh>
    <phoneticPr fontId="9"/>
  </si>
  <si>
    <t>愛　媛</t>
    <rPh sb="0" eb="1">
      <t>アイ</t>
    </rPh>
    <rPh sb="2" eb="3">
      <t>ヒメ</t>
    </rPh>
    <phoneticPr fontId="9"/>
  </si>
  <si>
    <t>４県合計</t>
    <rPh sb="1" eb="2">
      <t>ケン</t>
    </rPh>
    <rPh sb="2" eb="4">
      <t>ゴウケイ</t>
    </rPh>
    <phoneticPr fontId="9"/>
  </si>
  <si>
    <t>２県合計</t>
    <rPh sb="1" eb="2">
      <t>ケン</t>
    </rPh>
    <rPh sb="2" eb="4">
      <t>ゴウケイ</t>
    </rPh>
    <phoneticPr fontId="9"/>
  </si>
  <si>
    <t>資料：日本貨物鉄道(株)四国支店　①JR貨物の輸送トン数は四国発貨物のみ</t>
    <rPh sb="20" eb="22">
      <t>カモツ</t>
    </rPh>
    <rPh sb="23" eb="25">
      <t>ユソウ</t>
    </rPh>
    <rPh sb="27" eb="28">
      <t>スウ</t>
    </rPh>
    <rPh sb="29" eb="31">
      <t>シコク</t>
    </rPh>
    <rPh sb="31" eb="32">
      <t>ハツ</t>
    </rPh>
    <rPh sb="32" eb="34">
      <t>カモツ</t>
    </rPh>
    <phoneticPr fontId="9"/>
  </si>
  <si>
    <t>令和2年１月</t>
    <rPh sb="0" eb="2">
      <t>レイワ</t>
    </rPh>
    <rPh sb="3" eb="4">
      <t>ネン</t>
    </rPh>
    <rPh sb="5" eb="6">
      <t>ツキ</t>
    </rPh>
    <phoneticPr fontId="3"/>
  </si>
  <si>
    <t>令和3年１月</t>
    <phoneticPr fontId="3"/>
  </si>
  <si>
    <t>備　考</t>
    <rPh sb="0" eb="1">
      <t>ビ</t>
    </rPh>
    <rPh sb="2" eb="3">
      <t>コウ</t>
    </rPh>
    <phoneticPr fontId="3"/>
  </si>
  <si>
    <t>前年同月比</t>
    <phoneticPr fontId="3"/>
  </si>
  <si>
    <t>前年同月比</t>
    <phoneticPr fontId="3"/>
  </si>
  <si>
    <t>前年同月比</t>
    <rPh sb="0" eb="2">
      <t>ゼンネン</t>
    </rPh>
    <rPh sb="2" eb="5">
      <t>ドウゲツヒ</t>
    </rPh>
    <phoneticPr fontId="3"/>
  </si>
  <si>
    <t>前年同月比</t>
    <phoneticPr fontId="3"/>
  </si>
  <si>
    <t>前年同月比</t>
    <phoneticPr fontId="3"/>
  </si>
  <si>
    <t>前年同月比</t>
    <phoneticPr fontId="3"/>
  </si>
  <si>
    <t>前年同月比</t>
    <rPh sb="3" eb="4">
      <t>ツキ</t>
    </rPh>
    <rPh sb="4" eb="5">
      <t>ヒ</t>
    </rPh>
    <phoneticPr fontId="9"/>
  </si>
  <si>
    <t>前年同月比</t>
    <rPh sb="0" eb="2">
      <t>ゼンネン</t>
    </rPh>
    <rPh sb="2" eb="5">
      <t>ドウゲツヒ</t>
    </rPh>
    <phoneticPr fontId="4"/>
  </si>
  <si>
    <t>同月比</t>
    <rPh sb="0" eb="3">
      <t>ドウゲツヒ</t>
    </rPh>
    <phoneticPr fontId="3"/>
  </si>
  <si>
    <t>前年同月比</t>
    <rPh sb="3" eb="4">
      <t>ツキ</t>
    </rPh>
    <phoneticPr fontId="9"/>
  </si>
  <si>
    <t>資料：四国運輸局海事振興部</t>
    <phoneticPr fontId="3"/>
  </si>
  <si>
    <t>（４）　港湾運送</t>
    <rPh sb="6" eb="7">
      <t>ウン</t>
    </rPh>
    <rPh sb="7" eb="8">
      <t>ソウ</t>
    </rPh>
    <phoneticPr fontId="4"/>
  </si>
  <si>
    <t>船舶積卸実績　（港湾別）</t>
    <rPh sb="8" eb="11">
      <t>コウワンベツ</t>
    </rPh>
    <phoneticPr fontId="9"/>
  </si>
  <si>
    <t>坂　　出</t>
  </si>
  <si>
    <t>郡　　中</t>
  </si>
  <si>
    <t>高　　知</t>
  </si>
  <si>
    <t>合　　 計</t>
  </si>
  <si>
    <t>（単位：トン）</t>
    <phoneticPr fontId="9"/>
  </si>
  <si>
    <t>フェリー利用トラック台数　（四国～四国外）</t>
    <rPh sb="4" eb="6">
      <t>リヨウ</t>
    </rPh>
    <rPh sb="10" eb="12">
      <t>ダイスウ</t>
    </rPh>
    <rPh sb="17" eb="19">
      <t>シコク</t>
    </rPh>
    <rPh sb="19" eb="20">
      <t>ガイ</t>
    </rPh>
    <phoneticPr fontId="3"/>
  </si>
  <si>
    <t>（単位：台）</t>
    <rPh sb="4" eb="5">
      <t>ダイ</t>
    </rPh>
    <phoneticPr fontId="3"/>
  </si>
  <si>
    <t>航送台数</t>
  </si>
  <si>
    <t>県別入庫高、保管残高　（前年同月比）</t>
    <rPh sb="0" eb="2">
      <t>ケンベツ</t>
    </rPh>
    <rPh sb="2" eb="4">
      <t>ニュウコ</t>
    </rPh>
    <rPh sb="4" eb="5">
      <t>ダカ</t>
    </rPh>
    <rPh sb="6" eb="8">
      <t>ホカン</t>
    </rPh>
    <rPh sb="8" eb="10">
      <t>ザンダカ</t>
    </rPh>
    <rPh sb="12" eb="14">
      <t>ゼンネン</t>
    </rPh>
    <rPh sb="14" eb="17">
      <t>ドウゲツヒ</t>
    </rPh>
    <phoneticPr fontId="9"/>
  </si>
  <si>
    <t>県別入庫高、月末保管残高　（前年同月比）</t>
    <rPh sb="0" eb="2">
      <t>ケンベツ</t>
    </rPh>
    <rPh sb="2" eb="4">
      <t>ニュウコ</t>
    </rPh>
    <rPh sb="4" eb="5">
      <t>ダカ</t>
    </rPh>
    <rPh sb="6" eb="8">
      <t>ゲツマツ</t>
    </rPh>
    <rPh sb="8" eb="10">
      <t>ホカン</t>
    </rPh>
    <rPh sb="10" eb="12">
      <t>ザンダカ</t>
    </rPh>
    <rPh sb="17" eb="18">
      <t>ツキ</t>
    </rPh>
    <phoneticPr fontId="9"/>
  </si>
  <si>
    <t>　備　考</t>
    <rPh sb="1" eb="2">
      <t>ビ</t>
    </rPh>
    <rPh sb="3" eb="4">
      <t>コウ</t>
    </rPh>
    <phoneticPr fontId="3"/>
  </si>
  <si>
    <t>（参考）</t>
  </si>
  <si>
    <t>（三橋合計）</t>
    <rPh sb="1" eb="5">
      <t>サンキョウゴウケイ</t>
    </rPh>
    <phoneticPr fontId="3"/>
  </si>
  <si>
    <t>２</t>
    <phoneticPr fontId="3"/>
  </si>
  <si>
    <t>３</t>
    <phoneticPr fontId="3"/>
  </si>
  <si>
    <t>１</t>
    <phoneticPr fontId="3"/>
  </si>
  <si>
    <t>港湾運送・船舶積卸（港湾別）</t>
    <rPh sb="0" eb="2">
      <t>コウワン</t>
    </rPh>
    <rPh sb="2" eb="4">
      <t>ウンソウ</t>
    </rPh>
    <rPh sb="5" eb="7">
      <t>センパク</t>
    </rPh>
    <rPh sb="7" eb="9">
      <t>ツミオロ</t>
    </rPh>
    <phoneticPr fontId="3"/>
  </si>
  <si>
    <t>港湾運送・船舶積卸（内航、外航別）</t>
    <rPh sb="10" eb="12">
      <t>ナイコウ</t>
    </rPh>
    <rPh sb="13" eb="15">
      <t>ガイコウ</t>
    </rPh>
    <rPh sb="15" eb="16">
      <t>ベツ</t>
    </rPh>
    <phoneticPr fontId="3"/>
  </si>
  <si>
    <t>フェリー、旅客船・輸送人キロ（四国～四国外）</t>
    <rPh sb="5" eb="8">
      <t>リョカクセン</t>
    </rPh>
    <rPh sb="9" eb="11">
      <t>ユソウ</t>
    </rPh>
    <rPh sb="11" eb="12">
      <t>ヒト</t>
    </rPh>
    <rPh sb="15" eb="17">
      <t>シコク</t>
    </rPh>
    <rPh sb="18" eb="20">
      <t>シコク</t>
    </rPh>
    <rPh sb="20" eb="21">
      <t>ソト</t>
    </rPh>
    <phoneticPr fontId="3"/>
  </si>
  <si>
    <t>フェリー、旅客船・輸送人員（四国～四国外）</t>
    <rPh sb="5" eb="8">
      <t>リョカクセン</t>
    </rPh>
    <rPh sb="9" eb="11">
      <t>ユソウ</t>
    </rPh>
    <rPh sb="11" eb="13">
      <t>ジンイン</t>
    </rPh>
    <phoneticPr fontId="3"/>
  </si>
  <si>
    <t>（４）フェリー</t>
    <phoneticPr fontId="3"/>
  </si>
  <si>
    <t>フェリー利用トラック台数（四国～四国外）</t>
    <phoneticPr fontId="3"/>
  </si>
  <si>
    <t>フェリー利用トラック航送台キロ（四国～四国外）</t>
    <phoneticPr fontId="3"/>
  </si>
  <si>
    <t>フェリー利用バス、乗用車台数（四国～四国外）</t>
    <rPh sb="4" eb="6">
      <t>リヨウ</t>
    </rPh>
    <rPh sb="9" eb="12">
      <t>ジョウヨウシャ</t>
    </rPh>
    <rPh sb="12" eb="13">
      <t>ダイ</t>
    </rPh>
    <rPh sb="13" eb="14">
      <t>スウ</t>
    </rPh>
    <phoneticPr fontId="3"/>
  </si>
  <si>
    <t>航空・乗降客（四国～東京便）</t>
    <rPh sb="0" eb="2">
      <t>コウクウ</t>
    </rPh>
    <rPh sb="3" eb="5">
      <t>ジョウコウ</t>
    </rPh>
    <rPh sb="5" eb="6">
      <t>キャク</t>
    </rPh>
    <rPh sb="13" eb="14">
      <t>キャクスウ</t>
    </rPh>
    <phoneticPr fontId="3"/>
  </si>
  <si>
    <t>鉄道、軌道・輸送人員</t>
    <rPh sb="6" eb="8">
      <t>ユソウ</t>
    </rPh>
    <rPh sb="8" eb="10">
      <t>ジンイン</t>
    </rPh>
    <phoneticPr fontId="3"/>
  </si>
  <si>
    <t>フェリー利用バス、乗用車航走台キロ（四国～四国外）</t>
    <rPh sb="12" eb="14">
      <t>コウソウ</t>
    </rPh>
    <rPh sb="14" eb="15">
      <t>ダイ</t>
    </rPh>
    <rPh sb="18" eb="20">
      <t>シコク</t>
    </rPh>
    <rPh sb="21" eb="23">
      <t>シコク</t>
    </rPh>
    <rPh sb="23" eb="24">
      <t>ガイ</t>
    </rPh>
    <phoneticPr fontId="3"/>
  </si>
  <si>
    <t>港湾運送・コンテナ貨物（港湾別）</t>
    <rPh sb="0" eb="2">
      <t>コウワン</t>
    </rPh>
    <rPh sb="2" eb="4">
      <t>ウンソウ</t>
    </rPh>
    <rPh sb="9" eb="11">
      <t>カモツ</t>
    </rPh>
    <rPh sb="12" eb="14">
      <t>コウワン</t>
    </rPh>
    <rPh sb="14" eb="15">
      <t>ベツ</t>
    </rPh>
    <phoneticPr fontId="3"/>
  </si>
  <si>
    <t>港湾運送・コンテナ貨物（内航、外航別）</t>
    <rPh sb="0" eb="2">
      <t>コウワン</t>
    </rPh>
    <rPh sb="2" eb="4">
      <t>ウンソウ</t>
    </rPh>
    <rPh sb="9" eb="11">
      <t>カモツ</t>
    </rPh>
    <rPh sb="12" eb="14">
      <t>ナイコウ</t>
    </rPh>
    <rPh sb="15" eb="17">
      <t>ガイコウ</t>
    </rPh>
    <rPh sb="17" eb="18">
      <t>ベツ</t>
    </rPh>
    <phoneticPr fontId="3"/>
  </si>
  <si>
    <t>貨物輸送
貨物保管</t>
    <rPh sb="0" eb="2">
      <t>カモツ</t>
    </rPh>
    <rPh sb="2" eb="4">
      <t>ユソウ</t>
    </rPh>
    <rPh sb="5" eb="7">
      <t>カモツ</t>
    </rPh>
    <rPh sb="7" eb="9">
      <t>ホカン</t>
    </rPh>
    <phoneticPr fontId="3"/>
  </si>
  <si>
    <r>
      <t>航空・乗降客（空港別）</t>
    </r>
    <r>
      <rPr>
        <b/>
        <sz val="12"/>
        <rFont val="ＭＳ Ｐゴシック"/>
        <family val="3"/>
        <charset val="128"/>
      </rPr>
      <t>｜</t>
    </r>
    <r>
      <rPr>
        <sz val="12"/>
        <rFont val="ＭＳ Ｐゴシック"/>
        <family val="3"/>
        <charset val="128"/>
      </rPr>
      <t>航空・乗降客（国際線）</t>
    </r>
    <rPh sb="0" eb="2">
      <t>コウクウ</t>
    </rPh>
    <rPh sb="3" eb="5">
      <t>ジョウコウ</t>
    </rPh>
    <rPh sb="5" eb="6">
      <t>キャク</t>
    </rPh>
    <rPh sb="7" eb="9">
      <t>クウコウ</t>
    </rPh>
    <rPh sb="9" eb="10">
      <t>ベツ</t>
    </rPh>
    <rPh sb="19" eb="22">
      <t>コクサイセン</t>
    </rPh>
    <phoneticPr fontId="3"/>
  </si>
  <si>
    <r>
      <t>新車登録台数</t>
    </r>
    <r>
      <rPr>
        <b/>
        <sz val="12"/>
        <rFont val="ＭＳ Ｐゴシック"/>
        <family val="3"/>
        <charset val="128"/>
      </rPr>
      <t>｜</t>
    </r>
    <r>
      <rPr>
        <sz val="12"/>
        <rFont val="ＭＳ Ｐゴシック"/>
        <family val="3"/>
        <charset val="128"/>
      </rPr>
      <t>軽自動車新車届出台数</t>
    </r>
    <rPh sb="0" eb="2">
      <t>シンシャ</t>
    </rPh>
    <rPh sb="2" eb="4">
      <t>トウロク</t>
    </rPh>
    <rPh sb="4" eb="6">
      <t>ダイスウ</t>
    </rPh>
    <rPh sb="7" eb="8">
      <t>ケイ</t>
    </rPh>
    <rPh sb="8" eb="11">
      <t>ジドウシャ</t>
    </rPh>
    <rPh sb="11" eb="13">
      <t>シンシャ</t>
    </rPh>
    <rPh sb="13" eb="15">
      <t>トドケデ</t>
    </rPh>
    <rPh sb="15" eb="17">
      <t>ダイスウ</t>
    </rPh>
    <phoneticPr fontId="3"/>
  </si>
  <si>
    <r>
      <t>本四連絡橋・大鳴門橋通行量</t>
    </r>
    <r>
      <rPr>
        <b/>
        <sz val="12"/>
        <rFont val="ＭＳ Ｐゴシック"/>
        <family val="3"/>
        <charset val="128"/>
      </rPr>
      <t>｜</t>
    </r>
    <r>
      <rPr>
        <sz val="12"/>
        <rFont val="ＭＳ Ｐゴシック"/>
        <family val="3"/>
        <charset val="128"/>
      </rPr>
      <t>多々羅大橋通行量</t>
    </r>
    <rPh sb="6" eb="7">
      <t>オオ</t>
    </rPh>
    <rPh sb="7" eb="9">
      <t>ナルト</t>
    </rPh>
    <rPh sb="9" eb="10">
      <t>ハシ</t>
    </rPh>
    <rPh sb="14" eb="16">
      <t>タタ</t>
    </rPh>
    <rPh sb="16" eb="17">
      <t>ラ</t>
    </rPh>
    <rPh sb="17" eb="19">
      <t>オオハシ</t>
    </rPh>
    <rPh sb="19" eb="22">
      <t>ツウコウリョウ</t>
    </rPh>
    <phoneticPr fontId="3"/>
  </si>
  <si>
    <t>乗合バス・輸送人員</t>
    <phoneticPr fontId="3"/>
  </si>
  <si>
    <t>貸切バス・輸送人員</t>
    <phoneticPr fontId="3"/>
  </si>
  <si>
    <t>高速バス・輸送人員（京阪神）</t>
    <rPh sb="10" eb="13">
      <t>ケイハンシン</t>
    </rPh>
    <phoneticPr fontId="3"/>
  </si>
  <si>
    <t>高速バス・輸送人員（関東）</t>
    <rPh sb="10" eb="12">
      <t>カントウ</t>
    </rPh>
    <phoneticPr fontId="3"/>
  </si>
  <si>
    <t>高速バス・輸送人員（名古屋｜北陸）</t>
    <rPh sb="10" eb="13">
      <t>ナゴヤ</t>
    </rPh>
    <rPh sb="14" eb="16">
      <t>ホクリク</t>
    </rPh>
    <phoneticPr fontId="3"/>
  </si>
  <si>
    <t>高速バス・輸送人員（広島）</t>
    <rPh sb="10" eb="12">
      <t>ヒロシマ</t>
    </rPh>
    <phoneticPr fontId="3"/>
  </si>
  <si>
    <t>高速バス・輸送人員（四国島内）</t>
    <rPh sb="10" eb="12">
      <t>シコク</t>
    </rPh>
    <rPh sb="12" eb="13">
      <t>シマ</t>
    </rPh>
    <rPh sb="13" eb="14">
      <t>ナイ</t>
    </rPh>
    <phoneticPr fontId="3"/>
  </si>
  <si>
    <t>タクシー・輸送人員</t>
    <phoneticPr fontId="3"/>
  </si>
  <si>
    <r>
      <t>特別積合せ貨物輸送量</t>
    </r>
    <r>
      <rPr>
        <b/>
        <sz val="12"/>
        <rFont val="ＭＳ Ｐゴシック"/>
        <family val="3"/>
        <charset val="128"/>
      </rPr>
      <t>｜</t>
    </r>
    <r>
      <rPr>
        <sz val="12"/>
        <rFont val="ＭＳ Ｐゴシック"/>
        <family val="3"/>
        <charset val="128"/>
      </rPr>
      <t>宅配貨物輸送個数</t>
    </r>
    <rPh sb="0" eb="2">
      <t>トクベツ</t>
    </rPh>
    <rPh sb="2" eb="3">
      <t>ツ</t>
    </rPh>
    <rPh sb="3" eb="4">
      <t>ア</t>
    </rPh>
    <rPh sb="5" eb="7">
      <t>カモツ</t>
    </rPh>
    <rPh sb="7" eb="9">
      <t>ユソウ</t>
    </rPh>
    <rPh sb="9" eb="10">
      <t>リョウ</t>
    </rPh>
    <rPh sb="11" eb="13">
      <t>タクハイ</t>
    </rPh>
    <rPh sb="13" eb="15">
      <t>カモツ</t>
    </rPh>
    <rPh sb="15" eb="17">
      <t>ユソウ</t>
    </rPh>
    <rPh sb="17" eb="19">
      <t>コスウ</t>
    </rPh>
    <phoneticPr fontId="3"/>
  </si>
  <si>
    <r>
      <t>鉄道コンテナ輸送量（四国発）</t>
    </r>
    <r>
      <rPr>
        <b/>
        <sz val="12"/>
        <rFont val="ＭＳ Ｐゴシック"/>
        <family val="3"/>
        <charset val="128"/>
      </rPr>
      <t>｜</t>
    </r>
    <r>
      <rPr>
        <sz val="12"/>
        <rFont val="ＭＳ Ｐゴシック"/>
        <family val="3"/>
        <charset val="128"/>
      </rPr>
      <t>航空貨物輸送量</t>
    </r>
    <rPh sb="0" eb="2">
      <t>テツドウ</t>
    </rPh>
    <rPh sb="6" eb="8">
      <t>ユソウ</t>
    </rPh>
    <rPh sb="8" eb="9">
      <t>リョウ</t>
    </rPh>
    <rPh sb="10" eb="12">
      <t>シコク</t>
    </rPh>
    <rPh sb="12" eb="13">
      <t>ハツ</t>
    </rPh>
    <rPh sb="15" eb="17">
      <t>コウクウ</t>
    </rPh>
    <rPh sb="17" eb="19">
      <t>カモツ</t>
    </rPh>
    <rPh sb="19" eb="22">
      <t>ユソウリョウ</t>
    </rPh>
    <phoneticPr fontId="3"/>
  </si>
  <si>
    <t>四国縦貫、横断自動車道・自動車道別全線平均交通量</t>
    <rPh sb="0" eb="2">
      <t>シコク</t>
    </rPh>
    <rPh sb="2" eb="4">
      <t>ジュウカン</t>
    </rPh>
    <rPh sb="5" eb="7">
      <t>オウダン</t>
    </rPh>
    <rPh sb="7" eb="10">
      <t>ジドウシャ</t>
    </rPh>
    <rPh sb="10" eb="11">
      <t>ドウ</t>
    </rPh>
    <rPh sb="12" eb="15">
      <t>ジドウシャ</t>
    </rPh>
    <rPh sb="15" eb="16">
      <t>ドウ</t>
    </rPh>
    <rPh sb="16" eb="17">
      <t>ベツ</t>
    </rPh>
    <rPh sb="17" eb="19">
      <t>ゼンセン</t>
    </rPh>
    <rPh sb="19" eb="21">
      <t>ヘイキン</t>
    </rPh>
    <rPh sb="21" eb="24">
      <t>コウツウリョウ</t>
    </rPh>
    <phoneticPr fontId="3"/>
  </si>
  <si>
    <t>四国縦貫、横断自動車道・車種別全線平均交通量</t>
    <rPh sb="0" eb="2">
      <t>シコク</t>
    </rPh>
    <rPh sb="2" eb="4">
      <t>ジュウカン</t>
    </rPh>
    <rPh sb="5" eb="7">
      <t>オウダン</t>
    </rPh>
    <rPh sb="7" eb="10">
      <t>ジドウシャ</t>
    </rPh>
    <rPh sb="10" eb="11">
      <t>ドウ</t>
    </rPh>
    <rPh sb="12" eb="15">
      <t>シャシュベツ</t>
    </rPh>
    <rPh sb="15" eb="17">
      <t>ゼンセン</t>
    </rPh>
    <rPh sb="17" eb="19">
      <t>ヘイキン</t>
    </rPh>
    <rPh sb="19" eb="22">
      <t>コウツウリョウ</t>
    </rPh>
    <phoneticPr fontId="3"/>
  </si>
  <si>
    <t>四国縦貫、横断自動車道・自動車道別 I.C. 出入交通量</t>
    <rPh sb="23" eb="25">
      <t>デイ</t>
    </rPh>
    <rPh sb="25" eb="28">
      <t>コウツウリョウ</t>
    </rPh>
    <phoneticPr fontId="3"/>
  </si>
  <si>
    <t>船員・有効求人数、有効求職数</t>
    <rPh sb="0" eb="2">
      <t>センイン</t>
    </rPh>
    <rPh sb="3" eb="5">
      <t>ユウコウ</t>
    </rPh>
    <rPh sb="5" eb="7">
      <t>キュウジン</t>
    </rPh>
    <rPh sb="7" eb="8">
      <t>スウ</t>
    </rPh>
    <rPh sb="9" eb="11">
      <t>ユウコウ</t>
    </rPh>
    <rPh sb="11" eb="13">
      <t>キュウショク</t>
    </rPh>
    <rPh sb="13" eb="14">
      <t>スウ</t>
    </rPh>
    <phoneticPr fontId="3"/>
  </si>
  <si>
    <t>統計表データ</t>
    <rPh sb="0" eb="3">
      <t>トウケイヒョウ</t>
    </rPh>
    <phoneticPr fontId="3"/>
  </si>
  <si>
    <t>備　考</t>
    <rPh sb="0" eb="1">
      <t>ビ</t>
    </rPh>
    <rPh sb="2" eb="3">
      <t>コウ</t>
    </rPh>
    <phoneticPr fontId="3"/>
  </si>
  <si>
    <t>特　　別　　積　　合　　せ　　貨　　物　　等　　（トン）</t>
    <rPh sb="21" eb="22">
      <t>トウ</t>
    </rPh>
    <phoneticPr fontId="4"/>
  </si>
  <si>
    <t>備　考</t>
    <phoneticPr fontId="2"/>
  </si>
  <si>
    <t>備　考</t>
    <phoneticPr fontId="3"/>
  </si>
  <si>
    <t>備　考</t>
    <phoneticPr fontId="3"/>
  </si>
  <si>
    <t>備　考</t>
    <phoneticPr fontId="3"/>
  </si>
  <si>
    <t>備　考</t>
    <phoneticPr fontId="3"/>
  </si>
  <si>
    <t>備　考</t>
    <phoneticPr fontId="3"/>
  </si>
  <si>
    <r>
      <t>高速バス・輸送人員（岡山｜福岡)</t>
    </r>
    <r>
      <rPr>
        <b/>
        <sz val="12"/>
        <rFont val="ＭＳ Ｐゴシック"/>
        <family val="3"/>
        <charset val="128"/>
      </rPr>
      <t>｜</t>
    </r>
    <r>
      <rPr>
        <sz val="12"/>
        <rFont val="ＭＳ Ｐゴシック"/>
        <family val="3"/>
        <charset val="128"/>
      </rPr>
      <t>高速バス・輸送人員（四国～四国外合計）</t>
    </r>
    <rPh sb="10" eb="12">
      <t>オカヤマ</t>
    </rPh>
    <rPh sb="13" eb="15">
      <t>フクオカ</t>
    </rPh>
    <rPh sb="17" eb="19">
      <t>コウソク</t>
    </rPh>
    <rPh sb="22" eb="24">
      <t>ユソウ</t>
    </rPh>
    <rPh sb="24" eb="26">
      <t>ジンイン</t>
    </rPh>
    <rPh sb="27" eb="29">
      <t>シコク</t>
    </rPh>
    <rPh sb="30" eb="32">
      <t>シコク</t>
    </rPh>
    <phoneticPr fontId="3"/>
  </si>
  <si>
    <t>前年同月比</t>
    <rPh sb="0" eb="2">
      <t>ゼンネン</t>
    </rPh>
    <rPh sb="2" eb="5">
      <t>ドウゲツヒ</t>
    </rPh>
    <rPh sb="4" eb="5">
      <t>ヒ</t>
    </rPh>
    <phoneticPr fontId="9"/>
  </si>
  <si>
    <t>備　考</t>
    <phoneticPr fontId="3"/>
  </si>
  <si>
    <t>ＪＲ 瀬 戸 大 橋 線</t>
    <phoneticPr fontId="4"/>
  </si>
  <si>
    <t>令和2年4月</t>
    <rPh sb="0" eb="2">
      <t>レイワ</t>
    </rPh>
    <rPh sb="3" eb="4">
      <t>ネン</t>
    </rPh>
    <rPh sb="5" eb="6">
      <t>ツキ</t>
    </rPh>
    <phoneticPr fontId="3"/>
  </si>
  <si>
    <t>令和3年１月</t>
    <phoneticPr fontId="3"/>
  </si>
  <si>
    <t>令和4年１月</t>
    <phoneticPr fontId="3"/>
  </si>
  <si>
    <t>資料：四国旅客鉄道（株）</t>
    <phoneticPr fontId="3"/>
  </si>
  <si>
    <t>前年同月比</t>
    <phoneticPr fontId="2"/>
  </si>
  <si>
    <t>前年同月比</t>
    <phoneticPr fontId="2"/>
  </si>
  <si>
    <t>備　考</t>
    <phoneticPr fontId="2"/>
  </si>
  <si>
    <t>（単位：人 ）</t>
    <phoneticPr fontId="3"/>
  </si>
  <si>
    <t>徳島</t>
    <phoneticPr fontId="3"/>
  </si>
  <si>
    <t>愛媛</t>
    <phoneticPr fontId="3"/>
  </si>
  <si>
    <t>高知</t>
    <phoneticPr fontId="3"/>
  </si>
  <si>
    <t>令和4年１月</t>
    <phoneticPr fontId="3"/>
  </si>
  <si>
    <t>（単位：人 ）</t>
    <phoneticPr fontId="3"/>
  </si>
  <si>
    <t>前年同月比</t>
    <phoneticPr fontId="3"/>
  </si>
  <si>
    <t>高知</t>
    <phoneticPr fontId="3"/>
  </si>
  <si>
    <t>③R2.9月～系統数減少のため非公表</t>
    <phoneticPr fontId="3"/>
  </si>
  <si>
    <t>（単位：人 ）</t>
    <phoneticPr fontId="3"/>
  </si>
  <si>
    <t>高知</t>
    <phoneticPr fontId="3"/>
  </si>
  <si>
    <t>令和4年１月</t>
    <phoneticPr fontId="3"/>
  </si>
  <si>
    <t>（単位：人 ）</t>
    <phoneticPr fontId="3"/>
  </si>
  <si>
    <t>愛媛</t>
    <phoneticPr fontId="3"/>
  </si>
  <si>
    <t>令和4年１月</t>
    <phoneticPr fontId="3"/>
  </si>
  <si>
    <t>備　考</t>
    <phoneticPr fontId="3"/>
  </si>
  <si>
    <t>資料：四国運輸局海事振興部</t>
    <phoneticPr fontId="3"/>
  </si>
  <si>
    <t>令和3年１月</t>
    <phoneticPr fontId="3"/>
  </si>
  <si>
    <t>令和4年１月</t>
    <phoneticPr fontId="3"/>
  </si>
  <si>
    <t>令和2年4月</t>
    <rPh sb="0" eb="2">
      <t>レイワ</t>
    </rPh>
    <rPh sb="3" eb="4">
      <t>ネン</t>
    </rPh>
    <rPh sb="5" eb="6">
      <t>ガツ</t>
    </rPh>
    <phoneticPr fontId="3"/>
  </si>
  <si>
    <t>令和3年1月</t>
    <rPh sb="0" eb="2">
      <t>レイワ</t>
    </rPh>
    <rPh sb="3" eb="4">
      <t>ネン</t>
    </rPh>
    <rPh sb="5" eb="6">
      <t>ガツ</t>
    </rPh>
    <phoneticPr fontId="3"/>
  </si>
  <si>
    <t>令和4年1月</t>
    <rPh sb="0" eb="2">
      <t>レイワ</t>
    </rPh>
    <rPh sb="3" eb="4">
      <t>ネン</t>
    </rPh>
    <rPh sb="5" eb="6">
      <t>ガツ</t>
    </rPh>
    <phoneticPr fontId="3"/>
  </si>
  <si>
    <t>（単位：人）</t>
    <phoneticPr fontId="3"/>
  </si>
  <si>
    <t>前年同月比</t>
    <phoneticPr fontId="3"/>
  </si>
  <si>
    <t>令和3年１月</t>
    <phoneticPr fontId="3"/>
  </si>
  <si>
    <t>備　考</t>
    <phoneticPr fontId="3"/>
  </si>
  <si>
    <t>（単位：人 ）</t>
    <phoneticPr fontId="3"/>
  </si>
  <si>
    <t>令和3年１月</t>
    <phoneticPr fontId="3"/>
  </si>
  <si>
    <t>備　考</t>
    <phoneticPr fontId="3"/>
  </si>
  <si>
    <t>2年度</t>
    <rPh sb="1" eb="3">
      <t>ネンド</t>
    </rPh>
    <phoneticPr fontId="3"/>
  </si>
  <si>
    <t>3年度</t>
    <rPh sb="1" eb="3">
      <t>ネンド</t>
    </rPh>
    <phoneticPr fontId="3"/>
  </si>
  <si>
    <t>3年度</t>
    <rPh sb="1" eb="3">
      <t>ネンド</t>
    </rPh>
    <phoneticPr fontId="3"/>
  </si>
  <si>
    <t>2年度</t>
    <rPh sb="1" eb="3">
      <t>ネンド</t>
    </rPh>
    <phoneticPr fontId="3"/>
  </si>
  <si>
    <t>令和4年１月</t>
    <phoneticPr fontId="3"/>
  </si>
  <si>
    <t>2年度</t>
    <rPh sb="1" eb="3">
      <t>ネンド</t>
    </rPh>
    <phoneticPr fontId="3"/>
  </si>
  <si>
    <t>3年度</t>
    <rPh sb="1" eb="3">
      <t>ネンド</t>
    </rPh>
    <phoneticPr fontId="3"/>
  </si>
  <si>
    <t>令和4年１月</t>
    <phoneticPr fontId="3"/>
  </si>
  <si>
    <t>2年度</t>
    <rPh sb="1" eb="2">
      <t>ネン</t>
    </rPh>
    <rPh sb="2" eb="3">
      <t>ド</t>
    </rPh>
    <phoneticPr fontId="3"/>
  </si>
  <si>
    <t>3年度</t>
    <rPh sb="1" eb="3">
      <t>ネンド</t>
    </rPh>
    <phoneticPr fontId="3"/>
  </si>
  <si>
    <t>2年度</t>
    <rPh sb="1" eb="3">
      <t>ネンド</t>
    </rPh>
    <phoneticPr fontId="3"/>
  </si>
  <si>
    <t>3年度</t>
    <rPh sb="1" eb="2">
      <t>ネン</t>
    </rPh>
    <rPh sb="2" eb="3">
      <t>ド</t>
    </rPh>
    <phoneticPr fontId="3"/>
  </si>
  <si>
    <t>令和2年4月</t>
    <rPh sb="0" eb="2">
      <t>レイワ</t>
    </rPh>
    <rPh sb="3" eb="4">
      <t>ネン</t>
    </rPh>
    <rPh sb="5" eb="6">
      <t>ガツ</t>
    </rPh>
    <phoneticPr fontId="3"/>
  </si>
  <si>
    <t>4年度</t>
    <rPh sb="1" eb="3">
      <t>ネンド</t>
    </rPh>
    <phoneticPr fontId="3"/>
  </si>
  <si>
    <t>令和4年1月</t>
    <rPh sb="0" eb="2">
      <t>レイワ</t>
    </rPh>
    <rPh sb="3" eb="4">
      <t>ネン</t>
    </rPh>
    <rPh sb="5" eb="6">
      <t>ガツ</t>
    </rPh>
    <phoneticPr fontId="3"/>
  </si>
  <si>
    <t>令和4年1月</t>
    <rPh sb="0" eb="2">
      <t>レイワ</t>
    </rPh>
    <rPh sb="3" eb="4">
      <t>ネン</t>
    </rPh>
    <rPh sb="5" eb="6">
      <t>ガツ</t>
    </rPh>
    <phoneticPr fontId="3"/>
  </si>
  <si>
    <t>令和2年4月</t>
    <rPh sb="0" eb="2">
      <t>レイワ</t>
    </rPh>
    <rPh sb="3" eb="4">
      <t>ネン</t>
    </rPh>
    <rPh sb="5" eb="6">
      <t>ガツ</t>
    </rPh>
    <phoneticPr fontId="3"/>
  </si>
  <si>
    <t>令和3年4月</t>
    <rPh sb="0" eb="2">
      <t>レイワ</t>
    </rPh>
    <rPh sb="3" eb="4">
      <t>ネン</t>
    </rPh>
    <rPh sb="5" eb="6">
      <t>ガツ</t>
    </rPh>
    <phoneticPr fontId="3"/>
  </si>
  <si>
    <t>今回（R3第4四半期）水色セルを修正</t>
    <rPh sb="0" eb="2">
      <t>コンカイ</t>
    </rPh>
    <rPh sb="16" eb="18">
      <t>シュウセイ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</si>
</sst>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0_ "/>
    <numFmt numFmtId="177" formatCode="0.0_);[Red]\(0.0\)"/>
    <numFmt numFmtId="178" formatCode="#,##0.0"/>
    <numFmt numFmtId="179" formatCode="#,##0.0_);[Red]\(#,##0.0\)"/>
    <numFmt numFmtId="180" formatCode="#,##0_ "/>
    <numFmt numFmtId="181" formatCode="0.0;&quot;△ &quot;0.0"/>
    <numFmt numFmtId="182" formatCode="#,##0;&quot;△ &quot;#,##0"/>
    <numFmt numFmtId="183" formatCode="#,##0;[Red]#,##0"/>
    <numFmt numFmtId="184" formatCode="#,##0.0;&quot;△ &quot;#,##0.0"/>
    <numFmt numFmtId="185" formatCode="0.00000_ "/>
    <numFmt numFmtId="186" formatCode="General&quot;月&quot;"/>
    <numFmt numFmtId="187" formatCode="0_ "/>
    <numFmt numFmtId="188" formatCode="&quot;γ&quot;\ #,##0_);[Red]\(&quot;¥&quot;#,##0\)"/>
    <numFmt numFmtId="189" formatCode="#,##0_);[Red]\(#,##0\)"/>
    <numFmt numFmtId="190" formatCode="0.0_ "/>
    <numFmt numFmtId="191" formatCode="[&lt;=999]000;[&lt;=9999]000\-00;000\-0000"/>
    <numFmt numFmtId="192" formatCode="#,##0.0;[Red]\-#,##0.0"/>
    <numFmt numFmtId="193" formatCode="0_);[Red]\(0\)"/>
    <numFmt numFmtId="194" formatCode="0.00;&quot;△ &quot;0.00"/>
    <numFmt numFmtId="195" formatCode="0;&quot;△ &quot;0"/>
    <numFmt numFmtId="196" formatCode="#,##0.0;[Red]#,##0.0"/>
    <numFmt numFmtId="197" formatCode="\-"/>
  </numFmts>
  <fonts count="49">
    <font>
      <sz val="11"/>
      <name val="ＭＳ Ｐゴシック"/>
      <family val="3"/>
      <charset val="128"/>
    </font>
    <font>
      <sz val="11"/>
      <name val="ＭＳ Ｐゴシック"/>
      <family val="3"/>
      <charset val="128"/>
    </font>
    <font>
      <sz val="14"/>
      <name val="明朝"/>
      <family val="1"/>
      <charset val="128"/>
    </font>
    <font>
      <sz val="6"/>
      <name val="ＭＳ Ｐゴシック"/>
      <family val="3"/>
      <charset val="128"/>
    </font>
    <font>
      <sz val="7"/>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7"/>
      <name val="明朝"/>
      <family val="1"/>
      <charset val="128"/>
    </font>
    <font>
      <sz val="14"/>
      <name val="ＭＳ Ｐ明朝"/>
      <family val="1"/>
      <charset val="128"/>
    </font>
    <font>
      <sz val="10"/>
      <name val="ＭＳ Ｐ明朝"/>
      <family val="1"/>
      <charset val="128"/>
    </font>
    <font>
      <b/>
      <sz val="26"/>
      <name val="ＭＳ Ｐ明朝"/>
      <family val="1"/>
      <charset val="128"/>
    </font>
    <font>
      <b/>
      <sz val="20"/>
      <name val="ＭＳ Ｐ明朝"/>
      <family val="1"/>
      <charset val="128"/>
    </font>
    <font>
      <b/>
      <sz val="14"/>
      <name val="ＭＳ Ｐ明朝"/>
      <family val="1"/>
      <charset val="128"/>
    </font>
    <font>
      <b/>
      <i/>
      <sz val="20"/>
      <name val="ＭＳ Ｐ明朝"/>
      <family val="1"/>
      <charset val="128"/>
    </font>
    <font>
      <sz val="11"/>
      <color rgb="FFFF0000"/>
      <name val="ＭＳ Ｐ明朝"/>
      <family val="1"/>
      <charset val="128"/>
    </font>
    <font>
      <sz val="12"/>
      <name val="ＭＳ Ｐゴシック"/>
      <family val="3"/>
      <charset val="128"/>
    </font>
    <font>
      <sz val="10.5"/>
      <name val="ＭＳ Ｐ明朝"/>
      <family val="1"/>
      <charset val="128"/>
    </font>
    <font>
      <sz val="12"/>
      <color rgb="FFFF0000"/>
      <name val="ＭＳ Ｐ明朝"/>
      <family val="1"/>
      <charset val="128"/>
    </font>
    <font>
      <sz val="11"/>
      <color theme="0"/>
      <name val="ＭＳ Ｐ明朝"/>
      <family val="1"/>
      <charset val="128"/>
    </font>
    <font>
      <sz val="11"/>
      <color theme="0"/>
      <name val="ＭＳ Ｐゴシック"/>
      <family val="3"/>
      <charset val="128"/>
    </font>
    <font>
      <sz val="11"/>
      <color rgb="FFFFFF00"/>
      <name val="ＭＳ Ｐ明朝"/>
      <family val="1"/>
      <charset val="128"/>
    </font>
    <font>
      <sz val="11"/>
      <color rgb="FFFF0000"/>
      <name val="ＭＳ Ｐゴシック"/>
      <family val="3"/>
      <charset val="128"/>
    </font>
    <font>
      <sz val="12"/>
      <color theme="0"/>
      <name val="ＭＳ Ｐゴシック"/>
      <family val="3"/>
      <charset val="128"/>
    </font>
    <font>
      <sz val="11"/>
      <color rgb="FFFFFF00"/>
      <name val="ＭＳ Ｐゴシック"/>
      <family val="3"/>
      <charset val="128"/>
    </font>
    <font>
      <sz val="11"/>
      <color rgb="FF0070C0"/>
      <name val="ＭＳ Ｐ明朝"/>
      <family val="1"/>
      <charset val="128"/>
    </font>
    <font>
      <sz val="11"/>
      <color rgb="FF0070C0"/>
      <name val="ＭＳ Ｐゴシック"/>
      <family val="3"/>
      <charset val="128"/>
    </font>
    <font>
      <sz val="11"/>
      <color indexed="8"/>
      <name val="ＭＳ Ｐ明朝"/>
      <family val="1"/>
      <charset val="128"/>
    </font>
    <font>
      <sz val="12"/>
      <color indexed="8"/>
      <name val="ＭＳ Ｐ明朝"/>
      <family val="1"/>
      <charset val="128"/>
    </font>
    <font>
      <sz val="10"/>
      <color indexed="8"/>
      <name val="ＭＳ Ｐ明朝"/>
      <family val="1"/>
      <charset val="128"/>
    </font>
    <font>
      <sz val="11"/>
      <name val="明朝"/>
      <family val="1"/>
      <charset val="128"/>
    </font>
    <font>
      <sz val="12"/>
      <name val="明朝"/>
      <family val="1"/>
      <charset val="128"/>
    </font>
    <font>
      <sz val="10"/>
      <name val="明朝"/>
      <family val="1"/>
      <charset val="128"/>
    </font>
    <font>
      <sz val="9"/>
      <name val="明朝"/>
      <family val="1"/>
      <charset val="128"/>
    </font>
    <font>
      <sz val="9.9"/>
      <color indexed="54"/>
      <name val="ＭＳ Ｐ明朝"/>
      <family val="1"/>
      <charset val="128"/>
    </font>
    <font>
      <sz val="16"/>
      <name val="ＭＳ Ｐ明朝"/>
      <family val="1"/>
      <charset val="128"/>
    </font>
    <font>
      <b/>
      <sz val="12"/>
      <name val="明朝"/>
      <family val="1"/>
      <charset val="128"/>
    </font>
    <font>
      <sz val="11"/>
      <name val="ＭＳ ゴシック"/>
      <family val="3"/>
      <charset val="128"/>
    </font>
    <font>
      <b/>
      <sz val="12"/>
      <name val="ＭＳ Ｐゴシック"/>
      <family val="3"/>
      <charset val="128"/>
    </font>
    <font>
      <b/>
      <sz val="11"/>
      <name val="ＭＳ Ｐ明朝"/>
      <family val="1"/>
      <charset val="128"/>
    </font>
    <font>
      <b/>
      <sz val="14"/>
      <name val="ＭＳ Ｐゴシック"/>
      <family val="3"/>
      <charset val="128"/>
    </font>
    <font>
      <sz val="14"/>
      <name val="ＭＳ Ｐゴシック"/>
      <family val="3"/>
      <charset val="128"/>
    </font>
    <font>
      <sz val="9"/>
      <name val="ＭＳ Ｐゴシック"/>
      <family val="3"/>
      <charset val="128"/>
    </font>
    <font>
      <b/>
      <sz val="12"/>
      <color indexed="8"/>
      <name val="ＭＳ Ｐゴシック"/>
      <family val="3"/>
      <charset val="128"/>
    </font>
    <font>
      <b/>
      <sz val="16"/>
      <color indexed="8"/>
      <name val="ＭＳ Ｐゴシック"/>
      <family val="3"/>
      <charset val="128"/>
    </font>
    <font>
      <sz val="22"/>
      <color indexed="8"/>
      <name val="ＭＳ Ｐゴシック"/>
      <family val="3"/>
      <charset val="128"/>
    </font>
    <font>
      <sz val="11"/>
      <color indexed="8"/>
      <name val="ＭＳ Ｐゴシック"/>
      <family val="3"/>
      <charset val="128"/>
    </font>
    <font>
      <sz val="12"/>
      <color rgb="FFFFFF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s>
  <borders count="688">
    <border>
      <left/>
      <right/>
      <top/>
      <bottom/>
      <diagonal/>
    </border>
    <border>
      <left style="medium">
        <color indexed="64"/>
      </left>
      <right/>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8"/>
      </right>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8"/>
      </bottom>
      <diagonal/>
    </border>
    <border>
      <left style="thin">
        <color indexed="64"/>
      </left>
      <right style="medium">
        <color indexed="64"/>
      </right>
      <top style="thin">
        <color indexed="64"/>
      </top>
      <bottom style="medium">
        <color indexed="8"/>
      </bottom>
      <diagonal/>
    </border>
    <border>
      <left style="medium">
        <color indexed="64"/>
      </left>
      <right/>
      <top style="thin">
        <color indexed="64"/>
      </top>
      <bottom style="thin">
        <color indexed="64"/>
      </bottom>
      <diagonal/>
    </border>
    <border>
      <left/>
      <right style="medium">
        <color indexed="8"/>
      </right>
      <top/>
      <bottom style="medium">
        <color indexed="64"/>
      </bottom>
      <diagonal/>
    </border>
    <border>
      <left style="medium">
        <color indexed="64"/>
      </left>
      <right/>
      <top style="thin">
        <color indexed="64"/>
      </top>
      <bottom style="medium">
        <color indexed="8"/>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bottom/>
      <diagonal/>
    </border>
    <border>
      <left style="medium">
        <color indexed="64"/>
      </left>
      <right style="thin">
        <color indexed="64"/>
      </right>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medium">
        <color indexed="8"/>
      </bottom>
      <diagonal/>
    </border>
    <border>
      <left/>
      <right style="thin">
        <color indexed="64"/>
      </right>
      <top/>
      <bottom/>
      <diagonal/>
    </border>
    <border>
      <left style="double">
        <color indexed="64"/>
      </left>
      <right style="thin">
        <color indexed="64"/>
      </right>
      <top style="thin">
        <color indexed="64"/>
      </top>
      <bottom style="medium">
        <color indexed="8"/>
      </bottom>
      <diagonal/>
    </border>
    <border>
      <left style="double">
        <color indexed="8"/>
      </left>
      <right style="thin">
        <color indexed="64"/>
      </right>
      <top style="thin">
        <color indexed="64"/>
      </top>
      <bottom style="medium">
        <color indexed="8"/>
      </bottom>
      <diagonal/>
    </border>
    <border>
      <left style="thin">
        <color indexed="64"/>
      </left>
      <right/>
      <top style="thin">
        <color indexed="64"/>
      </top>
      <bottom style="medium">
        <color indexed="8"/>
      </bottom>
      <diagonal/>
    </border>
    <border>
      <left style="thin">
        <color auto="1"/>
      </left>
      <right style="thin">
        <color auto="1"/>
      </right>
      <top style="thin">
        <color indexed="64"/>
      </top>
      <bottom style="hair">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top style="medium">
        <color auto="1"/>
      </top>
      <bottom style="medium">
        <color auto="1"/>
      </bottom>
      <diagonal/>
    </border>
    <border>
      <left/>
      <right/>
      <top style="thin">
        <color indexed="8"/>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8"/>
      </top>
      <bottom/>
      <diagonal/>
    </border>
    <border>
      <left style="thin">
        <color auto="1"/>
      </left>
      <right style="medium">
        <color indexed="64"/>
      </right>
      <top style="thin">
        <color indexed="8"/>
      </top>
      <bottom/>
      <diagonal/>
    </border>
    <border>
      <left/>
      <right style="double">
        <color indexed="64"/>
      </right>
      <top/>
      <bottom style="medium">
        <color indexed="64"/>
      </bottom>
      <diagonal/>
    </border>
    <border>
      <left style="double">
        <color indexed="64"/>
      </left>
      <right/>
      <top/>
      <bottom style="medium">
        <color indexed="64"/>
      </bottom>
      <diagonal/>
    </border>
    <border>
      <left style="medium">
        <color indexed="64"/>
      </left>
      <right style="thin">
        <color indexed="8"/>
      </right>
      <top style="thin">
        <color indexed="64"/>
      </top>
      <bottom/>
      <diagonal/>
    </border>
    <border>
      <left style="medium">
        <color indexed="8"/>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8"/>
      </right>
      <top style="hair">
        <color indexed="64"/>
      </top>
      <bottom style="thin">
        <color indexed="64"/>
      </bottom>
      <diagonal/>
    </border>
    <border>
      <left style="medium">
        <color indexed="8"/>
      </left>
      <right style="thin">
        <color auto="1"/>
      </right>
      <top/>
      <bottom/>
      <diagonal/>
    </border>
    <border>
      <left/>
      <right/>
      <top style="hair">
        <color auto="1"/>
      </top>
      <bottom/>
      <diagonal/>
    </border>
    <border>
      <left style="thin">
        <color indexed="8"/>
      </left>
      <right style="thin">
        <color indexed="8"/>
      </right>
      <top style="thin">
        <color indexed="8"/>
      </top>
      <bottom style="medium">
        <color indexed="64"/>
      </bottom>
      <diagonal/>
    </border>
    <border>
      <left/>
      <right/>
      <top style="thin">
        <color indexed="64"/>
      </top>
      <bottom/>
      <diagonal/>
    </border>
    <border>
      <left/>
      <right style="thin">
        <color indexed="64"/>
      </right>
      <top style="thin">
        <color indexed="64"/>
      </top>
      <bottom/>
      <diagonal/>
    </border>
    <border>
      <left style="thin">
        <color auto="1"/>
      </left>
      <right/>
      <top/>
      <bottom style="thin">
        <color indexed="64"/>
      </bottom>
      <diagonal/>
    </border>
    <border>
      <left style="thin">
        <color indexed="8"/>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style="thin">
        <color indexed="8"/>
      </right>
      <top style="hair">
        <color indexed="64"/>
      </top>
      <bottom/>
      <diagonal/>
    </border>
    <border>
      <left/>
      <right style="thin">
        <color auto="1"/>
      </right>
      <top style="hair">
        <color indexed="64"/>
      </top>
      <bottom/>
      <diagonal/>
    </border>
    <border>
      <left/>
      <right style="medium">
        <color indexed="64"/>
      </right>
      <top style="hair">
        <color indexed="64"/>
      </top>
      <bottom/>
      <diagonal/>
    </border>
    <border>
      <left style="thin">
        <color indexed="64"/>
      </left>
      <right style="medium">
        <color indexed="64"/>
      </right>
      <top/>
      <bottom style="thin">
        <color indexed="64"/>
      </bottom>
      <diagonal/>
    </border>
    <border>
      <left/>
      <right/>
      <top style="hair">
        <color indexed="64"/>
      </top>
      <bottom style="thin">
        <color indexed="64"/>
      </bottom>
      <diagonal/>
    </border>
    <border>
      <left/>
      <right style="thin">
        <color auto="1"/>
      </right>
      <top style="hair">
        <color indexed="64"/>
      </top>
      <bottom style="thin">
        <color indexed="64"/>
      </bottom>
      <diagonal/>
    </border>
    <border>
      <left/>
      <right style="medium">
        <color indexed="64"/>
      </right>
      <top style="hair">
        <color indexed="64"/>
      </top>
      <bottom style="thin">
        <color indexed="64"/>
      </bottom>
      <diagonal/>
    </border>
    <border>
      <left style="thin">
        <color auto="1"/>
      </left>
      <right style="medium">
        <color indexed="64"/>
      </right>
      <top style="hair">
        <color indexed="8"/>
      </top>
      <bottom/>
      <diagonal/>
    </border>
    <border>
      <left style="thin">
        <color auto="1"/>
      </left>
      <right style="thin">
        <color auto="1"/>
      </right>
      <top style="thin">
        <color indexed="64"/>
      </top>
      <bottom/>
      <diagonal/>
    </border>
    <border>
      <left style="medium">
        <color indexed="8"/>
      </left>
      <right/>
      <top/>
      <bottom style="thin">
        <color indexed="8"/>
      </bottom>
      <diagonal/>
    </border>
    <border>
      <left style="thin">
        <color auto="1"/>
      </left>
      <right style="thin">
        <color auto="1"/>
      </right>
      <top/>
      <bottom style="thin">
        <color indexed="8"/>
      </bottom>
      <diagonal/>
    </border>
    <border>
      <left/>
      <right/>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thin">
        <color indexed="8"/>
      </right>
      <top style="thin">
        <color indexed="8"/>
      </top>
      <bottom style="medium">
        <color indexed="64"/>
      </bottom>
      <diagonal/>
    </border>
    <border>
      <left style="thin">
        <color auto="1"/>
      </left>
      <right style="thin">
        <color auto="1"/>
      </right>
      <top style="hair">
        <color indexed="64"/>
      </top>
      <bottom/>
      <diagonal/>
    </border>
    <border>
      <left style="thin">
        <color indexed="64"/>
      </left>
      <right style="thin">
        <color indexed="64"/>
      </right>
      <top style="hair">
        <color indexed="64"/>
      </top>
      <bottom style="thin">
        <color indexed="64"/>
      </bottom>
      <diagonal/>
    </border>
    <border>
      <left style="thin">
        <color auto="1"/>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8"/>
      </bottom>
      <diagonal/>
    </border>
    <border>
      <left style="thin">
        <color indexed="64"/>
      </left>
      <right style="thin">
        <color indexed="64"/>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auto="1"/>
      </left>
      <right style="thin">
        <color auto="1"/>
      </right>
      <top/>
      <bottom/>
      <diagonal/>
    </border>
    <border>
      <left style="thin">
        <color auto="1"/>
      </left>
      <right style="medium">
        <color indexed="64"/>
      </right>
      <top style="thin">
        <color indexed="64"/>
      </top>
      <bottom/>
      <diagonal/>
    </border>
    <border>
      <left style="thin">
        <color indexed="64"/>
      </left>
      <right style="medium">
        <color indexed="64"/>
      </right>
      <top style="thin">
        <color indexed="8"/>
      </top>
      <bottom/>
      <diagonal/>
    </border>
    <border>
      <left style="thin">
        <color indexed="8"/>
      </left>
      <right/>
      <top style="medium">
        <color indexed="64"/>
      </top>
      <bottom style="thin">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top style="medium">
        <color indexed="64"/>
      </top>
      <bottom/>
      <diagonal/>
    </border>
    <border>
      <left style="thin">
        <color indexed="8"/>
      </left>
      <right/>
      <top style="medium">
        <color indexed="64"/>
      </top>
      <bottom/>
      <diagonal/>
    </border>
    <border>
      <left/>
      <right style="thin">
        <color indexed="8"/>
      </right>
      <top style="medium">
        <color indexed="64"/>
      </top>
      <bottom/>
      <diagonal/>
    </border>
    <border>
      <left style="thin">
        <color indexed="8"/>
      </left>
      <right style="thin">
        <color indexed="64"/>
      </right>
      <top style="thin">
        <color indexed="64"/>
      </top>
      <bottom/>
      <diagonal/>
    </border>
    <border>
      <left style="thin">
        <color indexed="8"/>
      </left>
      <right style="thin">
        <color indexed="64"/>
      </right>
      <top style="hair">
        <color indexed="64"/>
      </top>
      <bottom/>
      <diagonal/>
    </border>
    <border>
      <left style="thin">
        <color auto="1"/>
      </left>
      <right style="thin">
        <color auto="1"/>
      </right>
      <top style="hair">
        <color indexed="64"/>
      </top>
      <bottom/>
      <diagonal/>
    </border>
    <border>
      <left style="thin">
        <color indexed="64"/>
      </left>
      <right/>
      <top style="hair">
        <color indexed="64"/>
      </top>
      <bottom/>
      <diagonal/>
    </border>
    <border>
      <left style="thin">
        <color auto="1"/>
      </left>
      <right style="medium">
        <color indexed="64"/>
      </right>
      <top style="hair">
        <color indexed="64"/>
      </top>
      <bottom/>
      <diagonal/>
    </border>
    <border>
      <left style="thin">
        <color auto="1"/>
      </left>
      <right style="thin">
        <color auto="1"/>
      </right>
      <top style="hair">
        <color indexed="64"/>
      </top>
      <bottom style="thin">
        <color indexed="64"/>
      </bottom>
      <diagonal/>
    </border>
    <border>
      <left style="thin">
        <color indexed="64"/>
      </left>
      <right/>
      <top style="hair">
        <color indexed="64"/>
      </top>
      <bottom style="thin">
        <color indexed="64"/>
      </bottom>
      <diagonal/>
    </border>
    <border>
      <left style="thin">
        <color auto="1"/>
      </left>
      <right style="medium">
        <color indexed="64"/>
      </right>
      <top style="hair">
        <color indexed="64"/>
      </top>
      <bottom style="thin">
        <color indexed="64"/>
      </bottom>
      <diagonal/>
    </border>
    <border>
      <left style="thin">
        <color indexed="8"/>
      </left>
      <right style="thin">
        <color indexed="64"/>
      </right>
      <top style="thin">
        <color indexed="64"/>
      </top>
      <bottom/>
      <diagonal/>
    </border>
    <border>
      <left style="thin">
        <color auto="1"/>
      </left>
      <right style="thin">
        <color auto="1"/>
      </right>
      <top style="thin">
        <color indexed="64"/>
      </top>
      <bottom/>
      <diagonal/>
    </border>
    <border>
      <left style="thin">
        <color auto="1"/>
      </left>
      <right style="medium">
        <color indexed="64"/>
      </right>
      <top style="thin">
        <color indexed="64"/>
      </top>
      <bottom/>
      <diagonal/>
    </border>
    <border>
      <left style="thin">
        <color indexed="64"/>
      </left>
      <right/>
      <top style="thin">
        <color indexed="64"/>
      </top>
      <bottom/>
      <diagonal/>
    </border>
    <border>
      <left style="thin">
        <color indexed="8"/>
      </left>
      <right style="thin">
        <color indexed="64"/>
      </right>
      <top style="thin">
        <color indexed="64"/>
      </top>
      <bottom/>
      <diagonal/>
    </border>
    <border>
      <left style="thin">
        <color auto="1"/>
      </left>
      <right style="thin">
        <color auto="1"/>
      </right>
      <top style="thin">
        <color indexed="64"/>
      </top>
      <bottom/>
      <diagonal/>
    </border>
    <border>
      <left style="thin">
        <color auto="1"/>
      </left>
      <right style="medium">
        <color indexed="64"/>
      </right>
      <top style="thin">
        <color indexed="64"/>
      </top>
      <bottom/>
      <diagonal/>
    </border>
    <border>
      <left style="thin">
        <color auto="1"/>
      </left>
      <right style="thin">
        <color auto="1"/>
      </right>
      <top style="thin">
        <color indexed="64"/>
      </top>
      <bottom/>
      <diagonal/>
    </border>
    <border>
      <left style="thin">
        <color auto="1"/>
      </left>
      <right style="medium">
        <color indexed="64"/>
      </right>
      <top style="thin">
        <color indexed="64"/>
      </top>
      <bottom/>
      <diagonal/>
    </border>
    <border>
      <left style="thin">
        <color auto="1"/>
      </left>
      <right style="medium">
        <color indexed="64"/>
      </right>
      <top style="thin">
        <color auto="1"/>
      </top>
      <bottom/>
      <diagonal/>
    </border>
    <border>
      <left style="thin">
        <color auto="1"/>
      </left>
      <right style="thin">
        <color auto="1"/>
      </right>
      <top style="thin">
        <color indexed="64"/>
      </top>
      <bottom/>
      <diagonal/>
    </border>
    <border>
      <left/>
      <right style="thin">
        <color indexed="64"/>
      </right>
      <top style="thin">
        <color auto="1"/>
      </top>
      <bottom/>
      <diagonal/>
    </border>
    <border>
      <left/>
      <right/>
      <top style="thin">
        <color indexed="64"/>
      </top>
      <bottom/>
      <diagonal/>
    </border>
    <border>
      <left/>
      <right/>
      <top style="thin">
        <color auto="1"/>
      </top>
      <bottom/>
      <diagonal/>
    </border>
    <border>
      <left style="medium">
        <color indexed="8"/>
      </left>
      <right/>
      <top style="thin">
        <color indexed="8"/>
      </top>
      <bottom/>
      <diagonal/>
    </border>
    <border>
      <left style="thin">
        <color indexed="8"/>
      </left>
      <right style="thin">
        <color indexed="64"/>
      </right>
      <top style="thin">
        <color indexed="64"/>
      </top>
      <bottom/>
      <diagonal/>
    </border>
    <border>
      <left style="medium">
        <color indexed="8"/>
      </left>
      <right style="thin">
        <color indexed="8"/>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64"/>
      </right>
      <top style="thin">
        <color indexed="8"/>
      </top>
      <bottom style="medium">
        <color indexed="8"/>
      </bottom>
      <diagonal/>
    </border>
    <border>
      <left/>
      <right style="thin">
        <color indexed="64"/>
      </right>
      <top style="thin">
        <color indexed="8"/>
      </top>
      <bottom style="medium">
        <color indexed="8"/>
      </bottom>
      <diagonal/>
    </border>
    <border>
      <left style="thin">
        <color indexed="64"/>
      </left>
      <right style="medium">
        <color indexed="64"/>
      </right>
      <top style="thin">
        <color indexed="8"/>
      </top>
      <bottom style="medium">
        <color indexed="8"/>
      </bottom>
      <diagonal/>
    </border>
    <border>
      <left/>
      <right/>
      <top style="thin">
        <color indexed="64"/>
      </top>
      <bottom/>
      <diagonal/>
    </border>
    <border>
      <left/>
      <right style="thin">
        <color indexed="64"/>
      </right>
      <top style="thin">
        <color indexed="64"/>
      </top>
      <bottom/>
      <diagonal/>
    </border>
    <border>
      <left style="thin">
        <color indexed="8"/>
      </left>
      <right style="medium">
        <color indexed="64"/>
      </right>
      <top style="thin">
        <color indexed="8"/>
      </top>
      <bottom style="medium">
        <color indexed="64"/>
      </bottom>
      <diagonal/>
    </border>
    <border>
      <left style="thin">
        <color indexed="64"/>
      </left>
      <right style="medium">
        <color indexed="64"/>
      </right>
      <top style="thin">
        <color indexed="8"/>
      </top>
      <bottom/>
      <diagonal/>
    </border>
    <border>
      <left style="medium">
        <color indexed="64"/>
      </left>
      <right style="thin">
        <color indexed="64"/>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style="thin">
        <color indexed="64"/>
      </right>
      <top style="thin">
        <color auto="1"/>
      </top>
      <bottom/>
      <diagonal/>
    </border>
    <border>
      <left style="thin">
        <color indexed="64"/>
      </left>
      <right style="thin">
        <color indexed="8"/>
      </right>
      <top style="thin">
        <color indexed="8"/>
      </top>
      <bottom style="medium">
        <color indexed="64"/>
      </bottom>
      <diagonal/>
    </border>
    <border>
      <left style="thin">
        <color indexed="64"/>
      </left>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style="thin">
        <color indexed="64"/>
      </left>
      <right style="thin">
        <color indexed="64"/>
      </right>
      <top/>
      <bottom/>
      <diagonal/>
    </border>
    <border>
      <left/>
      <right style="thin">
        <color indexed="8"/>
      </right>
      <top style="thin">
        <color indexed="8"/>
      </top>
      <bottom style="medium">
        <color indexed="64"/>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hair">
        <color indexed="64"/>
      </top>
      <bottom style="medium">
        <color indexed="64"/>
      </bottom>
      <diagonal/>
    </border>
    <border>
      <left style="thin">
        <color indexed="8"/>
      </left>
      <right/>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auto="1"/>
      </top>
      <bottom/>
      <diagonal/>
    </border>
    <border>
      <left style="medium">
        <color auto="1"/>
      </left>
      <right/>
      <top/>
      <bottom/>
      <diagonal/>
    </border>
    <border>
      <left style="thin">
        <color auto="1"/>
      </left>
      <right style="thin">
        <color auto="1"/>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indexed="8"/>
      </top>
      <bottom/>
      <diagonal/>
    </border>
    <border>
      <left style="medium">
        <color indexed="64"/>
      </left>
      <right style="thin">
        <color auto="1"/>
      </right>
      <top style="thin">
        <color indexed="64"/>
      </top>
      <bottom style="hair">
        <color indexed="8"/>
      </bottom>
      <diagonal/>
    </border>
    <border>
      <left style="thin">
        <color auto="1"/>
      </left>
      <right/>
      <top style="hair">
        <color indexed="64"/>
      </top>
      <bottom/>
      <diagonal/>
    </border>
    <border>
      <left style="thin">
        <color auto="1"/>
      </left>
      <right/>
      <top/>
      <bottom/>
      <diagonal/>
    </border>
    <border>
      <left/>
      <right/>
      <top style="hair">
        <color indexed="64"/>
      </top>
      <bottom style="thin">
        <color indexed="64"/>
      </bottom>
      <diagonal/>
    </border>
    <border>
      <left/>
      <right/>
      <top style="medium">
        <color auto="1"/>
      </top>
      <bottom style="medium">
        <color indexed="64"/>
      </bottom>
      <diagonal/>
    </border>
    <border>
      <left/>
      <right/>
      <top style="medium">
        <color indexed="64"/>
      </top>
      <bottom/>
      <diagonal/>
    </border>
    <border>
      <left style="thin">
        <color indexed="64"/>
      </left>
      <right/>
      <top style="hair">
        <color indexed="64"/>
      </top>
      <bottom style="thin">
        <color indexed="64"/>
      </bottom>
      <diagonal/>
    </border>
    <border>
      <left/>
      <right/>
      <top style="medium">
        <color indexed="64"/>
      </top>
      <bottom style="thin">
        <color indexed="8"/>
      </bottom>
      <diagonal/>
    </border>
    <border>
      <left/>
      <right style="medium">
        <color indexed="64"/>
      </right>
      <top style="thin">
        <color indexed="64"/>
      </top>
      <bottom style="thin">
        <color indexed="64"/>
      </bottom>
      <diagonal/>
    </border>
    <border>
      <left/>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8"/>
      </bottom>
      <diagonal/>
    </border>
    <border>
      <left style="thin">
        <color indexed="64"/>
      </left>
      <right/>
      <top style="medium">
        <color indexed="64"/>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medium">
        <color indexed="64"/>
      </bottom>
      <diagonal/>
    </border>
    <border>
      <left style="medium">
        <color indexed="8"/>
      </left>
      <right/>
      <top style="medium">
        <color indexed="64"/>
      </top>
      <bottom style="thin">
        <color indexed="8"/>
      </bottom>
      <diagonal/>
    </border>
    <border>
      <left style="thin">
        <color indexed="8"/>
      </left>
      <right style="medium">
        <color indexed="64"/>
      </right>
      <top style="hair">
        <color indexed="64"/>
      </top>
      <bottom/>
      <diagonal/>
    </border>
    <border>
      <left/>
      <right style="thin">
        <color indexed="64"/>
      </right>
      <top style="hair">
        <color indexed="8"/>
      </top>
      <bottom/>
      <diagonal/>
    </border>
    <border>
      <left style="thin">
        <color auto="1"/>
      </left>
      <right style="thin">
        <color auto="1"/>
      </right>
      <top style="hair">
        <color indexed="8"/>
      </top>
      <bottom/>
      <diagonal/>
    </border>
    <border>
      <left style="thin">
        <color auto="1"/>
      </left>
      <right style="thin">
        <color auto="1"/>
      </right>
      <top style="hair">
        <color indexed="8"/>
      </top>
      <bottom style="thin">
        <color indexed="64"/>
      </bottom>
      <diagonal/>
    </border>
    <border>
      <left/>
      <right style="thin">
        <color indexed="64"/>
      </right>
      <top style="hair">
        <color indexed="64"/>
      </top>
      <bottom/>
      <diagonal/>
    </border>
    <border>
      <left style="thin">
        <color indexed="8"/>
      </left>
      <right style="thin">
        <color indexed="8"/>
      </right>
      <top style="medium">
        <color indexed="64"/>
      </top>
      <bottom style="thin">
        <color indexed="8"/>
      </bottom>
      <diagonal/>
    </border>
    <border>
      <left/>
      <right/>
      <top style="hair">
        <color indexed="8"/>
      </top>
      <bottom/>
      <diagonal/>
    </border>
    <border>
      <left/>
      <right/>
      <top style="thin">
        <color indexed="8"/>
      </top>
      <bottom/>
      <diagonal/>
    </border>
    <border>
      <left/>
      <right style="medium">
        <color indexed="8"/>
      </right>
      <top style="medium">
        <color indexed="64"/>
      </top>
      <bottom/>
      <diagonal/>
    </border>
    <border>
      <left style="thin">
        <color indexed="64"/>
      </left>
      <right style="thin">
        <color indexed="64"/>
      </right>
      <top style="hair">
        <color indexed="64"/>
      </top>
      <bottom/>
      <diagonal/>
    </border>
    <border>
      <left style="thin">
        <color auto="1"/>
      </left>
      <right style="thin">
        <color auto="1"/>
      </right>
      <top style="thin">
        <color indexed="64"/>
      </top>
      <bottom/>
      <diagonal/>
    </border>
    <border>
      <left style="medium">
        <color indexed="8"/>
      </left>
      <right style="thin">
        <color indexed="64"/>
      </right>
      <top style="thin">
        <color indexed="8"/>
      </top>
      <bottom/>
      <diagonal/>
    </border>
    <border>
      <left style="thin">
        <color indexed="64"/>
      </left>
      <right/>
      <top style="thin">
        <color indexed="64"/>
      </top>
      <bottom/>
      <diagonal/>
    </border>
    <border>
      <left/>
      <right/>
      <top style="hair">
        <color indexed="8"/>
      </top>
      <bottom style="thin">
        <color indexed="64"/>
      </bottom>
      <diagonal/>
    </border>
    <border>
      <left/>
      <right/>
      <top style="thin">
        <color indexed="8"/>
      </top>
      <bottom style="thin">
        <color indexed="8"/>
      </bottom>
      <diagonal/>
    </border>
    <border>
      <left/>
      <right/>
      <top style="thin">
        <color indexed="8"/>
      </top>
      <bottom style="medium">
        <color indexed="8"/>
      </bottom>
      <diagonal/>
    </border>
    <border>
      <left style="thin">
        <color indexed="8"/>
      </left>
      <right/>
      <top style="thin">
        <color indexed="8"/>
      </top>
      <bottom style="thin">
        <color indexed="8"/>
      </bottom>
      <diagonal/>
    </border>
    <border>
      <left style="medium">
        <color indexed="64"/>
      </left>
      <right/>
      <top style="thin">
        <color indexed="8"/>
      </top>
      <bottom/>
      <diagonal/>
    </border>
    <border>
      <left style="thin">
        <color indexed="64"/>
      </left>
      <right style="thin">
        <color indexed="64"/>
      </right>
      <top style="hair">
        <color indexed="8"/>
      </top>
      <bottom style="thin">
        <color indexed="8"/>
      </bottom>
      <diagonal/>
    </border>
    <border>
      <left style="thin">
        <color auto="1"/>
      </left>
      <right style="medium">
        <color indexed="64"/>
      </right>
      <top style="thin">
        <color indexed="64"/>
      </top>
      <bottom/>
      <diagonal/>
    </border>
    <border>
      <left style="thin">
        <color indexed="8"/>
      </left>
      <right style="medium">
        <color indexed="64"/>
      </right>
      <top style="thin">
        <color indexed="8"/>
      </top>
      <bottom/>
      <diagonal/>
    </border>
    <border>
      <left/>
      <right/>
      <top style="hair">
        <color indexed="64"/>
      </top>
      <bottom/>
      <diagonal/>
    </border>
    <border>
      <left/>
      <right style="thin">
        <color auto="1"/>
      </right>
      <top style="thin">
        <color indexed="64"/>
      </top>
      <bottom style="hair">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double">
        <color indexed="8"/>
      </right>
      <top style="medium">
        <color indexed="64"/>
      </top>
      <bottom style="thin">
        <color indexed="8"/>
      </bottom>
      <diagonal/>
    </border>
    <border>
      <left style="double">
        <color indexed="8"/>
      </left>
      <right/>
      <top style="medium">
        <color indexed="64"/>
      </top>
      <bottom/>
      <diagonal/>
    </border>
    <border>
      <left style="thin">
        <color auto="1"/>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8"/>
      </bottom>
      <diagonal/>
    </border>
    <border>
      <left style="medium">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medium">
        <color indexed="64"/>
      </left>
      <right style="medium">
        <color indexed="64"/>
      </right>
      <top style="thin">
        <color indexed="8"/>
      </top>
      <bottom/>
      <diagonal/>
    </border>
    <border>
      <left style="medium">
        <color indexed="8"/>
      </left>
      <right style="thin">
        <color indexed="8"/>
      </right>
      <top/>
      <bottom style="medium">
        <color indexed="64"/>
      </bottom>
      <diagonal/>
    </border>
    <border>
      <left style="thin">
        <color indexed="8"/>
      </left>
      <right style="thin">
        <color indexed="8"/>
      </right>
      <top/>
      <bottom style="medium">
        <color indexed="64"/>
      </bottom>
      <diagonal/>
    </border>
    <border>
      <left/>
      <right style="thin">
        <color indexed="8"/>
      </right>
      <top/>
      <bottom style="medium">
        <color indexed="64"/>
      </bottom>
      <diagonal/>
    </border>
    <border>
      <left style="medium">
        <color indexed="64"/>
      </left>
      <right style="medium">
        <color indexed="64"/>
      </right>
      <top/>
      <bottom style="medium">
        <color indexed="64"/>
      </bottom>
      <diagonal/>
    </border>
    <border>
      <left style="thin">
        <color indexed="8"/>
      </left>
      <right style="thin">
        <color indexed="8"/>
      </right>
      <top style="thin">
        <color indexed="64"/>
      </top>
      <bottom/>
      <diagonal/>
    </border>
    <border>
      <left style="thin">
        <color indexed="8"/>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8"/>
      </left>
      <right style="thin">
        <color indexed="8"/>
      </right>
      <top style="hair">
        <color indexed="8"/>
      </top>
      <bottom/>
      <diagonal/>
    </border>
    <border>
      <left style="thin">
        <color indexed="8"/>
      </left>
      <right style="medium">
        <color indexed="64"/>
      </right>
      <top style="hair">
        <color indexed="8"/>
      </top>
      <bottom/>
      <diagonal/>
    </border>
    <border>
      <left style="thin">
        <color indexed="8"/>
      </left>
      <right style="thin">
        <color indexed="64"/>
      </right>
      <top style="hair">
        <color indexed="8"/>
      </top>
      <bottom/>
      <diagonal/>
    </border>
    <border>
      <left style="medium">
        <color indexed="64"/>
      </left>
      <right style="medium">
        <color indexed="64"/>
      </right>
      <top style="hair">
        <color indexed="8"/>
      </top>
      <bottom/>
      <diagonal/>
    </border>
    <border>
      <left style="thin">
        <color indexed="8"/>
      </left>
      <right style="thin">
        <color indexed="8"/>
      </right>
      <top style="thin">
        <color indexed="64"/>
      </top>
      <bottom style="hair">
        <color auto="1"/>
      </bottom>
      <diagonal/>
    </border>
    <border>
      <left/>
      <right/>
      <top style="thin">
        <color indexed="64"/>
      </top>
      <bottom style="hair">
        <color indexed="64"/>
      </bottom>
      <diagonal/>
    </border>
    <border>
      <left style="thin">
        <color indexed="8"/>
      </left>
      <right style="medium">
        <color indexed="64"/>
      </right>
      <top style="thin">
        <color indexed="64"/>
      </top>
      <bottom style="hair">
        <color auto="1"/>
      </bottom>
      <diagonal/>
    </border>
    <border>
      <left style="medium">
        <color indexed="64"/>
      </left>
      <right style="medium">
        <color indexed="64"/>
      </right>
      <top style="thin">
        <color indexed="64"/>
      </top>
      <bottom style="hair">
        <color indexed="64"/>
      </bottom>
      <diagonal/>
    </border>
    <border>
      <left style="thin">
        <color indexed="8"/>
      </left>
      <right style="thin">
        <color indexed="8"/>
      </right>
      <top style="hair">
        <color indexed="64"/>
      </top>
      <bottom style="hair">
        <color indexed="64"/>
      </bottom>
      <diagonal/>
    </border>
    <border>
      <left/>
      <right/>
      <top style="hair">
        <color indexed="64"/>
      </top>
      <bottom style="hair">
        <color indexed="64"/>
      </bottom>
      <diagonal/>
    </border>
    <border>
      <left style="thin">
        <color indexed="8"/>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8"/>
      </left>
      <right style="thin">
        <color indexed="8"/>
      </right>
      <top/>
      <bottom/>
      <diagonal/>
    </border>
    <border>
      <left style="thin">
        <color indexed="8"/>
      </left>
      <right style="medium">
        <color indexed="64"/>
      </right>
      <top/>
      <bottom/>
      <diagonal/>
    </border>
    <border>
      <left style="medium">
        <color indexed="64"/>
      </left>
      <right style="medium">
        <color indexed="64"/>
      </right>
      <top/>
      <bottom/>
      <diagonal/>
    </border>
    <border>
      <left style="thin">
        <color indexed="64"/>
      </left>
      <right/>
      <top/>
      <bottom/>
      <diagonal/>
    </border>
    <border>
      <left style="thin">
        <color indexed="8"/>
      </left>
      <right style="thin">
        <color indexed="8"/>
      </right>
      <top style="hair">
        <color indexed="64"/>
      </top>
      <bottom/>
      <diagonal/>
    </border>
    <border>
      <left style="medium">
        <color indexed="64"/>
      </left>
      <right style="medium">
        <color indexed="64"/>
      </right>
      <top style="hair">
        <color indexed="64"/>
      </top>
      <bottom/>
      <diagonal/>
    </border>
    <border>
      <left style="thin">
        <color indexed="8"/>
      </left>
      <right style="thin">
        <color indexed="8"/>
      </right>
      <top style="hair">
        <color auto="1"/>
      </top>
      <bottom style="thin">
        <color indexed="64"/>
      </bottom>
      <diagonal/>
    </border>
    <border>
      <left style="thin">
        <color indexed="8"/>
      </left>
      <right style="medium">
        <color indexed="64"/>
      </right>
      <top style="hair">
        <color auto="1"/>
      </top>
      <bottom style="thin">
        <color indexed="64"/>
      </bottom>
      <diagonal/>
    </border>
    <border>
      <left style="medium">
        <color auto="1"/>
      </left>
      <right style="medium">
        <color indexed="64"/>
      </right>
      <top style="hair">
        <color auto="1"/>
      </top>
      <bottom style="thin">
        <color indexed="64"/>
      </bottom>
      <diagonal/>
    </border>
    <border>
      <left style="medium">
        <color indexed="8"/>
      </left>
      <right/>
      <top style="medium">
        <color auto="1"/>
      </top>
      <bottom/>
      <diagonal/>
    </border>
    <border>
      <left style="medium">
        <color indexed="64"/>
      </left>
      <right/>
      <top style="hair">
        <color indexed="8"/>
      </top>
      <bottom/>
      <diagonal/>
    </border>
    <border>
      <left/>
      <right/>
      <top style="hair">
        <color indexed="8"/>
      </top>
      <bottom/>
      <diagonal/>
    </border>
    <border>
      <left style="thin">
        <color indexed="64"/>
      </left>
      <right style="medium">
        <color indexed="64"/>
      </right>
      <top style="medium">
        <color indexed="64"/>
      </top>
      <bottom/>
      <diagonal/>
    </border>
    <border>
      <left style="thin">
        <color auto="1"/>
      </left>
      <right style="thin">
        <color auto="1"/>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auto="1"/>
      </right>
      <top/>
      <bottom style="medium">
        <color indexed="64"/>
      </bottom>
      <diagonal/>
    </border>
    <border>
      <left style="thin">
        <color indexed="64"/>
      </left>
      <right style="thin">
        <color indexed="64"/>
      </right>
      <top style="hair">
        <color indexed="8"/>
      </top>
      <bottom/>
      <diagonal/>
    </border>
    <border>
      <left style="thin">
        <color indexed="64"/>
      </left>
      <right style="medium">
        <color indexed="64"/>
      </right>
      <top style="hair">
        <color indexed="8"/>
      </top>
      <bottom/>
      <diagonal/>
    </border>
    <border>
      <left style="thin">
        <color indexed="64"/>
      </left>
      <right/>
      <top style="hair">
        <color indexed="8"/>
      </top>
      <bottom/>
      <diagonal/>
    </border>
    <border>
      <left style="medium">
        <color auto="1"/>
      </left>
      <right style="thin">
        <color indexed="64"/>
      </right>
      <top style="hair">
        <color indexed="8"/>
      </top>
      <bottom/>
      <diagonal/>
    </border>
    <border>
      <left style="medium">
        <color indexed="64"/>
      </left>
      <right/>
      <top style="hair">
        <color indexed="64"/>
      </top>
      <bottom/>
      <diagonal/>
    </border>
    <border>
      <left style="thin">
        <color auto="1"/>
      </left>
      <right style="thin">
        <color auto="1"/>
      </right>
      <top style="hair">
        <color auto="1"/>
      </top>
      <bottom/>
      <diagonal/>
    </border>
    <border>
      <left style="thin">
        <color auto="1"/>
      </left>
      <right style="medium">
        <color auto="1"/>
      </right>
      <top style="hair">
        <color indexed="64"/>
      </top>
      <bottom/>
      <diagonal/>
    </border>
    <border>
      <left style="thin">
        <color auto="1"/>
      </left>
      <right/>
      <top style="hair">
        <color indexed="64"/>
      </top>
      <bottom/>
      <diagonal/>
    </border>
    <border>
      <left style="medium">
        <color indexed="64"/>
      </left>
      <right style="thin">
        <color indexed="64"/>
      </right>
      <top style="hair">
        <color indexed="64"/>
      </top>
      <bottom/>
      <diagonal/>
    </border>
    <border>
      <left style="medium">
        <color indexed="64"/>
      </left>
      <right/>
      <top style="hair">
        <color indexed="64"/>
      </top>
      <bottom style="thin">
        <color indexed="64"/>
      </bottom>
      <diagonal/>
    </border>
    <border>
      <left style="thin">
        <color auto="1"/>
      </left>
      <right style="thin">
        <color auto="1"/>
      </right>
      <top style="hair">
        <color auto="1"/>
      </top>
      <bottom style="thin">
        <color indexed="64"/>
      </bottom>
      <diagonal/>
    </border>
    <border>
      <left/>
      <right/>
      <top style="hair">
        <color indexed="64"/>
      </top>
      <bottom style="thin">
        <color indexed="64"/>
      </bottom>
      <diagonal/>
    </border>
    <border>
      <left style="thin">
        <color auto="1"/>
      </left>
      <right style="medium">
        <color auto="1"/>
      </right>
      <top style="hair">
        <color indexed="64"/>
      </top>
      <bottom style="thin">
        <color indexed="64"/>
      </bottom>
      <diagonal/>
    </border>
    <border>
      <left style="thin">
        <color auto="1"/>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thin">
        <color auto="1"/>
      </top>
      <bottom style="hair">
        <color indexed="8"/>
      </bottom>
      <diagonal/>
    </border>
    <border>
      <left style="medium">
        <color indexed="64"/>
      </left>
      <right style="thin">
        <color indexed="64"/>
      </right>
      <top style="hair">
        <color indexed="8"/>
      </top>
      <bottom/>
      <diagonal/>
    </border>
    <border>
      <left style="thin">
        <color indexed="64"/>
      </left>
      <right style="thin">
        <color indexed="64"/>
      </right>
      <top style="hair">
        <color indexed="8"/>
      </top>
      <bottom/>
      <diagonal/>
    </border>
    <border>
      <left/>
      <right style="thin">
        <color indexed="64"/>
      </right>
      <top style="hair">
        <color indexed="8"/>
      </top>
      <bottom/>
      <diagonal/>
    </border>
    <border>
      <left style="thin">
        <color indexed="64"/>
      </left>
      <right/>
      <top style="hair">
        <color indexed="8"/>
      </top>
      <bottom/>
      <diagonal/>
    </border>
    <border>
      <left style="medium">
        <color auto="1"/>
      </left>
      <right style="thin">
        <color indexed="64"/>
      </right>
      <top style="hair">
        <color indexed="8"/>
      </top>
      <bottom style="hair">
        <color indexed="8"/>
      </bottom>
      <diagonal/>
    </border>
    <border>
      <left style="thin">
        <color indexed="64"/>
      </left>
      <right style="medium">
        <color indexed="64"/>
      </right>
      <top style="hair">
        <color indexed="8"/>
      </top>
      <bottom style="hair">
        <color indexed="8"/>
      </bottom>
      <diagonal/>
    </border>
    <border>
      <left style="medium">
        <color auto="1"/>
      </left>
      <right style="thin">
        <color indexed="64"/>
      </right>
      <top style="hair">
        <color indexed="8"/>
      </top>
      <bottom style="thin">
        <color indexed="8"/>
      </bottom>
      <diagonal/>
    </border>
    <border>
      <left style="thin">
        <color indexed="64"/>
      </left>
      <right style="medium">
        <color indexed="64"/>
      </right>
      <top style="hair">
        <color indexed="8"/>
      </top>
      <bottom style="thin">
        <color indexed="8"/>
      </bottom>
      <diagonal/>
    </border>
    <border>
      <left style="medium">
        <color indexed="64"/>
      </left>
      <right style="thin">
        <color indexed="64"/>
      </right>
      <top style="thin">
        <color indexed="8"/>
      </top>
      <bottom style="hair">
        <color indexed="8"/>
      </bottom>
      <diagonal/>
    </border>
    <border>
      <left style="thin">
        <color indexed="64"/>
      </left>
      <right style="medium">
        <color indexed="64"/>
      </right>
      <top style="hair">
        <color indexed="8"/>
      </top>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top style="medium">
        <color auto="1"/>
      </top>
      <bottom/>
      <diagonal/>
    </border>
    <border>
      <left style="thin">
        <color indexed="8"/>
      </left>
      <right style="thin">
        <color indexed="8"/>
      </right>
      <top style="medium">
        <color indexed="64"/>
      </top>
      <bottom/>
      <diagonal/>
    </border>
    <border>
      <left style="thin">
        <color indexed="64"/>
      </left>
      <right style="thin">
        <color indexed="8"/>
      </right>
      <top style="medium">
        <color indexed="64"/>
      </top>
      <bottom/>
      <diagonal/>
    </border>
    <border>
      <left style="thin">
        <color indexed="8"/>
      </left>
      <right style="medium">
        <color indexed="64"/>
      </right>
      <top style="medium">
        <color indexed="64"/>
      </top>
      <bottom/>
      <diagonal/>
    </border>
    <border>
      <left style="thin">
        <color indexed="64"/>
      </left>
      <right style="thin">
        <color indexed="8"/>
      </right>
      <top/>
      <bottom style="medium">
        <color indexed="64"/>
      </bottom>
      <diagonal/>
    </border>
    <border>
      <left style="thin">
        <color indexed="8"/>
      </left>
      <right style="medium">
        <color indexed="64"/>
      </right>
      <top/>
      <bottom style="medium">
        <color indexed="64"/>
      </bottom>
      <diagonal/>
    </border>
    <border>
      <left/>
      <right/>
      <top style="hair">
        <color indexed="8"/>
      </top>
      <bottom/>
      <diagonal/>
    </border>
    <border>
      <left style="thin">
        <color indexed="64"/>
      </left>
      <right style="thin">
        <color indexed="64"/>
      </right>
      <top style="hair">
        <color indexed="8"/>
      </top>
      <bottom style="thin">
        <color indexed="64"/>
      </bottom>
      <diagonal/>
    </border>
    <border>
      <left/>
      <right/>
      <top style="hair">
        <color indexed="8"/>
      </top>
      <bottom style="thin">
        <color indexed="64"/>
      </bottom>
      <diagonal/>
    </border>
    <border>
      <left style="thin">
        <color indexed="64"/>
      </left>
      <right style="medium">
        <color indexed="64"/>
      </right>
      <top style="hair">
        <color indexed="8"/>
      </top>
      <bottom style="thin">
        <color indexed="64"/>
      </bottom>
      <diagonal/>
    </border>
    <border>
      <left style="medium">
        <color indexed="64"/>
      </left>
      <right/>
      <top style="medium">
        <color auto="1"/>
      </top>
      <bottom/>
      <diagonal/>
    </border>
    <border>
      <left/>
      <right style="medium">
        <color auto="1"/>
      </right>
      <top style="medium">
        <color auto="1"/>
      </top>
      <bottom/>
      <diagonal/>
    </border>
    <border>
      <left style="medium">
        <color indexed="64"/>
      </left>
      <right style="thin">
        <color indexed="64"/>
      </right>
      <top style="medium">
        <color indexed="64"/>
      </top>
      <bottom/>
      <diagonal/>
    </border>
    <border>
      <left style="thin">
        <color indexed="64"/>
      </left>
      <right style="medium">
        <color auto="1"/>
      </right>
      <top style="medium">
        <color auto="1"/>
      </top>
      <bottom/>
      <diagonal/>
    </border>
    <border>
      <left style="thin">
        <color indexed="64"/>
      </left>
      <right/>
      <top style="thin">
        <color indexed="8"/>
      </top>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diagonal/>
    </border>
    <border>
      <left style="thin">
        <color indexed="64"/>
      </left>
      <right style="thin">
        <color indexed="64"/>
      </right>
      <top style="hair">
        <color indexed="64"/>
      </top>
      <bottom style="thin">
        <color indexed="64"/>
      </bottom>
      <diagonal/>
    </border>
    <border>
      <left style="medium">
        <color auto="1"/>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auto="1"/>
      </right>
      <top/>
      <bottom style="hair">
        <color indexed="64"/>
      </bottom>
      <diagonal/>
    </border>
    <border>
      <left style="medium">
        <color indexed="64"/>
      </left>
      <right style="thin">
        <color indexed="64"/>
      </right>
      <top style="hair">
        <color indexed="64"/>
      </top>
      <bottom/>
      <diagonal/>
    </border>
    <border>
      <left style="thin">
        <color indexed="64"/>
      </left>
      <right style="medium">
        <color auto="1"/>
      </right>
      <top style="hair">
        <color indexed="64"/>
      </top>
      <bottom/>
      <diagonal/>
    </border>
    <border>
      <left/>
      <right style="medium">
        <color auto="1"/>
      </right>
      <top style="medium">
        <color indexed="64"/>
      </top>
      <bottom/>
      <diagonal/>
    </border>
    <border>
      <left style="thin">
        <color indexed="64"/>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top style="thin">
        <color indexed="64"/>
      </top>
      <bottom style="medium">
        <color indexed="64"/>
      </bottom>
      <diagonal/>
    </border>
    <border>
      <left style="thin">
        <color indexed="8"/>
      </left>
      <right style="medium">
        <color indexed="64"/>
      </right>
      <top style="thin">
        <color indexed="8"/>
      </top>
      <bottom style="medium">
        <color indexed="8"/>
      </bottom>
      <diagonal/>
    </border>
    <border>
      <left/>
      <right style="thin">
        <color indexed="64"/>
      </right>
      <top style="thin">
        <color indexed="64"/>
      </top>
      <bottom style="medium">
        <color indexed="64"/>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hair">
        <color indexed="64"/>
      </top>
      <bottom/>
      <diagonal/>
    </border>
    <border>
      <left style="thin">
        <color indexed="8"/>
      </left>
      <right style="thin">
        <color indexed="8"/>
      </right>
      <top style="hair">
        <color auto="1"/>
      </top>
      <bottom/>
      <diagonal/>
    </border>
    <border>
      <left style="thin">
        <color indexed="8"/>
      </left>
      <right style="medium">
        <color indexed="64"/>
      </right>
      <top style="hair">
        <color auto="1"/>
      </top>
      <bottom/>
      <diagonal/>
    </border>
    <border>
      <left style="medium">
        <color indexed="64"/>
      </left>
      <right style="thin">
        <color indexed="8"/>
      </right>
      <top style="thin">
        <color indexed="64"/>
      </top>
      <bottom style="hair">
        <color indexed="64"/>
      </bottom>
      <diagonal/>
    </border>
    <border>
      <left style="medium">
        <color indexed="64"/>
      </left>
      <right/>
      <top/>
      <bottom style="thin">
        <color indexed="64"/>
      </bottom>
      <diagonal/>
    </border>
    <border>
      <left style="medium">
        <color indexed="64"/>
      </left>
      <right style="thin">
        <color indexed="8"/>
      </right>
      <top style="hair">
        <color indexed="64"/>
      </top>
      <bottom style="thin">
        <color indexed="64"/>
      </bottom>
      <diagonal/>
    </border>
    <border>
      <left style="thin">
        <color indexed="8"/>
      </left>
      <right style="thin">
        <color indexed="8"/>
      </right>
      <top style="hair">
        <color indexed="64"/>
      </top>
      <bottom style="thin">
        <color indexed="64"/>
      </bottom>
      <diagonal/>
    </border>
    <border>
      <left style="thin">
        <color indexed="8"/>
      </left>
      <right style="medium">
        <color indexed="64"/>
      </right>
      <top style="hair">
        <color auto="1"/>
      </top>
      <bottom style="thin">
        <color indexed="64"/>
      </bottom>
      <diagonal/>
    </border>
    <border>
      <left style="double">
        <color indexed="64"/>
      </left>
      <right style="thin">
        <color auto="1"/>
      </right>
      <top style="thin">
        <color indexed="64"/>
      </top>
      <bottom/>
      <diagonal/>
    </border>
    <border>
      <left style="thin">
        <color indexed="64"/>
      </left>
      <right style="double">
        <color indexed="64"/>
      </right>
      <top style="hair">
        <color indexed="64"/>
      </top>
      <bottom/>
      <diagonal/>
    </border>
    <border>
      <left style="double">
        <color indexed="64"/>
      </left>
      <right style="thin">
        <color auto="1"/>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auto="1"/>
      </right>
      <top/>
      <bottom/>
      <diagonal/>
    </border>
    <border>
      <left style="double">
        <color indexed="64"/>
      </left>
      <right style="thin">
        <color auto="1"/>
      </right>
      <top style="hair">
        <color indexed="64"/>
      </top>
      <bottom style="hair">
        <color indexed="64"/>
      </bottom>
      <diagonal/>
    </border>
    <border>
      <left/>
      <right style="double">
        <color indexed="8"/>
      </right>
      <top style="medium">
        <color indexed="64"/>
      </top>
      <bottom/>
      <diagonal/>
    </border>
    <border>
      <left/>
      <right style="medium">
        <color auto="1"/>
      </right>
      <top/>
      <bottom style="medium">
        <color auto="1"/>
      </bottom>
      <diagonal/>
    </border>
    <border>
      <left/>
      <right style="double">
        <color indexed="8"/>
      </right>
      <top/>
      <bottom style="medium">
        <color indexed="64"/>
      </bottom>
      <diagonal/>
    </border>
    <border>
      <left/>
      <right style="double">
        <color indexed="64"/>
      </right>
      <top style="medium">
        <color indexed="8"/>
      </top>
      <bottom style="medium">
        <color indexed="64"/>
      </bottom>
      <diagonal/>
    </border>
    <border>
      <left style="thin">
        <color indexed="8"/>
      </left>
      <right style="double">
        <color indexed="8"/>
      </right>
      <top style="medium">
        <color indexed="64"/>
      </top>
      <bottom/>
      <diagonal/>
    </border>
    <border>
      <left style="double">
        <color indexed="8"/>
      </left>
      <right/>
      <top/>
      <bottom style="thin">
        <color indexed="8"/>
      </bottom>
      <diagonal/>
    </border>
    <border>
      <left style="thin">
        <color indexed="8"/>
      </left>
      <right style="double">
        <color indexed="8"/>
      </right>
      <top/>
      <bottom/>
      <diagonal/>
    </border>
    <border>
      <left style="double">
        <color indexed="8"/>
      </left>
      <right/>
      <top style="thin">
        <color indexed="8"/>
      </top>
      <bottom/>
      <diagonal/>
    </border>
    <border>
      <left style="thin">
        <color indexed="8"/>
      </left>
      <right/>
      <top style="thin">
        <color indexed="8"/>
      </top>
      <bottom/>
      <diagonal/>
    </border>
    <border>
      <left style="medium">
        <color indexed="64"/>
      </left>
      <right style="thin">
        <color indexed="8"/>
      </right>
      <top/>
      <bottom style="medium">
        <color indexed="64"/>
      </bottom>
      <diagonal/>
    </border>
    <border>
      <left style="thin">
        <color indexed="8"/>
      </left>
      <right style="double">
        <color indexed="8"/>
      </right>
      <top/>
      <bottom style="medium">
        <color indexed="64"/>
      </bottom>
      <diagonal/>
    </border>
    <border>
      <left style="double">
        <color indexed="8"/>
      </left>
      <right/>
      <top/>
      <bottom style="medium">
        <color indexed="64"/>
      </bottom>
      <diagonal/>
    </border>
    <border>
      <left style="thin">
        <color auto="1"/>
      </left>
      <right style="thin">
        <color auto="1"/>
      </right>
      <top/>
      <bottom style="medium">
        <color indexed="64"/>
      </bottom>
      <diagonal/>
    </border>
    <border>
      <left style="thin">
        <color indexed="64"/>
      </left>
      <right/>
      <top/>
      <bottom style="medium">
        <color indexed="64"/>
      </bottom>
      <diagonal/>
    </border>
    <border>
      <left style="thin">
        <color indexed="64"/>
      </left>
      <right style="double">
        <color indexed="64"/>
      </right>
      <top/>
      <bottom/>
      <diagonal/>
    </border>
    <border>
      <left style="thin">
        <color auto="1"/>
      </left>
      <right/>
      <top style="thin">
        <color auto="1"/>
      </top>
      <bottom style="hair">
        <color auto="1"/>
      </bottom>
      <diagonal/>
    </border>
    <border>
      <left style="thin">
        <color indexed="64"/>
      </left>
      <right style="double">
        <color indexed="64"/>
      </right>
      <top style="thin">
        <color indexed="64"/>
      </top>
      <bottom style="hair">
        <color indexed="64"/>
      </bottom>
      <diagonal/>
    </border>
    <border>
      <left style="double">
        <color indexed="64"/>
      </left>
      <right/>
      <top style="hair">
        <color indexed="64"/>
      </top>
      <bottom style="thin">
        <color indexed="64"/>
      </bottom>
      <diagonal/>
    </border>
    <border>
      <left style="thin">
        <color auto="1"/>
      </left>
      <right style="thin">
        <color auto="1"/>
      </right>
      <top style="medium">
        <color auto="1"/>
      </top>
      <bottom style="thin">
        <color auto="1"/>
      </bottom>
      <diagonal/>
    </border>
    <border>
      <left style="thin">
        <color auto="1"/>
      </left>
      <right/>
      <top style="medium">
        <color indexed="64"/>
      </top>
      <bottom/>
      <diagonal/>
    </border>
    <border>
      <left/>
      <right style="thin">
        <color auto="1"/>
      </right>
      <top style="hair">
        <color auto="1"/>
      </top>
      <bottom style="thin">
        <color auto="1"/>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64"/>
      </left>
      <right style="thin">
        <color indexed="64"/>
      </right>
      <top style="thin">
        <color indexed="64"/>
      </top>
      <bottom/>
      <diagonal/>
    </border>
    <border>
      <left style="thin">
        <color indexed="64"/>
      </left>
      <right style="medium">
        <color auto="1"/>
      </right>
      <top style="thin">
        <color auto="1"/>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8"/>
      </right>
      <top style="medium">
        <color indexed="64"/>
      </top>
      <bottom/>
      <diagonal/>
    </border>
    <border>
      <left style="thin">
        <color indexed="8"/>
      </left>
      <right style="thin">
        <color indexed="64"/>
      </right>
      <top style="medium">
        <color indexed="64"/>
      </top>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style="thin">
        <color indexed="64"/>
      </right>
      <top style="hair">
        <color indexed="64"/>
      </top>
      <bottom/>
      <diagonal/>
    </border>
    <border>
      <left style="medium">
        <color auto="1"/>
      </left>
      <right style="thin">
        <color auto="1"/>
      </right>
      <top style="thin">
        <color indexed="64"/>
      </top>
      <bottom style="hair">
        <color indexed="64"/>
      </bottom>
      <diagonal/>
    </border>
    <border>
      <left/>
      <right/>
      <top/>
      <bottom style="medium">
        <color indexed="8"/>
      </bottom>
      <diagonal/>
    </border>
    <border>
      <left style="medium">
        <color indexed="64"/>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thin">
        <color indexed="8"/>
      </top>
      <bottom style="medium">
        <color indexed="64"/>
      </bottom>
      <diagonal/>
    </border>
    <border>
      <left/>
      <right style="medium">
        <color indexed="8"/>
      </right>
      <top style="thin">
        <color indexed="64"/>
      </top>
      <bottom/>
      <diagonal/>
    </border>
    <border>
      <left/>
      <right style="medium">
        <color indexed="8"/>
      </right>
      <top style="hair">
        <color indexed="64"/>
      </top>
      <bottom/>
      <diagonal/>
    </border>
    <border>
      <left style="thin">
        <color auto="1"/>
      </left>
      <right style="thin">
        <color auto="1"/>
      </right>
      <top style="hair">
        <color indexed="64"/>
      </top>
      <bottom/>
      <diagonal/>
    </border>
    <border>
      <left style="thin">
        <color auto="1"/>
      </left>
      <right style="medium">
        <color auto="1"/>
      </right>
      <top style="hair">
        <color indexed="64"/>
      </top>
      <bottom/>
      <diagonal/>
    </border>
    <border>
      <left/>
      <right style="medium">
        <color indexed="8"/>
      </right>
      <top style="thin">
        <color indexed="64"/>
      </top>
      <bottom style="hair">
        <color indexed="64"/>
      </bottom>
      <diagonal/>
    </border>
    <border>
      <left style="medium">
        <color auto="1"/>
      </left>
      <right/>
      <top style="medium">
        <color auto="1"/>
      </top>
      <bottom/>
      <diagonal/>
    </border>
    <border>
      <left style="thin">
        <color indexed="8"/>
      </left>
      <right style="medium">
        <color auto="1"/>
      </right>
      <top style="thin">
        <color indexed="8"/>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8"/>
      </right>
      <top style="medium">
        <color indexed="64"/>
      </top>
      <bottom style="thin">
        <color indexed="8"/>
      </bottom>
      <diagonal/>
    </border>
    <border>
      <left/>
      <right style="medium">
        <color indexed="8"/>
      </right>
      <top style="thin">
        <color indexed="8"/>
      </top>
      <bottom style="thin">
        <color indexed="8"/>
      </bottom>
      <diagonal/>
    </border>
    <border>
      <left/>
      <right style="medium">
        <color indexed="64"/>
      </right>
      <top/>
      <bottom style="thin">
        <color indexed="64"/>
      </bottom>
      <diagonal/>
    </border>
    <border>
      <left/>
      <right style="medium">
        <color indexed="8"/>
      </right>
      <top/>
      <bottom style="thin">
        <color indexed="8"/>
      </bottom>
      <diagonal/>
    </border>
    <border>
      <left/>
      <right style="medium">
        <color auto="1"/>
      </right>
      <top/>
      <bottom style="thin">
        <color indexed="8"/>
      </bottom>
      <diagonal/>
    </border>
    <border>
      <left style="medium">
        <color indexed="8"/>
      </left>
      <right/>
      <top style="thin">
        <color indexed="8"/>
      </top>
      <bottom style="medium">
        <color indexed="64"/>
      </bottom>
      <diagonal/>
    </border>
    <border>
      <left style="thin">
        <color indexed="8"/>
      </left>
      <right style="medium">
        <color indexed="8"/>
      </right>
      <top/>
      <bottom style="medium">
        <color indexed="64"/>
      </bottom>
      <diagonal/>
    </border>
    <border>
      <left style="thin">
        <color indexed="64"/>
      </left>
      <right/>
      <top style="hair">
        <color indexed="64"/>
      </top>
      <bottom/>
      <diagonal/>
    </border>
    <border>
      <left style="thin">
        <color auto="1"/>
      </left>
      <right style="medium">
        <color auto="1"/>
      </right>
      <top style="hair">
        <color indexed="64"/>
      </top>
      <bottom style="thin">
        <color indexed="64"/>
      </bottom>
      <diagonal/>
    </border>
    <border>
      <left/>
      <right style="medium">
        <color auto="1"/>
      </right>
      <top/>
      <bottom/>
      <diagonal/>
    </border>
    <border>
      <left style="medium">
        <color indexed="64"/>
      </left>
      <right style="medium">
        <color indexed="64"/>
      </right>
      <top style="medium">
        <color indexed="64"/>
      </top>
      <bottom style="medium">
        <color indexed="64"/>
      </bottom>
      <diagonal/>
    </border>
    <border>
      <left/>
      <right/>
      <top style="hair">
        <color indexed="64"/>
      </top>
      <bottom/>
      <diagonal/>
    </border>
    <border>
      <left/>
      <right style="thin">
        <color indexed="64"/>
      </right>
      <top style="thin">
        <color indexed="64"/>
      </top>
      <bottom/>
      <diagonal/>
    </border>
    <border>
      <left style="thin">
        <color auto="1"/>
      </left>
      <right style="thin">
        <color auto="1"/>
      </right>
      <top style="thin">
        <color indexed="64"/>
      </top>
      <bottom/>
      <diagonal/>
    </border>
    <border>
      <left/>
      <right/>
      <top style="thin">
        <color indexed="64"/>
      </top>
      <bottom/>
      <diagonal/>
    </border>
    <border>
      <left style="thin">
        <color indexed="64"/>
      </left>
      <right style="medium">
        <color indexed="64"/>
      </right>
      <top style="hair">
        <color auto="1"/>
      </top>
      <bottom style="hair">
        <color indexed="64"/>
      </bottom>
      <diagonal/>
    </border>
    <border>
      <left/>
      <right/>
      <top style="medium">
        <color auto="1"/>
      </top>
      <bottom style="medium">
        <color indexed="64"/>
      </bottom>
      <diagonal/>
    </border>
    <border>
      <left style="thin">
        <color indexed="8"/>
      </left>
      <right/>
      <top style="medium">
        <color indexed="64"/>
      </top>
      <bottom style="thin">
        <color indexed="8"/>
      </bottom>
      <diagonal/>
    </border>
    <border>
      <left style="thin">
        <color indexed="64"/>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auto="1"/>
      </left>
      <right style="thin">
        <color auto="1"/>
      </right>
      <top style="thin">
        <color indexed="8"/>
      </top>
      <bottom/>
      <diagonal/>
    </border>
    <border>
      <left/>
      <right style="medium">
        <color indexed="64"/>
      </right>
      <top style="medium">
        <color indexed="64"/>
      </top>
      <bottom/>
      <diagonal/>
    </border>
    <border>
      <left style="thin">
        <color indexed="8"/>
      </left>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64"/>
      </left>
      <right style="medium">
        <color indexed="64"/>
      </right>
      <top style="thin">
        <color indexed="64"/>
      </top>
      <bottom/>
      <diagonal/>
    </border>
    <border>
      <left style="thin">
        <color auto="1"/>
      </left>
      <right style="thin">
        <color auto="1"/>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thin">
        <color indexed="64"/>
      </top>
      <bottom style="dotted">
        <color indexed="64"/>
      </bottom>
      <diagonal/>
    </border>
    <border>
      <left style="thin">
        <color auto="1"/>
      </left>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double">
        <color indexed="8"/>
      </left>
      <right/>
      <top style="medium">
        <color indexed="64"/>
      </top>
      <bottom style="thin">
        <color indexed="8"/>
      </bottom>
      <diagonal/>
    </border>
    <border>
      <left style="medium">
        <color indexed="64"/>
      </left>
      <right style="thin">
        <color indexed="64"/>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thin">
        <color indexed="64"/>
      </left>
      <right style="thin">
        <color indexed="8"/>
      </right>
      <top style="thin">
        <color indexed="8"/>
      </top>
      <bottom style="medium">
        <color indexed="64"/>
      </bottom>
      <diagonal/>
    </border>
    <border>
      <left style="thin">
        <color indexed="8"/>
      </left>
      <right style="double">
        <color indexed="8"/>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style="thin">
        <color indexed="64"/>
      </left>
      <right style="double">
        <color indexed="64"/>
      </right>
      <top style="thin">
        <color indexed="64"/>
      </top>
      <bottom/>
      <diagonal/>
    </border>
    <border>
      <left/>
      <right style="thin">
        <color indexed="8"/>
      </right>
      <top style="medium">
        <color indexed="64"/>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right/>
      <top style="thin">
        <color indexed="8"/>
      </top>
      <bottom/>
      <diagonal/>
    </border>
    <border>
      <left/>
      <right/>
      <top style="hair">
        <color indexed="8"/>
      </top>
      <bottom/>
      <diagonal/>
    </border>
    <border>
      <left/>
      <right style="thin">
        <color auto="1"/>
      </right>
      <top style="thin">
        <color indexed="64"/>
      </top>
      <bottom style="hair">
        <color indexed="8"/>
      </bottom>
      <diagonal/>
    </border>
    <border>
      <left/>
      <right style="thin">
        <color indexed="64"/>
      </right>
      <top/>
      <bottom style="thin">
        <color indexed="8"/>
      </bottom>
      <diagonal/>
    </border>
    <border>
      <left/>
      <right style="thin">
        <color indexed="64"/>
      </right>
      <top style="medium">
        <color indexed="64"/>
      </top>
      <bottom style="thin">
        <color indexed="64"/>
      </bottom>
      <diagonal/>
    </border>
    <border>
      <left/>
      <right style="thin">
        <color indexed="64"/>
      </right>
      <top style="thin">
        <color indexed="8"/>
      </top>
      <bottom style="medium">
        <color indexed="64"/>
      </bottom>
      <diagonal/>
    </border>
    <border>
      <left style="medium">
        <color indexed="64"/>
      </left>
      <right style="medium">
        <color indexed="64"/>
      </right>
      <top style="medium">
        <color indexed="8"/>
      </top>
      <bottom style="medium">
        <color indexed="64"/>
      </bottom>
      <diagonal/>
    </border>
    <border>
      <left/>
      <right style="thin">
        <color indexed="64"/>
      </right>
      <top style="hair">
        <color indexed="8"/>
      </top>
      <bottom/>
      <diagonal/>
    </border>
    <border>
      <left/>
      <right style="thin">
        <color indexed="64"/>
      </right>
      <top style="thin">
        <color indexed="8"/>
      </top>
      <bottom/>
      <diagonal/>
    </border>
    <border>
      <left/>
      <right/>
      <top style="hair">
        <color indexed="8"/>
      </top>
      <bottom/>
      <diagonal/>
    </border>
    <border>
      <left/>
      <right style="thin">
        <color indexed="64"/>
      </right>
      <top style="medium">
        <color indexed="64"/>
      </top>
      <bottom style="thin">
        <color indexed="8"/>
      </bottom>
      <diagonal/>
    </border>
    <border>
      <left/>
      <right style="thin">
        <color indexed="64"/>
      </right>
      <top style="hair">
        <color indexed="64"/>
      </top>
      <bottom/>
      <diagonal/>
    </border>
    <border>
      <left/>
      <right style="thin">
        <color auto="1"/>
      </right>
      <top style="hair">
        <color indexed="8"/>
      </top>
      <bottom style="thin">
        <color indexed="64"/>
      </bottom>
      <diagonal/>
    </border>
    <border>
      <left style="medium">
        <color indexed="64"/>
      </left>
      <right style="medium">
        <color indexed="64"/>
      </right>
      <top style="hair">
        <color indexed="64"/>
      </top>
      <bottom/>
      <diagonal/>
    </border>
    <border>
      <left/>
      <right style="thin">
        <color indexed="8"/>
      </right>
      <top style="thin">
        <color indexed="8"/>
      </top>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thin">
        <color indexed="8"/>
      </bottom>
      <diagonal/>
    </border>
    <border>
      <left/>
      <right/>
      <top style="medium">
        <color indexed="8"/>
      </top>
      <bottom style="medium">
        <color indexed="64"/>
      </bottom>
      <diagonal/>
    </border>
    <border>
      <left/>
      <right style="thin">
        <color indexed="8"/>
      </right>
      <top style="medium">
        <color indexed="64"/>
      </top>
      <bottom/>
      <diagonal/>
    </border>
    <border>
      <left style="medium">
        <color indexed="64"/>
      </left>
      <right style="medium">
        <color indexed="64"/>
      </right>
      <top style="medium">
        <color indexed="8"/>
      </top>
      <bottom/>
      <diagonal/>
    </border>
    <border>
      <left/>
      <right/>
      <top style="medium">
        <color indexed="64"/>
      </top>
      <bottom style="thin">
        <color indexed="64"/>
      </bottom>
      <diagonal/>
    </border>
    <border>
      <left/>
      <right style="thin">
        <color indexed="64"/>
      </right>
      <top/>
      <bottom style="hair">
        <color indexed="64"/>
      </bottom>
      <diagonal/>
    </border>
    <border>
      <left/>
      <right style="thin">
        <color indexed="8"/>
      </right>
      <top style="hair">
        <color indexed="64"/>
      </top>
      <bottom/>
      <diagonal/>
    </border>
    <border>
      <left/>
      <right style="thin">
        <color indexed="8"/>
      </right>
      <top style="thin">
        <color indexed="64"/>
      </top>
      <bottom/>
      <diagonal/>
    </border>
    <border>
      <left/>
      <right style="thin">
        <color indexed="8"/>
      </right>
      <top style="thin">
        <color indexed="64"/>
      </top>
      <bottom style="hair">
        <color indexed="64"/>
      </bottom>
      <diagonal/>
    </border>
    <border>
      <left/>
      <right style="thin">
        <color indexed="8"/>
      </right>
      <top style="hair">
        <color indexed="64"/>
      </top>
      <bottom style="thin">
        <color indexed="64"/>
      </bottom>
      <diagonal/>
    </border>
    <border>
      <left/>
      <right style="thin">
        <color indexed="8"/>
      </right>
      <top/>
      <bottom/>
      <diagonal/>
    </border>
    <border>
      <left/>
      <right style="thin">
        <color auto="1"/>
      </right>
      <top style="medium">
        <color auto="1"/>
      </top>
      <bottom style="thin">
        <color auto="1"/>
      </bottom>
      <diagonal/>
    </border>
    <border>
      <left/>
      <right style="thin">
        <color auto="1"/>
      </right>
      <top style="hair">
        <color auto="1"/>
      </top>
      <bottom style="thin">
        <color auto="1"/>
      </bottom>
      <diagonal/>
    </border>
    <border>
      <left/>
      <right style="thin">
        <color auto="1"/>
      </right>
      <top style="hair">
        <color indexed="64"/>
      </top>
      <bottom/>
      <diagonal/>
    </border>
    <border>
      <left/>
      <right style="thin">
        <color auto="1"/>
      </right>
      <top style="thin">
        <color indexed="64"/>
      </top>
      <bottom/>
      <diagonal/>
    </border>
    <border>
      <left/>
      <right/>
      <top style="thin">
        <color indexed="8"/>
      </top>
      <bottom style="thin">
        <color indexed="8"/>
      </bottom>
      <diagonal/>
    </border>
    <border>
      <left style="thin">
        <color indexed="8"/>
      </left>
      <right style="medium">
        <color indexed="8"/>
      </right>
      <top style="thin">
        <color indexed="8"/>
      </top>
      <bottom/>
      <diagonal/>
    </border>
    <border>
      <left style="medium">
        <color indexed="8"/>
      </left>
      <right style="thin">
        <color indexed="64"/>
      </right>
      <top style="hair">
        <color indexed="64"/>
      </top>
      <bottom style="thin">
        <color indexed="64"/>
      </bottom>
      <diagonal/>
    </border>
    <border>
      <left style="thin">
        <color indexed="8"/>
      </left>
      <right style="medium">
        <color indexed="8"/>
      </right>
      <top/>
      <bottom/>
      <diagonal/>
    </border>
    <border>
      <left style="thin">
        <color indexed="8"/>
      </left>
      <right style="thin">
        <color indexed="8"/>
      </right>
      <top/>
      <bottom style="medium">
        <color indexed="64"/>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64"/>
      </left>
      <right style="thin">
        <color indexed="8"/>
      </right>
      <top style="medium">
        <color indexed="8"/>
      </top>
      <bottom/>
      <diagonal/>
    </border>
    <border>
      <left style="thin">
        <color indexed="64"/>
      </left>
      <right style="medium">
        <color indexed="8"/>
      </right>
      <top style="medium">
        <color indexed="8"/>
      </top>
      <bottom/>
      <diagonal/>
    </border>
    <border>
      <left style="thin">
        <color indexed="8"/>
      </left>
      <right/>
      <top/>
      <bottom style="medium">
        <color indexed="64"/>
      </bottom>
      <diagonal/>
    </border>
    <border>
      <left style="thin">
        <color indexed="64"/>
      </left>
      <right style="medium">
        <color indexed="8"/>
      </right>
      <top/>
      <bottom style="medium">
        <color indexed="64"/>
      </bottom>
      <diagonal/>
    </border>
    <border>
      <left style="medium">
        <color indexed="8"/>
      </left>
      <right style="thin">
        <color indexed="64"/>
      </right>
      <top style="hair">
        <color indexed="8"/>
      </top>
      <bottom/>
      <diagonal/>
    </border>
    <border>
      <left/>
      <right style="thin">
        <color indexed="64"/>
      </right>
      <top style="hair">
        <color indexed="8"/>
      </top>
      <bottom/>
      <diagonal/>
    </border>
    <border>
      <left style="thin">
        <color indexed="8"/>
      </left>
      <right style="medium">
        <color indexed="64"/>
      </right>
      <top style="medium">
        <color indexed="64"/>
      </top>
      <bottom/>
      <diagonal/>
    </border>
    <border>
      <left/>
      <right/>
      <top style="hair">
        <color indexed="8"/>
      </top>
      <bottom/>
      <diagonal/>
    </border>
    <border>
      <left style="thin">
        <color indexed="8"/>
      </left>
      <right style="medium">
        <color indexed="64"/>
      </right>
      <top style="hair">
        <color indexed="8"/>
      </top>
      <bottom/>
      <diagonal/>
    </border>
    <border>
      <left style="thin">
        <color indexed="64"/>
      </left>
      <right style="thin">
        <color indexed="64"/>
      </right>
      <top style="hair">
        <color indexed="8"/>
      </top>
      <bottom/>
      <diagonal/>
    </border>
    <border>
      <left style="thin">
        <color auto="1"/>
      </left>
      <right style="thin">
        <color auto="1"/>
      </right>
      <top style="hair">
        <color auto="1"/>
      </top>
      <bottom style="thin">
        <color indexed="64"/>
      </bottom>
      <diagonal/>
    </border>
    <border>
      <left style="medium">
        <color indexed="8"/>
      </left>
      <right style="thin">
        <color indexed="64"/>
      </right>
      <top style="hair">
        <color indexed="8"/>
      </top>
      <bottom/>
      <diagonal/>
    </border>
    <border>
      <left/>
      <right style="thin">
        <color indexed="64"/>
      </right>
      <top style="hair">
        <color indexed="8"/>
      </top>
      <bottom/>
      <diagonal/>
    </border>
    <border>
      <left style="thin">
        <color indexed="8"/>
      </left>
      <right style="thin">
        <color indexed="8"/>
      </right>
      <top style="hair">
        <color indexed="8"/>
      </top>
      <bottom/>
      <diagonal/>
    </border>
    <border>
      <left style="medium">
        <color indexed="8"/>
      </left>
      <right/>
      <top style="medium">
        <color indexed="64"/>
      </top>
      <bottom style="medium">
        <color indexed="64"/>
      </bottom>
      <diagonal/>
    </border>
    <border>
      <left/>
      <right style="medium">
        <color indexed="8"/>
      </right>
      <top style="hair">
        <color indexed="8"/>
      </top>
      <bottom/>
      <diagonal/>
    </border>
    <border>
      <left/>
      <right style="medium">
        <color indexed="8"/>
      </right>
      <top style="hair">
        <color indexed="64"/>
      </top>
      <bottom style="thin">
        <color indexed="64"/>
      </bottom>
      <diagonal/>
    </border>
    <border>
      <left style="thin">
        <color indexed="8"/>
      </left>
      <right style="medium">
        <color indexed="8"/>
      </right>
      <top style="hair">
        <color indexed="8"/>
      </top>
      <bottom/>
      <diagonal/>
    </border>
    <border>
      <left style="thin">
        <color indexed="64"/>
      </left>
      <right style="thin">
        <color indexed="64"/>
      </right>
      <top style="hair">
        <color indexed="8"/>
      </top>
      <bottom/>
      <diagonal/>
    </border>
    <border>
      <left style="thin">
        <color auto="1"/>
      </left>
      <right style="thin">
        <color auto="1"/>
      </right>
      <top style="hair">
        <color auto="1"/>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diagonal/>
    </border>
    <border>
      <left/>
      <right/>
      <top style="hair">
        <color indexed="64"/>
      </top>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thin">
        <color auto="1"/>
      </top>
      <bottom/>
      <diagonal/>
    </border>
    <border>
      <left style="thin">
        <color indexed="64"/>
      </left>
      <right style="thin">
        <color indexed="64"/>
      </right>
      <top style="thin">
        <color auto="1"/>
      </top>
      <bottom/>
      <diagonal/>
    </border>
    <border>
      <left style="thin">
        <color indexed="64"/>
      </left>
      <right style="medium">
        <color auto="1"/>
      </right>
      <top style="thin">
        <color indexed="64"/>
      </top>
      <bottom/>
      <diagonal/>
    </border>
    <border>
      <left style="thin">
        <color auto="1"/>
      </left>
      <right style="thin">
        <color auto="1"/>
      </right>
      <top style="thin">
        <color indexed="64"/>
      </top>
      <bottom/>
      <diagonal/>
    </border>
    <border>
      <left/>
      <right/>
      <top style="thin">
        <color indexed="64"/>
      </top>
      <bottom/>
      <diagonal/>
    </border>
    <border>
      <left/>
      <right/>
      <top style="thin">
        <color indexed="8"/>
      </top>
      <bottom/>
      <diagonal/>
    </border>
    <border>
      <left/>
      <right/>
      <top style="medium">
        <color indexed="64"/>
      </top>
      <bottom style="thin">
        <color indexed="8"/>
      </bottom>
      <diagonal/>
    </border>
    <border>
      <left style="thin">
        <color indexed="8"/>
      </left>
      <right style="thin">
        <color indexed="8"/>
      </right>
      <top style="thin">
        <color indexed="8"/>
      </top>
      <bottom style="medium">
        <color indexed="64"/>
      </bottom>
      <diagonal/>
    </border>
    <border>
      <left/>
      <right style="thin">
        <color indexed="8"/>
      </right>
      <top style="medium">
        <color indexed="64"/>
      </top>
      <bottom style="thin">
        <color indexed="8"/>
      </bottom>
      <diagonal/>
    </border>
    <border>
      <left style="medium">
        <color indexed="64"/>
      </left>
      <right style="medium">
        <color indexed="8"/>
      </right>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8"/>
      </top>
      <bottom/>
      <diagonal/>
    </border>
    <border>
      <left style="thin">
        <color indexed="64"/>
      </left>
      <right style="medium">
        <color indexed="64"/>
      </right>
      <top style="thin">
        <color indexed="8"/>
      </top>
      <bottom/>
      <diagonal/>
    </border>
    <border>
      <left style="thin">
        <color indexed="8"/>
      </left>
      <right/>
      <top style="medium">
        <color indexed="64"/>
      </top>
      <bottom/>
      <diagonal/>
    </border>
    <border>
      <left style="thin">
        <color indexed="8"/>
      </left>
      <right/>
      <top style="thin">
        <color indexed="64"/>
      </top>
      <bottom/>
      <diagonal/>
    </border>
    <border>
      <left style="thin">
        <color indexed="8"/>
      </left>
      <right/>
      <top style="hair">
        <color indexed="64"/>
      </top>
      <bottom/>
      <diagonal/>
    </border>
    <border>
      <left style="medium">
        <color indexed="64"/>
      </left>
      <right/>
      <top style="medium">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hair">
        <color indexed="64"/>
      </top>
      <bottom/>
      <diagonal/>
    </border>
    <border>
      <left style="thin">
        <color auto="1"/>
      </left>
      <right style="medium">
        <color auto="1"/>
      </right>
      <top style="hair">
        <color indexed="64"/>
      </top>
      <bottom/>
      <diagonal/>
    </border>
    <border>
      <left/>
      <right style="thin">
        <color indexed="8"/>
      </right>
      <top style="medium">
        <color indexed="8"/>
      </top>
      <bottom/>
      <diagonal/>
    </border>
    <border>
      <left/>
      <right style="thin">
        <color indexed="8"/>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right style="thin">
        <color indexed="8"/>
      </right>
      <top style="thin">
        <color indexed="8"/>
      </top>
      <bottom style="medium">
        <color indexed="8"/>
      </bottom>
      <diagonal/>
    </border>
    <border>
      <left/>
      <right style="medium">
        <color indexed="64"/>
      </right>
      <top/>
      <bottom style="medium">
        <color indexed="8"/>
      </bottom>
      <diagonal/>
    </border>
    <border>
      <left style="medium">
        <color indexed="64"/>
      </left>
      <right/>
      <top style="medium">
        <color auto="1"/>
      </top>
      <bottom/>
      <diagonal/>
    </border>
    <border>
      <left/>
      <right/>
      <top style="medium">
        <color auto="1"/>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64"/>
      </right>
      <top/>
      <bottom style="medium">
        <color indexed="8"/>
      </bottom>
      <diagonal/>
    </border>
    <border>
      <left style="medium">
        <color indexed="64"/>
      </left>
      <right style="medium">
        <color indexed="64"/>
      </right>
      <top style="hair">
        <color indexed="64"/>
      </top>
      <bottom/>
      <diagonal/>
    </border>
    <border>
      <left style="thin">
        <color auto="1"/>
      </left>
      <right style="thin">
        <color auto="1"/>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style="thin">
        <color indexed="64"/>
      </left>
      <right style="thin">
        <color indexed="64"/>
      </right>
      <top style="thin">
        <color indexed="8"/>
      </top>
      <bottom/>
      <diagonal/>
    </border>
    <border>
      <left style="double">
        <color indexed="8"/>
      </left>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hair">
        <color indexed="64"/>
      </top>
      <bottom/>
      <diagonal/>
    </border>
    <border>
      <left/>
      <right style="thin">
        <color indexed="64"/>
      </right>
      <top style="hair">
        <color indexed="64"/>
      </top>
      <bottom/>
      <diagonal/>
    </border>
    <border>
      <left/>
      <right style="thin">
        <color auto="1"/>
      </right>
      <top style="thin">
        <color indexed="64"/>
      </top>
      <bottom style="hair">
        <color indexed="64"/>
      </bottom>
      <diagonal/>
    </border>
    <border>
      <left style="thin">
        <color auto="1"/>
      </left>
      <right style="thin">
        <color auto="1"/>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double">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8"/>
      </left>
      <right style="thin">
        <color indexed="8"/>
      </right>
      <top style="thin">
        <color indexed="64"/>
      </top>
      <bottom style="medium">
        <color indexed="64"/>
      </bottom>
      <diagonal/>
    </border>
    <border>
      <left/>
      <right style="thin">
        <color auto="1"/>
      </right>
      <top style="hair">
        <color auto="1"/>
      </top>
      <bottom style="thin">
        <color auto="1"/>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64"/>
      </right>
      <top/>
      <bottom style="medium">
        <color indexed="8"/>
      </bottom>
      <diagonal/>
    </border>
    <border>
      <left style="thin">
        <color auto="1"/>
      </left>
      <right style="thin">
        <color auto="1"/>
      </right>
      <top/>
      <bottom style="medium">
        <color indexed="8"/>
      </bottom>
      <diagonal/>
    </border>
    <border>
      <left/>
      <right style="thin">
        <color indexed="64"/>
      </right>
      <top style="medium">
        <color indexed="64"/>
      </top>
      <bottom/>
      <diagonal/>
    </border>
    <border>
      <left style="medium">
        <color indexed="64"/>
      </left>
      <right/>
      <top style="hair">
        <color indexed="8"/>
      </top>
      <bottom/>
      <diagonal/>
    </border>
    <border>
      <left style="medium">
        <color indexed="64"/>
      </left>
      <right/>
      <top style="hair">
        <color indexed="8"/>
      </top>
      <bottom style="thin">
        <color indexed="64"/>
      </bottom>
      <diagonal/>
    </border>
    <border>
      <left style="thin">
        <color auto="1"/>
      </left>
      <right style="thin">
        <color auto="1"/>
      </right>
      <top style="hair">
        <color indexed="64"/>
      </top>
      <bottom style="thin">
        <color indexed="64"/>
      </bottom>
      <diagonal/>
    </border>
    <border>
      <left style="thin">
        <color auto="1"/>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right/>
      <top style="hair">
        <color auto="1"/>
      </top>
      <bottom/>
      <diagonal/>
    </border>
    <border>
      <left style="thin">
        <color indexed="64"/>
      </left>
      <right/>
      <top style="hair">
        <color indexed="64"/>
      </top>
      <bottom style="thin">
        <color indexed="64"/>
      </bottom>
      <diagonal/>
    </border>
    <border>
      <left style="thin">
        <color indexed="8"/>
      </left>
      <right style="thin">
        <color indexed="64"/>
      </right>
      <top style="thin">
        <color indexed="8"/>
      </top>
      <bottom style="medium">
        <color indexed="64"/>
      </bottom>
      <diagonal/>
    </border>
    <border>
      <left style="thin">
        <color indexed="64"/>
      </left>
      <right style="thin">
        <color indexed="64"/>
      </right>
      <top style="hair">
        <color indexed="8"/>
      </top>
      <bottom/>
      <diagonal/>
    </border>
    <border>
      <left/>
      <right/>
      <top style="hair">
        <color indexed="8"/>
      </top>
      <bottom/>
      <diagonal/>
    </border>
    <border>
      <left style="thin">
        <color auto="1"/>
      </left>
      <right style="medium">
        <color indexed="64"/>
      </right>
      <top style="hair">
        <color indexed="8"/>
      </top>
      <bottom/>
      <diagonal/>
    </border>
    <border>
      <left/>
      <right style="thin">
        <color auto="1"/>
      </right>
      <top style="hair">
        <color auto="1"/>
      </top>
      <bottom style="thin">
        <color auto="1"/>
      </bottom>
      <diagonal/>
    </border>
    <border>
      <left/>
      <right style="thin">
        <color indexed="64"/>
      </right>
      <top style="thin">
        <color indexed="64"/>
      </top>
      <bottom/>
      <diagonal/>
    </border>
    <border>
      <left/>
      <right style="thin">
        <color indexed="64"/>
      </right>
      <top style="hair">
        <color indexed="8"/>
      </top>
      <bottom/>
      <diagonal/>
    </border>
    <border>
      <left/>
      <right style="thin">
        <color indexed="64"/>
      </right>
      <top style="thin">
        <color indexed="8"/>
      </top>
      <bottom/>
      <diagonal/>
    </border>
    <border>
      <left style="thin">
        <color indexed="64"/>
      </left>
      <right style="thin">
        <color auto="1"/>
      </right>
      <top style="hair">
        <color auto="1"/>
      </top>
      <bottom/>
      <diagonal/>
    </border>
    <border>
      <left style="medium">
        <color indexed="64"/>
      </left>
      <right style="medium">
        <color indexed="64"/>
      </right>
      <top style="medium">
        <color indexed="8"/>
      </top>
      <bottom style="medium">
        <color indexed="64"/>
      </bottom>
      <diagonal/>
    </border>
    <border>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style="medium">
        <color indexed="8"/>
      </right>
      <top style="medium">
        <color indexed="64"/>
      </top>
      <bottom/>
      <diagonal/>
    </border>
    <border>
      <left style="medium">
        <color indexed="8"/>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top style="thin">
        <color indexed="64"/>
      </top>
      <bottom style="hair">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thin">
        <color indexed="64"/>
      </left>
      <right/>
      <top style="thin">
        <color indexed="8"/>
      </top>
      <bottom/>
      <diagonal/>
    </border>
    <border>
      <left style="medium">
        <color indexed="8"/>
      </left>
      <right/>
      <top style="hair">
        <color indexed="8"/>
      </top>
      <bottom/>
      <diagonal/>
    </border>
    <border>
      <left style="thin">
        <color auto="1"/>
      </left>
      <right/>
      <top style="hair">
        <color indexed="8"/>
      </top>
      <bottom/>
      <diagonal/>
    </border>
    <border>
      <left style="medium">
        <color indexed="8"/>
      </left>
      <right/>
      <top style="hair">
        <color indexed="8"/>
      </top>
      <bottom style="thin">
        <color indexed="64"/>
      </bottom>
      <diagonal/>
    </border>
    <border>
      <left style="thin">
        <color auto="1"/>
      </left>
      <right style="thin">
        <color auto="1"/>
      </right>
      <top style="hair">
        <color indexed="8"/>
      </top>
      <bottom style="thin">
        <color indexed="64"/>
      </bottom>
      <diagonal/>
    </border>
    <border>
      <left/>
      <right/>
      <top style="hair">
        <color indexed="8"/>
      </top>
      <bottom style="thin">
        <color indexed="64"/>
      </bottom>
      <diagonal/>
    </border>
    <border>
      <left style="thin">
        <color auto="1"/>
      </left>
      <right/>
      <top style="hair">
        <color indexed="8"/>
      </top>
      <bottom style="thin">
        <color indexed="64"/>
      </bottom>
      <diagonal/>
    </border>
    <border>
      <left style="thin">
        <color auto="1"/>
      </left>
      <right style="medium">
        <color indexed="64"/>
      </right>
      <top style="hair">
        <color indexed="8"/>
      </top>
      <bottom style="thin">
        <color indexed="64"/>
      </bottom>
      <diagonal/>
    </border>
    <border>
      <left style="medium">
        <color indexed="8"/>
      </left>
      <right style="thin">
        <color indexed="64"/>
      </right>
      <top style="hair">
        <color indexed="8"/>
      </top>
      <bottom/>
      <diagonal/>
    </border>
    <border>
      <left style="medium">
        <color indexed="8"/>
      </left>
      <right style="thin">
        <color indexed="64"/>
      </right>
      <top style="hair">
        <color indexed="8"/>
      </top>
      <bottom style="hair">
        <color indexed="8"/>
      </bottom>
      <diagonal/>
    </border>
    <border>
      <left style="thin">
        <color indexed="64"/>
      </left>
      <right style="thin">
        <color indexed="64"/>
      </right>
      <top style="hair">
        <color indexed="8"/>
      </top>
      <bottom style="hair">
        <color indexed="8"/>
      </bottom>
      <diagonal/>
    </border>
    <border>
      <left/>
      <right/>
      <top style="hair">
        <color indexed="8"/>
      </top>
      <bottom style="hair">
        <color indexed="8"/>
      </bottom>
      <diagonal/>
    </border>
    <border>
      <left style="medium">
        <color indexed="64"/>
      </left>
      <right style="thin">
        <color indexed="64"/>
      </right>
      <top style="hair">
        <color indexed="8"/>
      </top>
      <bottom/>
      <diagonal/>
    </border>
    <border>
      <left style="medium">
        <color indexed="64"/>
      </left>
      <right style="thin">
        <color indexed="64"/>
      </right>
      <top style="hair">
        <color indexed="8"/>
      </top>
      <bottom style="thin">
        <color indexed="64"/>
      </bottom>
      <diagonal/>
    </border>
    <border>
      <left style="thin">
        <color auto="1"/>
      </left>
      <right style="thin">
        <color auto="1"/>
      </right>
      <top/>
      <bottom style="medium">
        <color indexed="64"/>
      </bottom>
      <diagonal/>
    </border>
    <border>
      <left/>
      <right/>
      <top style="medium">
        <color auto="1"/>
      </top>
      <bottom/>
      <diagonal/>
    </border>
    <border>
      <left style="thin">
        <color indexed="8"/>
      </left>
      <right style="medium">
        <color indexed="64"/>
      </right>
      <top style="medium">
        <color indexed="8"/>
      </top>
      <bottom/>
      <diagonal/>
    </border>
    <border>
      <left style="thin">
        <color indexed="8"/>
      </left>
      <right style="medium">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double">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thin">
        <color indexed="64"/>
      </left>
      <right style="double">
        <color indexed="64"/>
      </right>
      <top style="hair">
        <color indexed="64"/>
      </top>
      <bottom style="thin">
        <color indexed="64"/>
      </bottom>
      <diagonal/>
    </border>
    <border>
      <left/>
      <right style="thin">
        <color auto="1"/>
      </right>
      <top style="hair">
        <color auto="1"/>
      </top>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style="double">
        <color indexed="64"/>
      </left>
      <right style="thin">
        <color auto="1"/>
      </right>
      <top style="thin">
        <color indexed="64"/>
      </top>
      <bottom style="hair">
        <color indexed="64"/>
      </bottom>
      <diagonal/>
    </border>
    <border>
      <left style="medium">
        <color indexed="64"/>
      </left>
      <right style="thin">
        <color indexed="64"/>
      </right>
      <top style="medium">
        <color indexed="8"/>
      </top>
      <bottom/>
      <diagonal/>
    </border>
    <border>
      <left style="thin">
        <color auto="1"/>
      </left>
      <right style="thin">
        <color auto="1"/>
      </right>
      <top style="medium">
        <color indexed="8"/>
      </top>
      <bottom/>
      <diagonal/>
    </border>
    <border>
      <left style="thin">
        <color indexed="64"/>
      </left>
      <right style="double">
        <color indexed="64"/>
      </right>
      <top style="medium">
        <color indexed="8"/>
      </top>
      <bottom/>
      <diagonal/>
    </border>
    <border>
      <left/>
      <right style="thin">
        <color indexed="64"/>
      </right>
      <top style="medium">
        <color indexed="8"/>
      </top>
      <bottom/>
      <diagonal/>
    </border>
    <border>
      <left style="thin">
        <color indexed="64"/>
      </left>
      <right style="medium">
        <color auto="1"/>
      </right>
      <top style="medium">
        <color indexed="8"/>
      </top>
      <bottom/>
      <diagonal/>
    </border>
    <border>
      <left/>
      <right/>
      <top style="medium">
        <color indexed="8"/>
      </top>
      <bottom/>
      <diagonal/>
    </border>
    <border>
      <left style="medium">
        <color indexed="64"/>
      </left>
      <right style="medium">
        <color indexed="64"/>
      </right>
      <top style="hair">
        <color indexed="64"/>
      </top>
      <bottom style="thin">
        <color indexed="64"/>
      </bottom>
      <diagonal/>
    </border>
    <border>
      <left style="thin">
        <color auto="1"/>
      </left>
      <right style="thin">
        <color auto="1"/>
      </right>
      <top style="medium">
        <color auto="1"/>
      </top>
      <bottom style="hair">
        <color auto="1"/>
      </bottom>
      <diagonal/>
    </border>
    <border>
      <left style="medium">
        <color indexed="64"/>
      </left>
      <right style="medium">
        <color indexed="8"/>
      </right>
      <top style="hair">
        <color indexed="64"/>
      </top>
      <bottom style="thin">
        <color indexed="64"/>
      </bottom>
      <diagonal/>
    </border>
    <border>
      <left style="medium">
        <color indexed="64"/>
      </left>
      <right style="medium">
        <color indexed="8"/>
      </right>
      <top style="medium">
        <color indexed="64"/>
      </top>
      <bottom style="hair">
        <color indexed="64"/>
      </bottom>
      <diagonal/>
    </border>
    <border>
      <left style="thin">
        <color indexed="8"/>
      </left>
      <right style="thin">
        <color indexed="8"/>
      </right>
      <top style="hair">
        <color indexed="8"/>
      </top>
      <bottom style="thin">
        <color indexed="64"/>
      </bottom>
      <diagonal/>
    </border>
    <border>
      <left style="thin">
        <color indexed="8"/>
      </left>
      <right style="medium">
        <color indexed="64"/>
      </right>
      <top style="hair">
        <color indexed="8"/>
      </top>
      <bottom style="thin">
        <color indexed="64"/>
      </bottom>
      <diagonal/>
    </border>
    <border>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indexed="8"/>
      </left>
      <right style="thin">
        <color indexed="8"/>
      </right>
      <top style="hair">
        <color indexed="8"/>
      </top>
      <bottom/>
      <diagonal/>
    </border>
    <border>
      <left style="thin">
        <color indexed="8"/>
      </left>
      <right style="medium">
        <color indexed="8"/>
      </right>
      <top style="hair">
        <color indexed="8"/>
      </top>
      <bottom/>
      <diagonal/>
    </border>
    <border>
      <left style="thin">
        <color indexed="8"/>
      </left>
      <right style="thin">
        <color indexed="8"/>
      </right>
      <top style="thin">
        <color indexed="64"/>
      </top>
      <bottom/>
      <diagonal/>
    </border>
    <border>
      <left style="thin">
        <color indexed="8"/>
      </left>
      <right style="medium">
        <color indexed="8"/>
      </right>
      <top style="thin">
        <color indexed="64"/>
      </top>
      <bottom/>
      <diagonal/>
    </border>
    <border>
      <left style="medium">
        <color indexed="64"/>
      </left>
      <right style="thin">
        <color indexed="64"/>
      </right>
      <top style="hair">
        <color indexed="8"/>
      </top>
      <bottom style="medium">
        <color auto="1"/>
      </bottom>
      <diagonal/>
    </border>
    <border>
      <left/>
      <right style="thin">
        <color indexed="64"/>
      </right>
      <top style="hair">
        <color indexed="8"/>
      </top>
      <bottom style="medium">
        <color auto="1"/>
      </bottom>
      <diagonal/>
    </border>
    <border>
      <left style="thin">
        <color indexed="8"/>
      </left>
      <right style="thin">
        <color indexed="8"/>
      </right>
      <top style="hair">
        <color indexed="8"/>
      </top>
      <bottom style="medium">
        <color auto="1"/>
      </bottom>
      <diagonal/>
    </border>
    <border>
      <left style="thin">
        <color indexed="8"/>
      </left>
      <right style="medium">
        <color indexed="8"/>
      </right>
      <top style="hair">
        <color indexed="8"/>
      </top>
      <bottom style="medium">
        <color auto="1"/>
      </bottom>
      <diagonal/>
    </border>
    <border>
      <left style="medium">
        <color indexed="64"/>
      </left>
      <right/>
      <top style="hair">
        <color indexed="64"/>
      </top>
      <bottom/>
      <diagonal/>
    </border>
    <border>
      <left style="double">
        <color indexed="64"/>
      </left>
      <right style="thin">
        <color auto="1"/>
      </right>
      <top style="hair">
        <color indexed="64"/>
      </top>
      <bottom/>
      <diagonal/>
    </border>
    <border>
      <left style="double">
        <color indexed="64"/>
      </left>
      <right style="thin">
        <color auto="1"/>
      </right>
      <top style="thin">
        <color indexed="64"/>
      </top>
      <bottom/>
      <diagonal/>
    </border>
    <border>
      <left/>
      <right/>
      <top style="hair">
        <color indexed="64"/>
      </top>
      <bottom style="medium">
        <color indexed="64"/>
      </bottom>
      <diagonal/>
    </border>
    <border>
      <left style="double">
        <color indexed="64"/>
      </left>
      <right style="thin">
        <color auto="1"/>
      </right>
      <top style="hair">
        <color indexed="64"/>
      </top>
      <bottom style="medium">
        <color indexed="64"/>
      </bottom>
      <diagonal/>
    </border>
    <border>
      <left style="thin">
        <color indexed="64"/>
      </left>
      <right/>
      <top style="hair">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auto="1"/>
      </right>
      <top style="hair">
        <color auto="1"/>
      </top>
      <bottom/>
      <diagonal/>
    </border>
    <border>
      <left style="thin">
        <color auto="1"/>
      </left>
      <right style="medium">
        <color indexed="64"/>
      </right>
      <top style="hair">
        <color indexed="64"/>
      </top>
      <bottom style="thin">
        <color auto="1"/>
      </bottom>
      <diagonal/>
    </border>
    <border>
      <left style="thin">
        <color auto="1"/>
      </left>
      <right style="medium">
        <color auto="1"/>
      </right>
      <top style="medium">
        <color indexed="64"/>
      </top>
      <bottom style="hair">
        <color indexed="64"/>
      </bottom>
      <diagonal/>
    </border>
    <border>
      <left style="thin">
        <color indexed="64"/>
      </left>
      <right style="medium">
        <color indexed="64"/>
      </right>
      <top style="medium">
        <color indexed="64"/>
      </top>
      <bottom/>
      <diagonal/>
    </border>
    <border>
      <left style="medium">
        <color indexed="8"/>
      </left>
      <right style="thin">
        <color indexed="8"/>
      </right>
      <top style="medium">
        <color indexed="8"/>
      </top>
      <bottom style="hair">
        <color indexed="8"/>
      </bottom>
      <diagonal/>
    </border>
    <border>
      <left style="thin">
        <color indexed="8"/>
      </left>
      <right style="thin">
        <color indexed="8"/>
      </right>
      <top style="medium">
        <color indexed="8"/>
      </top>
      <bottom style="hair">
        <color indexed="8"/>
      </bottom>
      <diagonal/>
    </border>
    <border>
      <left style="medium">
        <color indexed="8"/>
      </left>
      <right style="thin">
        <color indexed="8"/>
      </right>
      <top style="hair">
        <color indexed="8"/>
      </top>
      <bottom style="thin">
        <color indexed="8"/>
      </bottom>
      <diagonal/>
    </border>
    <border>
      <left style="thin">
        <color indexed="8"/>
      </left>
      <right style="thin">
        <color indexed="8"/>
      </right>
      <top style="hair">
        <color indexed="8"/>
      </top>
      <bottom style="thin">
        <color indexed="8"/>
      </bottom>
      <diagonal/>
    </border>
    <border>
      <left style="thin">
        <color indexed="8"/>
      </left>
      <right style="medium">
        <color indexed="64"/>
      </right>
      <top style="hair">
        <color indexed="8"/>
      </top>
      <bottom style="thin">
        <color indexed="8"/>
      </bottom>
      <diagonal/>
    </border>
    <border>
      <left style="thin">
        <color indexed="64"/>
      </left>
      <right style="thin">
        <color indexed="64"/>
      </right>
      <top style="hair">
        <color indexed="64"/>
      </top>
      <bottom style="thin">
        <color indexed="64"/>
      </bottom>
      <diagonal/>
    </border>
    <border>
      <left/>
      <right style="thin">
        <color auto="1"/>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diagonal/>
    </border>
    <border>
      <left style="thin">
        <color auto="1"/>
      </left>
      <right style="thin">
        <color auto="1"/>
      </right>
      <top style="hair">
        <color auto="1"/>
      </top>
      <bottom style="thin">
        <color indexed="64"/>
      </bottom>
      <diagonal/>
    </border>
    <border>
      <left style="medium">
        <color indexed="8"/>
      </left>
      <right/>
      <top style="medium">
        <color indexed="64"/>
      </top>
      <bottom/>
      <diagonal/>
    </border>
    <border>
      <left style="medium">
        <color indexed="8"/>
      </left>
      <right/>
      <top style="hair">
        <color indexed="8"/>
      </top>
      <bottom style="thin">
        <color indexed="64"/>
      </bottom>
      <diagonal/>
    </border>
    <border>
      <left/>
      <right style="thin">
        <color indexed="64"/>
      </right>
      <top style="hair">
        <color indexed="8"/>
      </top>
      <bottom style="thin">
        <color indexed="64"/>
      </bottom>
      <diagonal/>
    </border>
    <border>
      <left style="thin">
        <color indexed="8"/>
      </left>
      <right style="thin">
        <color indexed="8"/>
      </right>
      <top style="medium">
        <color indexed="64"/>
      </top>
      <bottom style="hair">
        <color indexed="8"/>
      </bottom>
      <diagonal/>
    </border>
    <border>
      <left style="thin">
        <color indexed="8"/>
      </left>
      <right style="thin">
        <color indexed="8"/>
      </right>
      <top style="hair">
        <color indexed="8"/>
      </top>
      <bottom style="thin">
        <color indexed="64"/>
      </bottom>
      <diagonal/>
    </border>
    <border>
      <left style="thin">
        <color indexed="8"/>
      </left>
      <right style="medium">
        <color indexed="8"/>
      </right>
      <top style="medium">
        <color indexed="8"/>
      </top>
      <bottom style="hair">
        <color indexed="8"/>
      </bottom>
      <diagonal/>
    </border>
    <border>
      <left style="thin">
        <color auto="1"/>
      </left>
      <right style="thin">
        <color auto="1"/>
      </right>
      <top style="hair">
        <color auto="1"/>
      </top>
      <bottom style="thin">
        <color indexed="64"/>
      </bottom>
      <diagonal/>
    </border>
  </borders>
  <cellStyleXfs count="12">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cellStyleXfs>
  <cellXfs count="2490">
    <xf numFmtId="0" fontId="0" fillId="0" borderId="0" xfId="0">
      <alignment vertical="center"/>
    </xf>
    <xf numFmtId="179" fontId="7" fillId="0" borderId="0" xfId="6" applyNumberFormat="1" applyFont="1" applyFill="1" applyBorder="1" applyAlignment="1">
      <alignment horizontal="center" vertical="center"/>
    </xf>
    <xf numFmtId="179" fontId="6" fillId="0" borderId="0" xfId="6" applyNumberFormat="1" applyFont="1" applyFill="1" applyBorder="1" applyAlignment="1">
      <alignment horizontal="center" vertical="center"/>
    </xf>
    <xf numFmtId="0" fontId="5" fillId="0" borderId="0" xfId="0" applyFont="1">
      <alignment vertical="center"/>
    </xf>
    <xf numFmtId="0" fontId="5" fillId="0" borderId="0" xfId="8" applyFont="1" applyAlignment="1">
      <alignment vertical="center"/>
    </xf>
    <xf numFmtId="3" fontId="5" fillId="0" borderId="0" xfId="2" applyNumberFormat="1" applyFont="1" applyAlignment="1">
      <alignment vertical="center"/>
    </xf>
    <xf numFmtId="3" fontId="5" fillId="0" borderId="0" xfId="2" applyNumberFormat="1" applyFont="1" applyBorder="1" applyAlignment="1">
      <alignment vertical="center"/>
    </xf>
    <xf numFmtId="3" fontId="5" fillId="0" borderId="0" xfId="2" applyNumberFormat="1" applyFont="1" applyFill="1" applyBorder="1" applyAlignment="1">
      <alignment vertical="center"/>
    </xf>
    <xf numFmtId="3" fontId="10" fillId="0" borderId="0" xfId="2" applyNumberFormat="1" applyFont="1" applyBorder="1" applyAlignment="1">
      <alignment vertical="center"/>
    </xf>
    <xf numFmtId="3" fontId="11" fillId="0" borderId="0" xfId="2" applyNumberFormat="1" applyFont="1" applyBorder="1" applyAlignment="1">
      <alignment horizontal="center" vertical="center" shrinkToFit="1"/>
    </xf>
    <xf numFmtId="178" fontId="5" fillId="0" borderId="0" xfId="2" applyNumberFormat="1" applyFont="1" applyFill="1" applyBorder="1" applyAlignment="1">
      <alignment horizontal="right" vertical="center"/>
    </xf>
    <xf numFmtId="0" fontId="5" fillId="0" borderId="0" xfId="0" applyFont="1" applyFill="1">
      <alignment vertical="center"/>
    </xf>
    <xf numFmtId="3" fontId="5" fillId="0" borderId="0" xfId="2" applyNumberFormat="1" applyFont="1" applyBorder="1"/>
    <xf numFmtId="3" fontId="5" fillId="0" borderId="0" xfId="2" applyNumberFormat="1" applyFont="1"/>
    <xf numFmtId="3" fontId="12" fillId="0" borderId="0" xfId="2" applyNumberFormat="1" applyFont="1" applyAlignment="1">
      <alignment horizontal="center" vertical="center"/>
    </xf>
    <xf numFmtId="3" fontId="5" fillId="0" borderId="0" xfId="2" applyNumberFormat="1" applyFont="1" applyFill="1"/>
    <xf numFmtId="0" fontId="5" fillId="0" borderId="0" xfId="0" applyFont="1" applyBorder="1">
      <alignment vertical="center"/>
    </xf>
    <xf numFmtId="0" fontId="5" fillId="0" borderId="0" xfId="0" applyFont="1" applyFill="1" applyBorder="1">
      <alignment vertical="center"/>
    </xf>
    <xf numFmtId="0" fontId="5" fillId="0" borderId="0" xfId="7" applyFont="1"/>
    <xf numFmtId="3" fontId="5" fillId="0" borderId="0" xfId="3" applyNumberFormat="1" applyFont="1" applyAlignment="1">
      <alignment vertical="center"/>
    </xf>
    <xf numFmtId="3" fontId="5" fillId="0" borderId="0" xfId="3" applyNumberFormat="1" applyFont="1" applyBorder="1" applyAlignment="1">
      <alignment vertical="center"/>
    </xf>
    <xf numFmtId="3" fontId="5" fillId="0" borderId="0" xfId="3" applyNumberFormat="1" applyFont="1" applyBorder="1" applyAlignment="1">
      <alignment horizontal="center" vertical="center"/>
    </xf>
    <xf numFmtId="3" fontId="5" fillId="0" borderId="0" xfId="3" applyNumberFormat="1" applyFont="1" applyAlignment="1">
      <alignment horizontal="center" vertical="center"/>
    </xf>
    <xf numFmtId="3" fontId="5" fillId="0" borderId="7" xfId="3" applyNumberFormat="1" applyFont="1" applyFill="1" applyBorder="1" applyAlignment="1">
      <alignment horizontal="left" vertical="center"/>
    </xf>
    <xf numFmtId="3" fontId="5" fillId="0" borderId="0" xfId="3" applyNumberFormat="1" applyFont="1" applyBorder="1"/>
    <xf numFmtId="177" fontId="5" fillId="0" borderId="0" xfId="3" applyNumberFormat="1" applyFont="1"/>
    <xf numFmtId="3" fontId="5" fillId="0" borderId="0" xfId="3" applyNumberFormat="1" applyFont="1"/>
    <xf numFmtId="177" fontId="5" fillId="0" borderId="0" xfId="3" applyNumberFormat="1" applyFont="1" applyBorder="1"/>
    <xf numFmtId="3" fontId="5" fillId="0" borderId="0" xfId="3" applyNumberFormat="1" applyFont="1" applyAlignment="1">
      <alignment horizontal="right"/>
    </xf>
    <xf numFmtId="177" fontId="15" fillId="0" borderId="0" xfId="3" applyNumberFormat="1" applyFont="1" applyAlignment="1"/>
    <xf numFmtId="3" fontId="10" fillId="0" borderId="0" xfId="3" applyNumberFormat="1" applyFont="1" applyAlignment="1"/>
    <xf numFmtId="0" fontId="5" fillId="0" borderId="0" xfId="8" applyFont="1"/>
    <xf numFmtId="0" fontId="5" fillId="0" borderId="0" xfId="8" applyFont="1" applyFill="1"/>
    <xf numFmtId="0" fontId="5" fillId="0" borderId="0" xfId="8" applyFont="1" applyBorder="1"/>
    <xf numFmtId="3" fontId="5" fillId="0" borderId="0" xfId="6" applyNumberFormat="1" applyFont="1" applyBorder="1" applyAlignment="1">
      <alignment vertical="center"/>
    </xf>
    <xf numFmtId="181" fontId="6" fillId="0" borderId="0" xfId="8" applyNumberFormat="1" applyFont="1" applyBorder="1" applyAlignment="1"/>
    <xf numFmtId="3" fontId="6" fillId="0" borderId="0" xfId="6" applyNumberFormat="1" applyFont="1" applyFill="1" applyBorder="1"/>
    <xf numFmtId="184" fontId="6" fillId="0" borderId="0" xfId="6" quotePrefix="1" applyNumberFormat="1" applyFont="1" applyFill="1" applyBorder="1" applyAlignment="1">
      <alignment horizontal="right"/>
    </xf>
    <xf numFmtId="184" fontId="6" fillId="0" borderId="0" xfId="6" applyNumberFormat="1" applyFont="1" applyFill="1" applyBorder="1" applyAlignment="1">
      <alignment vertical="center"/>
    </xf>
    <xf numFmtId="184" fontId="6" fillId="0" borderId="0" xfId="6" applyNumberFormat="1" applyFont="1" applyFill="1" applyBorder="1" applyAlignment="1">
      <alignment horizontal="right"/>
    </xf>
    <xf numFmtId="0" fontId="5" fillId="0" borderId="0" xfId="8" applyFont="1" applyAlignment="1"/>
    <xf numFmtId="3" fontId="5" fillId="0" borderId="0" xfId="8" applyNumberFormat="1" applyFont="1"/>
    <xf numFmtId="180" fontId="5" fillId="0" borderId="0" xfId="0" applyNumberFormat="1" applyFont="1">
      <alignment vertical="center"/>
    </xf>
    <xf numFmtId="3" fontId="5" fillId="0" borderId="0" xfId="0" applyNumberFormat="1" applyFont="1">
      <alignment vertical="center"/>
    </xf>
    <xf numFmtId="3" fontId="6" fillId="0" borderId="0" xfId="6" applyNumberFormat="1" applyFont="1" applyFill="1" applyBorder="1" applyAlignment="1">
      <alignment horizontal="center"/>
    </xf>
    <xf numFmtId="3" fontId="7" fillId="0" borderId="0" xfId="6" applyNumberFormat="1" applyFont="1" applyBorder="1"/>
    <xf numFmtId="0" fontId="7" fillId="0" borderId="0" xfId="6" applyFont="1" applyBorder="1"/>
    <xf numFmtId="3" fontId="5" fillId="0" borderId="0" xfId="6" applyNumberFormat="1" applyFont="1" applyBorder="1"/>
    <xf numFmtId="0" fontId="5" fillId="0" borderId="0" xfId="6" applyFont="1" applyBorder="1"/>
    <xf numFmtId="0" fontId="5" fillId="0" borderId="0" xfId="8" applyFont="1" applyFill="1" applyBorder="1"/>
    <xf numFmtId="0" fontId="5" fillId="0" borderId="0" xfId="8" applyFont="1" applyFill="1" applyAlignment="1">
      <alignment horizontal="left"/>
    </xf>
    <xf numFmtId="0" fontId="14" fillId="0" borderId="0" xfId="8" applyFont="1" applyFill="1" applyAlignment="1">
      <alignment wrapText="1"/>
    </xf>
    <xf numFmtId="3" fontId="5" fillId="0" borderId="0" xfId="8" applyNumberFormat="1" applyFont="1" applyBorder="1"/>
    <xf numFmtId="0" fontId="5" fillId="0" borderId="0" xfId="8" applyFont="1" applyFill="1" applyAlignment="1">
      <alignment vertical="center"/>
    </xf>
    <xf numFmtId="181" fontId="5" fillId="0" borderId="0" xfId="0" applyNumberFormat="1" applyFont="1">
      <alignment vertical="center"/>
    </xf>
    <xf numFmtId="176" fontId="5" fillId="0" borderId="0" xfId="2" applyNumberFormat="1" applyFont="1" applyBorder="1" applyAlignment="1">
      <alignment vertical="center"/>
    </xf>
    <xf numFmtId="3" fontId="5" fillId="0" borderId="7" xfId="2" applyNumberFormat="1" applyFont="1" applyFill="1" applyBorder="1" applyAlignment="1">
      <alignment vertical="center"/>
    </xf>
    <xf numFmtId="3" fontId="13" fillId="0" borderId="0" xfId="2" applyNumberFormat="1" applyFont="1" applyAlignment="1">
      <alignment vertical="center"/>
    </xf>
    <xf numFmtId="3" fontId="10" fillId="0" borderId="0" xfId="2" applyNumberFormat="1" applyFont="1" applyAlignment="1">
      <alignment vertical="center"/>
    </xf>
    <xf numFmtId="3" fontId="5" fillId="0" borderId="0" xfId="2" applyNumberFormat="1" applyFont="1" applyAlignment="1">
      <alignment wrapText="1"/>
    </xf>
    <xf numFmtId="187" fontId="5" fillId="0" borderId="0" xfId="0" applyNumberFormat="1" applyFont="1">
      <alignment vertical="center"/>
    </xf>
    <xf numFmtId="3" fontId="5" fillId="0" borderId="0" xfId="0" applyNumberFormat="1" applyFont="1" applyFill="1" applyBorder="1" applyAlignment="1">
      <alignment horizontal="right" vertical="center"/>
    </xf>
    <xf numFmtId="3" fontId="5" fillId="0" borderId="0" xfId="0" applyNumberFormat="1" applyFont="1" applyBorder="1" applyAlignment="1">
      <alignment vertical="center"/>
    </xf>
    <xf numFmtId="0" fontId="5" fillId="0" borderId="15" xfId="0" applyFont="1" applyBorder="1" applyAlignment="1">
      <alignment horizontal="center" vertical="center"/>
    </xf>
    <xf numFmtId="183" fontId="5" fillId="0" borderId="0" xfId="8" applyNumberFormat="1" applyFont="1" applyFill="1" applyBorder="1" applyAlignment="1" applyProtection="1">
      <alignment vertical="center"/>
    </xf>
    <xf numFmtId="3" fontId="5" fillId="0" borderId="0" xfId="8" applyNumberFormat="1" applyFont="1" applyFill="1" applyBorder="1" applyAlignment="1" applyProtection="1">
      <alignment vertical="center"/>
    </xf>
    <xf numFmtId="0" fontId="5" fillId="0" borderId="0" xfId="8" applyFont="1" applyFill="1" applyAlignment="1">
      <alignment vertical="center" shrinkToFit="1"/>
    </xf>
    <xf numFmtId="183" fontId="5" fillId="0" borderId="0" xfId="8" applyNumberFormat="1" applyFont="1" applyFill="1" applyBorder="1" applyAlignment="1">
      <alignment vertical="center"/>
    </xf>
    <xf numFmtId="183" fontId="5" fillId="0" borderId="0" xfId="8" applyNumberFormat="1" applyFont="1" applyFill="1" applyBorder="1" applyAlignment="1">
      <alignment horizontal="right" vertical="center"/>
    </xf>
    <xf numFmtId="0" fontId="5" fillId="0" borderId="0" xfId="8" applyFont="1" applyFill="1" applyBorder="1" applyAlignment="1">
      <alignment vertical="center"/>
    </xf>
    <xf numFmtId="0" fontId="14" fillId="0" borderId="0" xfId="8" applyFont="1" applyFill="1" applyAlignment="1">
      <alignment vertical="center"/>
    </xf>
    <xf numFmtId="181" fontId="5" fillId="0" borderId="0" xfId="0" applyNumberFormat="1" applyFont="1" applyAlignment="1">
      <alignment vertical="center"/>
    </xf>
    <xf numFmtId="3" fontId="8" fillId="0" borderId="0" xfId="6" applyNumberFormat="1" applyFont="1" applyFill="1" applyBorder="1" applyAlignment="1">
      <alignment vertical="center"/>
    </xf>
    <xf numFmtId="181" fontId="5" fillId="0" borderId="0" xfId="1" applyNumberFormat="1" applyFont="1" applyFill="1" applyBorder="1" applyAlignment="1" applyProtection="1">
      <alignment horizontal="right" vertical="center"/>
    </xf>
    <xf numFmtId="0" fontId="5" fillId="0" borderId="0" xfId="7" applyFont="1" applyAlignment="1">
      <alignment vertical="center"/>
    </xf>
    <xf numFmtId="185" fontId="5" fillId="0" borderId="0" xfId="7" applyNumberFormat="1" applyFont="1" applyAlignment="1">
      <alignment vertical="center"/>
    </xf>
    <xf numFmtId="0" fontId="0" fillId="0" borderId="0" xfId="0" applyAlignment="1">
      <alignment vertical="center"/>
    </xf>
    <xf numFmtId="0" fontId="10" fillId="0" borderId="11" xfId="6" applyFont="1" applyBorder="1" applyAlignment="1">
      <alignment horizontal="center" vertical="center" shrinkToFit="1"/>
    </xf>
    <xf numFmtId="3" fontId="10" fillId="0" borderId="11" xfId="6" applyNumberFormat="1" applyFont="1" applyBorder="1" applyAlignment="1">
      <alignment horizontal="center" vertical="center" shrinkToFit="1"/>
    </xf>
    <xf numFmtId="0" fontId="10" fillId="0" borderId="12" xfId="6" applyFont="1" applyBorder="1" applyAlignment="1">
      <alignment horizontal="center" vertical="center" shrinkToFit="1"/>
    </xf>
    <xf numFmtId="0" fontId="17" fillId="0" borderId="0" xfId="0" applyFont="1">
      <alignment vertical="center"/>
    </xf>
    <xf numFmtId="0" fontId="6" fillId="0" borderId="0" xfId="8" applyFont="1"/>
    <xf numFmtId="186" fontId="5" fillId="0" borderId="0" xfId="6" applyNumberFormat="1" applyFont="1" applyFill="1" applyBorder="1" applyAlignment="1">
      <alignment horizontal="right" vertical="center"/>
    </xf>
    <xf numFmtId="184" fontId="5" fillId="0" borderId="0" xfId="1" applyNumberFormat="1" applyFont="1" applyFill="1" applyBorder="1" applyAlignment="1" applyProtection="1">
      <alignment horizontal="right" vertical="center"/>
    </xf>
    <xf numFmtId="184" fontId="5" fillId="0" borderId="0" xfId="1" applyNumberFormat="1" applyFont="1" applyFill="1" applyBorder="1" applyAlignment="1" applyProtection="1">
      <alignment horizontal="center" vertical="center"/>
    </xf>
    <xf numFmtId="38" fontId="5" fillId="0" borderId="0" xfId="1" applyFont="1" applyFill="1" applyBorder="1" applyAlignment="1">
      <alignment vertical="center"/>
    </xf>
    <xf numFmtId="0" fontId="16" fillId="0" borderId="0" xfId="8" applyFont="1" applyFill="1" applyBorder="1"/>
    <xf numFmtId="3" fontId="5" fillId="0" borderId="0" xfId="2" applyNumberFormat="1"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3" fontId="6" fillId="0" borderId="0" xfId="7" applyNumberFormat="1" applyFont="1" applyFill="1" applyBorder="1" applyAlignment="1" applyProtection="1">
      <alignment horizontal="left" vertical="center"/>
    </xf>
    <xf numFmtId="0" fontId="5" fillId="0" borderId="0" xfId="0" applyFont="1" applyAlignment="1">
      <alignment vertical="center"/>
    </xf>
    <xf numFmtId="3" fontId="7" fillId="0" borderId="0" xfId="6" applyNumberFormat="1" applyFont="1" applyFill="1" applyBorder="1" applyAlignment="1">
      <alignment horizontal="center" vertical="center"/>
    </xf>
    <xf numFmtId="0" fontId="5" fillId="0" borderId="0" xfId="8" applyFont="1" applyBorder="1" applyAlignment="1">
      <alignment horizontal="center" vertical="center"/>
    </xf>
    <xf numFmtId="3" fontId="5" fillId="0" borderId="7" xfId="3" applyNumberFormat="1" applyFont="1" applyBorder="1" applyAlignment="1">
      <alignment horizontal="center" vertical="center"/>
    </xf>
    <xf numFmtId="0" fontId="6" fillId="0" borderId="0" xfId="8" applyFont="1" applyAlignment="1">
      <alignment vertical="center"/>
    </xf>
    <xf numFmtId="0" fontId="10" fillId="0" borderId="17" xfId="6" applyFont="1" applyBorder="1" applyAlignment="1">
      <alignment horizontal="center" vertical="center" shrinkToFit="1"/>
    </xf>
    <xf numFmtId="0" fontId="5" fillId="0" borderId="0" xfId="0" applyFont="1" applyBorder="1" applyAlignment="1">
      <alignment vertical="center"/>
    </xf>
    <xf numFmtId="0" fontId="5" fillId="0" borderId="0" xfId="7" applyFont="1" applyBorder="1" applyAlignment="1">
      <alignment vertical="center"/>
    </xf>
    <xf numFmtId="0" fontId="5" fillId="0" borderId="18" xfId="0" applyFont="1" applyFill="1" applyBorder="1" applyAlignment="1">
      <alignment horizontal="left" vertical="center"/>
    </xf>
    <xf numFmtId="0" fontId="5" fillId="0" borderId="18" xfId="0" applyFont="1" applyBorder="1" applyAlignment="1">
      <alignment horizontal="left" vertical="center"/>
    </xf>
    <xf numFmtId="0" fontId="5" fillId="0" borderId="0" xfId="0" applyFont="1" applyBorder="1" applyAlignment="1">
      <alignment vertical="center"/>
    </xf>
    <xf numFmtId="3" fontId="5" fillId="0" borderId="0" xfId="7" applyNumberFormat="1" applyFont="1" applyFill="1" applyBorder="1" applyAlignment="1" applyProtection="1">
      <alignment horizontal="center" vertical="center"/>
    </xf>
    <xf numFmtId="3" fontId="5" fillId="0" borderId="0" xfId="7" applyNumberFormat="1" applyFont="1" applyFill="1" applyBorder="1" applyAlignment="1" applyProtection="1">
      <alignment vertical="center"/>
    </xf>
    <xf numFmtId="0" fontId="6" fillId="0" borderId="0" xfId="3" applyNumberFormat="1" applyFont="1" applyFill="1" applyBorder="1" applyAlignment="1">
      <alignment horizontal="center" vertical="center"/>
    </xf>
    <xf numFmtId="0" fontId="16" fillId="0" borderId="0" xfId="0" applyFont="1" applyFill="1">
      <alignment vertical="center"/>
    </xf>
    <xf numFmtId="3" fontId="16" fillId="0" borderId="0" xfId="2" applyNumberFormat="1" applyFont="1" applyFill="1" applyBorder="1" applyAlignment="1">
      <alignment vertical="center"/>
    </xf>
    <xf numFmtId="3" fontId="10" fillId="0" borderId="24" xfId="6" applyNumberFormat="1" applyFont="1" applyBorder="1" applyAlignment="1">
      <alignment horizontal="center" vertical="center" shrinkToFit="1"/>
    </xf>
    <xf numFmtId="3" fontId="10" fillId="0" borderId="26" xfId="6" applyNumberFormat="1" applyFont="1" applyBorder="1" applyAlignment="1">
      <alignment horizontal="center" vertical="center" shrinkToFit="1"/>
    </xf>
    <xf numFmtId="3" fontId="6" fillId="0" borderId="27" xfId="6" applyNumberFormat="1" applyFont="1" applyBorder="1" applyAlignment="1">
      <alignment horizontal="center" vertical="center" shrinkToFit="1"/>
    </xf>
    <xf numFmtId="0" fontId="6" fillId="0" borderId="28" xfId="6" applyFont="1" applyBorder="1" applyAlignment="1">
      <alignment horizontal="center" vertical="center" shrinkToFit="1"/>
    </xf>
    <xf numFmtId="0" fontId="5" fillId="0" borderId="0" xfId="0" applyFont="1" applyAlignment="1">
      <alignment vertical="center"/>
    </xf>
    <xf numFmtId="0" fontId="16" fillId="0" borderId="0" xfId="0" applyFont="1">
      <alignment vertical="center"/>
    </xf>
    <xf numFmtId="0" fontId="5" fillId="0" borderId="0" xfId="0" applyFont="1" applyBorder="1" applyAlignment="1">
      <alignment vertical="center"/>
    </xf>
    <xf numFmtId="3" fontId="5" fillId="0" borderId="0" xfId="7" applyNumberFormat="1" applyFont="1" applyFill="1" applyBorder="1" applyAlignment="1" applyProtection="1">
      <alignment horizontal="center" vertical="center" shrinkToFit="1"/>
    </xf>
    <xf numFmtId="3" fontId="6" fillId="0" borderId="0" xfId="0" applyNumberFormat="1" applyFont="1" applyFill="1" applyBorder="1" applyAlignment="1" applyProtection="1">
      <alignment horizontal="center" vertical="center"/>
    </xf>
    <xf numFmtId="181" fontId="6" fillId="0" borderId="0" xfId="1" applyNumberFormat="1" applyFont="1" applyFill="1" applyBorder="1" applyAlignment="1" applyProtection="1">
      <alignment horizontal="right" vertical="center"/>
    </xf>
    <xf numFmtId="181" fontId="6" fillId="0" borderId="0" xfId="1" applyNumberFormat="1" applyFont="1" applyFill="1" applyBorder="1" applyAlignment="1" applyProtection="1">
      <alignment vertical="center"/>
    </xf>
    <xf numFmtId="3" fontId="5" fillId="0" borderId="32" xfId="2" applyNumberFormat="1" applyFont="1" applyFill="1" applyBorder="1" applyAlignment="1">
      <alignment vertical="center"/>
    </xf>
    <xf numFmtId="0" fontId="5" fillId="0" borderId="1" xfId="0" applyFont="1" applyBorder="1" applyAlignment="1">
      <alignment vertical="center"/>
    </xf>
    <xf numFmtId="181" fontId="5" fillId="0" borderId="29" xfId="2" applyNumberFormat="1" applyFont="1" applyFill="1" applyBorder="1" applyAlignment="1">
      <alignment vertical="center"/>
    </xf>
    <xf numFmtId="181" fontId="6" fillId="0" borderId="38" xfId="1" applyNumberFormat="1" applyFont="1" applyFill="1" applyBorder="1" applyAlignment="1" applyProtection="1">
      <alignment vertical="center"/>
    </xf>
    <xf numFmtId="38" fontId="6" fillId="0" borderId="34" xfId="1" applyFont="1" applyFill="1" applyBorder="1" applyAlignment="1" applyProtection="1">
      <alignment vertical="center"/>
    </xf>
    <xf numFmtId="183" fontId="6" fillId="0" borderId="34" xfId="1" applyNumberFormat="1" applyFont="1" applyFill="1" applyBorder="1" applyAlignment="1" applyProtection="1">
      <alignment vertical="center"/>
    </xf>
    <xf numFmtId="181" fontId="6" fillId="0" borderId="39" xfId="1" applyNumberFormat="1" applyFont="1" applyFill="1" applyBorder="1" applyAlignment="1" applyProtection="1">
      <alignment vertical="center"/>
    </xf>
    <xf numFmtId="3" fontId="5" fillId="0" borderId="36" xfId="2" applyNumberFormat="1" applyFont="1" applyFill="1" applyBorder="1" applyAlignment="1">
      <alignment vertical="center"/>
    </xf>
    <xf numFmtId="184" fontId="6" fillId="0" borderId="40" xfId="1" applyNumberFormat="1" applyFont="1" applyFill="1" applyBorder="1" applyAlignment="1" applyProtection="1">
      <alignment horizontal="right" vertical="center"/>
    </xf>
    <xf numFmtId="183" fontId="6" fillId="0" borderId="41" xfId="1" applyNumberFormat="1" applyFont="1" applyFill="1" applyBorder="1" applyAlignment="1" applyProtection="1">
      <alignment vertical="center"/>
    </xf>
    <xf numFmtId="3" fontId="5" fillId="0" borderId="43" xfId="0" applyNumberFormat="1" applyFont="1" applyFill="1" applyBorder="1" applyAlignment="1">
      <alignment vertical="center"/>
    </xf>
    <xf numFmtId="181" fontId="5" fillId="0" borderId="45" xfId="1" applyNumberFormat="1" applyFont="1" applyFill="1" applyBorder="1" applyAlignment="1" applyProtection="1">
      <alignment horizontal="right" vertical="center"/>
    </xf>
    <xf numFmtId="183" fontId="5" fillId="0" borderId="46" xfId="3" applyNumberFormat="1" applyFont="1" applyFill="1" applyBorder="1" applyAlignment="1">
      <alignment vertical="center"/>
    </xf>
    <xf numFmtId="0" fontId="5" fillId="0" borderId="0" xfId="0" applyFont="1" applyAlignment="1">
      <alignment vertical="center"/>
    </xf>
    <xf numFmtId="0" fontId="20" fillId="0" borderId="0" xfId="0" applyFont="1">
      <alignment vertical="center"/>
    </xf>
    <xf numFmtId="0" fontId="5" fillId="0" borderId="0" xfId="8" applyFont="1" applyFill="1" applyAlignment="1">
      <alignment horizontal="right"/>
    </xf>
    <xf numFmtId="0" fontId="5" fillId="0" borderId="0" xfId="8" applyFont="1" applyFill="1" applyBorder="1" applyAlignment="1">
      <alignment horizontal="right"/>
    </xf>
    <xf numFmtId="0" fontId="16" fillId="0" borderId="0" xfId="8" applyFont="1" applyFill="1" applyBorder="1" applyAlignment="1">
      <alignment horizontal="right"/>
    </xf>
    <xf numFmtId="3" fontId="5" fillId="0" borderId="0" xfId="8" applyNumberFormat="1" applyFont="1" applyFill="1" applyBorder="1" applyAlignment="1" applyProtection="1">
      <alignment horizontal="center" vertical="center"/>
    </xf>
    <xf numFmtId="3" fontId="7" fillId="0" borderId="0" xfId="8" applyNumberFormat="1" applyFont="1" applyFill="1" applyBorder="1" applyAlignment="1" applyProtection="1">
      <alignment horizontal="center" vertical="center"/>
    </xf>
    <xf numFmtId="3" fontId="16" fillId="0" borderId="0" xfId="2" applyNumberFormat="1" applyFont="1" applyAlignment="1">
      <alignment vertical="center"/>
    </xf>
    <xf numFmtId="0" fontId="16" fillId="0" borderId="0" xfId="0" applyFont="1" applyBorder="1">
      <alignment vertical="center"/>
    </xf>
    <xf numFmtId="178" fontId="16" fillId="0" borderId="0" xfId="2" applyNumberFormat="1" applyFont="1" applyFill="1" applyBorder="1" applyAlignment="1">
      <alignment horizontal="right" vertical="center"/>
    </xf>
    <xf numFmtId="0" fontId="16" fillId="0" borderId="0" xfId="8" applyFont="1" applyFill="1" applyAlignment="1">
      <alignment horizontal="right"/>
    </xf>
    <xf numFmtId="0" fontId="16" fillId="0" borderId="0" xfId="8" applyFont="1" applyFill="1"/>
    <xf numFmtId="0" fontId="23" fillId="0" borderId="0" xfId="0" applyFont="1">
      <alignment vertical="center"/>
    </xf>
    <xf numFmtId="181" fontId="19" fillId="0" borderId="0" xfId="1" applyNumberFormat="1" applyFont="1" applyFill="1" applyBorder="1" applyAlignment="1" applyProtection="1">
      <alignment horizontal="right" vertical="center"/>
    </xf>
    <xf numFmtId="0" fontId="0" fillId="0" borderId="0" xfId="0" applyFont="1">
      <alignment vertical="center"/>
    </xf>
    <xf numFmtId="183" fontId="5" fillId="0" borderId="50" xfId="1" applyNumberFormat="1" applyFont="1" applyFill="1" applyBorder="1" applyAlignment="1" applyProtection="1">
      <alignment horizontal="right" vertical="center"/>
    </xf>
    <xf numFmtId="181" fontId="5" fillId="0" borderId="57" xfId="1" applyNumberFormat="1" applyFont="1" applyFill="1" applyBorder="1" applyAlignment="1" applyProtection="1">
      <alignment horizontal="right" vertical="center"/>
    </xf>
    <xf numFmtId="183" fontId="5" fillId="0" borderId="59" xfId="1" applyNumberFormat="1" applyFont="1" applyFill="1" applyBorder="1" applyAlignment="1" applyProtection="1">
      <alignment horizontal="right" vertical="center"/>
    </xf>
    <xf numFmtId="181" fontId="5" fillId="0" borderId="61" xfId="1" applyNumberFormat="1" applyFont="1" applyFill="1" applyBorder="1" applyAlignment="1" applyProtection="1">
      <alignment horizontal="right" vertical="center"/>
    </xf>
    <xf numFmtId="181" fontId="6" fillId="0" borderId="62" xfId="1" applyNumberFormat="1" applyFont="1" applyFill="1" applyBorder="1" applyAlignment="1" applyProtection="1">
      <alignment vertical="center"/>
    </xf>
    <xf numFmtId="3" fontId="5" fillId="0" borderId="64" xfId="0" applyNumberFormat="1" applyFont="1" applyFill="1" applyBorder="1" applyAlignment="1">
      <alignment vertical="center"/>
    </xf>
    <xf numFmtId="3" fontId="5" fillId="0" borderId="66" xfId="0" applyNumberFormat="1" applyFont="1" applyFill="1" applyBorder="1" applyAlignment="1">
      <alignment vertical="center"/>
    </xf>
    <xf numFmtId="3" fontId="5" fillId="0" borderId="65" xfId="0" applyNumberFormat="1" applyFont="1" applyFill="1" applyBorder="1" applyAlignment="1">
      <alignment vertical="center"/>
    </xf>
    <xf numFmtId="3" fontId="5" fillId="0" borderId="47" xfId="0" applyNumberFormat="1" applyFont="1" applyFill="1" applyBorder="1" applyAlignment="1">
      <alignment vertical="center"/>
    </xf>
    <xf numFmtId="38" fontId="6" fillId="0" borderId="25" xfId="1" applyFont="1" applyFill="1" applyBorder="1" applyAlignment="1" applyProtection="1">
      <alignment vertical="center"/>
    </xf>
    <xf numFmtId="183" fontId="6" fillId="0" borderId="0" xfId="1" applyNumberFormat="1" applyFont="1" applyFill="1" applyBorder="1" applyAlignment="1" applyProtection="1">
      <alignment vertical="center"/>
    </xf>
    <xf numFmtId="0" fontId="5" fillId="0" borderId="41" xfId="8" applyFont="1" applyBorder="1" applyAlignment="1">
      <alignment vertical="center"/>
    </xf>
    <xf numFmtId="181" fontId="5" fillId="0" borderId="25" xfId="1" applyNumberFormat="1" applyFont="1" applyFill="1" applyBorder="1" applyAlignment="1" applyProtection="1">
      <alignment horizontal="right" vertical="center"/>
    </xf>
    <xf numFmtId="183" fontId="5" fillId="0" borderId="0" xfId="1" applyNumberFormat="1" applyFont="1" applyFill="1" applyBorder="1" applyAlignment="1" applyProtection="1">
      <alignment horizontal="right" vertical="center"/>
    </xf>
    <xf numFmtId="181" fontId="5" fillId="0" borderId="4" xfId="1" applyNumberFormat="1" applyFont="1" applyFill="1" applyBorder="1" applyAlignment="1" applyProtection="1">
      <alignment horizontal="right" vertical="center"/>
    </xf>
    <xf numFmtId="0" fontId="5" fillId="0" borderId="0" xfId="0" applyFont="1" applyBorder="1" applyAlignment="1">
      <alignment vertical="center"/>
    </xf>
    <xf numFmtId="3" fontId="6" fillId="0" borderId="67" xfId="0" applyNumberFormat="1" applyFont="1" applyFill="1" applyBorder="1" applyAlignment="1" applyProtection="1">
      <alignment horizontal="center" vertical="center"/>
    </xf>
    <xf numFmtId="3" fontId="6" fillId="0" borderId="75" xfId="0" applyNumberFormat="1" applyFont="1" applyFill="1" applyBorder="1" applyAlignment="1" applyProtection="1">
      <alignment horizontal="center" vertical="center" shrinkToFit="1"/>
    </xf>
    <xf numFmtId="3" fontId="6" fillId="0" borderId="76" xfId="0" applyNumberFormat="1" applyFont="1" applyFill="1" applyBorder="1" applyAlignment="1" applyProtection="1">
      <alignment horizontal="center" vertical="center" shrinkToFit="1"/>
    </xf>
    <xf numFmtId="181" fontId="6" fillId="0" borderId="78" xfId="1" applyNumberFormat="1" applyFont="1" applyFill="1" applyBorder="1" applyAlignment="1" applyProtection="1">
      <alignment vertical="center"/>
    </xf>
    <xf numFmtId="181" fontId="6" fillId="0" borderId="79" xfId="1" applyNumberFormat="1" applyFont="1" applyFill="1" applyBorder="1" applyAlignment="1" applyProtection="1">
      <alignment vertical="center"/>
    </xf>
    <xf numFmtId="3" fontId="5" fillId="0" borderId="80" xfId="7" applyNumberFormat="1" applyFont="1" applyFill="1" applyBorder="1" applyAlignment="1" applyProtection="1">
      <alignment horizontal="center" vertical="center"/>
    </xf>
    <xf numFmtId="3" fontId="5" fillId="0" borderId="49" xfId="7" applyNumberFormat="1" applyFont="1" applyFill="1" applyBorder="1" applyAlignment="1" applyProtection="1">
      <alignment horizontal="center" vertical="center" shrinkToFit="1"/>
    </xf>
    <xf numFmtId="38" fontId="5" fillId="0" borderId="70" xfId="1" applyFont="1" applyFill="1" applyBorder="1" applyAlignment="1" applyProtection="1">
      <alignment horizontal="right" vertical="center"/>
    </xf>
    <xf numFmtId="38" fontId="5" fillId="0" borderId="71" xfId="1" applyFont="1" applyFill="1" applyBorder="1" applyAlignment="1" applyProtection="1">
      <alignment horizontal="right" vertical="center"/>
    </xf>
    <xf numFmtId="183" fontId="5" fillId="0" borderId="63" xfId="1" applyNumberFormat="1" applyFont="1" applyFill="1" applyBorder="1" applyAlignment="1" applyProtection="1">
      <alignment horizontal="right" vertical="center"/>
    </xf>
    <xf numFmtId="183" fontId="5" fillId="0" borderId="63" xfId="1" applyNumberFormat="1" applyFont="1" applyFill="1" applyBorder="1" applyAlignment="1" applyProtection="1">
      <alignment vertical="center"/>
    </xf>
    <xf numFmtId="38" fontId="5" fillId="0" borderId="63" xfId="1" applyFont="1" applyFill="1" applyBorder="1" applyAlignment="1" applyProtection="1">
      <alignment horizontal="right" vertical="center"/>
    </xf>
    <xf numFmtId="183" fontId="5" fillId="0" borderId="70" xfId="1" applyNumberFormat="1" applyFont="1" applyFill="1" applyBorder="1" applyAlignment="1" applyProtection="1">
      <alignment horizontal="right" vertical="center"/>
    </xf>
    <xf numFmtId="183" fontId="5" fillId="0" borderId="70" xfId="1" applyNumberFormat="1" applyFont="1" applyFill="1" applyBorder="1" applyAlignment="1" applyProtection="1">
      <alignment vertical="center"/>
    </xf>
    <xf numFmtId="183" fontId="5" fillId="0" borderId="48" xfId="1" applyNumberFormat="1" applyFont="1" applyFill="1" applyBorder="1" applyAlignment="1" applyProtection="1">
      <alignment horizontal="right" vertical="center"/>
    </xf>
    <xf numFmtId="183" fontId="5" fillId="0" borderId="71" xfId="1" applyNumberFormat="1" applyFont="1" applyFill="1" applyBorder="1" applyAlignment="1" applyProtection="1">
      <alignment horizontal="right" vertical="center"/>
    </xf>
    <xf numFmtId="183" fontId="5" fillId="0" borderId="71" xfId="1" applyNumberFormat="1" applyFont="1" applyFill="1" applyBorder="1" applyAlignment="1" applyProtection="1">
      <alignment vertical="center"/>
    </xf>
    <xf numFmtId="183" fontId="5" fillId="0" borderId="2" xfId="1" applyNumberFormat="1" applyFont="1" applyFill="1" applyBorder="1" applyAlignment="1" applyProtection="1">
      <alignment horizontal="right" vertical="center"/>
    </xf>
    <xf numFmtId="183" fontId="5" fillId="0" borderId="2" xfId="1" applyNumberFormat="1" applyFont="1" applyFill="1" applyBorder="1" applyAlignment="1" applyProtection="1">
      <alignment vertical="center"/>
    </xf>
    <xf numFmtId="38" fontId="5" fillId="0" borderId="2" xfId="1" applyFont="1" applyFill="1" applyBorder="1" applyAlignment="1" applyProtection="1">
      <alignment horizontal="right" vertical="center"/>
    </xf>
    <xf numFmtId="181" fontId="5" fillId="0" borderId="22" xfId="1" applyNumberFormat="1" applyFont="1" applyFill="1" applyBorder="1" applyAlignment="1" applyProtection="1">
      <alignment horizontal="right" vertical="center"/>
    </xf>
    <xf numFmtId="3" fontId="5" fillId="0" borderId="82" xfId="7" applyNumberFormat="1" applyFont="1" applyFill="1" applyBorder="1" applyAlignment="1" applyProtection="1">
      <alignment vertical="center"/>
    </xf>
    <xf numFmtId="3" fontId="5" fillId="0" borderId="69" xfId="3" applyNumberFormat="1" applyFont="1" applyBorder="1" applyAlignment="1">
      <alignment horizontal="center" vertical="center"/>
    </xf>
    <xf numFmtId="179" fontId="5" fillId="0" borderId="49" xfId="6" applyNumberFormat="1" applyFont="1" applyFill="1" applyBorder="1" applyAlignment="1">
      <alignment horizontal="center" vertical="center" shrinkToFit="1"/>
    </xf>
    <xf numFmtId="3" fontId="5" fillId="0" borderId="49" xfId="3" applyNumberFormat="1" applyFont="1" applyBorder="1" applyAlignment="1">
      <alignment horizontal="center" vertical="center"/>
    </xf>
    <xf numFmtId="3" fontId="5" fillId="0" borderId="69" xfId="3" applyNumberFormat="1" applyFont="1" applyBorder="1" applyAlignment="1">
      <alignment horizontal="center" vertical="center" shrinkToFit="1"/>
    </xf>
    <xf numFmtId="179" fontId="5" fillId="0" borderId="76" xfId="6" applyNumberFormat="1" applyFont="1" applyFill="1" applyBorder="1" applyAlignment="1">
      <alignment horizontal="center" vertical="center" shrinkToFit="1"/>
    </xf>
    <xf numFmtId="183" fontId="5" fillId="0" borderId="42" xfId="3" applyNumberFormat="1" applyFont="1" applyFill="1" applyBorder="1" applyAlignment="1">
      <alignment vertical="center"/>
    </xf>
    <xf numFmtId="181" fontId="5" fillId="0" borderId="92" xfId="3" applyNumberFormat="1" applyFont="1" applyFill="1" applyBorder="1" applyAlignment="1">
      <alignment vertical="center"/>
    </xf>
    <xf numFmtId="183" fontId="5" fillId="0" borderId="50" xfId="3" applyNumberFormat="1" applyFont="1" applyFill="1" applyBorder="1" applyAlignment="1">
      <alignment vertical="center"/>
    </xf>
    <xf numFmtId="181" fontId="5" fillId="0" borderId="63" xfId="3" applyNumberFormat="1" applyFont="1" applyFill="1" applyBorder="1" applyAlignment="1">
      <alignment vertical="center"/>
    </xf>
    <xf numFmtId="183" fontId="5" fillId="0" borderId="73" xfId="3" applyNumberFormat="1" applyFont="1" applyFill="1" applyBorder="1" applyAlignment="1">
      <alignment vertical="center"/>
    </xf>
    <xf numFmtId="183" fontId="5" fillId="0" borderId="51" xfId="3" applyNumberFormat="1" applyFont="1" applyFill="1" applyBorder="1" applyAlignment="1">
      <alignment vertical="center"/>
    </xf>
    <xf numFmtId="183" fontId="5" fillId="0" borderId="63" xfId="3" applyNumberFormat="1" applyFont="1" applyFill="1" applyBorder="1" applyAlignment="1">
      <alignment vertical="center"/>
    </xf>
    <xf numFmtId="184" fontId="5" fillId="0" borderId="72" xfId="3" applyNumberFormat="1" applyFont="1" applyFill="1" applyBorder="1" applyAlignment="1">
      <alignment vertical="center"/>
    </xf>
    <xf numFmtId="183" fontId="5" fillId="0" borderId="55" xfId="3" applyNumberFormat="1" applyFont="1" applyFill="1" applyBorder="1" applyAlignment="1">
      <alignment vertical="center"/>
    </xf>
    <xf numFmtId="183" fontId="5" fillId="0" borderId="48" xfId="3" applyNumberFormat="1" applyFont="1" applyFill="1" applyBorder="1" applyAlignment="1">
      <alignment vertical="center"/>
    </xf>
    <xf numFmtId="183" fontId="5" fillId="0" borderId="56" xfId="3" applyNumberFormat="1" applyFont="1" applyFill="1" applyBorder="1" applyAlignment="1">
      <alignment vertical="center"/>
    </xf>
    <xf numFmtId="181" fontId="5" fillId="0" borderId="93" xfId="3" applyNumberFormat="1" applyFont="1" applyFill="1" applyBorder="1" applyAlignment="1">
      <alignment vertical="center"/>
    </xf>
    <xf numFmtId="181" fontId="5" fillId="0" borderId="94" xfId="3" applyNumberFormat="1" applyFont="1" applyFill="1" applyBorder="1" applyAlignment="1">
      <alignment vertical="center"/>
    </xf>
    <xf numFmtId="183" fontId="5" fillId="0" borderId="95" xfId="3" applyNumberFormat="1" applyFont="1" applyFill="1" applyBorder="1" applyAlignment="1">
      <alignment vertical="center"/>
    </xf>
    <xf numFmtId="183" fontId="5" fillId="0" borderId="94" xfId="3" applyNumberFormat="1" applyFont="1" applyFill="1" applyBorder="1" applyAlignment="1">
      <alignment vertical="center"/>
    </xf>
    <xf numFmtId="184" fontId="5" fillId="0" borderId="96" xfId="3" applyNumberFormat="1" applyFont="1" applyFill="1" applyBorder="1" applyAlignment="1">
      <alignment vertical="center"/>
    </xf>
    <xf numFmtId="181" fontId="5" fillId="0" borderId="53" xfId="3" applyNumberFormat="1" applyFont="1" applyFill="1" applyBorder="1" applyAlignment="1">
      <alignment vertical="center"/>
    </xf>
    <xf numFmtId="183" fontId="5" fillId="0" borderId="59" xfId="3" applyNumberFormat="1" applyFont="1" applyFill="1" applyBorder="1" applyAlignment="1">
      <alignment vertical="center"/>
    </xf>
    <xf numFmtId="181" fontId="5" fillId="0" borderId="97" xfId="3" applyNumberFormat="1" applyFont="1" applyFill="1" applyBorder="1" applyAlignment="1">
      <alignment vertical="center"/>
    </xf>
    <xf numFmtId="183" fontId="5" fillId="0" borderId="98" xfId="3" applyNumberFormat="1" applyFont="1" applyFill="1" applyBorder="1" applyAlignment="1">
      <alignment vertical="center"/>
    </xf>
    <xf numFmtId="183" fontId="5" fillId="0" borderId="60" xfId="3" applyNumberFormat="1" applyFont="1" applyFill="1" applyBorder="1" applyAlignment="1">
      <alignment vertical="center"/>
    </xf>
    <xf numFmtId="183" fontId="5" fillId="0" borderId="97" xfId="3" applyNumberFormat="1" applyFont="1" applyFill="1" applyBorder="1" applyAlignment="1">
      <alignment vertical="center"/>
    </xf>
    <xf numFmtId="184" fontId="5" fillId="0" borderId="99" xfId="3" applyNumberFormat="1" applyFont="1" applyFill="1" applyBorder="1" applyAlignment="1">
      <alignment vertical="center"/>
    </xf>
    <xf numFmtId="181" fontId="5" fillId="0" borderId="100" xfId="3" applyNumberFormat="1" applyFont="1" applyFill="1" applyBorder="1" applyAlignment="1">
      <alignment vertical="center"/>
    </xf>
    <xf numFmtId="184" fontId="5" fillId="0" borderId="110" xfId="1" applyNumberFormat="1" applyFont="1" applyFill="1" applyBorder="1" applyAlignment="1" applyProtection="1">
      <alignment horizontal="right" vertical="center"/>
    </xf>
    <xf numFmtId="183" fontId="5" fillId="0" borderId="111" xfId="1" applyNumberFormat="1" applyFont="1" applyFill="1" applyBorder="1" applyAlignment="1" applyProtection="1">
      <alignment vertical="center"/>
    </xf>
    <xf numFmtId="183" fontId="5" fillId="0" borderId="112" xfId="1" applyNumberFormat="1" applyFont="1" applyFill="1" applyBorder="1" applyAlignment="1" applyProtection="1">
      <alignment vertical="center"/>
    </xf>
    <xf numFmtId="183" fontId="5" fillId="0" borderId="110" xfId="1" applyNumberFormat="1" applyFont="1" applyFill="1" applyBorder="1" applyAlignment="1" applyProtection="1">
      <alignment vertical="center"/>
    </xf>
    <xf numFmtId="181" fontId="5" fillId="0" borderId="109" xfId="1" applyNumberFormat="1" applyFont="1" applyFill="1" applyBorder="1" applyAlignment="1" applyProtection="1">
      <alignment horizontal="right" vertical="center"/>
    </xf>
    <xf numFmtId="184" fontId="5" fillId="0" borderId="94" xfId="1" applyNumberFormat="1" applyFont="1" applyFill="1" applyBorder="1" applyAlignment="1" applyProtection="1">
      <alignment horizontal="right" vertical="center"/>
    </xf>
    <xf numFmtId="183" fontId="5" fillId="0" borderId="56" xfId="1" applyNumberFormat="1" applyFont="1" applyFill="1" applyBorder="1" applyAlignment="1" applyProtection="1">
      <alignment vertical="center"/>
    </xf>
    <xf numFmtId="183" fontId="5" fillId="0" borderId="48" xfId="1" applyNumberFormat="1" applyFont="1" applyFill="1" applyBorder="1" applyAlignment="1" applyProtection="1">
      <alignment vertical="center"/>
    </xf>
    <xf numFmtId="183" fontId="5" fillId="0" borderId="94" xfId="1" applyNumberFormat="1" applyFont="1" applyFill="1" applyBorder="1" applyAlignment="1" applyProtection="1">
      <alignment vertical="center"/>
    </xf>
    <xf numFmtId="181" fontId="5" fillId="0" borderId="96" xfId="1" applyNumberFormat="1" applyFont="1" applyFill="1" applyBorder="1" applyAlignment="1" applyProtection="1">
      <alignment horizontal="right" vertical="center"/>
    </xf>
    <xf numFmtId="184" fontId="5" fillId="0" borderId="71" xfId="1" applyNumberFormat="1" applyFont="1" applyFill="1" applyBorder="1" applyAlignment="1" applyProtection="1">
      <alignment horizontal="right" vertical="center"/>
    </xf>
    <xf numFmtId="183" fontId="5" fillId="0" borderId="60" xfId="1" applyNumberFormat="1" applyFont="1" applyFill="1" applyBorder="1" applyAlignment="1" applyProtection="1">
      <alignment vertical="center"/>
    </xf>
    <xf numFmtId="183" fontId="5" fillId="0" borderId="59" xfId="1" applyNumberFormat="1" applyFont="1" applyFill="1" applyBorder="1" applyAlignment="1" applyProtection="1">
      <alignment vertical="center"/>
    </xf>
    <xf numFmtId="184" fontId="5" fillId="0" borderId="107" xfId="1" applyNumberFormat="1" applyFont="1" applyFill="1" applyBorder="1" applyAlignment="1" applyProtection="1">
      <alignment horizontal="right" vertical="center"/>
    </xf>
    <xf numFmtId="183" fontId="5" fillId="0" borderId="51" xfId="1" applyNumberFormat="1" applyFont="1" applyFill="1" applyBorder="1" applyAlignment="1" applyProtection="1">
      <alignment vertical="center"/>
    </xf>
    <xf numFmtId="181" fontId="5" fillId="0" borderId="108" xfId="1" applyNumberFormat="1" applyFont="1" applyFill="1" applyBorder="1" applyAlignment="1" applyProtection="1">
      <alignment horizontal="right" vertical="center"/>
    </xf>
    <xf numFmtId="184" fontId="5" fillId="0" borderId="81" xfId="1" applyNumberFormat="1" applyFont="1" applyFill="1" applyBorder="1" applyAlignment="1" applyProtection="1">
      <alignment horizontal="right" vertical="center"/>
    </xf>
    <xf numFmtId="183" fontId="5" fillId="0" borderId="81" xfId="1" applyNumberFormat="1" applyFont="1" applyFill="1" applyBorder="1" applyAlignment="1" applyProtection="1">
      <alignment vertical="center"/>
    </xf>
    <xf numFmtId="184" fontId="5" fillId="0" borderId="81" xfId="1" applyNumberFormat="1" applyFont="1" applyFill="1" applyBorder="1" applyAlignment="1" applyProtection="1">
      <alignment horizontal="center" vertical="center"/>
    </xf>
    <xf numFmtId="183" fontId="5" fillId="0" borderId="81" xfId="8" applyNumberFormat="1" applyFont="1" applyFill="1" applyBorder="1" applyAlignment="1" applyProtection="1">
      <alignment vertical="center"/>
    </xf>
    <xf numFmtId="184" fontId="5" fillId="0" borderId="82" xfId="1" applyNumberFormat="1" applyFont="1" applyFill="1" applyBorder="1" applyAlignment="1" applyProtection="1">
      <alignment horizontal="right" vertical="center"/>
    </xf>
    <xf numFmtId="0" fontId="10" fillId="0" borderId="28" xfId="6" applyFont="1" applyBorder="1" applyAlignment="1">
      <alignment horizontal="center" vertical="center" shrinkToFit="1"/>
    </xf>
    <xf numFmtId="0" fontId="6" fillId="0" borderId="120" xfId="6" applyFont="1" applyBorder="1" applyAlignment="1">
      <alignment horizontal="center" vertical="center" shrinkToFit="1"/>
    </xf>
    <xf numFmtId="0" fontId="6" fillId="0" borderId="121" xfId="6" applyFont="1" applyBorder="1" applyAlignment="1">
      <alignment horizontal="center" vertical="center" shrinkToFit="1"/>
    </xf>
    <xf numFmtId="3" fontId="6" fillId="0" borderId="123" xfId="6" applyNumberFormat="1" applyFont="1" applyBorder="1" applyAlignment="1">
      <alignment horizontal="center" vertical="center" shrinkToFit="1"/>
    </xf>
    <xf numFmtId="3" fontId="6" fillId="0" borderId="124" xfId="6" applyNumberFormat="1" applyFont="1" applyBorder="1" applyAlignment="1">
      <alignment horizontal="center" vertical="center" shrinkToFit="1"/>
    </xf>
    <xf numFmtId="0" fontId="6" fillId="0" borderId="125" xfId="6" applyFont="1" applyBorder="1" applyAlignment="1">
      <alignment horizontal="center" vertical="center" shrinkToFit="1"/>
    </xf>
    <xf numFmtId="38" fontId="5" fillId="0" borderId="134" xfId="1" applyFont="1" applyFill="1" applyBorder="1" applyAlignment="1">
      <alignment vertical="center"/>
    </xf>
    <xf numFmtId="3" fontId="5" fillId="0" borderId="136" xfId="6" applyNumberFormat="1" applyFont="1" applyFill="1" applyBorder="1" applyAlignment="1">
      <alignment horizontal="center" vertical="center"/>
    </xf>
    <xf numFmtId="38" fontId="5" fillId="0" borderId="113" xfId="1" applyFont="1" applyFill="1" applyBorder="1" applyAlignment="1">
      <alignment vertical="center"/>
    </xf>
    <xf numFmtId="3" fontId="5" fillId="0" borderId="139" xfId="2" applyNumberFormat="1" applyFont="1" applyBorder="1" applyAlignment="1">
      <alignment horizontal="center" vertical="center"/>
    </xf>
    <xf numFmtId="3" fontId="5" fillId="0" borderId="135" xfId="2" applyNumberFormat="1" applyFont="1" applyBorder="1" applyAlignment="1">
      <alignment horizontal="center" vertical="center"/>
    </xf>
    <xf numFmtId="3" fontId="5" fillId="0" borderId="113" xfId="2" applyNumberFormat="1" applyFont="1" applyFill="1" applyBorder="1" applyAlignment="1">
      <alignment vertical="center"/>
    </xf>
    <xf numFmtId="3" fontId="5" fillId="0" borderId="117" xfId="2" applyNumberFormat="1" applyFont="1" applyBorder="1" applyAlignment="1">
      <alignment horizontal="center" vertical="center"/>
    </xf>
    <xf numFmtId="3" fontId="5" fillId="0" borderId="119" xfId="2" applyNumberFormat="1" applyFont="1" applyBorder="1" applyAlignment="1">
      <alignment horizontal="center" vertical="center"/>
    </xf>
    <xf numFmtId="3" fontId="5" fillId="0" borderId="119" xfId="2" applyNumberFormat="1" applyFont="1" applyFill="1" applyBorder="1" applyAlignment="1">
      <alignment horizontal="center" vertical="center"/>
    </xf>
    <xf numFmtId="181" fontId="5" fillId="0" borderId="77" xfId="3" applyNumberFormat="1" applyFont="1" applyFill="1" applyBorder="1" applyAlignment="1">
      <alignment vertical="center"/>
    </xf>
    <xf numFmtId="0" fontId="21" fillId="0" borderId="0" xfId="0" applyFont="1">
      <alignment vertical="center"/>
    </xf>
    <xf numFmtId="0" fontId="20" fillId="0" borderId="0" xfId="8" applyFont="1" applyFill="1"/>
    <xf numFmtId="0" fontId="24" fillId="0" borderId="0" xfId="0" applyFont="1">
      <alignment vertical="center"/>
    </xf>
    <xf numFmtId="38" fontId="22" fillId="0" borderId="0" xfId="1" applyFont="1" applyAlignment="1">
      <alignment horizontal="center"/>
    </xf>
    <xf numFmtId="0" fontId="22" fillId="0" borderId="0" xfId="7" applyFont="1"/>
    <xf numFmtId="0" fontId="25" fillId="0" borderId="0" xfId="0" applyFont="1">
      <alignment vertical="center"/>
    </xf>
    <xf numFmtId="0" fontId="20" fillId="0" borderId="0" xfId="7" applyFont="1"/>
    <xf numFmtId="0" fontId="21" fillId="0" borderId="0" xfId="0" applyFont="1" applyAlignment="1">
      <alignment vertical="center"/>
    </xf>
    <xf numFmtId="0" fontId="20" fillId="0" borderId="0" xfId="0" applyFont="1" applyAlignment="1">
      <alignment vertical="center"/>
    </xf>
    <xf numFmtId="0" fontId="25" fillId="0" borderId="0" xfId="0" applyFont="1" applyAlignment="1">
      <alignment vertical="center"/>
    </xf>
    <xf numFmtId="0" fontId="22" fillId="0" borderId="0" xfId="0" applyFont="1" applyAlignment="1">
      <alignment vertical="center"/>
    </xf>
    <xf numFmtId="0" fontId="26" fillId="0" borderId="0" xfId="7" applyFont="1"/>
    <xf numFmtId="0" fontId="27" fillId="0" borderId="0" xfId="0" applyFont="1">
      <alignment vertical="center"/>
    </xf>
    <xf numFmtId="0" fontId="26" fillId="0" borderId="0" xfId="0" applyFont="1">
      <alignment vertical="center"/>
    </xf>
    <xf numFmtId="181" fontId="5" fillId="0" borderId="153" xfId="3" applyNumberFormat="1" applyFont="1" applyFill="1" applyBorder="1" applyAlignment="1">
      <alignment vertical="center"/>
    </xf>
    <xf numFmtId="181" fontId="5" fillId="0" borderId="101" xfId="3" applyNumberFormat="1" applyFont="1" applyFill="1" applyBorder="1" applyAlignment="1">
      <alignment vertical="center"/>
    </xf>
    <xf numFmtId="183" fontId="5" fillId="0" borderId="101" xfId="3" applyNumberFormat="1" applyFont="1" applyFill="1" applyBorder="1" applyAlignment="1">
      <alignment vertical="center"/>
    </xf>
    <xf numFmtId="184" fontId="5" fillId="0" borderId="102" xfId="3" applyNumberFormat="1" applyFont="1" applyFill="1" applyBorder="1" applyAlignment="1">
      <alignment vertical="center"/>
    </xf>
    <xf numFmtId="38" fontId="6" fillId="0" borderId="0" xfId="1" applyFont="1" applyFill="1" applyBorder="1" applyAlignment="1">
      <alignment vertical="center"/>
    </xf>
    <xf numFmtId="38" fontId="6" fillId="0" borderId="9" xfId="1" applyFont="1" applyFill="1" applyBorder="1" applyAlignment="1">
      <alignment vertical="center"/>
    </xf>
    <xf numFmtId="181" fontId="5" fillId="0" borderId="104" xfId="3" applyNumberFormat="1" applyFont="1" applyFill="1" applyBorder="1" applyAlignment="1">
      <alignment vertical="center"/>
    </xf>
    <xf numFmtId="181" fontId="5" fillId="0" borderId="105" xfId="3" applyNumberFormat="1" applyFont="1" applyFill="1" applyBorder="1" applyAlignment="1">
      <alignment vertical="center"/>
    </xf>
    <xf numFmtId="183" fontId="5" fillId="0" borderId="105" xfId="3" applyNumberFormat="1" applyFont="1" applyFill="1" applyBorder="1" applyAlignment="1">
      <alignment vertical="center"/>
    </xf>
    <xf numFmtId="184" fontId="5" fillId="0" borderId="106" xfId="3" applyNumberFormat="1" applyFont="1" applyFill="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16" fillId="0" borderId="0" xfId="8" applyFont="1" applyFill="1" applyBorder="1" applyAlignment="1">
      <alignment horizontal="right" vertical="top" wrapText="1"/>
    </xf>
    <xf numFmtId="0" fontId="0" fillId="0" borderId="0"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0" fillId="0" borderId="31" xfId="0" applyBorder="1" applyAlignment="1">
      <alignment vertical="center"/>
    </xf>
    <xf numFmtId="183" fontId="5" fillId="0" borderId="48" xfId="0" applyNumberFormat="1" applyFont="1" applyFill="1" applyBorder="1">
      <alignment vertical="center"/>
    </xf>
    <xf numFmtId="38" fontId="5" fillId="0" borderId="163" xfId="1" applyFont="1" applyFill="1" applyBorder="1" applyAlignment="1">
      <alignment vertical="center"/>
    </xf>
    <xf numFmtId="0" fontId="0" fillId="0" borderId="162" xfId="0" applyBorder="1" applyAlignment="1">
      <alignment vertical="center"/>
    </xf>
    <xf numFmtId="3" fontId="5" fillId="0" borderId="166" xfId="2" applyNumberFormat="1" applyFont="1" applyBorder="1" applyAlignment="1">
      <alignment horizontal="center" vertical="center"/>
    </xf>
    <xf numFmtId="3" fontId="5" fillId="0" borderId="155" xfId="2" applyNumberFormat="1" applyFont="1" applyFill="1" applyBorder="1" applyAlignment="1">
      <alignment vertical="center"/>
    </xf>
    <xf numFmtId="38" fontId="5" fillId="0" borderId="155" xfId="1" applyFont="1" applyFill="1" applyBorder="1" applyAlignment="1">
      <alignment vertical="center"/>
    </xf>
    <xf numFmtId="181" fontId="5" fillId="0" borderId="155" xfId="2" applyNumberFormat="1" applyFont="1" applyFill="1" applyBorder="1" applyAlignment="1">
      <alignment vertical="center"/>
    </xf>
    <xf numFmtId="3" fontId="5" fillId="0" borderId="146" xfId="2" applyNumberFormat="1" applyFont="1" applyFill="1" applyBorder="1" applyAlignment="1">
      <alignment vertical="center"/>
    </xf>
    <xf numFmtId="3" fontId="5" fillId="0" borderId="148" xfId="2" applyNumberFormat="1" applyFont="1" applyFill="1" applyBorder="1" applyAlignment="1">
      <alignment vertical="center"/>
    </xf>
    <xf numFmtId="3" fontId="5" fillId="0" borderId="163" xfId="2" applyNumberFormat="1" applyFont="1" applyFill="1" applyBorder="1" applyAlignment="1">
      <alignment vertical="center"/>
    </xf>
    <xf numFmtId="181" fontId="5" fillId="0" borderId="163" xfId="2" applyNumberFormat="1" applyFont="1" applyFill="1" applyBorder="1" applyAlignment="1">
      <alignment horizontal="right" vertical="center"/>
    </xf>
    <xf numFmtId="3" fontId="16" fillId="0" borderId="0" xfId="2" applyNumberFormat="1" applyFont="1" applyBorder="1"/>
    <xf numFmtId="3" fontId="5" fillId="0" borderId="173" xfId="2" applyNumberFormat="1" applyFont="1" applyBorder="1" applyAlignment="1">
      <alignment horizontal="center" vertical="center"/>
    </xf>
    <xf numFmtId="183" fontId="5" fillId="0" borderId="151" xfId="2" applyNumberFormat="1" applyFont="1" applyFill="1" applyBorder="1" applyAlignment="1">
      <alignment vertical="center"/>
    </xf>
    <xf numFmtId="184" fontId="5" fillId="0" borderId="155" xfId="2" applyNumberFormat="1" applyFont="1" applyFill="1" applyBorder="1" applyAlignment="1">
      <alignment vertical="center"/>
    </xf>
    <xf numFmtId="184" fontId="5" fillId="0" borderId="150" xfId="2" applyNumberFormat="1" applyFont="1" applyFill="1" applyBorder="1" applyAlignment="1">
      <alignment vertical="center"/>
    </xf>
    <xf numFmtId="38" fontId="5" fillId="0" borderId="0" xfId="1" applyFont="1" applyFill="1" applyBorder="1" applyAlignment="1">
      <alignment horizontal="left" vertical="center"/>
    </xf>
    <xf numFmtId="38" fontId="5" fillId="0" borderId="158" xfId="1" applyFont="1" applyFill="1" applyBorder="1" applyAlignment="1">
      <alignment vertical="center"/>
    </xf>
    <xf numFmtId="38" fontId="5" fillId="0" borderId="152" xfId="1" applyFont="1" applyFill="1" applyBorder="1" applyAlignment="1">
      <alignment horizontal="left" vertical="center"/>
    </xf>
    <xf numFmtId="3" fontId="5" fillId="0" borderId="186" xfId="0" applyNumberFormat="1" applyFont="1" applyFill="1" applyBorder="1" applyAlignment="1">
      <alignment vertical="center"/>
    </xf>
    <xf numFmtId="3" fontId="5" fillId="0" borderId="138" xfId="0" applyNumberFormat="1" applyFont="1" applyFill="1" applyBorder="1" applyAlignment="1">
      <alignment vertical="center"/>
    </xf>
    <xf numFmtId="3" fontId="5" fillId="0" borderId="190" xfId="0" applyNumberFormat="1" applyFont="1" applyBorder="1" applyAlignment="1">
      <alignment horizontal="center" vertical="center"/>
    </xf>
    <xf numFmtId="3" fontId="5" fillId="0" borderId="114" xfId="0" applyNumberFormat="1" applyFont="1" applyFill="1" applyBorder="1" applyAlignment="1">
      <alignment vertical="center"/>
    </xf>
    <xf numFmtId="182" fontId="5" fillId="0" borderId="192" xfId="0" applyNumberFormat="1" applyFont="1" applyFill="1" applyBorder="1">
      <alignment vertical="center"/>
    </xf>
    <xf numFmtId="183" fontId="6" fillId="0" borderId="126" xfId="1" applyNumberFormat="1" applyFont="1" applyFill="1" applyBorder="1" applyAlignment="1" applyProtection="1">
      <alignment vertical="center"/>
    </xf>
    <xf numFmtId="183" fontId="6" fillId="0" borderId="181" xfId="1" applyNumberFormat="1" applyFont="1" applyFill="1" applyBorder="1" applyAlignment="1" applyProtection="1">
      <alignment vertical="center"/>
    </xf>
    <xf numFmtId="183" fontId="6" fillId="0" borderId="182" xfId="1" applyNumberFormat="1" applyFont="1" applyFill="1" applyBorder="1" applyAlignment="1" applyProtection="1">
      <alignment vertical="center"/>
    </xf>
    <xf numFmtId="183" fontId="6" fillId="0" borderId="188" xfId="1" applyNumberFormat="1" applyFont="1" applyFill="1" applyBorder="1" applyAlignment="1" applyProtection="1">
      <alignment vertical="center"/>
    </xf>
    <xf numFmtId="38" fontId="6" fillId="0" borderId="127" xfId="1" applyFont="1" applyFill="1" applyBorder="1" applyAlignment="1" applyProtection="1">
      <alignment vertical="center"/>
    </xf>
    <xf numFmtId="38" fontId="6" fillId="0" borderId="176" xfId="1" applyFont="1" applyFill="1" applyBorder="1" applyAlignment="1" applyProtection="1">
      <alignment vertical="center"/>
    </xf>
    <xf numFmtId="38" fontId="6" fillId="0" borderId="132" xfId="1" applyFont="1" applyFill="1" applyBorder="1" applyAlignment="1" applyProtection="1">
      <alignment vertical="center"/>
    </xf>
    <xf numFmtId="38" fontId="6" fillId="0" borderId="178" xfId="1" applyFont="1" applyFill="1" applyBorder="1" applyAlignment="1" applyProtection="1">
      <alignment vertical="center"/>
    </xf>
    <xf numFmtId="0" fontId="17" fillId="0" borderId="0" xfId="0" applyFont="1" applyFill="1">
      <alignment vertical="center"/>
    </xf>
    <xf numFmtId="183" fontId="6" fillId="0" borderId="185" xfId="1" applyNumberFormat="1" applyFont="1" applyFill="1" applyBorder="1" applyAlignment="1" applyProtection="1">
      <alignment vertical="center"/>
    </xf>
    <xf numFmtId="183" fontId="6" fillId="0" borderId="177" xfId="1" applyNumberFormat="1" applyFont="1" applyFill="1" applyBorder="1" applyAlignment="1" applyProtection="1">
      <alignment vertical="center"/>
    </xf>
    <xf numFmtId="183" fontId="6" fillId="0" borderId="156" xfId="1" applyNumberFormat="1" applyFont="1" applyFill="1" applyBorder="1" applyAlignment="1" applyProtection="1">
      <alignment vertical="center"/>
    </xf>
    <xf numFmtId="183" fontId="6" fillId="0" borderId="178" xfId="1" applyNumberFormat="1" applyFont="1" applyFill="1" applyBorder="1" applyAlignment="1" applyProtection="1">
      <alignment vertical="center"/>
    </xf>
    <xf numFmtId="183" fontId="6" fillId="0" borderId="138" xfId="1" applyNumberFormat="1" applyFont="1" applyFill="1" applyBorder="1" applyAlignment="1" applyProtection="1">
      <alignment vertical="center"/>
    </xf>
    <xf numFmtId="183" fontId="6" fillId="0" borderId="193" xfId="1" applyNumberFormat="1" applyFont="1" applyFill="1" applyBorder="1" applyAlignment="1" applyProtection="1">
      <alignment vertical="center"/>
    </xf>
    <xf numFmtId="3" fontId="10" fillId="0" borderId="0" xfId="8" applyNumberFormat="1" applyFont="1" applyFill="1" applyBorder="1" applyAlignment="1" applyProtection="1">
      <alignment horizontal="center" vertical="center"/>
    </xf>
    <xf numFmtId="181" fontId="6" fillId="0" borderId="0" xfId="6" quotePrefix="1" applyNumberFormat="1" applyFont="1" applyFill="1" applyBorder="1" applyAlignment="1">
      <alignment horizontal="right" vertical="center"/>
    </xf>
    <xf numFmtId="3" fontId="6" fillId="0" borderId="0" xfId="6" applyNumberFormat="1" applyFont="1" applyFill="1" applyBorder="1" applyAlignment="1">
      <alignment horizontal="center" vertical="center"/>
    </xf>
    <xf numFmtId="0" fontId="7" fillId="0" borderId="0" xfId="8" applyFont="1" applyFill="1" applyBorder="1" applyAlignment="1">
      <alignment horizontal="center" vertical="center"/>
    </xf>
    <xf numFmtId="0" fontId="8" fillId="0" borderId="0" xfId="8" applyFont="1" applyFill="1" applyBorder="1" applyAlignment="1">
      <alignment horizontal="left" vertical="center"/>
    </xf>
    <xf numFmtId="0" fontId="0" fillId="0" borderId="0" xfId="0" applyBorder="1" applyAlignment="1">
      <alignment vertical="center"/>
    </xf>
    <xf numFmtId="0" fontId="0" fillId="0" borderId="4" xfId="0" applyBorder="1" applyAlignment="1">
      <alignment vertical="center"/>
    </xf>
    <xf numFmtId="181" fontId="16" fillId="0" borderId="0" xfId="2" applyNumberFormat="1" applyFont="1" applyFill="1" applyBorder="1" applyAlignment="1">
      <alignment vertical="center"/>
    </xf>
    <xf numFmtId="181" fontId="5" fillId="0" borderId="0" xfId="2" applyNumberFormat="1" applyFont="1" applyFill="1" applyBorder="1" applyAlignment="1">
      <alignment vertical="center"/>
    </xf>
    <xf numFmtId="3" fontId="5" fillId="0" borderId="128" xfId="2" applyNumberFormat="1" applyFont="1" applyFill="1" applyBorder="1" applyAlignment="1">
      <alignment horizontal="center" vertical="center"/>
    </xf>
    <xf numFmtId="3" fontId="5" fillId="0" borderId="179" xfId="2" applyNumberFormat="1" applyFont="1" applyFill="1" applyBorder="1" applyAlignment="1">
      <alignment vertical="center"/>
    </xf>
    <xf numFmtId="182" fontId="5" fillId="0" borderId="184" xfId="2" applyNumberFormat="1" applyFont="1" applyFill="1" applyBorder="1" applyAlignment="1">
      <alignment vertical="center"/>
    </xf>
    <xf numFmtId="3" fontId="5" fillId="0" borderId="184" xfId="2" applyNumberFormat="1" applyFont="1" applyFill="1" applyBorder="1" applyAlignment="1">
      <alignment vertical="center"/>
    </xf>
    <xf numFmtId="38" fontId="5" fillId="0" borderId="184" xfId="1" applyFont="1" applyFill="1" applyBorder="1" applyAlignment="1">
      <alignment vertical="center"/>
    </xf>
    <xf numFmtId="38" fontId="5" fillId="0" borderId="179" xfId="1" applyFont="1" applyFill="1" applyBorder="1" applyAlignment="1">
      <alignment vertical="center"/>
    </xf>
    <xf numFmtId="38" fontId="5" fillId="0" borderId="187" xfId="1" applyFont="1" applyFill="1" applyBorder="1" applyAlignment="1">
      <alignment vertical="center"/>
    </xf>
    <xf numFmtId="3" fontId="5" fillId="0" borderId="187" xfId="2" applyNumberFormat="1" applyFont="1" applyFill="1" applyBorder="1" applyAlignment="1">
      <alignment vertical="center"/>
    </xf>
    <xf numFmtId="181" fontId="5" fillId="0" borderId="187" xfId="2" applyNumberFormat="1" applyFont="1" applyFill="1" applyBorder="1" applyAlignment="1">
      <alignment horizontal="right" vertical="center"/>
    </xf>
    <xf numFmtId="184" fontId="5" fillId="0" borderId="194" xfId="2" applyNumberFormat="1" applyFont="1" applyFill="1" applyBorder="1" applyAlignment="1">
      <alignment horizontal="right" vertical="center"/>
    </xf>
    <xf numFmtId="181" fontId="5" fillId="0" borderId="184" xfId="2" applyNumberFormat="1" applyFont="1" applyFill="1" applyBorder="1" applyAlignment="1">
      <alignment vertical="center"/>
    </xf>
    <xf numFmtId="3" fontId="5" fillId="0" borderId="158" xfId="2" applyNumberFormat="1" applyFont="1" applyFill="1" applyBorder="1" applyAlignment="1">
      <alignment vertical="center"/>
    </xf>
    <xf numFmtId="181" fontId="5" fillId="0" borderId="158" xfId="2" applyNumberFormat="1" applyFont="1" applyFill="1" applyBorder="1" applyAlignment="1">
      <alignment horizontal="right" vertical="center"/>
    </xf>
    <xf numFmtId="184" fontId="5" fillId="0" borderId="150" xfId="2" applyNumberFormat="1" applyFont="1" applyFill="1" applyBorder="1" applyAlignment="1">
      <alignment horizontal="right" vertical="center"/>
    </xf>
    <xf numFmtId="184" fontId="5" fillId="0" borderId="23" xfId="2" applyNumberFormat="1" applyFont="1" applyFill="1" applyBorder="1" applyAlignment="1">
      <alignment horizontal="right" vertical="center"/>
    </xf>
    <xf numFmtId="184" fontId="5" fillId="0" borderId="149" xfId="2" applyNumberFormat="1" applyFont="1" applyFill="1" applyBorder="1" applyAlignment="1">
      <alignment horizontal="right" vertical="center"/>
    </xf>
    <xf numFmtId="181" fontId="5" fillId="0" borderId="194" xfId="2" applyNumberFormat="1" applyFont="1" applyFill="1" applyBorder="1" applyAlignment="1">
      <alignment vertical="center"/>
    </xf>
    <xf numFmtId="38" fontId="5" fillId="0" borderId="196" xfId="1" applyFont="1" applyFill="1" applyBorder="1" applyAlignment="1">
      <alignment vertical="center"/>
    </xf>
    <xf numFmtId="3" fontId="5" fillId="0" borderId="196" xfId="2" applyNumberFormat="1" applyFont="1" applyFill="1" applyBorder="1" applyAlignment="1">
      <alignment vertical="center"/>
    </xf>
    <xf numFmtId="181" fontId="5" fillId="0" borderId="150" xfId="2" applyNumberFormat="1" applyFont="1" applyFill="1" applyBorder="1" applyAlignment="1">
      <alignment vertical="center"/>
    </xf>
    <xf numFmtId="181" fontId="5" fillId="0" borderId="23" xfId="2" applyNumberFormat="1" applyFont="1" applyFill="1" applyBorder="1" applyAlignment="1">
      <alignment vertical="center"/>
    </xf>
    <xf numFmtId="0" fontId="0" fillId="0" borderId="168" xfId="0" applyBorder="1" applyAlignment="1">
      <alignment vertical="center"/>
    </xf>
    <xf numFmtId="183" fontId="5" fillId="0" borderId="184" xfId="2" applyNumberFormat="1" applyFont="1" applyFill="1" applyBorder="1" applyAlignment="1">
      <alignment vertical="center"/>
    </xf>
    <xf numFmtId="184" fontId="5" fillId="0" borderId="194" xfId="2" applyNumberFormat="1" applyFont="1" applyFill="1" applyBorder="1" applyAlignment="1">
      <alignment vertical="center"/>
    </xf>
    <xf numFmtId="184" fontId="5" fillId="0" borderId="184" xfId="2" applyNumberFormat="1" applyFont="1" applyFill="1" applyBorder="1" applyAlignment="1">
      <alignment vertical="center"/>
    </xf>
    <xf numFmtId="38" fontId="5" fillId="0" borderId="130" xfId="1" applyFont="1" applyFill="1" applyBorder="1" applyAlignment="1">
      <alignment vertical="center"/>
    </xf>
    <xf numFmtId="38" fontId="6" fillId="0" borderId="10" xfId="1" applyFont="1" applyFill="1" applyBorder="1" applyAlignment="1">
      <alignment vertical="center"/>
    </xf>
    <xf numFmtId="38" fontId="6" fillId="0" borderId="127" xfId="1" applyFont="1" applyFill="1" applyBorder="1" applyAlignment="1">
      <alignment vertical="center"/>
    </xf>
    <xf numFmtId="0" fontId="10" fillId="0" borderId="120" xfId="6" applyFont="1" applyBorder="1" applyAlignment="1">
      <alignment horizontal="center" vertical="center" shrinkToFit="1"/>
    </xf>
    <xf numFmtId="0" fontId="10" fillId="0" borderId="121" xfId="6" applyFont="1" applyBorder="1" applyAlignment="1">
      <alignment horizontal="center" vertical="center" shrinkToFit="1"/>
    </xf>
    <xf numFmtId="3" fontId="10" fillId="0" borderId="124" xfId="6" applyNumberFormat="1" applyFont="1" applyBorder="1" applyAlignment="1">
      <alignment horizontal="center" vertical="center" shrinkToFit="1"/>
    </xf>
    <xf numFmtId="0" fontId="10" fillId="0" borderId="125" xfId="6" applyFont="1" applyBorder="1" applyAlignment="1">
      <alignment horizontal="center" vertical="center" shrinkToFit="1"/>
    </xf>
    <xf numFmtId="0" fontId="6" fillId="0" borderId="206" xfId="7" applyNumberFormat="1" applyFont="1" applyFill="1" applyBorder="1" applyAlignment="1">
      <alignment horizontal="center" vertical="center" shrinkToFit="1"/>
    </xf>
    <xf numFmtId="3" fontId="29" fillId="0" borderId="141" xfId="9" applyNumberFormat="1" applyFont="1" applyFill="1" applyBorder="1" applyAlignment="1">
      <alignment horizontal="center" vertical="center"/>
    </xf>
    <xf numFmtId="3" fontId="29" fillId="0" borderId="208" xfId="9" applyNumberFormat="1" applyFont="1" applyFill="1" applyBorder="1" applyAlignment="1">
      <alignment horizontal="center" vertical="center"/>
    </xf>
    <xf numFmtId="3" fontId="6" fillId="0" borderId="141" xfId="9" applyNumberFormat="1" applyFont="1" applyFill="1" applyBorder="1" applyAlignment="1">
      <alignment horizontal="center" vertical="center"/>
    </xf>
    <xf numFmtId="3" fontId="29" fillId="0" borderId="212" xfId="9" applyNumberFormat="1" applyFont="1" applyFill="1" applyBorder="1" applyAlignment="1">
      <alignment horizontal="center" vertical="center"/>
    </xf>
    <xf numFmtId="3" fontId="29" fillId="0" borderId="213" xfId="9" applyNumberFormat="1" applyFont="1" applyFill="1" applyBorder="1" applyAlignment="1">
      <alignment horizontal="center" vertical="center"/>
    </xf>
    <xf numFmtId="3" fontId="6" fillId="0" borderId="212" xfId="9" applyNumberFormat="1" applyFont="1" applyFill="1" applyBorder="1" applyAlignment="1">
      <alignment horizontal="center" vertical="center"/>
    </xf>
    <xf numFmtId="184" fontId="6" fillId="0" borderId="215" xfId="1" applyNumberFormat="1" applyFont="1" applyFill="1" applyBorder="1" applyAlignment="1">
      <alignment horizontal="right" vertical="center"/>
    </xf>
    <xf numFmtId="38" fontId="6" fillId="0" borderId="126" xfId="1" applyFont="1" applyFill="1" applyBorder="1" applyAlignment="1">
      <alignment horizontal="right" vertical="center"/>
    </xf>
    <xf numFmtId="184" fontId="6" fillId="0" borderId="216" xfId="1" applyNumberFormat="1" applyFont="1" applyFill="1" applyBorder="1" applyAlignment="1">
      <alignment horizontal="right" vertical="center"/>
    </xf>
    <xf numFmtId="184" fontId="6" fillId="0" borderId="115" xfId="1" applyNumberFormat="1" applyFont="1" applyFill="1" applyBorder="1" applyAlignment="1">
      <alignment horizontal="right" vertical="center"/>
    </xf>
    <xf numFmtId="184" fontId="6" fillId="0" borderId="217" xfId="1" applyNumberFormat="1" applyFont="1" applyFill="1" applyBorder="1" applyAlignment="1">
      <alignment horizontal="right" vertical="center"/>
    </xf>
    <xf numFmtId="0" fontId="5" fillId="0" borderId="0" xfId="0" applyFont="1" applyFill="1" applyAlignment="1">
      <alignment horizontal="center" vertical="center"/>
    </xf>
    <xf numFmtId="0" fontId="5" fillId="0" borderId="0" xfId="7" applyFont="1" applyFill="1" applyAlignment="1">
      <alignment horizontal="center"/>
    </xf>
    <xf numFmtId="184" fontId="6" fillId="0" borderId="218" xfId="1" applyNumberFormat="1" applyFont="1" applyFill="1" applyBorder="1" applyAlignment="1">
      <alignment horizontal="right" vertical="center"/>
    </xf>
    <xf numFmtId="38" fontId="6" fillId="0" borderId="181" xfId="1" applyFont="1" applyFill="1" applyBorder="1" applyAlignment="1">
      <alignment horizontal="right" vertical="center"/>
    </xf>
    <xf numFmtId="184" fontId="6" fillId="0" borderId="219" xfId="1" applyNumberFormat="1" applyFont="1" applyFill="1" applyBorder="1" applyAlignment="1">
      <alignment horizontal="right" vertical="center"/>
    </xf>
    <xf numFmtId="184" fontId="6" fillId="0" borderId="220" xfId="1" applyNumberFormat="1" applyFont="1" applyFill="1" applyBorder="1" applyAlignment="1">
      <alignment horizontal="right" vertical="center"/>
    </xf>
    <xf numFmtId="184" fontId="6" fillId="0" borderId="221" xfId="1" applyNumberFormat="1" applyFont="1" applyFill="1" applyBorder="1" applyAlignment="1">
      <alignment horizontal="right" vertical="center"/>
    </xf>
    <xf numFmtId="184" fontId="6" fillId="0" borderId="222" xfId="1" applyNumberFormat="1" applyFont="1" applyFill="1" applyBorder="1" applyAlignment="1">
      <alignment horizontal="right" vertical="center"/>
    </xf>
    <xf numFmtId="38" fontId="6" fillId="0" borderId="223" xfId="1" applyFont="1" applyFill="1" applyBorder="1" applyAlignment="1">
      <alignment horizontal="right" vertical="center"/>
    </xf>
    <xf numFmtId="184" fontId="6" fillId="0" borderId="224" xfId="1" applyNumberFormat="1" applyFont="1" applyFill="1" applyBorder="1" applyAlignment="1">
      <alignment horizontal="right" vertical="center"/>
    </xf>
    <xf numFmtId="184" fontId="6" fillId="0" borderId="225" xfId="1" applyNumberFormat="1" applyFont="1" applyFill="1" applyBorder="1" applyAlignment="1">
      <alignment horizontal="right" vertical="center"/>
    </xf>
    <xf numFmtId="184" fontId="6" fillId="0" borderId="226" xfId="1" applyNumberFormat="1" applyFont="1" applyFill="1" applyBorder="1" applyAlignment="1">
      <alignment horizontal="right" vertical="center"/>
    </xf>
    <xf numFmtId="38" fontId="6" fillId="0" borderId="227" xfId="1" applyFont="1" applyFill="1" applyBorder="1" applyAlignment="1">
      <alignment horizontal="right" vertical="center"/>
    </xf>
    <xf numFmtId="184" fontId="6" fillId="0" borderId="228" xfId="1" applyNumberFormat="1" applyFont="1" applyFill="1" applyBorder="1" applyAlignment="1">
      <alignment horizontal="right" vertical="center"/>
    </xf>
    <xf numFmtId="184" fontId="6" fillId="0" borderId="229" xfId="1" applyNumberFormat="1" applyFont="1" applyFill="1" applyBorder="1" applyAlignment="1">
      <alignment horizontal="right" vertical="center"/>
    </xf>
    <xf numFmtId="184" fontId="6" fillId="0" borderId="230" xfId="1" applyNumberFormat="1" applyFont="1" applyFill="1" applyBorder="1" applyAlignment="1">
      <alignment horizontal="right" vertical="center"/>
    </xf>
    <xf numFmtId="38" fontId="6" fillId="0" borderId="0" xfId="1" applyFont="1" applyFill="1" applyBorder="1" applyAlignment="1">
      <alignment horizontal="right" vertical="center"/>
    </xf>
    <xf numFmtId="184" fontId="6" fillId="0" borderId="231" xfId="1" applyNumberFormat="1" applyFont="1" applyFill="1" applyBorder="1" applyAlignment="1">
      <alignment horizontal="right" vertical="center"/>
    </xf>
    <xf numFmtId="184" fontId="6" fillId="0" borderId="232" xfId="1" applyNumberFormat="1" applyFont="1" applyFill="1" applyBorder="1" applyAlignment="1">
      <alignment horizontal="right" vertical="center"/>
    </xf>
    <xf numFmtId="184" fontId="6" fillId="0" borderId="234" xfId="1" applyNumberFormat="1" applyFont="1" applyFill="1" applyBorder="1" applyAlignment="1">
      <alignment horizontal="right" vertical="center"/>
    </xf>
    <xf numFmtId="38" fontId="6" fillId="0" borderId="48" xfId="1" applyFont="1" applyFill="1" applyBorder="1" applyAlignment="1">
      <alignment horizontal="right" vertical="center"/>
    </xf>
    <xf numFmtId="184" fontId="6" fillId="0" borderId="175" xfId="1" applyNumberFormat="1" applyFont="1" applyFill="1" applyBorder="1" applyAlignment="1">
      <alignment horizontal="right" vertical="center"/>
    </xf>
    <xf numFmtId="184" fontId="6" fillId="0" borderId="235" xfId="1" applyNumberFormat="1" applyFont="1" applyFill="1" applyBorder="1" applyAlignment="1">
      <alignment horizontal="right" vertical="center"/>
    </xf>
    <xf numFmtId="184" fontId="6" fillId="0" borderId="236" xfId="1" applyNumberFormat="1" applyFont="1" applyFill="1" applyBorder="1" applyAlignment="1">
      <alignment horizontal="right" vertical="center"/>
    </xf>
    <xf numFmtId="38" fontId="6" fillId="0" borderId="160" xfId="1" applyFont="1" applyFill="1" applyBorder="1" applyAlignment="1">
      <alignment horizontal="right" vertical="center"/>
    </xf>
    <xf numFmtId="184" fontId="6" fillId="0" borderId="237" xfId="1" applyNumberFormat="1" applyFont="1" applyFill="1" applyBorder="1" applyAlignment="1">
      <alignment horizontal="right" vertical="center"/>
    </xf>
    <xf numFmtId="184" fontId="6" fillId="0" borderId="238" xfId="1" applyNumberFormat="1" applyFont="1" applyFill="1" applyBorder="1" applyAlignment="1">
      <alignment horizontal="right" vertical="center"/>
    </xf>
    <xf numFmtId="3" fontId="30" fillId="0" borderId="0" xfId="9" applyNumberFormat="1" applyFont="1" applyFill="1" applyBorder="1" applyAlignment="1">
      <alignment horizontal="center" vertical="center"/>
    </xf>
    <xf numFmtId="0" fontId="11" fillId="0" borderId="0" xfId="7" applyFont="1" applyBorder="1" applyAlignment="1">
      <alignment horizontal="left" vertical="center"/>
    </xf>
    <xf numFmtId="0" fontId="11" fillId="0" borderId="0" xfId="7" applyFont="1" applyFill="1" applyBorder="1" applyAlignment="1">
      <alignment horizontal="left" vertical="center"/>
    </xf>
    <xf numFmtId="178" fontId="11" fillId="0" borderId="0" xfId="9" applyNumberFormat="1" applyFont="1" applyFill="1" applyBorder="1" applyAlignment="1">
      <alignment vertical="center"/>
    </xf>
    <xf numFmtId="3" fontId="11" fillId="0" borderId="0" xfId="9" applyNumberFormat="1" applyFont="1" applyFill="1" applyBorder="1" applyAlignment="1">
      <alignment vertical="center"/>
    </xf>
    <xf numFmtId="178" fontId="5" fillId="0" borderId="0" xfId="9" applyNumberFormat="1" applyFont="1" applyFill="1" applyBorder="1" applyAlignment="1">
      <alignment vertical="center"/>
    </xf>
    <xf numFmtId="0" fontId="5" fillId="0" borderId="0" xfId="7" applyFont="1" applyFill="1" applyAlignment="1">
      <alignment vertical="center"/>
    </xf>
    <xf numFmtId="0" fontId="5" fillId="0" borderId="0" xfId="0" applyFont="1" applyFill="1" applyAlignment="1">
      <alignment vertical="center"/>
    </xf>
    <xf numFmtId="0" fontId="5" fillId="0" borderId="0" xfId="0" applyFont="1" applyBorder="1" applyAlignment="1">
      <alignment horizontal="right"/>
    </xf>
    <xf numFmtId="0" fontId="6" fillId="0" borderId="32" xfId="0" applyFont="1" applyBorder="1" applyAlignment="1">
      <alignment vertical="center"/>
    </xf>
    <xf numFmtId="0" fontId="5" fillId="0" borderId="243" xfId="0" applyFont="1" applyBorder="1" applyAlignment="1">
      <alignment horizontal="center" vertical="center" shrinkToFit="1"/>
    </xf>
    <xf numFmtId="0" fontId="5" fillId="0" borderId="244" xfId="0" applyFont="1" applyBorder="1" applyAlignment="1">
      <alignment horizontal="center" vertical="center" shrinkToFit="1"/>
    </xf>
    <xf numFmtId="0" fontId="5" fillId="0" borderId="0" xfId="0" applyFont="1" applyAlignment="1">
      <alignment vertical="center" shrinkToFit="1"/>
    </xf>
    <xf numFmtId="183" fontId="5" fillId="0" borderId="36" xfId="0" applyNumberFormat="1" applyFont="1" applyFill="1" applyBorder="1">
      <alignment vertical="center"/>
    </xf>
    <xf numFmtId="181" fontId="5" fillId="0" borderId="155" xfId="0" applyNumberFormat="1" applyFont="1" applyFill="1" applyBorder="1">
      <alignment vertical="center"/>
    </xf>
    <xf numFmtId="38" fontId="5" fillId="0" borderId="113" xfId="1" applyFont="1" applyFill="1" applyBorder="1">
      <alignment vertical="center"/>
    </xf>
    <xf numFmtId="38" fontId="5" fillId="0" borderId="155" xfId="1" applyFont="1" applyFill="1" applyBorder="1">
      <alignment vertical="center"/>
    </xf>
    <xf numFmtId="181" fontId="5" fillId="0" borderId="44" xfId="0" applyNumberFormat="1" applyFont="1" applyFill="1" applyBorder="1">
      <alignment vertical="center"/>
    </xf>
    <xf numFmtId="183" fontId="5" fillId="0" borderId="113" xfId="0" applyNumberFormat="1" applyFont="1" applyFill="1" applyBorder="1">
      <alignment vertical="center"/>
    </xf>
    <xf numFmtId="183" fontId="5" fillId="0" borderId="155" xfId="0" applyNumberFormat="1" applyFont="1" applyFill="1" applyBorder="1">
      <alignment vertical="center"/>
    </xf>
    <xf numFmtId="181" fontId="5" fillId="0" borderId="103" xfId="0" applyNumberFormat="1" applyFont="1" applyFill="1" applyBorder="1">
      <alignment vertical="center"/>
    </xf>
    <xf numFmtId="38" fontId="5" fillId="0" borderId="35" xfId="1" applyFont="1" applyFill="1" applyBorder="1">
      <alignment vertical="center"/>
    </xf>
    <xf numFmtId="183" fontId="5" fillId="0" borderId="240" xfId="0" applyNumberFormat="1" applyFont="1" applyFill="1" applyBorder="1">
      <alignment vertical="center"/>
    </xf>
    <xf numFmtId="181" fontId="5" fillId="0" borderId="246" xfId="0" applyNumberFormat="1" applyFont="1" applyFill="1" applyBorder="1">
      <alignment vertical="center"/>
    </xf>
    <xf numFmtId="38" fontId="5" fillId="0" borderId="241" xfId="1" applyFont="1" applyFill="1" applyBorder="1">
      <alignment vertical="center"/>
    </xf>
    <xf numFmtId="38" fontId="5" fillId="0" borderId="246" xfId="1" applyFont="1" applyFill="1" applyBorder="1">
      <alignment vertical="center"/>
    </xf>
    <xf numFmtId="181" fontId="5" fillId="0" borderId="247" xfId="0" applyNumberFormat="1" applyFont="1" applyFill="1" applyBorder="1">
      <alignment vertical="center"/>
    </xf>
    <xf numFmtId="183" fontId="5" fillId="0" borderId="241" xfId="0" applyNumberFormat="1" applyFont="1" applyFill="1" applyBorder="1">
      <alignment vertical="center"/>
    </xf>
    <xf numFmtId="183" fontId="5" fillId="0" borderId="246" xfId="0" applyNumberFormat="1" applyFont="1" applyFill="1" applyBorder="1">
      <alignment vertical="center"/>
    </xf>
    <xf numFmtId="181" fontId="5" fillId="0" borderId="248" xfId="0" applyNumberFormat="1" applyFont="1" applyFill="1" applyBorder="1">
      <alignment vertical="center"/>
    </xf>
    <xf numFmtId="38" fontId="5" fillId="0" borderId="249" xfId="1" applyFont="1" applyFill="1" applyBorder="1">
      <alignment vertical="center"/>
    </xf>
    <xf numFmtId="183" fontId="5" fillId="0" borderId="192" xfId="0" applyNumberFormat="1" applyFont="1" applyFill="1" applyBorder="1">
      <alignment vertical="center"/>
    </xf>
    <xf numFmtId="181" fontId="5" fillId="0" borderId="131" xfId="0" applyNumberFormat="1" applyFont="1" applyFill="1" applyBorder="1">
      <alignment vertical="center"/>
    </xf>
    <xf numFmtId="38" fontId="5" fillId="0" borderId="182" xfId="1" applyFont="1" applyFill="1" applyBorder="1">
      <alignment vertical="center"/>
    </xf>
    <xf numFmtId="38" fontId="5" fillId="0" borderId="131" xfId="1" applyFont="1" applyFill="1" applyBorder="1">
      <alignment vertical="center"/>
    </xf>
    <xf numFmtId="181" fontId="5" fillId="0" borderId="129" xfId="0" applyNumberFormat="1" applyFont="1" applyFill="1" applyBorder="1">
      <alignment vertical="center"/>
    </xf>
    <xf numFmtId="183" fontId="5" fillId="0" borderId="182" xfId="0" applyNumberFormat="1" applyFont="1" applyFill="1" applyBorder="1">
      <alignment vertical="center"/>
    </xf>
    <xf numFmtId="183" fontId="5" fillId="0" borderId="131" xfId="0" applyNumberFormat="1" applyFont="1" applyFill="1" applyBorder="1">
      <alignment vertical="center"/>
    </xf>
    <xf numFmtId="181" fontId="5" fillId="0" borderId="133" xfId="0" applyNumberFormat="1" applyFont="1" applyFill="1" applyBorder="1">
      <alignment vertical="center"/>
    </xf>
    <xf numFmtId="38" fontId="5" fillId="0" borderId="130" xfId="1" applyFont="1" applyFill="1" applyBorder="1">
      <alignment vertical="center"/>
    </xf>
    <xf numFmtId="38" fontId="5" fillId="0" borderId="126" xfId="1" applyFont="1" applyFill="1" applyBorder="1">
      <alignment vertical="center"/>
    </xf>
    <xf numFmtId="183" fontId="5" fillId="0" borderId="126" xfId="0" applyNumberFormat="1" applyFont="1" applyFill="1" applyBorder="1">
      <alignment vertical="center"/>
    </xf>
    <xf numFmtId="183" fontId="5" fillId="0" borderId="250" xfId="0" applyNumberFormat="1" applyFont="1" applyFill="1" applyBorder="1">
      <alignment vertical="center"/>
    </xf>
    <xf numFmtId="181" fontId="5" fillId="0" borderId="251" xfId="0" applyNumberFormat="1" applyFont="1" applyFill="1" applyBorder="1">
      <alignment vertical="center"/>
    </xf>
    <xf numFmtId="38" fontId="5" fillId="0" borderId="48" xfId="1" applyFont="1" applyFill="1" applyBorder="1">
      <alignment vertical="center"/>
    </xf>
    <xf numFmtId="181" fontId="5" fillId="0" borderId="252" xfId="0" applyNumberFormat="1" applyFont="1" applyFill="1" applyBorder="1">
      <alignment vertical="center"/>
    </xf>
    <xf numFmtId="183" fontId="5" fillId="0" borderId="251" xfId="0" applyNumberFormat="1" applyFont="1" applyFill="1" applyBorder="1">
      <alignment vertical="center"/>
    </xf>
    <xf numFmtId="181" fontId="5" fillId="0" borderId="253" xfId="0" applyNumberFormat="1" applyFont="1" applyFill="1" applyBorder="1">
      <alignment vertical="center"/>
    </xf>
    <xf numFmtId="38" fontId="5" fillId="0" borderId="254" xfId="1" applyFont="1" applyFill="1" applyBorder="1">
      <alignment vertical="center"/>
    </xf>
    <xf numFmtId="183" fontId="5" fillId="0" borderId="255" xfId="0" applyNumberFormat="1" applyFont="1" applyFill="1" applyBorder="1">
      <alignment vertical="center"/>
    </xf>
    <xf numFmtId="181" fontId="5" fillId="0" borderId="256" xfId="0" applyNumberFormat="1" applyFont="1" applyFill="1" applyBorder="1">
      <alignment vertical="center"/>
    </xf>
    <xf numFmtId="38" fontId="5" fillId="0" borderId="257" xfId="1" applyFont="1" applyFill="1" applyBorder="1">
      <alignment vertical="center"/>
    </xf>
    <xf numFmtId="181" fontId="5" fillId="0" borderId="258" xfId="0" applyNumberFormat="1" applyFont="1" applyFill="1" applyBorder="1">
      <alignment vertical="center"/>
    </xf>
    <xf numFmtId="183" fontId="5" fillId="0" borderId="257" xfId="0" applyNumberFormat="1" applyFont="1" applyFill="1" applyBorder="1">
      <alignment vertical="center"/>
    </xf>
    <xf numFmtId="181" fontId="5" fillId="0" borderId="259" xfId="0" applyNumberFormat="1" applyFont="1" applyFill="1" applyBorder="1">
      <alignment vertical="center"/>
    </xf>
    <xf numFmtId="38" fontId="5" fillId="0" borderId="260" xfId="1" applyFont="1" applyFill="1" applyBorder="1">
      <alignment vertical="center"/>
    </xf>
    <xf numFmtId="3" fontId="5" fillId="0" borderId="21" xfId="3" applyNumberFormat="1" applyFont="1" applyFill="1" applyBorder="1" applyAlignment="1">
      <alignment vertical="center"/>
    </xf>
    <xf numFmtId="181" fontId="5" fillId="0" borderId="138" xfId="0" applyNumberFormat="1" applyFont="1" applyFill="1" applyBorder="1">
      <alignment vertical="center"/>
    </xf>
    <xf numFmtId="3" fontId="5" fillId="0" borderId="25" xfId="3" applyNumberFormat="1" applyFont="1" applyFill="1" applyBorder="1" applyAlignment="1">
      <alignment vertical="center"/>
    </xf>
    <xf numFmtId="183" fontId="5" fillId="0" borderId="138" xfId="0" applyNumberFormat="1" applyFont="1" applyFill="1" applyBorder="1">
      <alignment vertical="center"/>
    </xf>
    <xf numFmtId="181" fontId="5" fillId="0" borderId="233" xfId="0" applyNumberFormat="1" applyFont="1" applyFill="1" applyBorder="1">
      <alignment vertical="center"/>
    </xf>
    <xf numFmtId="38" fontId="5" fillId="0" borderId="157" xfId="1" applyFont="1" applyFill="1" applyBorder="1">
      <alignment vertical="center"/>
    </xf>
    <xf numFmtId="181" fontId="5" fillId="0" borderId="261" xfId="0" applyNumberFormat="1" applyFont="1" applyFill="1" applyBorder="1">
      <alignment vertical="center"/>
    </xf>
    <xf numFmtId="3" fontId="5" fillId="0" borderId="262" xfId="3" applyNumberFormat="1" applyFont="1" applyFill="1" applyBorder="1" applyAlignment="1">
      <alignment vertical="center"/>
    </xf>
    <xf numFmtId="181" fontId="5" fillId="0" borderId="263" xfId="0" applyNumberFormat="1" applyFont="1" applyFill="1" applyBorder="1">
      <alignment vertical="center"/>
    </xf>
    <xf numFmtId="3" fontId="5" fillId="0" borderId="264" xfId="3" applyNumberFormat="1" applyFont="1" applyFill="1" applyBorder="1" applyAlignment="1">
      <alignment vertical="center"/>
    </xf>
    <xf numFmtId="183" fontId="5" fillId="0" borderId="263" xfId="0" applyNumberFormat="1" applyFont="1" applyFill="1" applyBorder="1">
      <alignment vertical="center"/>
    </xf>
    <xf numFmtId="181" fontId="5" fillId="0" borderId="265" xfId="0" applyNumberFormat="1" applyFont="1" applyFill="1" applyBorder="1">
      <alignment vertical="center"/>
    </xf>
    <xf numFmtId="38" fontId="5" fillId="0" borderId="266" xfId="1" applyFont="1" applyFill="1" applyBorder="1">
      <alignment vertical="center"/>
    </xf>
    <xf numFmtId="181" fontId="5" fillId="0" borderId="267" xfId="0" applyNumberFormat="1" applyFont="1" applyFill="1" applyBorder="1">
      <alignment vertical="center"/>
    </xf>
    <xf numFmtId="38" fontId="5" fillId="0" borderId="268" xfId="1" applyFont="1" applyFill="1" applyBorder="1">
      <alignment vertical="center"/>
    </xf>
    <xf numFmtId="181" fontId="5" fillId="0" borderId="269" xfId="0" applyNumberFormat="1" applyFont="1" applyFill="1" applyBorder="1">
      <alignment vertical="center"/>
    </xf>
    <xf numFmtId="3" fontId="5" fillId="0" borderId="130" xfId="3" applyNumberFormat="1" applyFont="1" applyFill="1" applyBorder="1" applyAlignment="1">
      <alignment vertical="center"/>
    </xf>
    <xf numFmtId="3" fontId="5" fillId="0" borderId="132" xfId="3" applyNumberFormat="1" applyFont="1" applyFill="1" applyBorder="1" applyAlignment="1">
      <alignment vertical="center"/>
    </xf>
    <xf numFmtId="38" fontId="5" fillId="0" borderId="270" xfId="1" applyFont="1" applyFill="1" applyBorder="1">
      <alignment vertical="center"/>
    </xf>
    <xf numFmtId="38" fontId="5" fillId="0" borderId="262" xfId="1" applyFont="1" applyFill="1" applyBorder="1">
      <alignment vertical="center"/>
    </xf>
    <xf numFmtId="181" fontId="5" fillId="0" borderId="271" xfId="0" applyNumberFormat="1" applyFont="1" applyFill="1" applyBorder="1">
      <alignment vertical="center"/>
    </xf>
    <xf numFmtId="0" fontId="5" fillId="0" borderId="272" xfId="3" applyNumberFormat="1" applyFont="1" applyFill="1" applyBorder="1" applyAlignment="1">
      <alignment horizontal="left" vertical="center"/>
    </xf>
    <xf numFmtId="0" fontId="5" fillId="0" borderId="273" xfId="3" applyNumberFormat="1" applyFont="1" applyFill="1" applyBorder="1" applyAlignment="1">
      <alignment horizontal="left" vertical="center"/>
    </xf>
    <xf numFmtId="0" fontId="5" fillId="0" borderId="0" xfId="0" applyFont="1" applyBorder="1" applyAlignment="1">
      <alignment horizontal="right" vertical="center"/>
    </xf>
    <xf numFmtId="180" fontId="5" fillId="0" borderId="274" xfId="0" applyNumberFormat="1" applyFont="1" applyFill="1" applyBorder="1">
      <alignment vertical="center"/>
    </xf>
    <xf numFmtId="181" fontId="5" fillId="0" borderId="274" xfId="0" applyNumberFormat="1" applyFont="1" applyFill="1" applyBorder="1">
      <alignment vertical="center"/>
    </xf>
    <xf numFmtId="180" fontId="5" fillId="0" borderId="0" xfId="0" applyNumberFormat="1" applyFont="1" applyFill="1" applyBorder="1">
      <alignment vertical="center"/>
    </xf>
    <xf numFmtId="181" fontId="5" fillId="0" borderId="0" xfId="0" applyNumberFormat="1" applyFont="1" applyFill="1" applyBorder="1">
      <alignment vertical="center"/>
    </xf>
    <xf numFmtId="180" fontId="5" fillId="0" borderId="0" xfId="0" applyNumberFormat="1" applyFont="1" applyBorder="1">
      <alignment vertical="center"/>
    </xf>
    <xf numFmtId="181" fontId="5" fillId="0" borderId="0" xfId="0" applyNumberFormat="1" applyFont="1" applyBorder="1">
      <alignment vertical="center"/>
    </xf>
    <xf numFmtId="3" fontId="5" fillId="0" borderId="156" xfId="3" applyNumberFormat="1" applyFont="1" applyFill="1" applyBorder="1" applyAlignment="1">
      <alignment vertical="center"/>
    </xf>
    <xf numFmtId="3" fontId="5" fillId="0" borderId="182" xfId="3" applyNumberFormat="1" applyFont="1" applyFill="1" applyBorder="1" applyAlignment="1">
      <alignment vertical="center"/>
    </xf>
    <xf numFmtId="181" fontId="5" fillId="0" borderId="156" xfId="3" applyNumberFormat="1" applyFont="1" applyFill="1" applyBorder="1" applyAlignment="1">
      <alignment vertical="center"/>
    </xf>
    <xf numFmtId="3" fontId="5" fillId="0" borderId="129" xfId="3" applyNumberFormat="1" applyFont="1" applyFill="1" applyBorder="1" applyAlignment="1">
      <alignment horizontal="right" vertical="center"/>
    </xf>
    <xf numFmtId="0" fontId="5" fillId="0" borderId="0" xfId="0" applyFont="1" applyFill="1" applyBorder="1" applyAlignment="1">
      <alignment horizontal="right"/>
    </xf>
    <xf numFmtId="3" fontId="5" fillId="0" borderId="0" xfId="3" applyNumberFormat="1" applyFont="1" applyFill="1"/>
    <xf numFmtId="3" fontId="5" fillId="0" borderId="263" xfId="3" applyNumberFormat="1" applyFont="1" applyFill="1" applyBorder="1" applyAlignment="1">
      <alignment vertical="center"/>
    </xf>
    <xf numFmtId="3" fontId="5" fillId="0" borderId="280" xfId="3" applyNumberFormat="1" applyFont="1" applyFill="1" applyBorder="1" applyAlignment="1">
      <alignment vertical="center"/>
    </xf>
    <xf numFmtId="181" fontId="5" fillId="0" borderId="263" xfId="3" applyNumberFormat="1" applyFont="1" applyFill="1" applyBorder="1" applyAlignment="1">
      <alignment vertical="center"/>
    </xf>
    <xf numFmtId="3" fontId="5" fillId="0" borderId="271" xfId="3" applyNumberFormat="1" applyFont="1" applyFill="1" applyBorder="1" applyAlignment="1">
      <alignment horizontal="right" vertical="center"/>
    </xf>
    <xf numFmtId="3" fontId="5" fillId="0" borderId="281" xfId="3" applyNumberFormat="1" applyFont="1" applyFill="1" applyBorder="1" applyAlignment="1">
      <alignment vertical="center"/>
    </xf>
    <xf numFmtId="3" fontId="5" fillId="0" borderId="282" xfId="3" applyNumberFormat="1" applyFont="1" applyFill="1" applyBorder="1" applyAlignment="1">
      <alignment vertical="center"/>
    </xf>
    <xf numFmtId="181" fontId="5" fillId="0" borderId="281" xfId="3" applyNumberFormat="1" applyFont="1" applyFill="1" applyBorder="1" applyAlignment="1">
      <alignment vertical="center"/>
    </xf>
    <xf numFmtId="3" fontId="5" fillId="0" borderId="283" xfId="3" applyNumberFormat="1" applyFont="1" applyFill="1" applyBorder="1" applyAlignment="1">
      <alignment horizontal="right" vertical="center"/>
    </xf>
    <xf numFmtId="3" fontId="5" fillId="0" borderId="138" xfId="3" applyNumberFormat="1" applyFont="1" applyFill="1" applyBorder="1" applyAlignment="1">
      <alignment vertical="center"/>
    </xf>
    <xf numFmtId="181" fontId="5" fillId="0" borderId="138" xfId="3" applyNumberFormat="1" applyFont="1" applyFill="1" applyBorder="1" applyAlignment="1">
      <alignment vertical="center"/>
    </xf>
    <xf numFmtId="3" fontId="5" fillId="0" borderId="142" xfId="3" applyNumberFormat="1" applyFont="1" applyFill="1" applyBorder="1" applyAlignment="1">
      <alignment horizontal="right" vertical="center"/>
    </xf>
    <xf numFmtId="3" fontId="10" fillId="0" borderId="274" xfId="3" applyNumberFormat="1" applyFont="1" applyFill="1" applyBorder="1" applyAlignment="1">
      <alignment vertical="center"/>
    </xf>
    <xf numFmtId="3" fontId="10" fillId="0" borderId="285" xfId="3" applyNumberFormat="1" applyFont="1" applyFill="1" applyBorder="1" applyAlignment="1">
      <alignment vertical="center"/>
    </xf>
    <xf numFmtId="3" fontId="5" fillId="0" borderId="32" xfId="3" applyNumberFormat="1" applyFont="1" applyBorder="1" applyAlignment="1">
      <alignment vertical="center"/>
    </xf>
    <xf numFmtId="3" fontId="5" fillId="0" borderId="31" xfId="3" applyNumberFormat="1" applyFont="1" applyBorder="1" applyAlignment="1">
      <alignment vertical="center"/>
    </xf>
    <xf numFmtId="0" fontId="5" fillId="0" borderId="32" xfId="0" applyFont="1" applyBorder="1" applyAlignment="1">
      <alignment vertical="center"/>
    </xf>
    <xf numFmtId="184" fontId="5" fillId="0" borderId="156" xfId="0" applyNumberFormat="1" applyFont="1" applyFill="1" applyBorder="1">
      <alignment vertical="center"/>
    </xf>
    <xf numFmtId="183" fontId="5" fillId="0" borderId="156" xfId="0" applyNumberFormat="1" applyFont="1" applyFill="1" applyBorder="1">
      <alignment vertical="center"/>
    </xf>
    <xf numFmtId="184" fontId="5" fillId="0" borderId="129" xfId="0" applyNumberFormat="1" applyFont="1" applyFill="1" applyBorder="1">
      <alignment vertical="center"/>
    </xf>
    <xf numFmtId="183" fontId="5" fillId="0" borderId="132" xfId="0" applyNumberFormat="1" applyFont="1" applyFill="1" applyBorder="1">
      <alignment vertical="center"/>
    </xf>
    <xf numFmtId="183" fontId="5" fillId="0" borderId="130" xfId="0" applyNumberFormat="1" applyFont="1" applyFill="1" applyBorder="1">
      <alignment vertical="center"/>
    </xf>
    <xf numFmtId="3" fontId="5" fillId="0" borderId="0" xfId="0" applyNumberFormat="1" applyFont="1" applyFill="1" applyBorder="1">
      <alignment vertical="center"/>
    </xf>
    <xf numFmtId="186" fontId="5" fillId="0" borderId="0" xfId="0" applyNumberFormat="1" applyFont="1" applyFill="1" applyBorder="1">
      <alignment vertical="center"/>
    </xf>
    <xf numFmtId="183" fontId="5" fillId="0" borderId="0" xfId="0" applyNumberFormat="1" applyFont="1" applyFill="1" applyBorder="1">
      <alignment vertical="center"/>
    </xf>
    <xf numFmtId="184" fontId="5" fillId="0" borderId="0" xfId="0" applyNumberFormat="1" applyFont="1" applyFill="1" applyBorder="1">
      <alignment vertical="center"/>
    </xf>
    <xf numFmtId="184" fontId="5" fillId="0" borderId="263" xfId="0" applyNumberFormat="1" applyFont="1" applyFill="1" applyBorder="1">
      <alignment vertical="center"/>
    </xf>
    <xf numFmtId="184" fontId="5" fillId="0" borderId="271" xfId="0" applyNumberFormat="1" applyFont="1" applyFill="1" applyBorder="1">
      <alignment vertical="center"/>
    </xf>
    <xf numFmtId="183" fontId="5" fillId="0" borderId="264" xfId="0" applyNumberFormat="1" applyFont="1" applyFill="1" applyBorder="1">
      <alignment vertical="center"/>
    </xf>
    <xf numFmtId="183" fontId="5" fillId="0" borderId="262" xfId="0" applyNumberFormat="1" applyFont="1" applyFill="1" applyBorder="1">
      <alignment vertical="center"/>
    </xf>
    <xf numFmtId="183" fontId="5" fillId="0" borderId="280" xfId="0" applyNumberFormat="1" applyFont="1" applyFill="1" applyBorder="1">
      <alignment vertical="center"/>
    </xf>
    <xf numFmtId="184" fontId="5" fillId="0" borderId="256" xfId="0" applyNumberFormat="1" applyFont="1" applyFill="1" applyBorder="1">
      <alignment vertical="center"/>
    </xf>
    <xf numFmtId="183" fontId="5" fillId="0" borderId="256" xfId="0" applyNumberFormat="1" applyFont="1" applyFill="1" applyBorder="1">
      <alignment vertical="center"/>
    </xf>
    <xf numFmtId="184" fontId="5" fillId="0" borderId="258" xfId="0" applyNumberFormat="1" applyFont="1" applyFill="1" applyBorder="1">
      <alignment vertical="center"/>
    </xf>
    <xf numFmtId="183" fontId="5" fillId="0" borderId="260" xfId="0" applyNumberFormat="1" applyFont="1" applyFill="1" applyBorder="1">
      <alignment vertical="center"/>
    </xf>
    <xf numFmtId="184" fontId="5" fillId="0" borderId="138" xfId="0" applyNumberFormat="1" applyFont="1" applyFill="1" applyBorder="1">
      <alignment vertical="center"/>
    </xf>
    <xf numFmtId="184" fontId="5" fillId="0" borderId="142" xfId="0" applyNumberFormat="1" applyFont="1" applyFill="1" applyBorder="1">
      <alignment vertical="center"/>
    </xf>
    <xf numFmtId="183" fontId="5" fillId="0" borderId="25" xfId="0" applyNumberFormat="1" applyFont="1" applyFill="1" applyBorder="1">
      <alignment vertical="center"/>
    </xf>
    <xf numFmtId="183" fontId="5" fillId="0" borderId="21" xfId="0" applyNumberFormat="1" applyFont="1" applyFill="1" applyBorder="1">
      <alignment vertical="center"/>
    </xf>
    <xf numFmtId="186" fontId="5" fillId="0" borderId="0" xfId="3" applyNumberFormat="1" applyFont="1" applyFill="1" applyBorder="1" applyAlignment="1">
      <alignment horizontal="right" vertical="center"/>
    </xf>
    <xf numFmtId="183" fontId="5" fillId="0" borderId="274" xfId="0" applyNumberFormat="1" applyFont="1" applyBorder="1">
      <alignment vertical="center"/>
    </xf>
    <xf numFmtId="184" fontId="5" fillId="0" borderId="274" xfId="0" applyNumberFormat="1" applyFont="1" applyFill="1" applyBorder="1">
      <alignment vertical="center"/>
    </xf>
    <xf numFmtId="183" fontId="5" fillId="0" borderId="274" xfId="0" applyNumberFormat="1" applyFont="1" applyFill="1" applyBorder="1">
      <alignment vertical="center"/>
    </xf>
    <xf numFmtId="184" fontId="5" fillId="0" borderId="0" xfId="0" applyNumberFormat="1" applyFont="1" applyBorder="1">
      <alignment vertical="center"/>
    </xf>
    <xf numFmtId="0" fontId="5" fillId="0" borderId="0" xfId="0" applyFont="1" applyBorder="1" applyAlignment="1">
      <alignment horizontal="center" vertical="center"/>
    </xf>
    <xf numFmtId="3" fontId="31" fillId="0" borderId="0" xfId="3" applyNumberFormat="1" applyFont="1"/>
    <xf numFmtId="3" fontId="31" fillId="0" borderId="0" xfId="3" applyNumberFormat="1" applyFont="1" applyBorder="1" applyAlignment="1">
      <alignment vertical="center"/>
    </xf>
    <xf numFmtId="3" fontId="31" fillId="0" borderId="0" xfId="3" applyNumberFormat="1" applyFont="1" applyAlignment="1">
      <alignment vertical="center"/>
    </xf>
    <xf numFmtId="3" fontId="32" fillId="0" borderId="0" xfId="3" applyNumberFormat="1" applyFont="1"/>
    <xf numFmtId="177" fontId="31" fillId="0" borderId="0" xfId="3" applyNumberFormat="1" applyFont="1" applyBorder="1" applyAlignment="1">
      <alignment vertical="center"/>
    </xf>
    <xf numFmtId="3" fontId="33" fillId="0" borderId="0" xfId="3" applyNumberFormat="1" applyFont="1"/>
    <xf numFmtId="0" fontId="5" fillId="0" borderId="243" xfId="3" applyNumberFormat="1" applyFont="1" applyBorder="1" applyAlignment="1">
      <alignment horizontal="center" vertical="center" wrapText="1"/>
    </xf>
    <xf numFmtId="0" fontId="5" fillId="0" borderId="136" xfId="3" applyNumberFormat="1" applyFont="1" applyBorder="1" applyAlignment="1">
      <alignment horizontal="center" vertical="center" shrinkToFit="1"/>
    </xf>
    <xf numFmtId="0" fontId="5" fillId="0" borderId="5" xfId="3" applyNumberFormat="1" applyFont="1" applyBorder="1" applyAlignment="1">
      <alignment horizontal="center" vertical="center" wrapText="1"/>
    </xf>
    <xf numFmtId="3" fontId="33" fillId="0" borderId="0" xfId="3" applyNumberFormat="1" applyFont="1" applyAlignment="1">
      <alignment wrapText="1"/>
    </xf>
    <xf numFmtId="184" fontId="5" fillId="0" borderId="289" xfId="3" applyNumberFormat="1" applyFont="1" applyFill="1" applyBorder="1" applyAlignment="1">
      <alignment vertical="center"/>
    </xf>
    <xf numFmtId="181" fontId="5" fillId="0" borderId="289" xfId="3" applyNumberFormat="1" applyFont="1" applyFill="1" applyBorder="1" applyAlignment="1">
      <alignment vertical="center"/>
    </xf>
    <xf numFmtId="184" fontId="5" fillId="0" borderId="23" xfId="3" applyNumberFormat="1" applyFont="1" applyFill="1" applyBorder="1" applyAlignment="1">
      <alignment vertical="center"/>
    </xf>
    <xf numFmtId="38" fontId="5" fillId="0" borderId="10" xfId="1" applyFont="1" applyFill="1" applyBorder="1" applyAlignment="1">
      <alignment vertical="center"/>
    </xf>
    <xf numFmtId="38" fontId="5" fillId="0" borderId="289" xfId="1" applyFont="1" applyFill="1" applyBorder="1" applyAlignment="1">
      <alignment vertical="center"/>
    </xf>
    <xf numFmtId="181" fontId="5" fillId="0" borderId="23" xfId="3" applyNumberFormat="1" applyFont="1" applyFill="1" applyBorder="1" applyAlignment="1">
      <alignment vertical="center"/>
    </xf>
    <xf numFmtId="3" fontId="34" fillId="0" borderId="0" xfId="3" applyNumberFormat="1" applyFont="1" applyBorder="1"/>
    <xf numFmtId="3" fontId="34" fillId="0" borderId="0" xfId="3" applyNumberFormat="1" applyFont="1"/>
    <xf numFmtId="184" fontId="5" fillId="0" borderId="290" xfId="3" applyNumberFormat="1" applyFont="1" applyFill="1" applyBorder="1" applyAlignment="1">
      <alignment vertical="center"/>
    </xf>
    <xf numFmtId="181" fontId="5" fillId="0" borderId="290" xfId="3" applyNumberFormat="1" applyFont="1" applyFill="1" applyBorder="1" applyAlignment="1">
      <alignment vertical="center"/>
    </xf>
    <xf numFmtId="184" fontId="5" fillId="0" borderId="252" xfId="3" applyNumberFormat="1" applyFont="1" applyFill="1" applyBorder="1" applyAlignment="1">
      <alignment vertical="center"/>
    </xf>
    <xf numFmtId="38" fontId="5" fillId="0" borderId="254" xfId="1" applyFont="1" applyFill="1" applyBorder="1" applyAlignment="1">
      <alignment vertical="center"/>
    </xf>
    <xf numFmtId="38" fontId="5" fillId="0" borderId="290" xfId="1" applyFont="1" applyFill="1" applyBorder="1" applyAlignment="1">
      <alignment vertical="center"/>
    </xf>
    <xf numFmtId="181" fontId="5" fillId="0" borderId="252" xfId="3" applyNumberFormat="1" applyFont="1" applyFill="1" applyBorder="1" applyAlignment="1">
      <alignment vertical="center"/>
    </xf>
    <xf numFmtId="184" fontId="5" fillId="0" borderId="156" xfId="3" applyNumberFormat="1" applyFont="1" applyFill="1" applyBorder="1" applyAlignment="1">
      <alignment vertical="center"/>
    </xf>
    <xf numFmtId="184" fontId="5" fillId="0" borderId="129" xfId="3" applyNumberFormat="1" applyFont="1" applyFill="1" applyBorder="1" applyAlignment="1">
      <alignment vertical="center"/>
    </xf>
    <xf numFmtId="38" fontId="5" fillId="0" borderId="156" xfId="1" applyFont="1" applyFill="1" applyBorder="1" applyAlignment="1">
      <alignment vertical="center"/>
    </xf>
    <xf numFmtId="181" fontId="5" fillId="0" borderId="129" xfId="3" applyNumberFormat="1" applyFont="1" applyFill="1" applyBorder="1" applyAlignment="1">
      <alignment vertical="center"/>
    </xf>
    <xf numFmtId="184" fontId="5" fillId="0" borderId="291" xfId="3" applyNumberFormat="1" applyFont="1" applyFill="1" applyBorder="1" applyAlignment="1">
      <alignment vertical="center"/>
    </xf>
    <xf numFmtId="181" fontId="5" fillId="0" borderId="291" xfId="3" applyNumberFormat="1" applyFont="1" applyFill="1" applyBorder="1" applyAlignment="1">
      <alignment vertical="center"/>
    </xf>
    <xf numFmtId="184" fontId="5" fillId="0" borderId="258" xfId="3" applyNumberFormat="1" applyFont="1" applyFill="1" applyBorder="1" applyAlignment="1">
      <alignment vertical="center"/>
    </xf>
    <xf numFmtId="38" fontId="5" fillId="0" borderId="260" xfId="1" applyFont="1" applyFill="1" applyBorder="1" applyAlignment="1">
      <alignment vertical="center"/>
    </xf>
    <xf numFmtId="38" fontId="5" fillId="0" borderId="291" xfId="1" applyFont="1" applyFill="1" applyBorder="1" applyAlignment="1">
      <alignment vertical="center"/>
    </xf>
    <xf numFmtId="181" fontId="5" fillId="0" borderId="258" xfId="3" applyNumberFormat="1" applyFont="1" applyFill="1" applyBorder="1" applyAlignment="1">
      <alignment vertical="center"/>
    </xf>
    <xf numFmtId="184" fontId="5" fillId="0" borderId="293" xfId="3" applyNumberFormat="1" applyFont="1" applyFill="1" applyBorder="1" applyAlignment="1">
      <alignment vertical="center"/>
    </xf>
    <xf numFmtId="181" fontId="5" fillId="0" borderId="293" xfId="3" applyNumberFormat="1" applyFont="1" applyFill="1" applyBorder="1" applyAlignment="1">
      <alignment vertical="center"/>
    </xf>
    <xf numFmtId="184" fontId="5" fillId="0" borderId="294" xfId="3" applyNumberFormat="1" applyFont="1" applyFill="1" applyBorder="1" applyAlignment="1">
      <alignment vertical="center"/>
    </xf>
    <xf numFmtId="38" fontId="5" fillId="0" borderId="292" xfId="1" applyFont="1" applyFill="1" applyBorder="1" applyAlignment="1">
      <alignment vertical="center"/>
    </xf>
    <xf numFmtId="38" fontId="5" fillId="0" borderId="293" xfId="1" applyFont="1" applyFill="1" applyBorder="1" applyAlignment="1">
      <alignment vertical="center"/>
    </xf>
    <xf numFmtId="181" fontId="5" fillId="0" borderId="294" xfId="3" applyNumberFormat="1" applyFont="1" applyFill="1" applyBorder="1" applyAlignment="1">
      <alignment vertical="center"/>
    </xf>
    <xf numFmtId="184" fontId="5" fillId="0" borderId="296" xfId="3" applyNumberFormat="1" applyFont="1" applyFill="1" applyBorder="1" applyAlignment="1">
      <alignment vertical="center"/>
    </xf>
    <xf numFmtId="38" fontId="5" fillId="0" borderId="295" xfId="1" applyFont="1" applyFill="1" applyBorder="1" applyAlignment="1">
      <alignment vertical="center"/>
    </xf>
    <xf numFmtId="181" fontId="5" fillId="0" borderId="296" xfId="3" applyNumberFormat="1" applyFont="1" applyFill="1" applyBorder="1" applyAlignment="1">
      <alignment vertical="center"/>
    </xf>
    <xf numFmtId="3" fontId="7" fillId="0" borderId="0" xfId="3" applyNumberFormat="1" applyFont="1"/>
    <xf numFmtId="3" fontId="7" fillId="0" borderId="0" xfId="3" applyNumberFormat="1" applyFont="1" applyFill="1"/>
    <xf numFmtId="0" fontId="35" fillId="0" borderId="0" xfId="0" applyFont="1">
      <alignment vertical="center"/>
    </xf>
    <xf numFmtId="3" fontId="5" fillId="0" borderId="301" xfId="3" applyNumberFormat="1" applyFont="1" applyBorder="1" applyAlignment="1">
      <alignment horizontal="center" vertical="center" shrinkToFit="1"/>
    </xf>
    <xf numFmtId="3" fontId="5" fillId="0" borderId="122" xfId="3" applyNumberFormat="1" applyFont="1" applyBorder="1" applyAlignment="1">
      <alignment horizontal="center" vertical="center" shrinkToFit="1"/>
    </xf>
    <xf numFmtId="3" fontId="5" fillId="0" borderId="302" xfId="3" applyNumberFormat="1" applyFont="1" applyBorder="1" applyAlignment="1">
      <alignment horizontal="center" vertical="center" shrinkToFit="1"/>
    </xf>
    <xf numFmtId="3" fontId="5" fillId="0" borderId="303" xfId="3" applyNumberFormat="1" applyFont="1" applyBorder="1" applyAlignment="1">
      <alignment horizontal="center" vertical="center" shrinkToFit="1"/>
    </xf>
    <xf numFmtId="3" fontId="31" fillId="0" borderId="0" xfId="3" applyNumberFormat="1" applyFont="1" applyAlignment="1">
      <alignment wrapText="1"/>
    </xf>
    <xf numFmtId="181" fontId="5" fillId="0" borderId="304" xfId="3" applyNumberFormat="1" applyFont="1" applyFill="1" applyBorder="1" applyAlignment="1">
      <alignment vertical="center"/>
    </xf>
    <xf numFmtId="184" fontId="5" fillId="0" borderId="304" xfId="3" applyNumberFormat="1" applyFont="1" applyFill="1" applyBorder="1" applyAlignment="1">
      <alignment vertical="center"/>
    </xf>
    <xf numFmtId="181" fontId="5" fillId="0" borderId="305" xfId="3" applyNumberFormat="1" applyFont="1" applyFill="1" applyBorder="1" applyAlignment="1">
      <alignment vertical="center"/>
    </xf>
    <xf numFmtId="38" fontId="5" fillId="0" borderId="140" xfId="1" applyFont="1" applyFill="1" applyBorder="1" applyAlignment="1">
      <alignment vertical="center"/>
    </xf>
    <xf numFmtId="38" fontId="5" fillId="0" borderId="304" xfId="1" applyFont="1" applyFill="1" applyBorder="1" applyAlignment="1">
      <alignment vertical="center"/>
    </xf>
    <xf numFmtId="3" fontId="31" fillId="0" borderId="0" xfId="3" applyNumberFormat="1" applyFont="1" applyFill="1"/>
    <xf numFmtId="181" fontId="5" fillId="0" borderId="307" xfId="3" applyNumberFormat="1" applyFont="1" applyFill="1" applyBorder="1" applyAlignment="1">
      <alignment vertical="center"/>
    </xf>
    <xf numFmtId="184" fontId="5" fillId="0" borderId="307" xfId="3" applyNumberFormat="1" applyFont="1" applyFill="1" applyBorder="1" applyAlignment="1">
      <alignment vertical="center"/>
    </xf>
    <xf numFmtId="181" fontId="5" fillId="0" borderId="308" xfId="3" applyNumberFormat="1" applyFont="1" applyFill="1" applyBorder="1" applyAlignment="1">
      <alignment vertical="center"/>
    </xf>
    <xf numFmtId="38" fontId="5" fillId="0" borderId="306" xfId="1" applyFont="1" applyFill="1" applyBorder="1" applyAlignment="1">
      <alignment vertical="center"/>
    </xf>
    <xf numFmtId="38" fontId="5" fillId="0" borderId="307" xfId="1" applyFont="1" applyFill="1" applyBorder="1" applyAlignment="1">
      <alignment vertical="center"/>
    </xf>
    <xf numFmtId="181" fontId="5" fillId="0" borderId="215" xfId="3" applyNumberFormat="1" applyFont="1" applyFill="1" applyBorder="1" applyAlignment="1">
      <alignment vertical="center"/>
    </xf>
    <xf numFmtId="184" fontId="5" fillId="0" borderId="215" xfId="3" applyNumberFormat="1" applyFont="1" applyFill="1" applyBorder="1" applyAlignment="1">
      <alignment vertical="center"/>
    </xf>
    <xf numFmtId="181" fontId="5" fillId="0" borderId="216" xfId="3" applyNumberFormat="1" applyFont="1" applyFill="1" applyBorder="1" applyAlignment="1">
      <alignment vertical="center"/>
    </xf>
    <xf numFmtId="38" fontId="5" fillId="0" borderId="42" xfId="1" applyFont="1" applyFill="1" applyBorder="1" applyAlignment="1">
      <alignment vertical="center"/>
    </xf>
    <xf numFmtId="38" fontId="5" fillId="0" borderId="215" xfId="1" applyFont="1" applyFill="1" applyBorder="1" applyAlignment="1">
      <alignment vertical="center"/>
    </xf>
    <xf numFmtId="181" fontId="5" fillId="0" borderId="222" xfId="3" applyNumberFormat="1" applyFont="1" applyFill="1" applyBorder="1" applyAlignment="1">
      <alignment vertical="center"/>
    </xf>
    <xf numFmtId="184" fontId="5" fillId="0" borderId="222" xfId="3" applyNumberFormat="1" applyFont="1" applyFill="1" applyBorder="1" applyAlignment="1">
      <alignment vertical="center"/>
    </xf>
    <xf numFmtId="181" fontId="5" fillId="0" borderId="224" xfId="3" applyNumberFormat="1" applyFont="1" applyFill="1" applyBorder="1" applyAlignment="1">
      <alignment vertical="center"/>
    </xf>
    <xf numFmtId="38" fontId="5" fillId="0" borderId="309" xfId="1" applyFont="1" applyFill="1" applyBorder="1" applyAlignment="1">
      <alignment vertical="center"/>
    </xf>
    <xf numFmtId="38" fontId="5" fillId="0" borderId="222" xfId="1" applyFont="1" applyFill="1" applyBorder="1" applyAlignment="1">
      <alignment vertical="center"/>
    </xf>
    <xf numFmtId="181" fontId="5" fillId="0" borderId="312" xfId="3" applyNumberFormat="1" applyFont="1" applyFill="1" applyBorder="1" applyAlignment="1">
      <alignment vertical="center"/>
    </xf>
    <xf numFmtId="184" fontId="5" fillId="0" borderId="312" xfId="3" applyNumberFormat="1" applyFont="1" applyFill="1" applyBorder="1" applyAlignment="1">
      <alignment vertical="center"/>
    </xf>
    <xf numFmtId="181" fontId="5" fillId="0" borderId="313" xfId="3" applyNumberFormat="1" applyFont="1" applyFill="1" applyBorder="1" applyAlignment="1">
      <alignment vertical="center"/>
    </xf>
    <xf numFmtId="38" fontId="5" fillId="0" borderId="311" xfId="1" applyFont="1" applyFill="1" applyBorder="1" applyAlignment="1">
      <alignment vertical="center"/>
    </xf>
    <xf numFmtId="38" fontId="5" fillId="0" borderId="312" xfId="1" applyFont="1" applyFill="1" applyBorder="1" applyAlignment="1">
      <alignment vertical="center"/>
    </xf>
    <xf numFmtId="181" fontId="5" fillId="0" borderId="230" xfId="3" applyNumberFormat="1" applyFont="1" applyFill="1" applyBorder="1" applyAlignment="1">
      <alignment vertical="center"/>
    </xf>
    <xf numFmtId="184" fontId="5" fillId="0" borderId="230" xfId="3" applyNumberFormat="1" applyFont="1" applyFill="1" applyBorder="1" applyAlignment="1">
      <alignment vertical="center"/>
    </xf>
    <xf numFmtId="181" fontId="5" fillId="0" borderId="231" xfId="3" applyNumberFormat="1" applyFont="1" applyFill="1" applyBorder="1" applyAlignment="1">
      <alignment vertical="center"/>
    </xf>
    <xf numFmtId="38" fontId="5" fillId="0" borderId="20" xfId="1" applyFont="1" applyFill="1" applyBorder="1" applyAlignment="1">
      <alignment vertical="center"/>
    </xf>
    <xf numFmtId="38" fontId="5" fillId="0" borderId="230" xfId="1" applyFont="1" applyFill="1" applyBorder="1" applyAlignment="1">
      <alignment vertical="center"/>
    </xf>
    <xf numFmtId="3" fontId="32" fillId="0" borderId="0" xfId="3" applyNumberFormat="1" applyFont="1" applyFill="1"/>
    <xf numFmtId="3" fontId="5" fillId="0" borderId="0" xfId="3" applyNumberFormat="1" applyFont="1" applyFill="1" applyBorder="1" applyAlignment="1">
      <alignment horizontal="center" vertical="center"/>
    </xf>
    <xf numFmtId="189" fontId="5" fillId="0" borderId="0" xfId="3" applyNumberFormat="1" applyFont="1" applyBorder="1" applyAlignment="1">
      <alignment horizontal="center" vertical="center"/>
    </xf>
    <xf numFmtId="177" fontId="5" fillId="0" borderId="0" xfId="3" applyNumberFormat="1" applyFont="1" applyBorder="1" applyAlignment="1">
      <alignment horizontal="right" vertical="center"/>
    </xf>
    <xf numFmtId="177" fontId="5" fillId="0" borderId="0" xfId="3" applyNumberFormat="1" applyFont="1" applyBorder="1" applyAlignment="1">
      <alignment vertical="center"/>
    </xf>
    <xf numFmtId="3" fontId="31" fillId="0" borderId="0" xfId="3" applyNumberFormat="1" applyFont="1" applyBorder="1" applyAlignment="1">
      <alignment horizontal="center" vertical="center"/>
    </xf>
    <xf numFmtId="3" fontId="31" fillId="0" borderId="0" xfId="3" quotePrefix="1" applyNumberFormat="1" applyFont="1" applyBorder="1" applyAlignment="1">
      <alignment horizontal="center" vertical="center"/>
    </xf>
    <xf numFmtId="189" fontId="31" fillId="0" borderId="0" xfId="3" quotePrefix="1" applyNumberFormat="1" applyFont="1" applyBorder="1" applyAlignment="1">
      <alignment horizontal="center" vertical="center"/>
    </xf>
    <xf numFmtId="0" fontId="1" fillId="0" borderId="0" xfId="10" applyAlignment="1">
      <alignment vertical="center"/>
    </xf>
    <xf numFmtId="0" fontId="1" fillId="0" borderId="0" xfId="10"/>
    <xf numFmtId="0" fontId="1" fillId="0" borderId="0" xfId="10" applyAlignment="1">
      <alignment horizontal="left"/>
    </xf>
    <xf numFmtId="183" fontId="6" fillId="0" borderId="36" xfId="4" applyNumberFormat="1" applyFont="1" applyFill="1" applyBorder="1" applyAlignment="1">
      <alignment vertical="center"/>
    </xf>
    <xf numFmtId="38" fontId="6" fillId="0" borderId="314" xfId="1" applyNumberFormat="1" applyFont="1" applyFill="1" applyBorder="1" applyAlignment="1">
      <alignment horizontal="right" vertical="center"/>
    </xf>
    <xf numFmtId="0" fontId="0" fillId="0" borderId="0" xfId="0" applyFill="1" applyAlignment="1">
      <alignment horizontal="left" vertical="center"/>
    </xf>
    <xf numFmtId="0" fontId="1" fillId="0" borderId="0" xfId="10" applyFill="1"/>
    <xf numFmtId="190" fontId="1" fillId="0" borderId="0" xfId="10" applyNumberFormat="1" applyFill="1"/>
    <xf numFmtId="183" fontId="6" fillId="0" borderId="250" xfId="4" applyNumberFormat="1" applyFont="1" applyFill="1" applyBorder="1" applyAlignment="1">
      <alignment vertical="center"/>
    </xf>
    <xf numFmtId="183" fontId="6" fillId="0" borderId="315" xfId="5" applyNumberFormat="1" applyFont="1" applyFill="1" applyBorder="1" applyAlignment="1">
      <alignment horizontal="right" vertical="center"/>
    </xf>
    <xf numFmtId="38" fontId="6" fillId="0" borderId="316" xfId="1" applyNumberFormat="1" applyFont="1" applyFill="1" applyBorder="1" applyAlignment="1">
      <alignment horizontal="right" vertical="center"/>
    </xf>
    <xf numFmtId="183" fontId="6" fillId="0" borderId="255" xfId="4" applyNumberFormat="1" applyFont="1" applyFill="1" applyBorder="1" applyAlignment="1">
      <alignment vertical="center"/>
    </xf>
    <xf numFmtId="184" fontId="6" fillId="0" borderId="319" xfId="4" applyNumberFormat="1" applyFont="1" applyFill="1" applyBorder="1" applyAlignment="1">
      <alignment vertical="center"/>
    </xf>
    <xf numFmtId="183" fontId="6" fillId="0" borderId="320" xfId="4" applyNumberFormat="1" applyFont="1" applyFill="1" applyBorder="1" applyAlignment="1">
      <alignment vertical="center"/>
    </xf>
    <xf numFmtId="184" fontId="6" fillId="0" borderId="321" xfId="4" applyNumberFormat="1" applyFont="1" applyFill="1" applyBorder="1" applyAlignment="1">
      <alignment vertical="center"/>
    </xf>
    <xf numFmtId="183" fontId="6" fillId="0" borderId="322" xfId="5" applyNumberFormat="1" applyFont="1" applyFill="1" applyBorder="1" applyAlignment="1">
      <alignment horizontal="right" vertical="center"/>
    </xf>
    <xf numFmtId="38" fontId="6" fillId="0" borderId="323" xfId="1" applyNumberFormat="1" applyFont="1" applyFill="1" applyBorder="1" applyAlignment="1">
      <alignment horizontal="right" vertical="center"/>
    </xf>
    <xf numFmtId="178" fontId="6" fillId="0" borderId="319" xfId="4" applyNumberFormat="1" applyFont="1" applyFill="1" applyBorder="1" applyAlignment="1">
      <alignment horizontal="right" vertical="center"/>
    </xf>
    <xf numFmtId="183" fontId="6" fillId="0" borderId="1" xfId="4" applyNumberFormat="1" applyFont="1" applyFill="1" applyBorder="1" applyAlignment="1">
      <alignment vertical="center"/>
    </xf>
    <xf numFmtId="184" fontId="6" fillId="0" borderId="138" xfId="4" applyNumberFormat="1" applyFont="1" applyFill="1" applyBorder="1" applyAlignment="1">
      <alignment vertical="center"/>
    </xf>
    <xf numFmtId="183" fontId="6" fillId="0" borderId="0" xfId="4" applyNumberFormat="1" applyFont="1" applyFill="1" applyBorder="1" applyAlignment="1">
      <alignment vertical="center"/>
    </xf>
    <xf numFmtId="183" fontId="6" fillId="0" borderId="138" xfId="4" applyNumberFormat="1" applyFont="1" applyFill="1" applyBorder="1" applyAlignment="1">
      <alignment vertical="center"/>
    </xf>
    <xf numFmtId="184" fontId="6" fillId="0" borderId="233" xfId="4" applyNumberFormat="1" applyFont="1" applyFill="1" applyBorder="1" applyAlignment="1">
      <alignment vertical="center"/>
    </xf>
    <xf numFmtId="38" fontId="6" fillId="0" borderId="325" xfId="1" applyNumberFormat="1" applyFont="1" applyFill="1" applyBorder="1" applyAlignment="1">
      <alignment horizontal="right" vertical="center"/>
    </xf>
    <xf numFmtId="181" fontId="6" fillId="0" borderId="142" xfId="4" applyNumberFormat="1" applyFont="1" applyFill="1" applyBorder="1" applyAlignment="1">
      <alignment horizontal="right" vertical="center"/>
    </xf>
    <xf numFmtId="191" fontId="6" fillId="0" borderId="326" xfId="1" applyNumberFormat="1" applyFont="1" applyFill="1" applyBorder="1" applyAlignment="1">
      <alignment horizontal="right" vertical="center"/>
    </xf>
    <xf numFmtId="0" fontId="1" fillId="0" borderId="327" xfId="10" applyFont="1" applyBorder="1" applyAlignment="1">
      <alignment vertical="center"/>
    </xf>
    <xf numFmtId="0" fontId="1" fillId="0" borderId="329" xfId="10" applyFill="1" applyBorder="1"/>
    <xf numFmtId="0" fontId="1" fillId="0" borderId="0" xfId="10" applyFont="1" applyAlignment="1">
      <alignment vertical="center"/>
    </xf>
    <xf numFmtId="0" fontId="0" fillId="0" borderId="0" xfId="0" applyFill="1" applyAlignment="1">
      <alignment vertical="center"/>
    </xf>
    <xf numFmtId="0" fontId="1" fillId="0" borderId="0" xfId="10" applyFill="1" applyAlignment="1">
      <alignment vertical="center"/>
    </xf>
    <xf numFmtId="3" fontId="36" fillId="0" borderId="272" xfId="5" applyNumberFormat="1" applyFont="1" applyFill="1" applyBorder="1" applyAlignment="1">
      <alignment vertical="center"/>
    </xf>
    <xf numFmtId="3" fontId="36" fillId="0" borderId="273" xfId="5" applyNumberFormat="1" applyFont="1" applyFill="1" applyBorder="1" applyAlignment="1">
      <alignment vertical="center"/>
    </xf>
    <xf numFmtId="0" fontId="5" fillId="0" borderId="0" xfId="10" applyFont="1" applyAlignment="1">
      <alignment vertical="center"/>
    </xf>
    <xf numFmtId="183" fontId="5" fillId="0" borderId="319" xfId="4" applyNumberFormat="1" applyFont="1" applyFill="1" applyBorder="1" applyAlignment="1">
      <alignment vertical="center"/>
    </xf>
    <xf numFmtId="184" fontId="5" fillId="0" borderId="319" xfId="4" applyNumberFormat="1" applyFont="1" applyFill="1" applyBorder="1" applyAlignment="1">
      <alignment vertical="center"/>
    </xf>
    <xf numFmtId="38" fontId="5" fillId="0" borderId="319" xfId="1" applyFont="1" applyFill="1" applyBorder="1" applyAlignment="1">
      <alignment vertical="center"/>
    </xf>
    <xf numFmtId="182" fontId="5" fillId="0" borderId="319" xfId="10" applyNumberFormat="1" applyFont="1" applyFill="1" applyBorder="1" applyAlignment="1">
      <alignment vertical="center"/>
    </xf>
    <xf numFmtId="189" fontId="5" fillId="0" borderId="319" xfId="10" applyNumberFormat="1" applyFont="1" applyFill="1" applyBorder="1" applyAlignment="1">
      <alignment vertical="center"/>
    </xf>
    <xf numFmtId="184" fontId="5" fillId="0" borderId="138" xfId="4" applyNumberFormat="1" applyFont="1" applyFill="1" applyBorder="1" applyAlignment="1">
      <alignment vertical="center"/>
    </xf>
    <xf numFmtId="184" fontId="5" fillId="0" borderId="142" xfId="4" applyNumberFormat="1" applyFont="1" applyFill="1" applyBorder="1" applyAlignment="1">
      <alignment vertical="center"/>
    </xf>
    <xf numFmtId="3" fontId="32" fillId="0" borderId="0" xfId="11" applyNumberFormat="1" applyFont="1"/>
    <xf numFmtId="3" fontId="32" fillId="0" borderId="0" xfId="11" applyNumberFormat="1" applyFont="1" applyAlignment="1">
      <alignment horizontal="right"/>
    </xf>
    <xf numFmtId="3" fontId="5" fillId="0" borderId="0" xfId="11" applyNumberFormat="1" applyFont="1" applyBorder="1" applyAlignment="1">
      <alignment vertical="center"/>
    </xf>
    <xf numFmtId="3" fontId="5" fillId="0" borderId="0" xfId="11" applyNumberFormat="1" applyFont="1" applyBorder="1" applyAlignment="1">
      <alignment horizontal="center" vertical="center"/>
    </xf>
    <xf numFmtId="3" fontId="5" fillId="0" borderId="0" xfId="11" applyNumberFormat="1" applyFont="1" applyBorder="1"/>
    <xf numFmtId="3" fontId="5" fillId="0" borderId="0" xfId="11" applyNumberFormat="1" applyFont="1"/>
    <xf numFmtId="3" fontId="5" fillId="0" borderId="0" xfId="11" applyNumberFormat="1" applyFont="1" applyFill="1"/>
    <xf numFmtId="181" fontId="5" fillId="0" borderId="319" xfId="11" applyNumberFormat="1" applyFont="1" applyFill="1" applyBorder="1" applyAlignment="1">
      <alignment vertical="center"/>
    </xf>
    <xf numFmtId="181" fontId="5" fillId="0" borderId="321" xfId="11" applyNumberFormat="1" applyFont="1" applyFill="1" applyBorder="1" applyAlignment="1">
      <alignment horizontal="right" vertical="center"/>
    </xf>
    <xf numFmtId="3" fontId="5" fillId="0" borderId="319" xfId="11" applyNumberFormat="1" applyFont="1" applyFill="1" applyBorder="1" applyAlignment="1">
      <alignment horizontal="right" vertical="center"/>
    </xf>
    <xf numFmtId="181" fontId="5" fillId="0" borderId="321" xfId="11" applyNumberFormat="1" applyFont="1" applyFill="1" applyBorder="1" applyAlignment="1">
      <alignment vertical="center"/>
    </xf>
    <xf numFmtId="3" fontId="5" fillId="0" borderId="320" xfId="11" applyNumberFormat="1" applyFont="1" applyFill="1" applyBorder="1" applyAlignment="1">
      <alignment horizontal="right" vertical="center"/>
    </xf>
    <xf numFmtId="183" fontId="5" fillId="0" borderId="29" xfId="0" applyNumberFormat="1" applyFont="1" applyFill="1" applyBorder="1">
      <alignment vertical="center"/>
    </xf>
    <xf numFmtId="181" fontId="5" fillId="0" borderId="342" xfId="11" applyNumberFormat="1" applyFont="1" applyFill="1" applyBorder="1" applyAlignment="1">
      <alignment vertical="center"/>
    </xf>
    <xf numFmtId="181" fontId="5" fillId="0" borderId="352" xfId="11" applyNumberFormat="1" applyFont="1" applyFill="1" applyBorder="1" applyAlignment="1">
      <alignment vertical="center"/>
    </xf>
    <xf numFmtId="183" fontId="5" fillId="0" borderId="353" xfId="0" applyNumberFormat="1" applyFont="1" applyFill="1" applyBorder="1">
      <alignment vertical="center"/>
    </xf>
    <xf numFmtId="181" fontId="5" fillId="0" borderId="352" xfId="11" applyNumberFormat="1" applyFont="1" applyFill="1" applyBorder="1" applyAlignment="1">
      <alignment horizontal="right" vertical="center"/>
    </xf>
    <xf numFmtId="3" fontId="5" fillId="0" borderId="167" xfId="11" applyNumberFormat="1" applyFont="1" applyFill="1" applyBorder="1" applyAlignment="1">
      <alignment vertical="center"/>
    </xf>
    <xf numFmtId="0" fontId="5" fillId="0" borderId="274" xfId="0" applyFont="1" applyBorder="1" applyAlignment="1">
      <alignment vertical="center"/>
    </xf>
    <xf numFmtId="0" fontId="5" fillId="0" borderId="183" xfId="0" applyFont="1" applyBorder="1" applyAlignment="1">
      <alignment vertical="center"/>
    </xf>
    <xf numFmtId="3" fontId="5" fillId="0" borderId="152" xfId="11" applyNumberFormat="1" applyFont="1" applyFill="1" applyBorder="1" applyAlignment="1">
      <alignment vertical="center"/>
    </xf>
    <xf numFmtId="0" fontId="5" fillId="0" borderId="8" xfId="0" applyFont="1" applyBorder="1" applyAlignment="1">
      <alignment vertical="center"/>
    </xf>
    <xf numFmtId="0" fontId="5" fillId="0" borderId="14" xfId="0" applyFont="1" applyBorder="1" applyAlignment="1">
      <alignment vertical="center"/>
    </xf>
    <xf numFmtId="3" fontId="32" fillId="0" borderId="0" xfId="11" applyNumberFormat="1" applyFont="1" applyFill="1"/>
    <xf numFmtId="3" fontId="32" fillId="0" borderId="0" xfId="11" applyNumberFormat="1" applyFont="1" applyFill="1" applyAlignment="1">
      <alignment horizontal="right"/>
    </xf>
    <xf numFmtId="38" fontId="6" fillId="0" borderId="35" xfId="1" applyNumberFormat="1" applyFont="1" applyFill="1" applyBorder="1" applyAlignment="1">
      <alignment horizontal="right" vertical="center"/>
    </xf>
    <xf numFmtId="181" fontId="6" fillId="0" borderId="127" xfId="11" applyNumberFormat="1" applyFont="1" applyFill="1" applyBorder="1" applyAlignment="1">
      <alignment vertical="center"/>
    </xf>
    <xf numFmtId="183" fontId="6" fillId="0" borderId="126" xfId="11" applyNumberFormat="1" applyFont="1" applyFill="1" applyBorder="1" applyAlignment="1">
      <alignment horizontal="right" vertical="center"/>
    </xf>
    <xf numFmtId="181" fontId="6" fillId="0" borderId="350" xfId="11" applyNumberFormat="1" applyFont="1" applyFill="1" applyBorder="1" applyAlignment="1">
      <alignment horizontal="right" vertical="center"/>
    </xf>
    <xf numFmtId="3" fontId="6" fillId="0" borderId="126" xfId="11" applyNumberFormat="1" applyFont="1" applyFill="1" applyBorder="1" applyAlignment="1">
      <alignment horizontal="right" vertical="center"/>
    </xf>
    <xf numFmtId="181" fontId="6" fillId="0" borderId="350" xfId="11" applyNumberFormat="1" applyFont="1" applyFill="1" applyBorder="1" applyAlignment="1">
      <alignment vertical="center"/>
    </xf>
    <xf numFmtId="181" fontId="6" fillId="0" borderId="351" xfId="11" applyNumberFormat="1" applyFont="1" applyFill="1" applyBorder="1" applyAlignment="1">
      <alignment vertical="center"/>
    </xf>
    <xf numFmtId="38" fontId="6" fillId="0" borderId="350" xfId="1" applyFont="1" applyFill="1" applyBorder="1" applyAlignment="1"/>
    <xf numFmtId="38" fontId="6" fillId="0" borderId="295" xfId="1" applyNumberFormat="1" applyFont="1" applyFill="1" applyBorder="1" applyAlignment="1">
      <alignment horizontal="right" vertical="center"/>
    </xf>
    <xf numFmtId="181" fontId="6" fillId="0" borderId="358" xfId="11" applyNumberFormat="1" applyFont="1" applyFill="1" applyBorder="1" applyAlignment="1">
      <alignment vertical="center"/>
    </xf>
    <xf numFmtId="183" fontId="6" fillId="0" borderId="48" xfId="11" applyNumberFormat="1" applyFont="1" applyFill="1" applyBorder="1" applyAlignment="1">
      <alignment horizontal="right" vertical="center"/>
    </xf>
    <xf numFmtId="181" fontId="6" fillId="0" borderId="317" xfId="11" applyNumberFormat="1" applyFont="1" applyFill="1" applyBorder="1" applyAlignment="1">
      <alignment horizontal="right" vertical="center"/>
    </xf>
    <xf numFmtId="3" fontId="6" fillId="0" borderId="48" xfId="11" applyNumberFormat="1" applyFont="1" applyFill="1" applyBorder="1" applyAlignment="1">
      <alignment horizontal="right" vertical="center"/>
    </xf>
    <xf numFmtId="181" fontId="6" fillId="0" borderId="317" xfId="11" applyNumberFormat="1" applyFont="1" applyFill="1" applyBorder="1" applyAlignment="1">
      <alignment vertical="center"/>
    </xf>
    <xf numFmtId="181" fontId="6" fillId="0" borderId="318" xfId="11" applyNumberFormat="1" applyFont="1" applyFill="1" applyBorder="1" applyAlignment="1">
      <alignment vertical="center"/>
    </xf>
    <xf numFmtId="38" fontId="6" fillId="0" borderId="317" xfId="1" applyFont="1" applyFill="1" applyBorder="1" applyAlignment="1"/>
    <xf numFmtId="181" fontId="6" fillId="0" borderId="185" xfId="11" applyNumberFormat="1" applyFont="1" applyFill="1" applyBorder="1" applyAlignment="1">
      <alignment horizontal="right" vertical="center"/>
    </xf>
    <xf numFmtId="181" fontId="6" fillId="0" borderId="185" xfId="11" applyNumberFormat="1" applyFont="1" applyFill="1" applyBorder="1" applyAlignment="1">
      <alignment vertical="center"/>
    </xf>
    <xf numFmtId="38" fontId="6" fillId="0" borderId="359" xfId="1" applyNumberFormat="1" applyFont="1" applyFill="1" applyBorder="1" applyAlignment="1">
      <alignment horizontal="right" vertical="center"/>
    </xf>
    <xf numFmtId="181" fontId="6" fillId="0" borderId="197" xfId="11" applyNumberFormat="1" applyFont="1" applyFill="1" applyBorder="1" applyAlignment="1">
      <alignment vertical="center"/>
    </xf>
    <xf numFmtId="183" fontId="6" fillId="0" borderId="223" xfId="11" applyNumberFormat="1" applyFont="1" applyFill="1" applyBorder="1" applyAlignment="1">
      <alignment horizontal="right" vertical="center"/>
    </xf>
    <xf numFmtId="181" fontId="6" fillId="0" borderId="29" xfId="11" applyNumberFormat="1" applyFont="1" applyFill="1" applyBorder="1" applyAlignment="1">
      <alignment horizontal="right" vertical="center"/>
    </xf>
    <xf numFmtId="3" fontId="6" fillId="0" borderId="223" xfId="11" applyNumberFormat="1" applyFont="1" applyFill="1" applyBorder="1" applyAlignment="1">
      <alignment horizontal="right" vertical="center"/>
    </xf>
    <xf numFmtId="181" fontId="6" fillId="0" borderId="29" xfId="11" applyNumberFormat="1" applyFont="1" applyFill="1" applyBorder="1" applyAlignment="1">
      <alignment vertical="center"/>
    </xf>
    <xf numFmtId="181" fontId="6" fillId="0" borderId="23" xfId="11" applyNumberFormat="1" applyFont="1" applyFill="1" applyBorder="1" applyAlignment="1">
      <alignment vertical="center"/>
    </xf>
    <xf numFmtId="38" fontId="6" fillId="0" borderId="295" xfId="1" applyFont="1" applyFill="1" applyBorder="1" applyAlignment="1">
      <alignment horizontal="right" vertical="center"/>
    </xf>
    <xf numFmtId="0" fontId="5" fillId="0" borderId="357" xfId="0" applyFont="1" applyBorder="1" applyAlignment="1">
      <alignment vertical="center"/>
    </xf>
    <xf numFmtId="38" fontId="32" fillId="0" borderId="0" xfId="1" applyFont="1" applyFill="1" applyAlignment="1"/>
    <xf numFmtId="176" fontId="32" fillId="0" borderId="0" xfId="11" applyNumberFormat="1" applyFont="1" applyFill="1"/>
    <xf numFmtId="3" fontId="2" fillId="0" borderId="0" xfId="11" applyNumberFormat="1" applyFill="1"/>
    <xf numFmtId="3" fontId="31" fillId="0" borderId="0" xfId="11" applyNumberFormat="1" applyFont="1" applyFill="1"/>
    <xf numFmtId="3" fontId="5" fillId="0" borderId="117" xfId="11" applyNumberFormat="1" applyFont="1" applyFill="1" applyBorder="1" applyAlignment="1">
      <alignment horizontal="center" vertical="center"/>
    </xf>
    <xf numFmtId="3" fontId="5" fillId="0" borderId="119" xfId="11" applyNumberFormat="1" applyFont="1" applyFill="1" applyBorder="1" applyAlignment="1">
      <alignment horizontal="center" vertical="center"/>
    </xf>
    <xf numFmtId="183" fontId="6" fillId="0" borderId="35" xfId="0" applyNumberFormat="1" applyFont="1" applyFill="1" applyBorder="1">
      <alignment vertical="center"/>
    </xf>
    <xf numFmtId="38" fontId="6" fillId="0" borderId="350" xfId="1" applyFont="1" applyFill="1" applyBorder="1" applyAlignment="1">
      <alignment horizontal="right" vertical="center"/>
    </xf>
    <xf numFmtId="183" fontId="6" fillId="0" borderId="350" xfId="0" applyNumberFormat="1" applyFont="1" applyFill="1" applyBorder="1">
      <alignment vertical="center"/>
    </xf>
    <xf numFmtId="183" fontId="6" fillId="0" borderId="127" xfId="0" applyNumberFormat="1" applyFont="1" applyFill="1" applyBorder="1">
      <alignment vertical="center"/>
    </xf>
    <xf numFmtId="183" fontId="6" fillId="0" borderId="127" xfId="11" applyNumberFormat="1" applyFont="1" applyFill="1" applyBorder="1" applyAlignment="1">
      <alignment horizontal="right" vertical="center"/>
    </xf>
    <xf numFmtId="181" fontId="6" fillId="0" borderId="364" xfId="11" applyNumberFormat="1" applyFont="1" applyFill="1" applyBorder="1" applyAlignment="1">
      <alignment vertical="center"/>
    </xf>
    <xf numFmtId="3" fontId="2" fillId="0" borderId="0" xfId="11" applyNumberFormat="1" applyFont="1" applyFill="1"/>
    <xf numFmtId="183" fontId="6" fillId="0" borderId="295" xfId="0" applyNumberFormat="1" applyFont="1" applyFill="1" applyBorder="1">
      <alignment vertical="center"/>
    </xf>
    <xf numFmtId="38" fontId="6" fillId="0" borderId="317" xfId="1" applyFont="1" applyFill="1" applyBorder="1" applyAlignment="1">
      <alignment horizontal="right" vertical="center"/>
    </xf>
    <xf numFmtId="183" fontId="6" fillId="0" borderId="317" xfId="0" applyNumberFormat="1" applyFont="1" applyFill="1" applyBorder="1">
      <alignment vertical="center"/>
    </xf>
    <xf numFmtId="183" fontId="6" fillId="0" borderId="358" xfId="0" applyNumberFormat="1" applyFont="1" applyFill="1" applyBorder="1">
      <alignment vertical="center"/>
    </xf>
    <xf numFmtId="183" fontId="6" fillId="0" borderId="358" xfId="11" applyNumberFormat="1" applyFont="1" applyFill="1" applyBorder="1" applyAlignment="1">
      <alignment horizontal="right" vertical="center"/>
    </xf>
    <xf numFmtId="181" fontId="6" fillId="0" borderId="365" xfId="11" applyNumberFormat="1" applyFont="1" applyFill="1" applyBorder="1" applyAlignment="1">
      <alignment vertical="center"/>
    </xf>
    <xf numFmtId="38" fontId="6" fillId="0" borderId="366" xfId="1" applyFont="1" applyFill="1" applyBorder="1" applyAlignment="1">
      <alignment horizontal="right" vertical="center"/>
    </xf>
    <xf numFmtId="181" fontId="6" fillId="0" borderId="366" xfId="11" applyNumberFormat="1" applyFont="1" applyFill="1" applyBorder="1" applyAlignment="1">
      <alignment vertical="center"/>
    </xf>
    <xf numFmtId="183" fontId="6" fillId="0" borderId="366" xfId="0" applyNumberFormat="1" applyFont="1" applyFill="1" applyBorder="1">
      <alignment vertical="center"/>
    </xf>
    <xf numFmtId="181" fontId="6" fillId="0" borderId="367" xfId="11" applyNumberFormat="1" applyFont="1" applyFill="1" applyBorder="1" applyAlignment="1">
      <alignment vertical="center"/>
    </xf>
    <xf numFmtId="183" fontId="6" fillId="0" borderId="359" xfId="0" applyNumberFormat="1" applyFont="1" applyFill="1" applyBorder="1">
      <alignment vertical="center"/>
    </xf>
    <xf numFmtId="38" fontId="6" fillId="0" borderId="29" xfId="1" applyFont="1" applyFill="1" applyBorder="1" applyAlignment="1">
      <alignment horizontal="right" vertical="center"/>
    </xf>
    <xf numFmtId="183" fontId="6" fillId="0" borderId="29" xfId="0" applyNumberFormat="1" applyFont="1" applyFill="1" applyBorder="1">
      <alignment vertical="center"/>
    </xf>
    <xf numFmtId="183" fontId="6" fillId="0" borderId="197" xfId="0" applyNumberFormat="1" applyFont="1" applyFill="1" applyBorder="1">
      <alignment vertical="center"/>
    </xf>
    <xf numFmtId="181" fontId="6" fillId="0" borderId="368" xfId="11" applyNumberFormat="1" applyFont="1" applyFill="1" applyBorder="1" applyAlignment="1">
      <alignment vertical="center"/>
    </xf>
    <xf numFmtId="3" fontId="5" fillId="0" borderId="162" xfId="11" applyNumberFormat="1" applyFont="1" applyFill="1" applyBorder="1" applyAlignment="1">
      <alignment vertical="center"/>
    </xf>
    <xf numFmtId="3" fontId="5" fillId="0" borderId="183" xfId="11" applyNumberFormat="1" applyFont="1" applyFill="1" applyBorder="1" applyAlignment="1">
      <alignment vertical="center"/>
    </xf>
    <xf numFmtId="3" fontId="5" fillId="0" borderId="0" xfId="11" applyNumberFormat="1" applyFont="1" applyFill="1" applyBorder="1" applyAlignment="1">
      <alignment vertical="center"/>
    </xf>
    <xf numFmtId="3" fontId="5" fillId="0" borderId="8" xfId="11" applyNumberFormat="1" applyFont="1" applyFill="1" applyBorder="1" applyAlignment="1">
      <alignment vertical="center"/>
    </xf>
    <xf numFmtId="0" fontId="6" fillId="0" borderId="14" xfId="0" applyFont="1" applyBorder="1" applyAlignment="1">
      <alignment vertical="center"/>
    </xf>
    <xf numFmtId="3" fontId="31" fillId="0" borderId="0" xfId="11" applyNumberFormat="1" applyFont="1" applyFill="1" applyBorder="1"/>
    <xf numFmtId="3" fontId="31" fillId="0" borderId="0" xfId="11" applyNumberFormat="1" applyFont="1" applyFill="1" applyBorder="1" applyAlignment="1">
      <alignment vertical="center"/>
    </xf>
    <xf numFmtId="192" fontId="31" fillId="0" borderId="0" xfId="11" applyNumberFormat="1" applyFont="1" applyFill="1" applyBorder="1" applyAlignment="1">
      <alignment vertical="center"/>
    </xf>
    <xf numFmtId="3" fontId="37" fillId="0" borderId="0" xfId="11" applyNumberFormat="1" applyFont="1" applyFill="1" applyBorder="1"/>
    <xf numFmtId="0" fontId="0" fillId="0" borderId="0" xfId="0" applyFill="1">
      <alignment vertical="center"/>
    </xf>
    <xf numFmtId="3" fontId="38" fillId="0" borderId="0" xfId="11" applyNumberFormat="1" applyFont="1" applyFill="1" applyBorder="1"/>
    <xf numFmtId="189" fontId="38" fillId="0" borderId="0" xfId="11" applyNumberFormat="1" applyFont="1" applyFill="1" applyBorder="1"/>
    <xf numFmtId="3" fontId="5" fillId="0" borderId="0" xfId="3" applyNumberFormat="1" applyFont="1" applyAlignment="1">
      <alignment vertical="center" wrapText="1"/>
    </xf>
    <xf numFmtId="3" fontId="5" fillId="0" borderId="116" xfId="3" applyNumberFormat="1" applyFont="1" applyBorder="1" applyAlignment="1">
      <alignment horizontal="center" vertical="center" wrapText="1"/>
    </xf>
    <xf numFmtId="0" fontId="5" fillId="0" borderId="119" xfId="3" applyNumberFormat="1" applyFont="1" applyBorder="1" applyAlignment="1">
      <alignment horizontal="center" vertical="center" wrapText="1"/>
    </xf>
    <xf numFmtId="177" fontId="5" fillId="0" borderId="370" xfId="3" applyNumberFormat="1" applyFont="1" applyBorder="1" applyAlignment="1">
      <alignment horizontal="center" vertical="center" shrinkToFit="1"/>
    </xf>
    <xf numFmtId="3" fontId="5" fillId="0" borderId="119" xfId="3" applyNumberFormat="1" applyFont="1" applyBorder="1" applyAlignment="1">
      <alignment horizontal="center" vertical="center" wrapText="1"/>
    </xf>
    <xf numFmtId="3" fontId="16" fillId="0" borderId="0" xfId="3" applyNumberFormat="1" applyFont="1" applyAlignment="1">
      <alignment vertical="center"/>
    </xf>
    <xf numFmtId="3" fontId="16" fillId="0" borderId="0" xfId="3" applyNumberFormat="1" applyFont="1" applyBorder="1" applyAlignment="1">
      <alignment vertical="center"/>
    </xf>
    <xf numFmtId="3" fontId="6" fillId="0" borderId="295" xfId="3" applyNumberFormat="1" applyFont="1" applyFill="1" applyBorder="1" applyAlignment="1">
      <alignment vertical="center"/>
    </xf>
    <xf numFmtId="3" fontId="6" fillId="0" borderId="366" xfId="3" applyNumberFormat="1" applyFont="1" applyFill="1" applyBorder="1" applyAlignment="1">
      <alignment vertical="center"/>
    </xf>
    <xf numFmtId="181" fontId="6" fillId="0" borderId="367" xfId="3" applyNumberFormat="1" applyFont="1" applyFill="1" applyBorder="1" applyAlignment="1">
      <alignment vertical="center"/>
    </xf>
    <xf numFmtId="3" fontId="6" fillId="0" borderId="358" xfId="3" applyNumberFormat="1" applyFont="1" applyFill="1" applyBorder="1" applyAlignment="1">
      <alignment vertical="center"/>
    </xf>
    <xf numFmtId="3" fontId="6" fillId="0" borderId="48" xfId="3" applyNumberFormat="1" applyFont="1" applyFill="1" applyBorder="1" applyAlignment="1">
      <alignment vertical="center"/>
    </xf>
    <xf numFmtId="181" fontId="6" fillId="0" borderId="351" xfId="3" applyNumberFormat="1" applyFont="1" applyFill="1" applyBorder="1" applyAlignment="1">
      <alignment vertical="center"/>
    </xf>
    <xf numFmtId="3" fontId="6" fillId="0" borderId="127" xfId="3" applyNumberFormat="1" applyFont="1" applyFill="1" applyBorder="1" applyAlignment="1">
      <alignment vertical="center"/>
    </xf>
    <xf numFmtId="3" fontId="6" fillId="0" borderId="350" xfId="3" applyNumberFormat="1" applyFont="1" applyFill="1" applyBorder="1" applyAlignment="1">
      <alignment vertical="center"/>
    </xf>
    <xf numFmtId="184" fontId="6" fillId="0" borderId="351" xfId="3" applyNumberFormat="1" applyFont="1" applyFill="1" applyBorder="1" applyAlignment="1">
      <alignment vertical="center"/>
    </xf>
    <xf numFmtId="38" fontId="6" fillId="0" borderId="358" xfId="1" applyFont="1" applyFill="1" applyBorder="1" applyAlignment="1">
      <alignment vertical="center"/>
    </xf>
    <xf numFmtId="184" fontId="6" fillId="0" borderId="367" xfId="3" applyNumberFormat="1" applyFont="1" applyFill="1" applyBorder="1" applyAlignment="1">
      <alignment vertical="center"/>
    </xf>
    <xf numFmtId="3" fontId="10" fillId="0" borderId="162" xfId="3" applyNumberFormat="1" applyFont="1" applyFill="1" applyBorder="1" applyAlignment="1">
      <alignment vertical="center"/>
    </xf>
    <xf numFmtId="3" fontId="10" fillId="0" borderId="168" xfId="3" applyNumberFormat="1" applyFont="1" applyFill="1" applyBorder="1" applyAlignment="1">
      <alignment vertical="center"/>
    </xf>
    <xf numFmtId="3" fontId="5" fillId="0" borderId="0" xfId="3" applyNumberFormat="1" applyFont="1" applyFill="1" applyBorder="1" applyAlignment="1">
      <alignment vertical="center"/>
    </xf>
    <xf numFmtId="3" fontId="10" fillId="0" borderId="0" xfId="3" applyNumberFormat="1" applyFont="1" applyFill="1" applyBorder="1" applyAlignment="1">
      <alignment vertical="center"/>
    </xf>
    <xf numFmtId="3" fontId="10" fillId="0" borderId="4" xfId="3" applyNumberFormat="1" applyFont="1" applyFill="1" applyBorder="1" applyAlignment="1">
      <alignment vertical="center"/>
    </xf>
    <xf numFmtId="3" fontId="10" fillId="0" borderId="371" xfId="3" applyNumberFormat="1" applyFont="1" applyFill="1" applyBorder="1" applyAlignment="1">
      <alignment vertical="center"/>
    </xf>
    <xf numFmtId="3" fontId="10" fillId="0" borderId="372" xfId="3" applyNumberFormat="1" applyFont="1" applyFill="1" applyBorder="1" applyAlignment="1">
      <alignment vertical="center"/>
    </xf>
    <xf numFmtId="0" fontId="5" fillId="0" borderId="0" xfId="3" applyNumberFormat="1" applyFont="1" applyBorder="1"/>
    <xf numFmtId="0" fontId="5" fillId="0" borderId="0" xfId="3" applyNumberFormat="1" applyFont="1"/>
    <xf numFmtId="177" fontId="31" fillId="0" borderId="0" xfId="3" applyNumberFormat="1" applyFont="1"/>
    <xf numFmtId="0" fontId="33" fillId="0" borderId="0" xfId="3" applyNumberFormat="1" applyFont="1" applyFill="1"/>
    <xf numFmtId="0" fontId="31" fillId="0" borderId="0" xfId="3" applyNumberFormat="1" applyFont="1" applyFill="1"/>
    <xf numFmtId="177" fontId="31" fillId="0" borderId="0" xfId="3" applyNumberFormat="1" applyFont="1" applyFill="1"/>
    <xf numFmtId="0" fontId="31" fillId="0" borderId="0" xfId="3" applyNumberFormat="1" applyFont="1"/>
    <xf numFmtId="3" fontId="34" fillId="0" borderId="0" xfId="3" applyNumberFormat="1" applyFont="1" applyBorder="1" applyAlignment="1">
      <alignment vertical="center"/>
    </xf>
    <xf numFmtId="3" fontId="32" fillId="0" borderId="0" xfId="3" applyNumberFormat="1" applyFont="1" applyAlignment="1">
      <alignment vertical="center"/>
    </xf>
    <xf numFmtId="3" fontId="34" fillId="0" borderId="0" xfId="3" applyNumberFormat="1" applyFont="1" applyAlignment="1">
      <alignment horizontal="center" vertical="center"/>
    </xf>
    <xf numFmtId="3" fontId="6" fillId="0" borderId="378" xfId="3" applyNumberFormat="1" applyFont="1" applyBorder="1" applyAlignment="1">
      <alignment horizontal="center" vertical="center" wrapText="1"/>
    </xf>
    <xf numFmtId="3" fontId="6" fillId="0" borderId="118" xfId="3" applyNumberFormat="1" applyFont="1" applyBorder="1" applyAlignment="1">
      <alignment horizontal="center" vertical="center" wrapText="1"/>
    </xf>
    <xf numFmtId="3" fontId="6" fillId="0" borderId="363" xfId="3" applyNumberFormat="1" applyFont="1" applyBorder="1" applyAlignment="1">
      <alignment horizontal="center" vertical="center" wrapText="1"/>
    </xf>
    <xf numFmtId="3" fontId="6" fillId="0" borderId="379" xfId="3" applyNumberFormat="1" applyFont="1" applyBorder="1" applyAlignment="1">
      <alignment horizontal="center" vertical="center" wrapText="1"/>
    </xf>
    <xf numFmtId="3" fontId="6" fillId="0" borderId="370" xfId="3" applyNumberFormat="1" applyFont="1" applyBorder="1" applyAlignment="1">
      <alignment horizontal="center" vertical="center" wrapText="1"/>
    </xf>
    <xf numFmtId="3" fontId="31" fillId="0" borderId="0" xfId="3" applyNumberFormat="1" applyFont="1" applyAlignment="1">
      <alignment horizontal="center" vertical="center" wrapText="1"/>
    </xf>
    <xf numFmtId="3" fontId="31" fillId="0" borderId="0" xfId="3" applyNumberFormat="1" applyFont="1" applyAlignment="1">
      <alignment vertical="center" wrapText="1"/>
    </xf>
    <xf numFmtId="3" fontId="34" fillId="0" borderId="0" xfId="3" applyNumberFormat="1" applyFont="1" applyAlignment="1">
      <alignment vertical="center" wrapText="1"/>
    </xf>
    <xf numFmtId="3" fontId="6" fillId="0" borderId="35" xfId="3" applyNumberFormat="1" applyFont="1" applyFill="1" applyBorder="1" applyAlignment="1">
      <alignment vertical="center"/>
    </xf>
    <xf numFmtId="2" fontId="6" fillId="0" borderId="351" xfId="3" applyNumberFormat="1" applyFont="1" applyFill="1" applyBorder="1" applyAlignment="1">
      <alignment vertical="center"/>
    </xf>
    <xf numFmtId="2" fontId="6" fillId="0" borderId="103" xfId="3" applyNumberFormat="1" applyFont="1" applyFill="1" applyBorder="1" applyAlignment="1">
      <alignment vertical="center"/>
    </xf>
    <xf numFmtId="3" fontId="32" fillId="0" borderId="35" xfId="3" applyNumberFormat="1" applyFont="1" applyFill="1" applyBorder="1" applyAlignment="1">
      <alignment vertical="center"/>
    </xf>
    <xf numFmtId="181" fontId="6" fillId="0" borderId="350" xfId="3" applyNumberFormat="1" applyFont="1" applyFill="1" applyBorder="1" applyAlignment="1">
      <alignment vertical="center"/>
    </xf>
    <xf numFmtId="38" fontId="6" fillId="0" borderId="350" xfId="1" applyFont="1" applyFill="1" applyBorder="1" applyAlignment="1">
      <alignment vertical="center"/>
    </xf>
    <xf numFmtId="194" fontId="6" fillId="0" borderId="351" xfId="3" applyNumberFormat="1" applyFont="1" applyFill="1" applyBorder="1" applyAlignment="1">
      <alignment vertical="center"/>
    </xf>
    <xf numFmtId="0" fontId="0" fillId="0" borderId="0" xfId="0" applyFill="1" applyBorder="1">
      <alignment vertical="center"/>
    </xf>
    <xf numFmtId="2" fontId="5" fillId="0" borderId="0" xfId="3" applyNumberFormat="1" applyFont="1" applyFill="1" applyBorder="1" applyAlignment="1">
      <alignment vertical="center"/>
    </xf>
    <xf numFmtId="3" fontId="34" fillId="0" borderId="0" xfId="3" applyNumberFormat="1" applyFont="1" applyFill="1" applyBorder="1" applyAlignment="1">
      <alignment vertical="center"/>
    </xf>
    <xf numFmtId="2" fontId="6" fillId="0" borderId="367" xfId="3" applyNumberFormat="1" applyFont="1" applyFill="1" applyBorder="1" applyAlignment="1">
      <alignment vertical="center"/>
    </xf>
    <xf numFmtId="2" fontId="6" fillId="0" borderId="380" xfId="3" applyNumberFormat="1" applyFont="1" applyFill="1" applyBorder="1" applyAlignment="1">
      <alignment vertical="center"/>
    </xf>
    <xf numFmtId="3" fontId="32" fillId="0" borderId="295" xfId="3" applyNumberFormat="1" applyFont="1" applyFill="1" applyBorder="1" applyAlignment="1">
      <alignment vertical="center"/>
    </xf>
    <xf numFmtId="181" fontId="6" fillId="0" borderId="366" xfId="3" applyNumberFormat="1" applyFont="1" applyFill="1" applyBorder="1" applyAlignment="1">
      <alignment vertical="center"/>
    </xf>
    <xf numFmtId="38" fontId="6" fillId="0" borderId="366" xfId="1" applyFont="1" applyFill="1" applyBorder="1" applyAlignment="1">
      <alignment vertical="center"/>
    </xf>
    <xf numFmtId="194" fontId="6" fillId="0" borderId="367" xfId="3" applyNumberFormat="1" applyFont="1" applyFill="1" applyBorder="1" applyAlignment="1">
      <alignment vertical="center"/>
    </xf>
    <xf numFmtId="0" fontId="0" fillId="0" borderId="0" xfId="0" applyBorder="1">
      <alignment vertical="center"/>
    </xf>
    <xf numFmtId="3" fontId="32" fillId="0" borderId="295" xfId="3" applyNumberFormat="1" applyFont="1" applyBorder="1" applyAlignment="1">
      <alignment vertical="center"/>
    </xf>
    <xf numFmtId="3" fontId="6" fillId="0" borderId="260" xfId="3" applyNumberFormat="1" applyFont="1" applyFill="1" applyBorder="1" applyAlignment="1">
      <alignment vertical="center"/>
    </xf>
    <xf numFmtId="3" fontId="6" fillId="0" borderId="319" xfId="3" applyNumberFormat="1" applyFont="1" applyFill="1" applyBorder="1" applyAlignment="1">
      <alignment vertical="center"/>
    </xf>
    <xf numFmtId="2" fontId="6" fillId="0" borderId="381" xfId="3" applyNumberFormat="1" applyFont="1" applyFill="1" applyBorder="1" applyAlignment="1">
      <alignment vertical="center"/>
    </xf>
    <xf numFmtId="3" fontId="6" fillId="0" borderId="347" xfId="3" applyNumberFormat="1" applyFont="1" applyFill="1" applyBorder="1" applyAlignment="1">
      <alignment vertical="center"/>
    </xf>
    <xf numFmtId="2" fontId="6" fillId="0" borderId="321" xfId="3" applyNumberFormat="1" applyFont="1" applyFill="1" applyBorder="1" applyAlignment="1">
      <alignment vertical="center"/>
    </xf>
    <xf numFmtId="3" fontId="32" fillId="0" borderId="260" xfId="3" applyNumberFormat="1" applyFont="1" applyFill="1" applyBorder="1" applyAlignment="1">
      <alignment vertical="center"/>
    </xf>
    <xf numFmtId="38" fontId="6" fillId="0" borderId="347" xfId="1" applyFont="1" applyFill="1" applyBorder="1" applyAlignment="1">
      <alignment vertical="center"/>
    </xf>
    <xf numFmtId="181" fontId="6" fillId="0" borderId="319" xfId="3" applyNumberFormat="1" applyFont="1" applyFill="1" applyBorder="1" applyAlignment="1">
      <alignment vertical="center"/>
    </xf>
    <xf numFmtId="38" fontId="6" fillId="0" borderId="319" xfId="1" applyFont="1" applyFill="1" applyBorder="1" applyAlignment="1">
      <alignment vertical="center"/>
    </xf>
    <xf numFmtId="194" fontId="6" fillId="0" borderId="381" xfId="3" applyNumberFormat="1" applyFont="1" applyFill="1" applyBorder="1" applyAlignment="1">
      <alignment vertical="center"/>
    </xf>
    <xf numFmtId="3" fontId="6" fillId="0" borderId="21" xfId="3" applyNumberFormat="1" applyFont="1" applyFill="1" applyBorder="1" applyAlignment="1">
      <alignment vertical="center"/>
    </xf>
    <xf numFmtId="3" fontId="6" fillId="0" borderId="138" xfId="3" applyNumberFormat="1" applyFont="1" applyFill="1" applyBorder="1" applyAlignment="1">
      <alignment vertical="center"/>
    </xf>
    <xf numFmtId="2" fontId="6" fillId="0" borderId="142" xfId="3" applyNumberFormat="1" applyFont="1" applyFill="1" applyBorder="1" applyAlignment="1">
      <alignment vertical="center"/>
    </xf>
    <xf numFmtId="3" fontId="6" fillId="0" borderId="25" xfId="3" applyNumberFormat="1" applyFont="1" applyFill="1" applyBorder="1" applyAlignment="1">
      <alignment vertical="center"/>
    </xf>
    <xf numFmtId="2" fontId="6" fillId="0" borderId="159" xfId="3" applyNumberFormat="1" applyFont="1" applyFill="1" applyBorder="1" applyAlignment="1">
      <alignment vertical="center"/>
    </xf>
    <xf numFmtId="3" fontId="32" fillId="0" borderId="21" xfId="3" applyNumberFormat="1" applyFont="1" applyFill="1" applyBorder="1" applyAlignment="1">
      <alignment vertical="center"/>
    </xf>
    <xf numFmtId="38" fontId="6" fillId="0" borderId="25" xfId="1" applyFont="1" applyFill="1" applyBorder="1" applyAlignment="1">
      <alignment vertical="center"/>
    </xf>
    <xf numFmtId="181" fontId="6" fillId="0" borderId="138" xfId="3" applyNumberFormat="1" applyFont="1" applyFill="1" applyBorder="1" applyAlignment="1">
      <alignment vertical="center"/>
    </xf>
    <xf numFmtId="38" fontId="6" fillId="0" borderId="138" xfId="1" applyFont="1" applyFill="1" applyBorder="1" applyAlignment="1">
      <alignment vertical="center"/>
    </xf>
    <xf numFmtId="194" fontId="6" fillId="0" borderId="142" xfId="3" applyNumberFormat="1" applyFont="1" applyFill="1" applyBorder="1" applyAlignment="1">
      <alignment vertical="center"/>
    </xf>
    <xf numFmtId="2" fontId="6" fillId="0" borderId="380" xfId="3" applyNumberFormat="1" applyFont="1" applyFill="1" applyBorder="1" applyAlignment="1">
      <alignment horizontal="right" vertical="center"/>
    </xf>
    <xf numFmtId="0" fontId="1" fillId="0" borderId="0" xfId="0" applyFont="1" applyBorder="1">
      <alignment vertical="center"/>
    </xf>
    <xf numFmtId="3" fontId="6" fillId="2" borderId="295" xfId="3" applyNumberFormat="1" applyFont="1" applyFill="1" applyBorder="1" applyAlignment="1">
      <alignment vertical="center"/>
    </xf>
    <xf numFmtId="3" fontId="6" fillId="2" borderId="366" xfId="3" applyNumberFormat="1" applyFont="1" applyFill="1" applyBorder="1" applyAlignment="1">
      <alignment vertical="center"/>
    </xf>
    <xf numFmtId="2" fontId="6" fillId="2" borderId="367" xfId="3" applyNumberFormat="1" applyFont="1" applyFill="1" applyBorder="1" applyAlignment="1">
      <alignment vertical="center"/>
    </xf>
    <xf numFmtId="3" fontId="6" fillId="2" borderId="358" xfId="3" applyNumberFormat="1" applyFont="1" applyFill="1" applyBorder="1" applyAlignment="1">
      <alignment vertical="center"/>
    </xf>
    <xf numFmtId="2" fontId="6" fillId="2" borderId="380" xfId="3" applyNumberFormat="1" applyFont="1" applyFill="1" applyBorder="1" applyAlignment="1">
      <alignment vertical="center"/>
    </xf>
    <xf numFmtId="3" fontId="32" fillId="2" borderId="295" xfId="3" applyNumberFormat="1" applyFont="1" applyFill="1" applyBorder="1" applyAlignment="1">
      <alignment vertical="center"/>
    </xf>
    <xf numFmtId="38" fontId="6" fillId="2" borderId="366" xfId="1" applyFont="1" applyFill="1" applyBorder="1" applyAlignment="1">
      <alignment vertical="center"/>
    </xf>
    <xf numFmtId="181" fontId="6" fillId="2" borderId="366" xfId="3" applyNumberFormat="1" applyFont="1" applyFill="1" applyBorder="1" applyAlignment="1">
      <alignment vertical="center"/>
    </xf>
    <xf numFmtId="194" fontId="6" fillId="2" borderId="367" xfId="3" applyNumberFormat="1" applyFont="1" applyFill="1" applyBorder="1" applyAlignment="1">
      <alignment vertical="center"/>
    </xf>
    <xf numFmtId="178" fontId="2" fillId="0" borderId="0" xfId="3" applyNumberFormat="1" applyFont="1" applyBorder="1" applyAlignment="1">
      <alignment vertical="center"/>
    </xf>
    <xf numFmtId="177" fontId="34" fillId="0" borderId="0" xfId="3" applyNumberFormat="1" applyFont="1" applyBorder="1"/>
    <xf numFmtId="177" fontId="34" fillId="0" borderId="0" xfId="3" applyNumberFormat="1" applyFont="1"/>
    <xf numFmtId="177" fontId="32" fillId="0" borderId="0" xfId="3" applyNumberFormat="1" applyFont="1"/>
    <xf numFmtId="184" fontId="5" fillId="0" borderId="366" xfId="4" applyNumberFormat="1" applyFont="1" applyFill="1" applyBorder="1" applyAlignment="1">
      <alignment vertical="center"/>
    </xf>
    <xf numFmtId="3" fontId="6" fillId="0" borderId="304" xfId="5" applyNumberFormat="1" applyFont="1" applyFill="1" applyBorder="1" applyAlignment="1">
      <alignment horizontal="center" vertical="center" wrapText="1" shrinkToFit="1"/>
    </xf>
    <xf numFmtId="3" fontId="6" fillId="0" borderId="304" xfId="5" applyNumberFormat="1" applyFont="1" applyFill="1" applyBorder="1" applyAlignment="1">
      <alignment horizontal="center" vertical="center" shrinkToFit="1"/>
    </xf>
    <xf numFmtId="0" fontId="6" fillId="0" borderId="304" xfId="5" applyFont="1" applyFill="1" applyBorder="1" applyAlignment="1">
      <alignment horizontal="center" vertical="center" shrinkToFit="1"/>
    </xf>
    <xf numFmtId="3" fontId="6" fillId="0" borderId="304" xfId="5" applyNumberFormat="1" applyFont="1" applyFill="1" applyBorder="1" applyAlignment="1">
      <alignment vertical="center" shrinkToFit="1"/>
    </xf>
    <xf numFmtId="0" fontId="6" fillId="0" borderId="304" xfId="10" applyFont="1" applyFill="1" applyBorder="1" applyAlignment="1">
      <alignment horizontal="center" vertical="center" shrinkToFit="1"/>
    </xf>
    <xf numFmtId="0" fontId="6" fillId="0" borderId="335" xfId="10" applyFont="1" applyFill="1" applyBorder="1" applyAlignment="1">
      <alignment horizontal="center" vertical="center" shrinkToFit="1"/>
    </xf>
    <xf numFmtId="3" fontId="6" fillId="0" borderId="212" xfId="5" applyNumberFormat="1" applyFont="1" applyFill="1" applyBorder="1" applyAlignment="1">
      <alignment horizontal="center" vertical="center" wrapText="1" shrinkToFit="1"/>
    </xf>
    <xf numFmtId="3" fontId="6" fillId="0" borderId="212" xfId="5" applyNumberFormat="1" applyFont="1" applyFill="1" applyBorder="1" applyAlignment="1">
      <alignment horizontal="center" vertical="center" shrinkToFit="1"/>
    </xf>
    <xf numFmtId="0" fontId="6" fillId="0" borderId="340" xfId="10" applyFont="1" applyFill="1" applyBorder="1" applyAlignment="1">
      <alignment horizontal="center" vertical="center" shrinkToFit="1"/>
    </xf>
    <xf numFmtId="184" fontId="6" fillId="0" borderId="155" xfId="5" quotePrefix="1" applyNumberFormat="1" applyFont="1" applyFill="1" applyBorder="1" applyAlignment="1">
      <alignment horizontal="right" vertical="center" shrinkToFit="1"/>
    </xf>
    <xf numFmtId="183" fontId="6" fillId="0" borderId="155" xfId="5" applyNumberFormat="1" applyFont="1" applyFill="1" applyBorder="1" applyAlignment="1">
      <alignment horizontal="right" vertical="center" shrinkToFit="1"/>
    </xf>
    <xf numFmtId="183" fontId="6" fillId="0" borderId="126" xfId="5" applyNumberFormat="1" applyFont="1" applyFill="1" applyBorder="1" applyAlignment="1">
      <alignment horizontal="right" vertical="center" shrinkToFit="1"/>
    </xf>
    <xf numFmtId="183" fontId="6" fillId="0" borderId="37" xfId="5" applyNumberFormat="1" applyFont="1" applyFill="1" applyBorder="1" applyAlignment="1">
      <alignment horizontal="right" vertical="center" shrinkToFit="1"/>
    </xf>
    <xf numFmtId="183" fontId="6" fillId="0" borderId="126" xfId="10" applyNumberFormat="1" applyFont="1" applyFill="1" applyBorder="1" applyAlignment="1">
      <alignment horizontal="right" vertical="center" shrinkToFit="1"/>
    </xf>
    <xf numFmtId="183" fontId="6" fillId="0" borderId="155" xfId="10" applyNumberFormat="1" applyFont="1" applyFill="1" applyBorder="1" applyAlignment="1">
      <alignment horizontal="right" vertical="center" shrinkToFit="1"/>
    </xf>
    <xf numFmtId="183" fontId="6" fillId="0" borderId="44" xfId="10" applyNumberFormat="1" applyFont="1" applyFill="1" applyBorder="1" applyAlignment="1">
      <alignment horizontal="right" vertical="center"/>
    </xf>
    <xf numFmtId="184" fontId="6" fillId="0" borderId="317" xfId="5" quotePrefix="1" applyNumberFormat="1" applyFont="1" applyFill="1" applyBorder="1" applyAlignment="1">
      <alignment horizontal="right" vertical="center" shrinkToFit="1"/>
    </xf>
    <xf numFmtId="183" fontId="6" fillId="0" borderId="317" xfId="5" applyNumberFormat="1" applyFont="1" applyFill="1" applyBorder="1" applyAlignment="1">
      <alignment horizontal="right" vertical="center" shrinkToFit="1"/>
    </xf>
    <xf numFmtId="183" fontId="6" fillId="0" borderId="48" xfId="5" applyNumberFormat="1" applyFont="1" applyFill="1" applyBorder="1" applyAlignment="1">
      <alignment horizontal="right" vertical="center" shrinkToFit="1"/>
    </xf>
    <xf numFmtId="183" fontId="6" fillId="0" borderId="315" xfId="5" applyNumberFormat="1" applyFont="1" applyFill="1" applyBorder="1" applyAlignment="1">
      <alignment horizontal="right" vertical="center" shrinkToFit="1"/>
    </xf>
    <xf numFmtId="183" fontId="6" fillId="0" borderId="48" xfId="10" applyNumberFormat="1" applyFont="1" applyFill="1" applyBorder="1" applyAlignment="1">
      <alignment horizontal="right" vertical="center" shrinkToFit="1"/>
    </xf>
    <xf numFmtId="183" fontId="6" fillId="0" borderId="317" xfId="10" applyNumberFormat="1" applyFont="1" applyFill="1" applyBorder="1" applyAlignment="1">
      <alignment horizontal="right" vertical="center" shrinkToFit="1"/>
    </xf>
    <xf numFmtId="183" fontId="6" fillId="0" borderId="318" xfId="10" applyNumberFormat="1" applyFont="1" applyFill="1" applyBorder="1" applyAlignment="1">
      <alignment horizontal="right" vertical="center"/>
    </xf>
    <xf numFmtId="184" fontId="6" fillId="0" borderId="319" xfId="5" quotePrefix="1" applyNumberFormat="1" applyFont="1" applyFill="1" applyBorder="1" applyAlignment="1">
      <alignment horizontal="right" vertical="center" shrinkToFit="1"/>
    </xf>
    <xf numFmtId="183" fontId="6" fillId="0" borderId="320" xfId="5" applyNumberFormat="1" applyFont="1" applyFill="1" applyBorder="1" applyAlignment="1">
      <alignment horizontal="right" vertical="center" shrinkToFit="1"/>
    </xf>
    <xf numFmtId="183" fontId="6" fillId="0" borderId="319" xfId="5" applyNumberFormat="1" applyFont="1" applyFill="1" applyBorder="1" applyAlignment="1">
      <alignment horizontal="right" vertical="center" shrinkToFit="1"/>
    </xf>
    <xf numFmtId="183" fontId="6" fillId="0" borderId="322" xfId="5" applyNumberFormat="1" applyFont="1" applyFill="1" applyBorder="1" applyAlignment="1">
      <alignment horizontal="right" vertical="center" shrinkToFit="1"/>
    </xf>
    <xf numFmtId="183" fontId="6" fillId="0" borderId="320" xfId="10" applyNumberFormat="1" applyFont="1" applyFill="1" applyBorder="1" applyAlignment="1">
      <alignment horizontal="right" vertical="center" shrinkToFit="1"/>
    </xf>
    <xf numFmtId="183" fontId="6" fillId="0" borderId="319" xfId="10" applyNumberFormat="1" applyFont="1" applyFill="1" applyBorder="1" applyAlignment="1">
      <alignment horizontal="right" vertical="center" shrinkToFit="1"/>
    </xf>
    <xf numFmtId="183" fontId="6" fillId="0" borderId="324" xfId="10" applyNumberFormat="1" applyFont="1" applyFill="1" applyBorder="1" applyAlignment="1">
      <alignment horizontal="right" vertical="center"/>
    </xf>
    <xf numFmtId="184" fontId="6" fillId="0" borderId="138" xfId="5" quotePrefix="1" applyNumberFormat="1" applyFont="1" applyFill="1" applyBorder="1" applyAlignment="1">
      <alignment horizontal="right" vertical="center" shrinkToFit="1"/>
    </xf>
    <xf numFmtId="183" fontId="6" fillId="0" borderId="138" xfId="5" applyNumberFormat="1" applyFont="1" applyFill="1" applyBorder="1" applyAlignment="1">
      <alignment horizontal="right" vertical="center" shrinkToFit="1"/>
    </xf>
    <xf numFmtId="183" fontId="6" fillId="0" borderId="0" xfId="5" applyNumberFormat="1" applyFont="1" applyFill="1" applyBorder="1" applyAlignment="1">
      <alignment horizontal="right" vertical="center" shrinkToFit="1"/>
    </xf>
    <xf numFmtId="183" fontId="6" fillId="0" borderId="341" xfId="5" applyNumberFormat="1" applyFont="1" applyFill="1" applyBorder="1" applyAlignment="1">
      <alignment horizontal="right" vertical="center" shrinkToFit="1"/>
    </xf>
    <xf numFmtId="183" fontId="6" fillId="0" borderId="0" xfId="10" applyNumberFormat="1" applyFont="1" applyFill="1" applyBorder="1" applyAlignment="1">
      <alignment horizontal="right" vertical="center" shrinkToFit="1"/>
    </xf>
    <xf numFmtId="183" fontId="6" fillId="0" borderId="138" xfId="10" applyNumberFormat="1" applyFont="1" applyFill="1" applyBorder="1" applyAlignment="1">
      <alignment horizontal="right" vertical="center" shrinkToFit="1"/>
    </xf>
    <xf numFmtId="183" fontId="6" fillId="0" borderId="142" xfId="10" applyNumberFormat="1" applyFont="1" applyFill="1" applyBorder="1" applyAlignment="1">
      <alignment horizontal="right" vertical="center"/>
    </xf>
    <xf numFmtId="184" fontId="6" fillId="0" borderId="29" xfId="5" quotePrefix="1" applyNumberFormat="1" applyFont="1" applyFill="1" applyBorder="1" applyAlignment="1">
      <alignment horizontal="right" vertical="center" shrinkToFit="1"/>
    </xf>
    <xf numFmtId="183" fontId="6" fillId="0" borderId="29" xfId="5" applyNumberFormat="1" applyFont="1" applyFill="1" applyBorder="1" applyAlignment="1">
      <alignment horizontal="right" vertical="center" shrinkToFit="1"/>
    </xf>
    <xf numFmtId="183" fontId="6" fillId="0" borderId="223" xfId="5" applyNumberFormat="1" applyFont="1" applyFill="1" applyBorder="1" applyAlignment="1">
      <alignment horizontal="right" vertical="center" shrinkToFit="1"/>
    </xf>
    <xf numFmtId="183" fontId="6" fillId="0" borderId="343" xfId="5" applyNumberFormat="1" applyFont="1" applyFill="1" applyBorder="1" applyAlignment="1">
      <alignment horizontal="right" vertical="center" shrinkToFit="1"/>
    </xf>
    <xf numFmtId="183" fontId="6" fillId="0" borderId="223" xfId="10" applyNumberFormat="1" applyFont="1" applyFill="1" applyBorder="1" applyAlignment="1">
      <alignment horizontal="right" vertical="center" shrinkToFit="1"/>
    </xf>
    <xf numFmtId="183" fontId="6" fillId="0" borderId="29" xfId="10" applyNumberFormat="1" applyFont="1" applyFill="1" applyBorder="1" applyAlignment="1">
      <alignment horizontal="right" vertical="center" shrinkToFit="1"/>
    </xf>
    <xf numFmtId="183" fontId="6" fillId="0" borderId="23" xfId="10" applyNumberFormat="1" applyFont="1" applyFill="1" applyBorder="1" applyAlignment="1">
      <alignment horizontal="right" vertical="center"/>
    </xf>
    <xf numFmtId="183" fontId="6" fillId="0" borderId="344" xfId="10" applyNumberFormat="1" applyFont="1" applyFill="1" applyBorder="1" applyAlignment="1">
      <alignment horizontal="right" vertical="center" shrinkToFit="1"/>
    </xf>
    <xf numFmtId="0" fontId="17" fillId="0" borderId="203" xfId="0" applyFont="1" applyBorder="1" applyAlignment="1">
      <alignment horizontal="center" vertical="center"/>
    </xf>
    <xf numFmtId="0" fontId="17" fillId="0" borderId="185" xfId="0" applyFont="1" applyBorder="1">
      <alignment vertical="center"/>
    </xf>
    <xf numFmtId="0" fontId="17" fillId="0" borderId="138" xfId="0" applyFont="1" applyBorder="1">
      <alignment vertical="center"/>
    </xf>
    <xf numFmtId="0" fontId="17" fillId="0" borderId="0" xfId="0" applyFont="1" applyAlignment="1">
      <alignment horizontal="right" vertical="center"/>
    </xf>
    <xf numFmtId="0" fontId="17" fillId="0" borderId="204" xfId="0" applyFont="1" applyBorder="1">
      <alignment vertical="center"/>
    </xf>
    <xf numFmtId="0" fontId="17" fillId="0" borderId="0" xfId="0" applyFont="1" applyAlignment="1">
      <alignment horizontal="center" vertical="center"/>
    </xf>
    <xf numFmtId="0" fontId="39" fillId="0" borderId="0" xfId="0" applyFont="1" applyBorder="1" applyAlignment="1">
      <alignment horizontal="right" vertical="center"/>
    </xf>
    <xf numFmtId="0" fontId="39" fillId="0" borderId="0" xfId="0" quotePrefix="1" applyFont="1" applyAlignment="1">
      <alignment horizontal="right" vertical="center"/>
    </xf>
    <xf numFmtId="0" fontId="39" fillId="0" borderId="0" xfId="0" applyFont="1" applyAlignment="1">
      <alignment horizontal="right" vertical="center"/>
    </xf>
    <xf numFmtId="0" fontId="39" fillId="0" borderId="205" xfId="0" applyFont="1" applyBorder="1" applyAlignment="1">
      <alignment horizontal="right" vertical="center"/>
    </xf>
    <xf numFmtId="0" fontId="39" fillId="0" borderId="202" xfId="0" applyFont="1" applyBorder="1" applyAlignment="1">
      <alignment horizontal="right" vertical="center"/>
    </xf>
    <xf numFmtId="0" fontId="39" fillId="0" borderId="159" xfId="0" applyFont="1" applyBorder="1" applyAlignment="1">
      <alignment horizontal="right" vertical="center"/>
    </xf>
    <xf numFmtId="0" fontId="39" fillId="0" borderId="159" xfId="0" quotePrefix="1" applyFont="1" applyBorder="1" applyAlignment="1">
      <alignment horizontal="right" vertical="center"/>
    </xf>
    <xf numFmtId="0" fontId="39" fillId="0" borderId="198" xfId="0" applyFont="1" applyBorder="1" applyAlignment="1">
      <alignment horizontal="right" vertical="center"/>
    </xf>
    <xf numFmtId="3" fontId="5" fillId="0" borderId="192" xfId="0" applyNumberFormat="1" applyFont="1" applyFill="1" applyBorder="1" applyAlignment="1">
      <alignment vertical="center"/>
    </xf>
    <xf numFmtId="182" fontId="5" fillId="0" borderId="358" xfId="7" applyNumberFormat="1" applyFont="1" applyFill="1" applyBorder="1" applyAlignment="1" applyProtection="1">
      <alignment vertical="center"/>
    </xf>
    <xf numFmtId="182" fontId="5" fillId="0" borderId="366" xfId="1" applyNumberFormat="1" applyFont="1" applyFill="1" applyBorder="1" applyAlignment="1" applyProtection="1">
      <alignment vertical="center"/>
    </xf>
    <xf numFmtId="182" fontId="5" fillId="0" borderId="384" xfId="7" applyNumberFormat="1" applyFont="1" applyFill="1" applyBorder="1" applyAlignment="1" applyProtection="1">
      <alignment vertical="center"/>
    </xf>
    <xf numFmtId="38" fontId="5" fillId="0" borderId="366" xfId="1" applyFont="1" applyFill="1" applyBorder="1" applyAlignment="1">
      <alignment vertical="center"/>
    </xf>
    <xf numFmtId="181" fontId="5" fillId="0" borderId="367" xfId="7" applyNumberFormat="1" applyFont="1" applyFill="1" applyBorder="1" applyAlignment="1" applyProtection="1">
      <alignment vertical="center"/>
    </xf>
    <xf numFmtId="182" fontId="5" fillId="0" borderId="385" xfId="7" applyNumberFormat="1" applyFont="1" applyFill="1" applyBorder="1" applyAlignment="1" applyProtection="1">
      <alignment vertical="center"/>
    </xf>
    <xf numFmtId="182" fontId="5" fillId="0" borderId="386" xfId="1" applyNumberFormat="1" applyFont="1" applyFill="1" applyBorder="1" applyAlignment="1" applyProtection="1">
      <alignment vertical="center"/>
    </xf>
    <xf numFmtId="182" fontId="5" fillId="0" borderId="387" xfId="7" applyNumberFormat="1" applyFont="1" applyFill="1" applyBorder="1" applyAlignment="1" applyProtection="1">
      <alignment vertical="center"/>
    </xf>
    <xf numFmtId="38" fontId="5" fillId="0" borderId="386" xfId="1" applyFont="1" applyFill="1" applyBorder="1" applyAlignment="1">
      <alignment vertical="center"/>
    </xf>
    <xf numFmtId="181" fontId="5" fillId="0" borderId="44" xfId="7" applyNumberFormat="1" applyFont="1" applyFill="1" applyBorder="1" applyAlignment="1" applyProtection="1">
      <alignment vertical="center"/>
    </xf>
    <xf numFmtId="182" fontId="5" fillId="0" borderId="347" xfId="7" applyNumberFormat="1" applyFont="1" applyFill="1" applyBorder="1" applyAlignment="1" applyProtection="1">
      <alignment vertical="center"/>
    </xf>
    <xf numFmtId="182" fontId="5" fillId="0" borderId="319" xfId="1" applyNumberFormat="1" applyFont="1" applyFill="1" applyBorder="1" applyAlignment="1" applyProtection="1">
      <alignment vertical="center"/>
    </xf>
    <xf numFmtId="182" fontId="5" fillId="0" borderId="320" xfId="7" applyNumberFormat="1" applyFont="1" applyFill="1" applyBorder="1" applyAlignment="1" applyProtection="1">
      <alignment vertical="center"/>
    </xf>
    <xf numFmtId="181" fontId="5" fillId="0" borderId="381" xfId="7" applyNumberFormat="1" applyFont="1" applyFill="1" applyBorder="1" applyAlignment="1" applyProtection="1">
      <alignment vertical="center"/>
    </xf>
    <xf numFmtId="181" fontId="5" fillId="0" borderId="0" xfId="7" applyNumberFormat="1" applyFont="1" applyFill="1" applyBorder="1" applyAlignment="1" applyProtection="1">
      <alignment vertical="center"/>
    </xf>
    <xf numFmtId="182" fontId="5" fillId="0" borderId="25" xfId="7" applyNumberFormat="1" applyFont="1" applyFill="1" applyBorder="1" applyAlignment="1" applyProtection="1">
      <alignment vertical="center"/>
    </xf>
    <xf numFmtId="182" fontId="5" fillId="0" borderId="138" xfId="1" applyNumberFormat="1" applyFont="1" applyFill="1" applyBorder="1" applyAlignment="1" applyProtection="1">
      <alignment vertical="center"/>
    </xf>
    <xf numFmtId="182" fontId="5" fillId="0" borderId="0" xfId="7" applyNumberFormat="1" applyFont="1" applyFill="1" applyBorder="1" applyAlignment="1" applyProtection="1">
      <alignment vertical="center"/>
    </xf>
    <xf numFmtId="38" fontId="5" fillId="0" borderId="138" xfId="1" applyFont="1" applyFill="1" applyBorder="1" applyAlignment="1">
      <alignment vertical="center"/>
    </xf>
    <xf numFmtId="181" fontId="5" fillId="0" borderId="142" xfId="7" applyNumberFormat="1" applyFont="1" applyFill="1" applyBorder="1" applyAlignment="1" applyProtection="1">
      <alignment vertical="center"/>
    </xf>
    <xf numFmtId="182" fontId="5" fillId="0" borderId="113" xfId="7" applyNumberFormat="1" applyFont="1" applyFill="1" applyBorder="1" applyAlignment="1" applyProtection="1">
      <alignment vertical="center"/>
    </xf>
    <xf numFmtId="182" fontId="5" fillId="0" borderId="54" xfId="7" applyNumberFormat="1" applyFont="1" applyFill="1" applyBorder="1" applyAlignment="1" applyProtection="1">
      <alignment vertical="center"/>
    </xf>
    <xf numFmtId="182" fontId="5" fillId="0" borderId="353" xfId="1" applyNumberFormat="1" applyFont="1" applyFill="1" applyBorder="1" applyAlignment="1" applyProtection="1">
      <alignment vertical="center"/>
    </xf>
    <xf numFmtId="182" fontId="5" fillId="0" borderId="227" xfId="7" applyNumberFormat="1" applyFont="1" applyFill="1" applyBorder="1" applyAlignment="1" applyProtection="1">
      <alignment vertical="center"/>
    </xf>
    <xf numFmtId="38" fontId="5" fillId="0" borderId="353" xfId="1" applyFont="1" applyFill="1" applyBorder="1" applyAlignment="1">
      <alignment vertical="center"/>
    </xf>
    <xf numFmtId="181" fontId="5" fillId="0" borderId="388" xfId="7" applyNumberFormat="1" applyFont="1" applyFill="1" applyBorder="1" applyAlignment="1" applyProtection="1">
      <alignment vertical="center"/>
    </xf>
    <xf numFmtId="3" fontId="5" fillId="0" borderId="0" xfId="7" applyNumberFormat="1" applyFont="1" applyFill="1" applyBorder="1" applyAlignment="1" applyProtection="1">
      <alignment horizontal="left" vertical="center"/>
    </xf>
    <xf numFmtId="0" fontId="20" fillId="0" borderId="0" xfId="7" applyFont="1" applyAlignment="1">
      <alignment vertical="center"/>
    </xf>
    <xf numFmtId="0" fontId="22" fillId="0" borderId="0" xfId="7" applyFont="1" applyAlignment="1">
      <alignment vertical="center"/>
    </xf>
    <xf numFmtId="0" fontId="22" fillId="0" borderId="0" xfId="8" applyFont="1" applyFill="1"/>
    <xf numFmtId="3" fontId="5" fillId="0" borderId="0" xfId="7" applyNumberFormat="1" applyFont="1" applyFill="1" applyBorder="1" applyAlignment="1" applyProtection="1">
      <alignment horizontal="right" vertical="center"/>
    </xf>
    <xf numFmtId="3" fontId="5" fillId="0" borderId="390" xfId="7" applyNumberFormat="1" applyFont="1" applyFill="1" applyBorder="1" applyAlignment="1" applyProtection="1">
      <alignment horizontal="center" vertical="center"/>
    </xf>
    <xf numFmtId="3" fontId="11" fillId="0" borderId="393" xfId="7" applyNumberFormat="1" applyFont="1" applyFill="1" applyBorder="1" applyAlignment="1" applyProtection="1">
      <alignment horizontal="center" vertical="center"/>
    </xf>
    <xf numFmtId="3" fontId="5" fillId="0" borderId="394" xfId="7" applyNumberFormat="1" applyFont="1" applyFill="1" applyBorder="1" applyAlignment="1" applyProtection="1">
      <alignment horizontal="center" vertical="center" shrinkToFit="1"/>
    </xf>
    <xf numFmtId="0" fontId="5" fillId="0" borderId="0" xfId="7" applyFont="1" applyFill="1"/>
    <xf numFmtId="182" fontId="5" fillId="0" borderId="132" xfId="7" applyNumberFormat="1" applyFont="1" applyFill="1" applyBorder="1" applyAlignment="1" applyProtection="1">
      <alignment vertical="center"/>
    </xf>
    <xf numFmtId="182" fontId="5" fillId="0" borderId="395" xfId="1" applyNumberFormat="1" applyFont="1" applyFill="1" applyBorder="1" applyAlignment="1" applyProtection="1">
      <alignment vertical="center"/>
    </xf>
    <xf numFmtId="182" fontId="5" fillId="0" borderId="182" xfId="7" applyNumberFormat="1" applyFont="1" applyFill="1" applyBorder="1" applyAlignment="1" applyProtection="1">
      <alignment vertical="center"/>
    </xf>
    <xf numFmtId="38" fontId="5" fillId="0" borderId="395" xfId="1" applyFont="1" applyFill="1" applyBorder="1" applyAlignment="1">
      <alignment vertical="center"/>
    </xf>
    <xf numFmtId="181" fontId="5" fillId="0" borderId="129" xfId="7" applyNumberFormat="1" applyFont="1" applyFill="1" applyBorder="1" applyAlignment="1" applyProtection="1">
      <alignment vertical="center"/>
    </xf>
    <xf numFmtId="182" fontId="5" fillId="0" borderId="156" xfId="1" applyNumberFormat="1" applyFont="1" applyFill="1" applyBorder="1" applyAlignment="1" applyProtection="1">
      <alignment vertical="center"/>
    </xf>
    <xf numFmtId="182" fontId="5" fillId="0" borderId="131" xfId="1" applyNumberFormat="1" applyFont="1" applyFill="1" applyBorder="1" applyAlignment="1" applyProtection="1">
      <alignment vertical="center"/>
    </xf>
    <xf numFmtId="38" fontId="5" fillId="0" borderId="131" xfId="1" applyFont="1" applyFill="1" applyBorder="1" applyAlignment="1">
      <alignment vertical="center"/>
    </xf>
    <xf numFmtId="177" fontId="5" fillId="0" borderId="0" xfId="3" applyNumberFormat="1" applyFont="1" applyAlignment="1">
      <alignment vertical="center"/>
    </xf>
    <xf numFmtId="0" fontId="5" fillId="0" borderId="397" xfId="7" applyFont="1" applyBorder="1" applyAlignment="1">
      <alignment horizontal="center" vertical="center" shrinkToFit="1"/>
    </xf>
    <xf numFmtId="3" fontId="5" fillId="0" borderId="398" xfId="3" applyNumberFormat="1" applyFont="1" applyBorder="1" applyAlignment="1">
      <alignment horizontal="center" vertical="center"/>
    </xf>
    <xf numFmtId="177" fontId="5" fillId="0" borderId="399" xfId="3" applyNumberFormat="1" applyFont="1" applyBorder="1" applyAlignment="1">
      <alignment horizontal="center" vertical="center" shrinkToFit="1"/>
    </xf>
    <xf numFmtId="3" fontId="5" fillId="0" borderId="400" xfId="3" applyNumberFormat="1" applyFont="1" applyBorder="1" applyAlignment="1">
      <alignment horizontal="center" vertical="center"/>
    </xf>
    <xf numFmtId="177" fontId="5" fillId="0" borderId="243" xfId="3" applyNumberFormat="1" applyFont="1" applyBorder="1" applyAlignment="1">
      <alignment horizontal="center" vertical="center" shrinkToFit="1"/>
    </xf>
    <xf numFmtId="3" fontId="5" fillId="0" borderId="243" xfId="3" applyNumberFormat="1" applyFont="1" applyBorder="1" applyAlignment="1">
      <alignment horizontal="center" vertical="center"/>
    </xf>
    <xf numFmtId="177" fontId="5" fillId="0" borderId="400" xfId="3" applyNumberFormat="1" applyFont="1" applyBorder="1" applyAlignment="1">
      <alignment horizontal="center" vertical="center" shrinkToFit="1"/>
    </xf>
    <xf numFmtId="3" fontId="5" fillId="0" borderId="399" xfId="3" applyNumberFormat="1" applyFont="1" applyBorder="1" applyAlignment="1">
      <alignment horizontal="center" vertical="center" shrinkToFit="1"/>
    </xf>
    <xf numFmtId="3" fontId="5" fillId="0" borderId="401" xfId="3" applyNumberFormat="1" applyFont="1" applyBorder="1" applyAlignment="1">
      <alignment horizontal="center" vertical="center" shrinkToFit="1"/>
    </xf>
    <xf numFmtId="3" fontId="5" fillId="0" borderId="244" xfId="3" applyNumberFormat="1" applyFont="1" applyBorder="1" applyAlignment="1">
      <alignment horizontal="center" vertical="center" shrinkToFit="1"/>
    </xf>
    <xf numFmtId="3" fontId="5" fillId="0" borderId="16" xfId="3" applyNumberFormat="1" applyFont="1" applyBorder="1" applyAlignment="1">
      <alignment horizontal="center" vertical="center" shrinkToFit="1"/>
    </xf>
    <xf numFmtId="3" fontId="5" fillId="0" borderId="0" xfId="3" applyNumberFormat="1" applyFont="1" applyAlignment="1">
      <alignment horizontal="center" vertical="center" wrapText="1"/>
    </xf>
    <xf numFmtId="181" fontId="5" fillId="0" borderId="402" xfId="3" applyNumberFormat="1" applyFont="1" applyFill="1" applyBorder="1" applyAlignment="1">
      <alignment horizontal="right" vertical="center"/>
    </xf>
    <xf numFmtId="182" fontId="5" fillId="0" borderId="36" xfId="3" applyNumberFormat="1" applyFont="1" applyFill="1" applyBorder="1" applyAlignment="1" applyProtection="1">
      <alignment horizontal="right" vertical="center"/>
      <protection hidden="1"/>
    </xf>
    <xf numFmtId="181" fontId="5" fillId="0" borderId="403" xfId="3" applyNumberFormat="1" applyFont="1" applyFill="1" applyBorder="1" applyAlignment="1" applyProtection="1">
      <alignment horizontal="right" vertical="center"/>
      <protection hidden="1"/>
    </xf>
    <xf numFmtId="195" fontId="5" fillId="0" borderId="403" xfId="3" applyNumberFormat="1" applyFont="1" applyFill="1" applyBorder="1" applyAlignment="1" applyProtection="1">
      <alignment horizontal="right" vertical="center"/>
      <protection hidden="1"/>
    </xf>
    <xf numFmtId="182" fontId="5" fillId="0" borderId="138" xfId="3" applyNumberFormat="1" applyFont="1" applyFill="1" applyBorder="1" applyAlignment="1" applyProtection="1">
      <alignment horizontal="right" vertical="center"/>
      <protection hidden="1"/>
    </xf>
    <xf numFmtId="3" fontId="5" fillId="0" borderId="35" xfId="3" applyNumberFormat="1" applyFont="1" applyFill="1" applyBorder="1" applyAlignment="1" applyProtection="1">
      <alignment horizontal="right" vertical="center"/>
      <protection hidden="1"/>
    </xf>
    <xf numFmtId="184" fontId="5" fillId="0" borderId="402" xfId="3" applyNumberFormat="1" applyFont="1" applyFill="1" applyBorder="1" applyAlignment="1" applyProtection="1">
      <alignment horizontal="right" vertical="center"/>
      <protection hidden="1"/>
    </xf>
    <xf numFmtId="3" fontId="5" fillId="0" borderId="0" xfId="3" applyNumberFormat="1" applyFont="1" applyFill="1" applyAlignment="1">
      <alignment vertical="center"/>
    </xf>
    <xf numFmtId="184" fontId="5" fillId="0" borderId="0" xfId="3" applyNumberFormat="1" applyFont="1" applyFill="1" applyAlignment="1">
      <alignment vertical="center"/>
    </xf>
    <xf numFmtId="181" fontId="5" fillId="0" borderId="367" xfId="3" applyNumberFormat="1" applyFont="1" applyFill="1" applyBorder="1" applyAlignment="1">
      <alignment horizontal="right" vertical="center"/>
    </xf>
    <xf numFmtId="182" fontId="5" fillId="0" borderId="250" xfId="3" applyNumberFormat="1" applyFont="1" applyFill="1" applyBorder="1" applyAlignment="1" applyProtection="1">
      <alignment horizontal="right" vertical="center"/>
      <protection hidden="1"/>
    </xf>
    <xf numFmtId="181" fontId="5" fillId="0" borderId="366" xfId="3" applyNumberFormat="1" applyFont="1" applyFill="1" applyBorder="1" applyAlignment="1" applyProtection="1">
      <alignment horizontal="right" vertical="center"/>
      <protection hidden="1"/>
    </xf>
    <xf numFmtId="195" fontId="5" fillId="0" borderId="366" xfId="3" applyNumberFormat="1" applyFont="1" applyFill="1" applyBorder="1" applyAlignment="1" applyProtection="1">
      <alignment horizontal="right" vertical="center"/>
      <protection hidden="1"/>
    </xf>
    <xf numFmtId="182" fontId="5" fillId="0" borderId="366" xfId="3" applyNumberFormat="1" applyFont="1" applyFill="1" applyBorder="1" applyAlignment="1" applyProtection="1">
      <alignment horizontal="right" vertical="center"/>
      <protection hidden="1"/>
    </xf>
    <xf numFmtId="3" fontId="5" fillId="0" borderId="295" xfId="3" applyNumberFormat="1" applyFont="1" applyFill="1" applyBorder="1" applyAlignment="1" applyProtection="1">
      <alignment horizontal="right" vertical="center"/>
      <protection hidden="1"/>
    </xf>
    <xf numFmtId="184" fontId="5" fillId="0" borderId="367" xfId="3" applyNumberFormat="1" applyFont="1" applyFill="1" applyBorder="1" applyAlignment="1" applyProtection="1">
      <alignment horizontal="right" vertical="center"/>
      <protection hidden="1"/>
    </xf>
    <xf numFmtId="182" fontId="5" fillId="0" borderId="403" xfId="3" applyNumberFormat="1" applyFont="1" applyFill="1" applyBorder="1" applyAlignment="1" applyProtection="1">
      <alignment horizontal="right" vertical="center"/>
      <protection hidden="1"/>
    </xf>
    <xf numFmtId="182" fontId="5" fillId="0" borderId="29" xfId="3" applyNumberFormat="1" applyFont="1" applyFill="1" applyBorder="1" applyAlignment="1" applyProtection="1">
      <alignment horizontal="right" vertical="center"/>
      <protection hidden="1"/>
    </xf>
    <xf numFmtId="181" fontId="5" fillId="0" borderId="29" xfId="3" applyNumberFormat="1" applyFont="1" applyFill="1" applyBorder="1" applyAlignment="1" applyProtection="1">
      <alignment horizontal="right" vertical="center"/>
      <protection hidden="1"/>
    </xf>
    <xf numFmtId="3" fontId="5" fillId="0" borderId="359" xfId="3" applyNumberFormat="1" applyFont="1" applyFill="1" applyBorder="1" applyAlignment="1" applyProtection="1">
      <alignment horizontal="right" vertical="center"/>
      <protection hidden="1"/>
    </xf>
    <xf numFmtId="181" fontId="5" fillId="0" borderId="342" xfId="3" applyNumberFormat="1" applyFont="1" applyFill="1" applyBorder="1" applyAlignment="1">
      <alignment horizontal="right" vertical="center"/>
    </xf>
    <xf numFmtId="182" fontId="5" fillId="0" borderId="359" xfId="3" applyNumberFormat="1" applyFont="1" applyFill="1" applyBorder="1" applyAlignment="1" applyProtection="1">
      <alignment horizontal="right" vertical="center"/>
      <protection hidden="1"/>
    </xf>
    <xf numFmtId="195" fontId="5" fillId="0" borderId="29" xfId="3" applyNumberFormat="1" applyFont="1" applyFill="1" applyBorder="1" applyAlignment="1" applyProtection="1">
      <alignment horizontal="right" vertical="center"/>
      <protection hidden="1"/>
    </xf>
    <xf numFmtId="184" fontId="5" fillId="0" borderId="0" xfId="3" applyNumberFormat="1" applyFont="1" applyAlignment="1">
      <alignment vertical="center"/>
    </xf>
    <xf numFmtId="181" fontId="5" fillId="0" borderId="380" xfId="3" applyNumberFormat="1" applyFont="1" applyFill="1" applyBorder="1" applyAlignment="1">
      <alignment horizontal="right" vertical="center"/>
    </xf>
    <xf numFmtId="182" fontId="5" fillId="0" borderId="295" xfId="3" applyNumberFormat="1" applyFont="1" applyFill="1" applyBorder="1" applyAlignment="1" applyProtection="1">
      <alignment horizontal="right" vertical="center"/>
      <protection hidden="1"/>
    </xf>
    <xf numFmtId="184" fontId="5" fillId="0" borderId="388" xfId="3" applyNumberFormat="1" applyFont="1" applyFill="1" applyBorder="1" applyAlignment="1" applyProtection="1">
      <alignment horizontal="right" vertical="center"/>
      <protection hidden="1"/>
    </xf>
    <xf numFmtId="181" fontId="5" fillId="0" borderId="381" xfId="3" applyNumberFormat="1" applyFont="1" applyFill="1" applyBorder="1" applyAlignment="1">
      <alignment horizontal="right" vertical="center"/>
    </xf>
    <xf numFmtId="182" fontId="5" fillId="0" borderId="255" xfId="3" applyNumberFormat="1" applyFont="1" applyFill="1" applyBorder="1" applyAlignment="1" applyProtection="1">
      <alignment horizontal="right" vertical="center"/>
      <protection hidden="1"/>
    </xf>
    <xf numFmtId="181" fontId="5" fillId="0" borderId="319" xfId="3" applyNumberFormat="1" applyFont="1" applyFill="1" applyBorder="1" applyAlignment="1" applyProtection="1">
      <alignment horizontal="right" vertical="center"/>
      <protection hidden="1"/>
    </xf>
    <xf numFmtId="195" fontId="5" fillId="0" borderId="320" xfId="3" applyNumberFormat="1" applyFont="1" applyFill="1" applyBorder="1" applyAlignment="1" applyProtection="1">
      <alignment horizontal="right" vertical="center"/>
      <protection hidden="1"/>
    </xf>
    <xf numFmtId="3" fontId="5" fillId="0" borderId="255" xfId="3" applyNumberFormat="1" applyFont="1" applyFill="1" applyBorder="1" applyAlignment="1" applyProtection="1">
      <alignment horizontal="right" vertical="center"/>
      <protection hidden="1"/>
    </xf>
    <xf numFmtId="181" fontId="5" fillId="0" borderId="142" xfId="3" applyNumberFormat="1" applyFont="1" applyFill="1" applyBorder="1" applyAlignment="1">
      <alignment horizontal="right" vertical="center"/>
    </xf>
    <xf numFmtId="182" fontId="5" fillId="0" borderId="1" xfId="3" applyNumberFormat="1" applyFont="1" applyFill="1" applyBorder="1" applyAlignment="1" applyProtection="1">
      <alignment horizontal="right" vertical="center"/>
      <protection hidden="1"/>
    </xf>
    <xf numFmtId="181" fontId="5" fillId="0" borderId="138" xfId="3" applyNumberFormat="1" applyFont="1" applyFill="1" applyBorder="1" applyAlignment="1" applyProtection="1">
      <alignment horizontal="right" vertical="center"/>
      <protection hidden="1"/>
    </xf>
    <xf numFmtId="195" fontId="5" fillId="0" borderId="138" xfId="3" applyNumberFormat="1" applyFont="1" applyFill="1" applyBorder="1" applyAlignment="1" applyProtection="1">
      <alignment horizontal="right" vertical="center"/>
      <protection hidden="1"/>
    </xf>
    <xf numFmtId="3" fontId="5" fillId="0" borderId="21" xfId="3" applyNumberFormat="1" applyFont="1" applyFill="1" applyBorder="1" applyAlignment="1" applyProtection="1">
      <alignment horizontal="right" vertical="center"/>
      <protection hidden="1"/>
    </xf>
    <xf numFmtId="184" fontId="5" fillId="0" borderId="23" xfId="3" applyNumberFormat="1" applyFont="1" applyFill="1" applyBorder="1" applyAlignment="1" applyProtection="1">
      <alignment horizontal="right" vertical="center"/>
      <protection hidden="1"/>
    </xf>
    <xf numFmtId="3" fontId="5" fillId="0" borderId="396" xfId="3" applyNumberFormat="1" applyFont="1" applyFill="1" applyBorder="1" applyAlignment="1">
      <alignment vertical="center" shrinkToFit="1"/>
    </xf>
    <xf numFmtId="0" fontId="5" fillId="0" borderId="284" xfId="3" applyNumberFormat="1" applyFont="1" applyFill="1" applyBorder="1" applyAlignment="1">
      <alignment vertical="center"/>
    </xf>
    <xf numFmtId="0" fontId="0" fillId="0" borderId="274" xfId="0" applyBorder="1" applyAlignment="1">
      <alignment vertical="center"/>
    </xf>
    <xf numFmtId="0" fontId="0" fillId="0" borderId="19" xfId="0" applyBorder="1" applyAlignment="1">
      <alignment vertical="center"/>
    </xf>
    <xf numFmtId="3" fontId="5" fillId="0" borderId="32" xfId="3" applyNumberFormat="1" applyFont="1" applyFill="1" applyBorder="1" applyAlignment="1">
      <alignment vertical="center" wrapText="1"/>
    </xf>
    <xf numFmtId="3" fontId="5" fillId="0" borderId="389" xfId="3" applyNumberFormat="1" applyFont="1" applyFill="1" applyBorder="1" applyAlignment="1">
      <alignment vertical="center" wrapText="1"/>
    </xf>
    <xf numFmtId="3" fontId="5" fillId="0" borderId="31" xfId="3" applyNumberFormat="1" applyFont="1" applyFill="1" applyBorder="1" applyAlignment="1">
      <alignment vertical="center" wrapText="1"/>
    </xf>
    <xf numFmtId="3" fontId="5" fillId="0" borderId="0" xfId="3" applyNumberFormat="1" applyFont="1" applyBorder="1" applyAlignment="1">
      <alignment horizontal="left" vertical="center" shrinkToFit="1"/>
    </xf>
    <xf numFmtId="38" fontId="7" fillId="0" borderId="0" xfId="1" applyFont="1" applyFill="1" applyBorder="1" applyAlignment="1">
      <alignment vertical="center"/>
    </xf>
    <xf numFmtId="178" fontId="7" fillId="0" borderId="0" xfId="1" applyNumberFormat="1" applyFont="1" applyFill="1" applyBorder="1" applyAlignment="1">
      <alignment vertical="center"/>
    </xf>
    <xf numFmtId="3" fontId="5" fillId="0" borderId="0" xfId="3" applyNumberFormat="1" applyFont="1" applyFill="1" applyBorder="1" applyAlignment="1">
      <alignment horizontal="left" vertical="center" shrinkToFit="1"/>
    </xf>
    <xf numFmtId="3" fontId="40" fillId="0" borderId="0" xfId="3" applyNumberFormat="1" applyFont="1" applyFill="1" applyAlignment="1">
      <alignment vertical="center"/>
    </xf>
    <xf numFmtId="3" fontId="7" fillId="0" borderId="0" xfId="3" applyNumberFormat="1" applyFont="1" applyBorder="1" applyAlignment="1">
      <alignment horizontal="left" vertical="center"/>
    </xf>
    <xf numFmtId="177" fontId="5" fillId="0" borderId="0" xfId="3" applyNumberFormat="1" applyFont="1" applyFill="1" applyAlignment="1">
      <alignment vertical="center"/>
    </xf>
    <xf numFmtId="193" fontId="5" fillId="0" borderId="0" xfId="3" applyNumberFormat="1" applyFont="1" applyFill="1" applyAlignment="1">
      <alignment vertical="center"/>
    </xf>
    <xf numFmtId="193" fontId="5" fillId="0" borderId="0" xfId="3" applyNumberFormat="1" applyFont="1" applyAlignment="1">
      <alignment vertical="center"/>
    </xf>
    <xf numFmtId="189" fontId="5" fillId="0" borderId="0" xfId="3" applyNumberFormat="1" applyFont="1" applyBorder="1" applyAlignment="1">
      <alignment vertical="center"/>
    </xf>
    <xf numFmtId="189" fontId="5" fillId="0" borderId="0" xfId="3" applyNumberFormat="1" applyFont="1" applyBorder="1"/>
    <xf numFmtId="0" fontId="5" fillId="0" borderId="214" xfId="0" applyFont="1" applyBorder="1">
      <alignment vertical="center"/>
    </xf>
    <xf numFmtId="183" fontId="5" fillId="0" borderId="366" xfId="0" applyNumberFormat="1" applyFont="1" applyFill="1" applyBorder="1">
      <alignment vertical="center"/>
    </xf>
    <xf numFmtId="0" fontId="5" fillId="0" borderId="383" xfId="0" applyFont="1" applyBorder="1" applyAlignment="1">
      <alignment horizontal="center" vertical="center"/>
    </xf>
    <xf numFmtId="0" fontId="5" fillId="0" borderId="389" xfId="0" applyFont="1" applyFill="1" applyBorder="1" applyAlignment="1">
      <alignment horizontal="left" vertical="center"/>
    </xf>
    <xf numFmtId="0" fontId="0" fillId="0" borderId="389" xfId="0" applyBorder="1" applyAlignment="1">
      <alignment vertical="top"/>
    </xf>
    <xf numFmtId="186" fontId="5" fillId="0" borderId="217" xfId="6" applyNumberFormat="1" applyFont="1" applyFill="1" applyBorder="1" applyAlignment="1">
      <alignment horizontal="right" vertical="center"/>
    </xf>
    <xf numFmtId="186" fontId="5" fillId="0" borderId="232" xfId="6" applyNumberFormat="1" applyFont="1" applyFill="1" applyBorder="1" applyAlignment="1">
      <alignment horizontal="right" vertical="center"/>
    </xf>
    <xf numFmtId="186" fontId="6" fillId="0" borderId="217" xfId="6" applyNumberFormat="1" applyFont="1" applyFill="1" applyBorder="1" applyAlignment="1">
      <alignment horizontal="right" vertical="center"/>
    </xf>
    <xf numFmtId="186" fontId="6" fillId="0" borderId="232" xfId="6" applyNumberFormat="1" applyFont="1" applyFill="1" applyBorder="1" applyAlignment="1">
      <alignment horizontal="right" vertical="center"/>
    </xf>
    <xf numFmtId="0" fontId="1" fillId="0" borderId="0" xfId="10" applyBorder="1" applyAlignment="1">
      <alignment vertical="center"/>
    </xf>
    <xf numFmtId="0" fontId="5" fillId="0" borderId="0" xfId="10" applyFont="1" applyBorder="1" applyAlignment="1">
      <alignment vertical="center"/>
    </xf>
    <xf numFmtId="183" fontId="5" fillId="0" borderId="366" xfId="4" applyNumberFormat="1" applyFont="1" applyFill="1" applyBorder="1" applyAlignment="1">
      <alignment vertical="center"/>
    </xf>
    <xf numFmtId="182" fontId="5" fillId="0" borderId="366" xfId="10" applyNumberFormat="1" applyFont="1" applyFill="1" applyBorder="1" applyAlignment="1">
      <alignment vertical="center"/>
    </xf>
    <xf numFmtId="189" fontId="5" fillId="0" borderId="366" xfId="10" applyNumberFormat="1" applyFont="1" applyFill="1" applyBorder="1" applyAlignment="1">
      <alignment vertical="center"/>
    </xf>
    <xf numFmtId="184" fontId="5" fillId="0" borderId="367" xfId="4" applyNumberFormat="1" applyFont="1" applyFill="1" applyBorder="1" applyAlignment="1">
      <alignment vertical="center"/>
    </xf>
    <xf numFmtId="184" fontId="5" fillId="0" borderId="381" xfId="4" applyNumberFormat="1" applyFont="1" applyFill="1" applyBorder="1" applyAlignment="1">
      <alignment vertical="center"/>
    </xf>
    <xf numFmtId="183" fontId="5" fillId="0" borderId="403" xfId="4" applyNumberFormat="1" applyFont="1" applyFill="1" applyBorder="1" applyAlignment="1">
      <alignment vertical="center"/>
    </xf>
    <xf numFmtId="184" fontId="5" fillId="0" borderId="403" xfId="4" applyNumberFormat="1" applyFont="1" applyFill="1" applyBorder="1" applyAlignment="1">
      <alignment vertical="center"/>
    </xf>
    <xf numFmtId="38" fontId="5" fillId="0" borderId="403" xfId="1" applyFont="1" applyFill="1" applyBorder="1" applyAlignment="1">
      <alignment vertical="center"/>
    </xf>
    <xf numFmtId="182" fontId="5" fillId="0" borderId="403" xfId="10" applyNumberFormat="1" applyFont="1" applyFill="1" applyBorder="1" applyAlignment="1">
      <alignment vertical="center"/>
    </xf>
    <xf numFmtId="189" fontId="5" fillId="0" borderId="403" xfId="10" applyNumberFormat="1" applyFont="1" applyFill="1" applyBorder="1" applyAlignment="1">
      <alignment vertical="center"/>
    </xf>
    <xf numFmtId="184" fontId="5" fillId="0" borderId="402" xfId="4" applyNumberFormat="1" applyFont="1" applyFill="1" applyBorder="1" applyAlignment="1">
      <alignment vertical="center"/>
    </xf>
    <xf numFmtId="186" fontId="5" fillId="0" borderId="214" xfId="6" applyNumberFormat="1" applyFont="1" applyFill="1" applyBorder="1" applyAlignment="1">
      <alignment horizontal="right" vertical="center"/>
    </xf>
    <xf numFmtId="3" fontId="11" fillId="0" borderId="49" xfId="8" applyNumberFormat="1" applyFont="1" applyFill="1" applyBorder="1" applyAlignment="1" applyProtection="1">
      <alignment horizontal="center" vertical="center"/>
    </xf>
    <xf numFmtId="3" fontId="11" fillId="0" borderId="49" xfId="8" applyNumberFormat="1" applyFont="1" applyFill="1" applyBorder="1" applyAlignment="1" applyProtection="1">
      <alignment horizontal="center" vertical="center" shrinkToFit="1"/>
    </xf>
    <xf numFmtId="3" fontId="11" fillId="0" borderId="69" xfId="8" applyNumberFormat="1" applyFont="1" applyFill="1" applyBorder="1" applyAlignment="1" applyProtection="1">
      <alignment horizontal="center" vertical="center"/>
    </xf>
    <xf numFmtId="3" fontId="11" fillId="0" borderId="76" xfId="8" applyNumberFormat="1" applyFont="1" applyFill="1" applyBorder="1" applyAlignment="1" applyProtection="1">
      <alignment horizontal="center" vertical="center"/>
    </xf>
    <xf numFmtId="0" fontId="39" fillId="0" borderId="409" xfId="0" applyFont="1" applyBorder="1" applyAlignment="1">
      <alignment horizontal="right" vertical="center"/>
    </xf>
    <xf numFmtId="0" fontId="17" fillId="0" borderId="408" xfId="0" applyFont="1" applyBorder="1">
      <alignment vertical="center"/>
    </xf>
    <xf numFmtId="0" fontId="39" fillId="0" borderId="411" xfId="0" applyFont="1" applyBorder="1" applyAlignment="1">
      <alignment horizontal="right" vertical="center"/>
    </xf>
    <xf numFmtId="0" fontId="17" fillId="0" borderId="410" xfId="0" applyFont="1" applyBorder="1">
      <alignment vertical="center"/>
    </xf>
    <xf numFmtId="0" fontId="39" fillId="0" borderId="413" xfId="0" applyFont="1" applyBorder="1" applyAlignment="1">
      <alignment horizontal="right" vertical="center"/>
    </xf>
    <xf numFmtId="0" fontId="17" fillId="0" borderId="412" xfId="0" applyFont="1" applyBorder="1">
      <alignment vertical="center"/>
    </xf>
    <xf numFmtId="0" fontId="39" fillId="0" borderId="411" xfId="0" quotePrefix="1" applyFont="1" applyBorder="1" applyAlignment="1">
      <alignment horizontal="right" vertical="center"/>
    </xf>
    <xf numFmtId="0" fontId="11" fillId="0" borderId="243" xfId="0" applyFont="1" applyBorder="1" applyAlignment="1">
      <alignment horizontal="center" vertical="center" shrinkToFit="1"/>
    </xf>
    <xf numFmtId="0" fontId="11" fillId="0" borderId="75" xfId="3" applyNumberFormat="1" applyFont="1" applyBorder="1" applyAlignment="1">
      <alignment horizontal="center" vertical="center" shrinkToFit="1"/>
    </xf>
    <xf numFmtId="0" fontId="11" fillId="0" borderId="137" xfId="3" applyNumberFormat="1" applyFont="1" applyBorder="1" applyAlignment="1">
      <alignment horizontal="center" vertical="center" shrinkToFit="1"/>
    </xf>
    <xf numFmtId="3" fontId="5" fillId="0" borderId="415" xfId="4" applyNumberFormat="1" applyFont="1" applyFill="1" applyBorder="1" applyAlignment="1">
      <alignment horizontal="center" vertical="center"/>
    </xf>
    <xf numFmtId="3" fontId="5" fillId="0" borderId="417" xfId="4" applyNumberFormat="1" applyFont="1" applyFill="1" applyBorder="1" applyAlignment="1">
      <alignment horizontal="center" vertical="center"/>
    </xf>
    <xf numFmtId="3" fontId="11" fillId="0" borderId="418" xfId="4" applyNumberFormat="1" applyFont="1" applyFill="1" applyBorder="1" applyAlignment="1">
      <alignment horizontal="center" vertical="center" shrinkToFit="1"/>
    </xf>
    <xf numFmtId="3" fontId="5" fillId="0" borderId="419" xfId="4" applyNumberFormat="1" applyFont="1" applyFill="1" applyBorder="1" applyAlignment="1">
      <alignment horizontal="center" vertical="center"/>
    </xf>
    <xf numFmtId="3" fontId="5" fillId="0" borderId="399" xfId="4" applyNumberFormat="1" applyFont="1" applyFill="1" applyBorder="1" applyAlignment="1">
      <alignment horizontal="center" vertical="center"/>
    </xf>
    <xf numFmtId="3" fontId="11" fillId="0" borderId="399" xfId="4" applyNumberFormat="1" applyFont="1" applyFill="1" applyBorder="1" applyAlignment="1">
      <alignment horizontal="center" vertical="center"/>
    </xf>
    <xf numFmtId="0" fontId="5" fillId="0" borderId="420" xfId="10" applyFont="1" applyFill="1" applyBorder="1" applyAlignment="1">
      <alignment horizontal="center" vertical="center" shrinkToFit="1"/>
    </xf>
    <xf numFmtId="3" fontId="5" fillId="0" borderId="421" xfId="4" applyNumberFormat="1" applyFont="1" applyFill="1" applyBorder="1" applyAlignment="1">
      <alignment horizontal="center" vertical="center"/>
    </xf>
    <xf numFmtId="3" fontId="11" fillId="0" borderId="400" xfId="4" applyNumberFormat="1" applyFont="1" applyFill="1" applyBorder="1" applyAlignment="1">
      <alignment horizontal="center" vertical="center"/>
    </xf>
    <xf numFmtId="3" fontId="11" fillId="0" borderId="422" xfId="4" applyNumberFormat="1" applyFont="1" applyFill="1" applyBorder="1" applyAlignment="1">
      <alignment horizontal="center" vertical="center" shrinkToFit="1"/>
    </xf>
    <xf numFmtId="184" fontId="6" fillId="0" borderId="403" xfId="4" applyNumberFormat="1" applyFont="1" applyFill="1" applyBorder="1" applyAlignment="1">
      <alignment vertical="center"/>
    </xf>
    <xf numFmtId="183" fontId="6" fillId="0" borderId="404" xfId="4" applyNumberFormat="1" applyFont="1" applyFill="1" applyBorder="1" applyAlignment="1">
      <alignment vertical="center"/>
    </xf>
    <xf numFmtId="183" fontId="6" fillId="0" borderId="403" xfId="4" applyNumberFormat="1" applyFont="1" applyFill="1" applyBorder="1" applyAlignment="1">
      <alignment vertical="center"/>
    </xf>
    <xf numFmtId="184" fontId="6" fillId="0" borderId="405" xfId="4" applyNumberFormat="1" applyFont="1" applyFill="1" applyBorder="1" applyAlignment="1">
      <alignment vertical="center"/>
    </xf>
    <xf numFmtId="183" fontId="6" fillId="0" borderId="423" xfId="5" applyNumberFormat="1" applyFont="1" applyFill="1" applyBorder="1" applyAlignment="1">
      <alignment horizontal="right" vertical="center"/>
    </xf>
    <xf numFmtId="178" fontId="6" fillId="0" borderId="403" xfId="4" applyNumberFormat="1" applyFont="1" applyFill="1" applyBorder="1" applyAlignment="1">
      <alignment horizontal="right" vertical="center"/>
    </xf>
    <xf numFmtId="181" fontId="6" fillId="0" borderId="402" xfId="4" applyNumberFormat="1" applyFont="1" applyFill="1" applyBorder="1" applyAlignment="1">
      <alignment horizontal="right" vertical="center"/>
    </xf>
    <xf numFmtId="184" fontId="6" fillId="0" borderId="366" xfId="4" applyNumberFormat="1" applyFont="1" applyFill="1" applyBorder="1" applyAlignment="1">
      <alignment vertical="center"/>
    </xf>
    <xf numFmtId="183" fontId="6" fillId="0" borderId="384" xfId="4" applyNumberFormat="1" applyFont="1" applyFill="1" applyBorder="1" applyAlignment="1">
      <alignment vertical="center"/>
    </xf>
    <xf numFmtId="183" fontId="6" fillId="0" borderId="366" xfId="4" applyNumberFormat="1" applyFont="1" applyFill="1" applyBorder="1" applyAlignment="1">
      <alignment vertical="center"/>
    </xf>
    <xf numFmtId="184" fontId="6" fillId="0" borderId="380" xfId="4" applyNumberFormat="1" applyFont="1" applyFill="1" applyBorder="1" applyAlignment="1">
      <alignment vertical="center"/>
    </xf>
    <xf numFmtId="178" fontId="6" fillId="0" borderId="366" xfId="4" applyNumberFormat="1" applyFont="1" applyFill="1" applyBorder="1" applyAlignment="1">
      <alignment horizontal="right" vertical="center"/>
    </xf>
    <xf numFmtId="181" fontId="6" fillId="0" borderId="367" xfId="4" applyNumberFormat="1" applyFont="1" applyFill="1" applyBorder="1" applyAlignment="1">
      <alignment horizontal="right" vertical="center"/>
    </xf>
    <xf numFmtId="183" fontId="6" fillId="0" borderId="319" xfId="4" applyNumberFormat="1" applyFont="1" applyFill="1" applyBorder="1" applyAlignment="1">
      <alignment vertical="center"/>
    </xf>
    <xf numFmtId="181" fontId="6" fillId="0" borderId="381" xfId="4" applyNumberFormat="1" applyFont="1" applyFill="1" applyBorder="1" applyAlignment="1">
      <alignment horizontal="right" vertical="center"/>
    </xf>
    <xf numFmtId="3" fontId="5" fillId="0" borderId="397" xfId="11" applyNumberFormat="1" applyFont="1" applyBorder="1" applyAlignment="1">
      <alignment horizontal="center" vertical="center" shrinkToFit="1"/>
    </xf>
    <xf numFmtId="3" fontId="5" fillId="0" borderId="399" xfId="11" applyNumberFormat="1" applyFont="1" applyBorder="1" applyAlignment="1">
      <alignment horizontal="center" vertical="center"/>
    </xf>
    <xf numFmtId="3" fontId="5" fillId="0" borderId="425" xfId="11" applyNumberFormat="1" applyFont="1" applyBorder="1" applyAlignment="1">
      <alignment horizontal="center" vertical="center"/>
    </xf>
    <xf numFmtId="3" fontId="5" fillId="0" borderId="426" xfId="11" applyNumberFormat="1" applyFont="1" applyBorder="1" applyAlignment="1">
      <alignment horizontal="center" vertical="center" shrinkToFit="1"/>
    </xf>
    <xf numFmtId="181" fontId="5" fillId="0" borderId="403" xfId="11" applyNumberFormat="1" applyFont="1" applyFill="1" applyBorder="1" applyAlignment="1">
      <alignment vertical="center"/>
    </xf>
    <xf numFmtId="183" fontId="5" fillId="0" borderId="404" xfId="11" applyNumberFormat="1" applyFont="1" applyFill="1" applyBorder="1" applyAlignment="1">
      <alignment horizontal="right" vertical="center"/>
    </xf>
    <xf numFmtId="181" fontId="5" fillId="0" borderId="403" xfId="11" applyNumberFormat="1" applyFont="1" applyFill="1" applyBorder="1" applyAlignment="1">
      <alignment horizontal="right" vertical="center"/>
    </xf>
    <xf numFmtId="3" fontId="5" fillId="0" borderId="404" xfId="11" applyNumberFormat="1" applyFont="1" applyFill="1" applyBorder="1" applyAlignment="1">
      <alignment horizontal="right" vertical="center"/>
    </xf>
    <xf numFmtId="181" fontId="5" fillId="0" borderId="402" xfId="11" applyNumberFormat="1" applyFont="1" applyFill="1" applyBorder="1" applyAlignment="1">
      <alignment vertical="center"/>
    </xf>
    <xf numFmtId="181" fontId="5" fillId="0" borderId="366" xfId="11" applyNumberFormat="1" applyFont="1" applyFill="1" applyBorder="1" applyAlignment="1">
      <alignment vertical="center"/>
    </xf>
    <xf numFmtId="183" fontId="5" fillId="0" borderId="384" xfId="11" applyNumberFormat="1" applyFont="1" applyFill="1" applyBorder="1" applyAlignment="1">
      <alignment horizontal="right" vertical="center"/>
    </xf>
    <xf numFmtId="181" fontId="5" fillId="0" borderId="366" xfId="11" applyNumberFormat="1" applyFont="1" applyFill="1" applyBorder="1" applyAlignment="1">
      <alignment horizontal="right" vertical="center"/>
    </xf>
    <xf numFmtId="3" fontId="5" fillId="0" borderId="384" xfId="11" applyNumberFormat="1" applyFont="1" applyFill="1" applyBorder="1" applyAlignment="1">
      <alignment horizontal="right" vertical="center"/>
    </xf>
    <xf numFmtId="181" fontId="5" fillId="0" borderId="367" xfId="11" applyNumberFormat="1" applyFont="1" applyFill="1" applyBorder="1" applyAlignment="1">
      <alignment vertical="center"/>
    </xf>
    <xf numFmtId="181" fontId="5" fillId="0" borderId="381" xfId="11" applyNumberFormat="1" applyFont="1" applyFill="1" applyBorder="1" applyAlignment="1">
      <alignment vertical="center"/>
    </xf>
    <xf numFmtId="181" fontId="5" fillId="0" borderId="233" xfId="11" applyNumberFormat="1" applyFont="1" applyFill="1" applyBorder="1" applyAlignment="1">
      <alignment vertical="center"/>
    </xf>
    <xf numFmtId="183" fontId="5" fillId="0" borderId="403" xfId="0" applyNumberFormat="1" applyFont="1" applyFill="1" applyBorder="1">
      <alignment vertical="center"/>
    </xf>
    <xf numFmtId="181" fontId="5" fillId="0" borderId="233" xfId="11" applyNumberFormat="1" applyFont="1" applyFill="1" applyBorder="1" applyAlignment="1">
      <alignment horizontal="right" vertical="center"/>
    </xf>
    <xf numFmtId="181" fontId="5" fillId="0" borderId="142" xfId="11" applyNumberFormat="1" applyFont="1" applyFill="1" applyBorder="1" applyAlignment="1">
      <alignment vertical="center"/>
    </xf>
    <xf numFmtId="181" fontId="5" fillId="0" borderId="380" xfId="11" applyNumberFormat="1" applyFont="1" applyFill="1" applyBorder="1" applyAlignment="1">
      <alignment vertical="center"/>
    </xf>
    <xf numFmtId="181" fontId="5" fillId="0" borderId="380" xfId="11" applyNumberFormat="1" applyFont="1" applyFill="1" applyBorder="1" applyAlignment="1">
      <alignment horizontal="right" vertical="center"/>
    </xf>
    <xf numFmtId="181" fontId="5" fillId="0" borderId="405" xfId="11" applyNumberFormat="1" applyFont="1" applyFill="1" applyBorder="1" applyAlignment="1">
      <alignment vertical="center"/>
    </xf>
    <xf numFmtId="181" fontId="5" fillId="0" borderId="405" xfId="11" applyNumberFormat="1" applyFont="1" applyFill="1" applyBorder="1" applyAlignment="1">
      <alignment horizontal="right" vertical="center"/>
    </xf>
    <xf numFmtId="181" fontId="5" fillId="0" borderId="388" xfId="11" applyNumberFormat="1" applyFont="1" applyFill="1" applyBorder="1" applyAlignment="1">
      <alignment vertical="center"/>
    </xf>
    <xf numFmtId="193" fontId="11" fillId="0" borderId="119" xfId="11" applyNumberFormat="1" applyFont="1" applyFill="1" applyBorder="1" applyAlignment="1">
      <alignment horizontal="center" vertical="center" shrinkToFit="1"/>
    </xf>
    <xf numFmtId="177" fontId="11" fillId="0" borderId="119" xfId="3" applyNumberFormat="1" applyFont="1" applyFill="1" applyBorder="1" applyAlignment="1">
      <alignment horizontal="center" vertical="center" wrapText="1"/>
    </xf>
    <xf numFmtId="3" fontId="5" fillId="0" borderId="427" xfId="2" applyNumberFormat="1" applyFont="1" applyBorder="1" applyAlignment="1">
      <alignment horizontal="center" vertical="center"/>
    </xf>
    <xf numFmtId="3" fontId="5" fillId="0" borderId="214" xfId="2" applyNumberFormat="1" applyFont="1" applyBorder="1" applyAlignment="1">
      <alignment vertical="center"/>
    </xf>
    <xf numFmtId="3" fontId="5" fillId="0" borderId="421" xfId="6" applyNumberFormat="1" applyFont="1" applyFill="1" applyBorder="1" applyAlignment="1">
      <alignment horizontal="center" vertical="center"/>
    </xf>
    <xf numFmtId="3" fontId="6" fillId="0" borderId="427" xfId="2" applyNumberFormat="1" applyFont="1" applyBorder="1" applyAlignment="1">
      <alignment horizontal="center" vertical="center"/>
    </xf>
    <xf numFmtId="3" fontId="6" fillId="0" borderId="214" xfId="2" applyNumberFormat="1" applyFont="1" applyBorder="1" applyAlignment="1">
      <alignment vertical="center"/>
    </xf>
    <xf numFmtId="3" fontId="5" fillId="0" borderId="421" xfId="6" applyNumberFormat="1" applyFont="1" applyBorder="1" applyAlignment="1">
      <alignment horizontal="center" vertical="center"/>
    </xf>
    <xf numFmtId="38" fontId="6" fillId="0" borderId="429" xfId="1" applyFont="1" applyFill="1" applyBorder="1" applyAlignment="1">
      <alignment vertical="center"/>
    </xf>
    <xf numFmtId="3" fontId="10" fillId="0" borderId="427" xfId="2" applyNumberFormat="1" applyFont="1" applyBorder="1" applyAlignment="1">
      <alignment horizontal="center" vertical="center"/>
    </xf>
    <xf numFmtId="3" fontId="11" fillId="0" borderId="421" xfId="8" applyNumberFormat="1" applyFont="1" applyFill="1" applyBorder="1" applyAlignment="1" applyProtection="1">
      <alignment horizontal="center" vertical="center"/>
    </xf>
    <xf numFmtId="183" fontId="5" fillId="0" borderId="404" xfId="1" applyNumberFormat="1" applyFont="1" applyFill="1" applyBorder="1" applyAlignment="1" applyProtection="1">
      <alignment vertical="center"/>
    </xf>
    <xf numFmtId="183" fontId="5" fillId="0" borderId="384" xfId="1" applyNumberFormat="1" applyFont="1" applyFill="1" applyBorder="1" applyAlignment="1" applyProtection="1">
      <alignment vertical="center"/>
    </xf>
    <xf numFmtId="183" fontId="5" fillId="0" borderId="320" xfId="1" applyNumberFormat="1" applyFont="1" applyFill="1" applyBorder="1" applyAlignment="1" applyProtection="1">
      <alignment vertical="center"/>
    </xf>
    <xf numFmtId="3" fontId="5" fillId="0" borderId="431" xfId="0" applyNumberFormat="1" applyFont="1" applyFill="1" applyBorder="1" applyAlignment="1">
      <alignment vertical="center"/>
    </xf>
    <xf numFmtId="3" fontId="5" fillId="0" borderId="432" xfId="0" applyNumberFormat="1" applyFont="1" applyFill="1" applyBorder="1" applyAlignment="1">
      <alignment vertical="center"/>
    </xf>
    <xf numFmtId="3" fontId="5" fillId="0" borderId="433" xfId="0" applyNumberFormat="1" applyFont="1" applyFill="1" applyBorder="1" applyAlignment="1">
      <alignment vertical="center"/>
    </xf>
    <xf numFmtId="183" fontId="5" fillId="0" borderId="389" xfId="1" applyNumberFormat="1" applyFont="1" applyFill="1" applyBorder="1" applyAlignment="1" applyProtection="1">
      <alignment vertical="center"/>
    </xf>
    <xf numFmtId="3" fontId="5" fillId="0" borderId="383" xfId="8" applyNumberFormat="1" applyFont="1" applyFill="1" applyBorder="1" applyAlignment="1" applyProtection="1">
      <alignment horizontal="center" vertical="center"/>
    </xf>
    <xf numFmtId="3" fontId="5" fillId="0" borderId="421" xfId="7" applyNumberFormat="1" applyFont="1" applyFill="1" applyBorder="1" applyAlignment="1" applyProtection="1">
      <alignment horizontal="center" vertical="center" shrinkToFit="1"/>
    </xf>
    <xf numFmtId="183" fontId="5" fillId="0" borderId="429" xfId="1" applyNumberFormat="1" applyFont="1" applyFill="1" applyBorder="1" applyAlignment="1" applyProtection="1">
      <alignment horizontal="right" vertical="center"/>
    </xf>
    <xf numFmtId="183" fontId="5" fillId="0" borderId="54" xfId="1" applyNumberFormat="1" applyFont="1" applyFill="1" applyBorder="1" applyAlignment="1" applyProtection="1">
      <alignment horizontal="right" vertical="center"/>
    </xf>
    <xf numFmtId="183" fontId="5" fillId="0" borderId="434" xfId="1" applyNumberFormat="1" applyFont="1" applyFill="1" applyBorder="1" applyAlignment="1" applyProtection="1">
      <alignment horizontal="right" vertical="center"/>
    </xf>
    <xf numFmtId="183" fontId="5" fillId="0" borderId="358" xfId="1" applyNumberFormat="1" applyFont="1" applyFill="1" applyBorder="1" applyAlignment="1" applyProtection="1">
      <alignment horizontal="right" vertical="center"/>
    </xf>
    <xf numFmtId="183" fontId="5" fillId="0" borderId="347" xfId="1" applyNumberFormat="1" applyFont="1" applyFill="1" applyBorder="1" applyAlignment="1" applyProtection="1">
      <alignment horizontal="right" vertical="center"/>
    </xf>
    <xf numFmtId="183" fontId="5" fillId="0" borderId="25" xfId="1" applyNumberFormat="1" applyFont="1" applyFill="1" applyBorder="1" applyAlignment="1" applyProtection="1">
      <alignment horizontal="right" vertical="center"/>
    </xf>
    <xf numFmtId="3" fontId="5" fillId="0" borderId="389" xfId="7" applyNumberFormat="1" applyFont="1" applyFill="1" applyBorder="1" applyAlignment="1" applyProtection="1">
      <alignment vertical="center"/>
    </xf>
    <xf numFmtId="3" fontId="5" fillId="0" borderId="383" xfId="7" applyNumberFormat="1" applyFont="1" applyFill="1" applyBorder="1" applyAlignment="1" applyProtection="1">
      <alignment horizontal="center" vertical="center"/>
    </xf>
    <xf numFmtId="3" fontId="5" fillId="0" borderId="435" xfId="7" applyNumberFormat="1" applyFont="1" applyFill="1" applyBorder="1" applyAlignment="1" applyProtection="1">
      <alignment horizontal="center" vertical="center"/>
    </xf>
    <xf numFmtId="3" fontId="5" fillId="0" borderId="436" xfId="7" applyNumberFormat="1" applyFont="1" applyFill="1" applyBorder="1" applyAlignment="1" applyProtection="1">
      <alignment horizontal="center" vertical="center" shrinkToFit="1"/>
    </xf>
    <xf numFmtId="0" fontId="5" fillId="0" borderId="214" xfId="8" applyFont="1" applyFill="1" applyBorder="1"/>
    <xf numFmtId="0" fontId="6" fillId="0" borderId="437" xfId="3" applyNumberFormat="1" applyFont="1" applyFill="1" applyBorder="1" applyAlignment="1">
      <alignment horizontal="center" vertical="center"/>
    </xf>
    <xf numFmtId="3" fontId="6" fillId="0" borderId="421" xfId="0" applyNumberFormat="1" applyFont="1" applyFill="1" applyBorder="1" applyAlignment="1" applyProtection="1">
      <alignment horizontal="center" vertical="center" shrinkToFit="1"/>
    </xf>
    <xf numFmtId="38" fontId="6" fillId="0" borderId="439" xfId="1" applyFont="1" applyFill="1" applyBorder="1" applyAlignment="1" applyProtection="1">
      <alignment vertical="center"/>
    </xf>
    <xf numFmtId="38" fontId="6" fillId="0" borderId="438" xfId="1" applyFont="1" applyFill="1" applyBorder="1" applyAlignment="1" applyProtection="1">
      <alignment vertical="center"/>
    </xf>
    <xf numFmtId="38" fontId="6" fillId="0" borderId="429" xfId="1" applyFont="1" applyFill="1" applyBorder="1" applyAlignment="1" applyProtection="1">
      <alignment vertical="center"/>
    </xf>
    <xf numFmtId="3" fontId="6" fillId="0" borderId="441" xfId="0" applyNumberFormat="1" applyFont="1" applyFill="1" applyBorder="1" applyAlignment="1" applyProtection="1">
      <alignment horizontal="center" vertical="center"/>
    </xf>
    <xf numFmtId="3" fontId="6" fillId="0" borderId="436" xfId="0" applyNumberFormat="1" applyFont="1" applyFill="1" applyBorder="1" applyAlignment="1" applyProtection="1">
      <alignment horizontal="center" vertical="center" shrinkToFit="1"/>
    </xf>
    <xf numFmtId="38" fontId="6" fillId="0" borderId="443" xfId="1" applyFont="1" applyFill="1" applyBorder="1" applyAlignment="1" applyProtection="1">
      <alignment vertical="center"/>
    </xf>
    <xf numFmtId="3" fontId="6" fillId="0" borderId="444" xfId="0" applyNumberFormat="1" applyFont="1" applyFill="1" applyBorder="1" applyAlignment="1">
      <alignment horizontal="center" vertical="center"/>
    </xf>
    <xf numFmtId="38" fontId="6" fillId="0" borderId="404" xfId="1" applyFont="1" applyFill="1" applyBorder="1" applyAlignment="1">
      <alignment horizontal="right" vertical="center"/>
    </xf>
    <xf numFmtId="38" fontId="6" fillId="0" borderId="440" xfId="1" applyFont="1" applyFill="1" applyBorder="1" applyAlignment="1">
      <alignment horizontal="right" vertical="center"/>
    </xf>
    <xf numFmtId="38" fontId="6" fillId="0" borderId="446" xfId="1" applyFont="1" applyFill="1" applyBorder="1" applyAlignment="1">
      <alignment horizontal="right" vertical="center"/>
    </xf>
    <xf numFmtId="38" fontId="6" fillId="0" borderId="447" xfId="1" applyFont="1" applyFill="1" applyBorder="1" applyAlignment="1">
      <alignment horizontal="right" vertical="center"/>
    </xf>
    <xf numFmtId="3" fontId="6" fillId="0" borderId="427" xfId="0" applyNumberFormat="1" applyFont="1" applyFill="1" applyBorder="1" applyAlignment="1" applyProtection="1">
      <alignment horizontal="right" vertical="center"/>
    </xf>
    <xf numFmtId="3" fontId="5" fillId="0" borderId="232" xfId="0" applyNumberFormat="1" applyFont="1" applyFill="1" applyBorder="1" applyAlignment="1" applyProtection="1">
      <alignment vertical="center"/>
    </xf>
    <xf numFmtId="3" fontId="6" fillId="0" borderId="214" xfId="0" applyNumberFormat="1" applyFont="1" applyFill="1" applyBorder="1" applyAlignment="1" applyProtection="1">
      <alignment horizontal="left" vertical="center"/>
    </xf>
    <xf numFmtId="0" fontId="5" fillId="0" borderId="421" xfId="7" applyFont="1" applyBorder="1" applyAlignment="1">
      <alignment horizontal="center" vertical="center" shrinkToFit="1"/>
    </xf>
    <xf numFmtId="182" fontId="5" fillId="0" borderId="404" xfId="3" applyNumberFormat="1" applyFont="1" applyFill="1" applyBorder="1" applyAlignment="1">
      <alignment horizontal="right" vertical="center"/>
    </xf>
    <xf numFmtId="182" fontId="5" fillId="0" borderId="446" xfId="3" applyNumberFormat="1" applyFont="1" applyFill="1" applyBorder="1" applyAlignment="1">
      <alignment horizontal="right" vertical="center"/>
    </xf>
    <xf numFmtId="182" fontId="5" fillId="0" borderId="197" xfId="3" applyNumberFormat="1" applyFont="1" applyFill="1" applyBorder="1" applyAlignment="1">
      <alignment horizontal="right" vertical="center"/>
    </xf>
    <xf numFmtId="182" fontId="5" fillId="0" borderId="442" xfId="3" applyNumberFormat="1" applyFont="1" applyFill="1" applyBorder="1" applyAlignment="1">
      <alignment horizontal="right" vertical="center"/>
    </xf>
    <xf numFmtId="182" fontId="5" fillId="0" borderId="448" xfId="3" applyNumberFormat="1" applyFont="1" applyFill="1" applyBorder="1" applyAlignment="1">
      <alignment horizontal="right" vertical="center"/>
    </xf>
    <xf numFmtId="182" fontId="5" fillId="0" borderId="0" xfId="3" applyNumberFormat="1" applyFont="1" applyFill="1" applyBorder="1" applyAlignment="1">
      <alignment horizontal="right" vertical="center"/>
    </xf>
    <xf numFmtId="3" fontId="5" fillId="0" borderId="274" xfId="3" applyNumberFormat="1" applyFont="1" applyFill="1" applyBorder="1" applyAlignment="1">
      <alignment vertical="center" shrinkToFit="1"/>
    </xf>
    <xf numFmtId="3" fontId="5" fillId="0" borderId="32" xfId="3" applyNumberFormat="1" applyFont="1" applyFill="1" applyBorder="1" applyAlignment="1">
      <alignment vertical="center"/>
    </xf>
    <xf numFmtId="3" fontId="5" fillId="0" borderId="427" xfId="3" applyNumberFormat="1" applyFont="1" applyBorder="1" applyAlignment="1">
      <alignment horizontal="center" vertical="center"/>
    </xf>
    <xf numFmtId="3" fontId="5" fillId="0" borderId="214" xfId="3" applyNumberFormat="1" applyFont="1" applyBorder="1" applyAlignment="1">
      <alignment horizontal="center" vertical="center" wrapText="1"/>
    </xf>
    <xf numFmtId="3" fontId="5" fillId="0" borderId="441" xfId="7" applyNumberFormat="1" applyFont="1" applyFill="1" applyBorder="1" applyAlignment="1" applyProtection="1">
      <alignment horizontal="center" vertical="center"/>
    </xf>
    <xf numFmtId="3" fontId="11" fillId="0" borderId="436" xfId="7" applyNumberFormat="1" applyFont="1" applyFill="1" applyBorder="1" applyAlignment="1" applyProtection="1">
      <alignment horizontal="center" vertical="center"/>
    </xf>
    <xf numFmtId="182" fontId="5" fillId="0" borderId="197" xfId="1" applyNumberFormat="1" applyFont="1" applyFill="1" applyBorder="1" applyAlignment="1" applyProtection="1">
      <alignment vertical="center"/>
    </xf>
    <xf numFmtId="182" fontId="5" fillId="0" borderId="54" xfId="1" applyNumberFormat="1" applyFont="1" applyFill="1" applyBorder="1" applyAlignment="1" applyProtection="1">
      <alignment vertical="center"/>
    </xf>
    <xf numFmtId="182" fontId="5" fillId="0" borderId="449" xfId="1" applyNumberFormat="1" applyFont="1" applyFill="1" applyBorder="1" applyAlignment="1" applyProtection="1">
      <alignment vertical="center"/>
    </xf>
    <xf numFmtId="182" fontId="5" fillId="0" borderId="439" xfId="1" applyNumberFormat="1" applyFont="1" applyFill="1" applyBorder="1" applyAlignment="1" applyProtection="1">
      <alignment vertical="center"/>
    </xf>
    <xf numFmtId="182" fontId="5" fillId="0" borderId="442" xfId="1" applyNumberFormat="1" applyFont="1" applyFill="1" applyBorder="1" applyAlignment="1" applyProtection="1">
      <alignment vertical="center"/>
    </xf>
    <xf numFmtId="182" fontId="5" fillId="0" borderId="429" xfId="1" applyNumberFormat="1" applyFont="1" applyFill="1" applyBorder="1" applyAlignment="1" applyProtection="1">
      <alignment vertical="center"/>
    </xf>
    <xf numFmtId="182" fontId="5" fillId="0" borderId="448" xfId="1" applyNumberFormat="1" applyFont="1" applyFill="1" applyBorder="1" applyAlignment="1" applyProtection="1">
      <alignment vertical="center"/>
    </xf>
    <xf numFmtId="182" fontId="5" fillId="0" borderId="25" xfId="1" applyNumberFormat="1" applyFont="1" applyFill="1" applyBorder="1" applyAlignment="1" applyProtection="1">
      <alignment vertical="center"/>
    </xf>
    <xf numFmtId="3" fontId="5" fillId="0" borderId="427" xfId="7" applyNumberFormat="1" applyFont="1" applyFill="1" applyBorder="1" applyAlignment="1" applyProtection="1">
      <alignment horizontal="right" vertical="center"/>
    </xf>
    <xf numFmtId="0" fontId="5" fillId="0" borderId="214" xfId="7" applyFont="1" applyBorder="1" applyAlignment="1">
      <alignment horizontal="left" vertical="center"/>
    </xf>
    <xf numFmtId="0" fontId="5" fillId="0" borderId="303" xfId="0" applyFont="1" applyBorder="1" applyAlignment="1">
      <alignment horizontal="center" vertical="center" shrinkToFit="1"/>
    </xf>
    <xf numFmtId="183" fontId="5" fillId="0" borderId="404" xfId="0" applyNumberFormat="1" applyFont="1" applyFill="1" applyBorder="1">
      <alignment vertical="center"/>
    </xf>
    <xf numFmtId="183" fontId="5" fillId="0" borderId="440" xfId="0" applyNumberFormat="1" applyFont="1" applyFill="1" applyBorder="1">
      <alignment vertical="center"/>
    </xf>
    <xf numFmtId="183" fontId="5" fillId="0" borderId="431" xfId="0" applyNumberFormat="1" applyFont="1" applyFill="1" applyBorder="1">
      <alignment vertical="center"/>
    </xf>
    <xf numFmtId="183" fontId="5" fillId="0" borderId="446" xfId="0" applyNumberFormat="1" applyFont="1" applyFill="1" applyBorder="1">
      <alignment vertical="center"/>
    </xf>
    <xf numFmtId="183" fontId="5" fillId="0" borderId="447" xfId="0" applyNumberFormat="1" applyFont="1" applyFill="1" applyBorder="1">
      <alignment vertical="center"/>
    </xf>
    <xf numFmtId="3" fontId="5" fillId="0" borderId="438" xfId="3" applyNumberFormat="1" applyFont="1" applyFill="1" applyBorder="1" applyAlignment="1">
      <alignment vertical="center"/>
    </xf>
    <xf numFmtId="3" fontId="5" fillId="0" borderId="439" xfId="3" applyNumberFormat="1" applyFont="1" applyFill="1" applyBorder="1" applyAlignment="1">
      <alignment vertical="center"/>
    </xf>
    <xf numFmtId="0" fontId="5" fillId="0" borderId="450" xfId="3" applyNumberFormat="1" applyFont="1" applyFill="1" applyBorder="1" applyAlignment="1">
      <alignment horizontal="left" vertical="center"/>
    </xf>
    <xf numFmtId="0" fontId="5" fillId="0" borderId="427" xfId="0" applyFont="1" applyBorder="1" applyAlignment="1">
      <alignment horizontal="center" vertical="center"/>
    </xf>
    <xf numFmtId="0" fontId="5" fillId="0" borderId="214" xfId="0" applyFont="1" applyBorder="1" applyAlignment="1">
      <alignment vertical="center" shrinkToFit="1"/>
    </xf>
    <xf numFmtId="0" fontId="5" fillId="0" borderId="437" xfId="3" applyNumberFormat="1" applyFont="1" applyFill="1" applyBorder="1" applyAlignment="1">
      <alignment horizontal="center" vertical="center"/>
    </xf>
    <xf numFmtId="3" fontId="5" fillId="0" borderId="443" xfId="3" applyNumberFormat="1" applyFont="1" applyFill="1" applyBorder="1" applyAlignment="1">
      <alignment vertical="center"/>
    </xf>
    <xf numFmtId="3" fontId="5" fillId="0" borderId="428" xfId="3" applyNumberFormat="1" applyFont="1" applyFill="1" applyBorder="1" applyAlignment="1">
      <alignment vertical="center"/>
    </xf>
    <xf numFmtId="3" fontId="5" fillId="0" borderId="214" xfId="3" applyNumberFormat="1" applyFont="1" applyBorder="1" applyAlignment="1">
      <alignment horizontal="center" vertical="center"/>
    </xf>
    <xf numFmtId="183" fontId="5" fillId="0" borderId="439" xfId="0" applyNumberFormat="1" applyFont="1" applyFill="1" applyBorder="1">
      <alignment vertical="center"/>
    </xf>
    <xf numFmtId="183" fontId="5" fillId="0" borderId="438" xfId="0" applyNumberFormat="1" applyFont="1" applyFill="1" applyBorder="1">
      <alignment vertical="center"/>
    </xf>
    <xf numFmtId="0" fontId="5" fillId="0" borderId="383" xfId="3" applyNumberFormat="1" applyFont="1" applyFill="1" applyBorder="1" applyAlignment="1">
      <alignment horizontal="center" vertical="center"/>
    </xf>
    <xf numFmtId="0" fontId="5" fillId="0" borderId="303" xfId="3" applyNumberFormat="1" applyFont="1" applyBorder="1" applyAlignment="1">
      <alignment horizontal="center" vertical="center" wrapText="1"/>
    </xf>
    <xf numFmtId="184" fontId="5" fillId="0" borderId="197" xfId="3" applyNumberFormat="1" applyFont="1" applyFill="1" applyBorder="1" applyAlignment="1">
      <alignment vertical="center"/>
    </xf>
    <xf numFmtId="184" fontId="5" fillId="0" borderId="442" xfId="3" applyNumberFormat="1" applyFont="1" applyFill="1" applyBorder="1" applyAlignment="1">
      <alignment vertical="center"/>
    </xf>
    <xf numFmtId="184" fontId="5" fillId="0" borderId="439" xfId="3" applyNumberFormat="1" applyFont="1" applyFill="1" applyBorder="1" applyAlignment="1">
      <alignment vertical="center"/>
    </xf>
    <xf numFmtId="184" fontId="5" fillId="0" borderId="448" xfId="3" applyNumberFormat="1" applyFont="1" applyFill="1" applyBorder="1" applyAlignment="1">
      <alignment vertical="center"/>
    </xf>
    <xf numFmtId="184" fontId="5" fillId="0" borderId="454" xfId="3" applyNumberFormat="1" applyFont="1" applyFill="1" applyBorder="1" applyAlignment="1">
      <alignment vertical="center"/>
    </xf>
    <xf numFmtId="3" fontId="5" fillId="0" borderId="427" xfId="3" applyNumberFormat="1" applyFont="1" applyBorder="1" applyAlignment="1">
      <alignment horizontal="right" vertical="center"/>
    </xf>
    <xf numFmtId="3" fontId="5" fillId="0" borderId="232" xfId="3" applyNumberFormat="1" applyFont="1" applyBorder="1" applyAlignment="1">
      <alignment vertical="center"/>
    </xf>
    <xf numFmtId="0" fontId="5" fillId="0" borderId="214" xfId="0" applyFont="1" applyBorder="1" applyAlignment="1">
      <alignment vertical="center" wrapText="1"/>
    </xf>
    <xf numFmtId="0" fontId="5" fillId="0" borderId="303" xfId="3" applyNumberFormat="1" applyFont="1" applyBorder="1" applyAlignment="1">
      <alignment horizontal="center" vertical="center" shrinkToFit="1"/>
    </xf>
    <xf numFmtId="184" fontId="5" fillId="0" borderId="445" xfId="3" applyNumberFormat="1" applyFont="1" applyFill="1" applyBorder="1" applyAlignment="1">
      <alignment vertical="center"/>
    </xf>
    <xf numFmtId="184" fontId="5" fillId="0" borderId="455" xfId="3" applyNumberFormat="1" applyFont="1" applyFill="1" applyBorder="1" applyAlignment="1">
      <alignment vertical="center"/>
    </xf>
    <xf numFmtId="184" fontId="5" fillId="0" borderId="456" xfId="3" applyNumberFormat="1" applyFont="1" applyFill="1" applyBorder="1" applyAlignment="1">
      <alignment vertical="center"/>
    </xf>
    <xf numFmtId="184" fontId="5" fillId="0" borderId="457" xfId="3" applyNumberFormat="1" applyFont="1" applyFill="1" applyBorder="1" applyAlignment="1">
      <alignment vertical="center"/>
    </xf>
    <xf numFmtId="184" fontId="5" fillId="0" borderId="458" xfId="3" applyNumberFormat="1" applyFont="1" applyFill="1" applyBorder="1" applyAlignment="1">
      <alignment vertical="center"/>
    </xf>
    <xf numFmtId="184" fontId="5" fillId="0" borderId="459" xfId="3" applyNumberFormat="1" applyFont="1" applyFill="1" applyBorder="1" applyAlignment="1">
      <alignment vertical="center"/>
    </xf>
    <xf numFmtId="3" fontId="31" fillId="0" borderId="427" xfId="3" applyNumberFormat="1" applyFont="1" applyBorder="1" applyAlignment="1">
      <alignment horizontal="right" vertical="center"/>
    </xf>
    <xf numFmtId="3" fontId="31" fillId="0" borderId="232" xfId="3" applyNumberFormat="1" applyFont="1" applyBorder="1" applyAlignment="1">
      <alignment vertical="center"/>
    </xf>
    <xf numFmtId="3" fontId="5" fillId="0" borderId="214" xfId="3" applyNumberFormat="1" applyFont="1" applyBorder="1" applyAlignment="1">
      <alignment vertical="center" wrapText="1"/>
    </xf>
    <xf numFmtId="3" fontId="11" fillId="0" borderId="427" xfId="4" applyNumberFormat="1" applyFont="1" applyFill="1" applyBorder="1" applyAlignment="1">
      <alignment horizontal="right" vertical="center" wrapText="1"/>
    </xf>
    <xf numFmtId="3" fontId="11" fillId="0" borderId="214" xfId="4" applyNumberFormat="1" applyFont="1" applyFill="1" applyBorder="1" applyAlignment="1">
      <alignment vertical="center" wrapText="1"/>
    </xf>
    <xf numFmtId="183" fontId="6" fillId="0" borderId="404" xfId="5" applyNumberFormat="1" applyFont="1" applyFill="1" applyBorder="1" applyAlignment="1">
      <alignment horizontal="right" vertical="center" shrinkToFit="1"/>
    </xf>
    <xf numFmtId="183" fontId="6" fillId="0" borderId="446" xfId="5" applyNumberFormat="1" applyFont="1" applyFill="1" applyBorder="1" applyAlignment="1">
      <alignment horizontal="right" vertical="center" shrinkToFit="1"/>
    </xf>
    <xf numFmtId="183" fontId="6" fillId="0" borderId="447" xfId="5" applyNumberFormat="1" applyFont="1" applyFill="1" applyBorder="1" applyAlignment="1">
      <alignment horizontal="right" vertical="center" shrinkToFit="1"/>
    </xf>
    <xf numFmtId="0" fontId="6" fillId="0" borderId="427" xfId="10" applyFont="1" applyFill="1" applyBorder="1" applyAlignment="1">
      <alignment vertical="center"/>
    </xf>
    <xf numFmtId="3" fontId="6" fillId="0" borderId="232" xfId="5" applyNumberFormat="1" applyFont="1" applyFill="1" applyBorder="1" applyAlignment="1">
      <alignment horizontal="center" vertical="center"/>
    </xf>
    <xf numFmtId="0" fontId="17" fillId="0" borderId="232" xfId="10" applyFont="1" applyFill="1" applyBorder="1"/>
    <xf numFmtId="0" fontId="6" fillId="0" borderId="214" xfId="10" applyFont="1" applyFill="1" applyBorder="1" applyAlignment="1">
      <alignment vertical="center"/>
    </xf>
    <xf numFmtId="183" fontId="5" fillId="0" borderId="462" xfId="4" applyNumberFormat="1" applyFont="1" applyFill="1" applyBorder="1" applyAlignment="1">
      <alignment vertical="center"/>
    </xf>
    <xf numFmtId="183" fontId="5" fillId="0" borderId="461" xfId="4" applyNumberFormat="1" applyFont="1" applyFill="1" applyBorder="1" applyAlignment="1">
      <alignment vertical="center"/>
    </xf>
    <xf numFmtId="183" fontId="5" fillId="0" borderId="463" xfId="4" applyNumberFormat="1" applyFont="1" applyFill="1" applyBorder="1" applyAlignment="1">
      <alignment vertical="center"/>
    </xf>
    <xf numFmtId="0" fontId="5" fillId="0" borderId="427" xfId="10" applyFont="1" applyFill="1" applyBorder="1" applyAlignment="1">
      <alignment vertical="center"/>
    </xf>
    <xf numFmtId="3" fontId="5" fillId="0" borderId="232" xfId="4" applyNumberFormat="1" applyFont="1" applyFill="1" applyBorder="1" applyAlignment="1">
      <alignment vertical="center" wrapText="1"/>
    </xf>
    <xf numFmtId="0" fontId="5" fillId="0" borderId="430" xfId="10" applyFont="1" applyFill="1" applyBorder="1" applyAlignment="1">
      <alignment vertical="center"/>
    </xf>
    <xf numFmtId="3" fontId="5" fillId="0" borderId="421" xfId="11" applyNumberFormat="1" applyFont="1" applyBorder="1" applyAlignment="1">
      <alignment horizontal="center" vertical="center"/>
    </xf>
    <xf numFmtId="3" fontId="5" fillId="0" borderId="446" xfId="11" applyNumberFormat="1" applyFont="1" applyFill="1" applyBorder="1" applyAlignment="1">
      <alignment horizontal="right" vertical="center"/>
    </xf>
    <xf numFmtId="3" fontId="5" fillId="0" borderId="447" xfId="11" applyNumberFormat="1" applyFont="1" applyFill="1" applyBorder="1" applyAlignment="1">
      <alignment horizontal="right" vertical="center"/>
    </xf>
    <xf numFmtId="3" fontId="5" fillId="0" borderId="0" xfId="11" applyNumberFormat="1" applyFont="1" applyFill="1" applyBorder="1" applyAlignment="1">
      <alignment horizontal="right" vertical="center"/>
    </xf>
    <xf numFmtId="3" fontId="5" fillId="0" borderId="461" xfId="11" applyNumberFormat="1" applyFont="1" applyFill="1" applyBorder="1" applyAlignment="1">
      <alignment horizontal="right" vertical="center"/>
    </xf>
    <xf numFmtId="3" fontId="5" fillId="0" borderId="227" xfId="11" applyNumberFormat="1" applyFont="1" applyFill="1" applyBorder="1" applyAlignment="1">
      <alignment horizontal="right" vertical="center"/>
    </xf>
    <xf numFmtId="3" fontId="5" fillId="0" borderId="428" xfId="11" applyNumberFormat="1" applyFont="1" applyFill="1" applyBorder="1" applyAlignment="1">
      <alignment vertical="center"/>
    </xf>
    <xf numFmtId="3" fontId="5" fillId="0" borderId="452" xfId="11" applyNumberFormat="1" applyFont="1" applyBorder="1" applyAlignment="1">
      <alignment horizontal="right" vertical="center"/>
    </xf>
    <xf numFmtId="3" fontId="5" fillId="0" borderId="214" xfId="11" applyNumberFormat="1" applyFont="1" applyBorder="1" applyAlignment="1"/>
    <xf numFmtId="3" fontId="11" fillId="0" borderId="427" xfId="11" applyNumberFormat="1" applyFont="1" applyFill="1" applyBorder="1" applyAlignment="1">
      <alignment horizontal="right" vertical="top"/>
    </xf>
    <xf numFmtId="3" fontId="11" fillId="0" borderId="214" xfId="11" applyNumberFormat="1" applyFont="1" applyFill="1" applyBorder="1" applyAlignment="1">
      <alignment horizontal="right" vertical="top"/>
    </xf>
    <xf numFmtId="3" fontId="5" fillId="0" borderId="427" xfId="11" applyNumberFormat="1" applyFont="1" applyFill="1" applyBorder="1" applyAlignment="1">
      <alignment horizontal="center" vertical="center"/>
    </xf>
    <xf numFmtId="3" fontId="5" fillId="0" borderId="214" xfId="11" applyNumberFormat="1" applyFont="1" applyFill="1" applyBorder="1" applyAlignment="1">
      <alignment vertical="center"/>
    </xf>
    <xf numFmtId="3" fontId="5" fillId="0" borderId="421" xfId="3" applyNumberFormat="1" applyFont="1" applyBorder="1" applyAlignment="1">
      <alignment horizontal="center" vertical="center" wrapText="1"/>
    </xf>
    <xf numFmtId="3" fontId="6" fillId="0" borderId="462" xfId="3" applyNumberFormat="1" applyFont="1" applyFill="1" applyBorder="1" applyAlignment="1">
      <alignment vertical="center"/>
    </xf>
    <xf numFmtId="38" fontId="6" fillId="0" borderId="462" xfId="1" applyFont="1" applyFill="1" applyBorder="1" applyAlignment="1">
      <alignment vertical="center"/>
    </xf>
    <xf numFmtId="3" fontId="5" fillId="0" borderId="274" xfId="3" applyNumberFormat="1" applyFont="1" applyFill="1" applyBorder="1" applyAlignment="1">
      <alignment vertical="center"/>
    </xf>
    <xf numFmtId="0" fontId="5" fillId="0" borderId="214" xfId="0" applyFont="1" applyBorder="1" applyAlignment="1">
      <alignment vertical="center"/>
    </xf>
    <xf numFmtId="3" fontId="5" fillId="0" borderId="444" xfId="3" applyNumberFormat="1" applyFont="1" applyFill="1" applyBorder="1" applyAlignment="1">
      <alignment horizontal="center" vertical="center"/>
    </xf>
    <xf numFmtId="3" fontId="6" fillId="0" borderId="400" xfId="3" applyNumberFormat="1" applyFont="1" applyBorder="1" applyAlignment="1">
      <alignment horizontal="center" vertical="center" wrapText="1"/>
    </xf>
    <xf numFmtId="3" fontId="6" fillId="0" borderId="429" xfId="3" applyNumberFormat="1" applyFont="1" applyFill="1" applyBorder="1" applyAlignment="1">
      <alignment vertical="center"/>
    </xf>
    <xf numFmtId="3" fontId="6" fillId="0" borderId="461" xfId="3" applyNumberFormat="1" applyFont="1" applyFill="1" applyBorder="1" applyAlignment="1">
      <alignment vertical="center"/>
    </xf>
    <xf numFmtId="3" fontId="6" fillId="2" borderId="462" xfId="3" applyNumberFormat="1" applyFont="1" applyFill="1" applyBorder="1" applyAlignment="1">
      <alignment vertical="center"/>
    </xf>
    <xf numFmtId="3" fontId="6" fillId="0" borderId="427" xfId="3" applyNumberFormat="1" applyFont="1" applyBorder="1" applyAlignment="1">
      <alignment horizontal="center" vertical="center"/>
    </xf>
    <xf numFmtId="3" fontId="5" fillId="0" borderId="232" xfId="3" applyNumberFormat="1" applyFont="1" applyBorder="1" applyAlignment="1">
      <alignment horizontal="center" vertical="center"/>
    </xf>
    <xf numFmtId="0" fontId="6" fillId="0" borderId="214" xfId="0" applyFont="1" applyBorder="1" applyAlignment="1">
      <alignment vertical="center" wrapText="1"/>
    </xf>
    <xf numFmtId="3" fontId="5" fillId="0" borderId="186" xfId="3" applyNumberFormat="1" applyFont="1" applyFill="1" applyBorder="1" applyAlignment="1">
      <alignment vertical="center"/>
    </xf>
    <xf numFmtId="3" fontId="5" fillId="0" borderId="431" xfId="3" applyNumberFormat="1" applyFont="1" applyFill="1" applyBorder="1" applyAlignment="1">
      <alignment vertical="center"/>
    </xf>
    <xf numFmtId="3" fontId="5" fillId="0" borderId="141" xfId="3" applyNumberFormat="1" applyFont="1" applyFill="1" applyBorder="1" applyAlignment="1">
      <alignment vertical="center"/>
    </xf>
    <xf numFmtId="181" fontId="5" fillId="0" borderId="465" xfId="3" applyNumberFormat="1" applyFont="1" applyFill="1" applyBorder="1" applyAlignment="1">
      <alignment vertical="center"/>
    </xf>
    <xf numFmtId="3" fontId="5" fillId="0" borderId="466" xfId="3" applyNumberFormat="1" applyFont="1" applyFill="1" applyBorder="1" applyAlignment="1">
      <alignment vertical="center"/>
    </xf>
    <xf numFmtId="3" fontId="5" fillId="0" borderId="47" xfId="3" applyNumberFormat="1" applyFont="1" applyFill="1" applyBorder="1" applyAlignment="1">
      <alignment vertical="center"/>
    </xf>
    <xf numFmtId="3" fontId="5" fillId="0" borderId="230" xfId="3" applyNumberFormat="1" applyFont="1" applyFill="1" applyBorder="1" applyAlignment="1">
      <alignment vertical="center"/>
    </xf>
    <xf numFmtId="181" fontId="5" fillId="0" borderId="467" xfId="3" applyNumberFormat="1" applyFont="1" applyFill="1" applyBorder="1" applyAlignment="1">
      <alignment vertical="center"/>
    </xf>
    <xf numFmtId="3" fontId="5" fillId="0" borderId="475" xfId="3" applyNumberFormat="1" applyFont="1" applyFill="1" applyBorder="1" applyAlignment="1">
      <alignment vertical="center"/>
    </xf>
    <xf numFmtId="3" fontId="5" fillId="0" borderId="476" xfId="3" applyNumberFormat="1" applyFont="1" applyFill="1" applyBorder="1" applyAlignment="1">
      <alignment vertical="center"/>
    </xf>
    <xf numFmtId="181" fontId="5" fillId="0" borderId="477" xfId="3" applyNumberFormat="1" applyFont="1" applyFill="1" applyBorder="1" applyAlignment="1">
      <alignment vertical="center"/>
    </xf>
    <xf numFmtId="3" fontId="5" fillId="0" borderId="478" xfId="3" applyNumberFormat="1" applyFont="1" applyFill="1" applyBorder="1" applyAlignment="1">
      <alignment vertical="center"/>
    </xf>
    <xf numFmtId="181" fontId="5" fillId="0" borderId="479" xfId="3" applyNumberFormat="1" applyFont="1" applyFill="1" applyBorder="1" applyAlignment="1">
      <alignment vertical="center"/>
    </xf>
    <xf numFmtId="181" fontId="5" fillId="0" borderId="195" xfId="3" applyNumberFormat="1" applyFont="1" applyFill="1" applyBorder="1" applyAlignment="1">
      <alignment vertical="center"/>
    </xf>
    <xf numFmtId="3" fontId="5" fillId="0" borderId="480" xfId="3" applyNumberFormat="1" applyFont="1" applyFill="1" applyBorder="1" applyAlignment="1">
      <alignment vertical="center"/>
    </xf>
    <xf numFmtId="3" fontId="5" fillId="0" borderId="481" xfId="3" applyNumberFormat="1" applyFont="1" applyFill="1" applyBorder="1" applyAlignment="1">
      <alignment vertical="center"/>
    </xf>
    <xf numFmtId="3" fontId="5" fillId="0" borderId="482" xfId="3" applyNumberFormat="1" applyFont="1" applyFill="1" applyBorder="1" applyAlignment="1">
      <alignment vertical="center"/>
    </xf>
    <xf numFmtId="3" fontId="5" fillId="0" borderId="483" xfId="3" applyNumberFormat="1" applyFont="1" applyFill="1" applyBorder="1" applyAlignment="1">
      <alignment vertical="center"/>
    </xf>
    <xf numFmtId="3" fontId="5" fillId="0" borderId="484" xfId="3" applyNumberFormat="1" applyFont="1" applyFill="1" applyBorder="1" applyAlignment="1">
      <alignment vertical="center"/>
    </xf>
    <xf numFmtId="181" fontId="5" fillId="0" borderId="486" xfId="3" applyNumberFormat="1" applyFont="1" applyFill="1" applyBorder="1" applyAlignment="1">
      <alignment vertical="center"/>
    </xf>
    <xf numFmtId="181" fontId="5" fillId="0" borderId="487" xfId="3" applyNumberFormat="1" applyFont="1" applyFill="1" applyBorder="1" applyAlignment="1">
      <alignment vertical="center"/>
    </xf>
    <xf numFmtId="181" fontId="5" fillId="0" borderId="488" xfId="3" applyNumberFormat="1" applyFont="1" applyFill="1" applyBorder="1" applyAlignment="1">
      <alignment vertical="center"/>
    </xf>
    <xf numFmtId="3" fontId="5" fillId="0" borderId="489" xfId="3" applyNumberFormat="1" applyFont="1" applyFill="1" applyBorder="1" applyAlignment="1">
      <alignment vertical="center"/>
    </xf>
    <xf numFmtId="3" fontId="5" fillId="0" borderId="490" xfId="3" applyNumberFormat="1" applyFont="1" applyFill="1" applyBorder="1" applyAlignment="1">
      <alignment vertical="center"/>
    </xf>
    <xf numFmtId="0" fontId="5" fillId="0" borderId="0" xfId="7" applyFont="1" applyAlignment="1">
      <alignment horizontal="right" vertical="center"/>
    </xf>
    <xf numFmtId="3" fontId="5" fillId="0" borderId="0" xfId="7" applyNumberFormat="1" applyFont="1" applyFill="1" applyBorder="1" applyAlignment="1" applyProtection="1">
      <alignment horizontal="right" vertical="center" shrinkToFit="1"/>
    </xf>
    <xf numFmtId="184" fontId="5" fillId="0" borderId="138" xfId="7" applyNumberFormat="1" applyFont="1" applyFill="1" applyBorder="1" applyAlignment="1" applyProtection="1">
      <alignment vertical="center"/>
    </xf>
    <xf numFmtId="182" fontId="5" fillId="0" borderId="9" xfId="1" applyNumberFormat="1" applyFont="1" applyFill="1" applyBorder="1" applyAlignment="1" applyProtection="1">
      <alignment vertical="center"/>
    </xf>
    <xf numFmtId="181" fontId="5" fillId="0" borderId="492" xfId="7" applyNumberFormat="1" applyFont="1" applyFill="1" applyBorder="1" applyAlignment="1" applyProtection="1">
      <alignment vertical="center"/>
    </xf>
    <xf numFmtId="182" fontId="5" fillId="0" borderId="152" xfId="1" applyNumberFormat="1" applyFont="1" applyFill="1" applyBorder="1" applyAlignment="1" applyProtection="1">
      <alignment vertical="center"/>
    </xf>
    <xf numFmtId="0" fontId="5" fillId="0" borderId="0" xfId="0" applyFont="1" applyAlignment="1">
      <alignment horizontal="right" vertical="center"/>
    </xf>
    <xf numFmtId="182" fontId="5" fillId="0" borderId="498" xfId="1" applyNumberFormat="1" applyFont="1" applyFill="1" applyBorder="1" applyAlignment="1" applyProtection="1">
      <alignment vertical="center"/>
    </xf>
    <xf numFmtId="182" fontId="5" fillId="0" borderId="494" xfId="1" applyNumberFormat="1" applyFont="1" applyFill="1" applyBorder="1" applyAlignment="1" applyProtection="1">
      <alignment vertical="center"/>
    </xf>
    <xf numFmtId="182" fontId="5" fillId="0" borderId="0" xfId="1" applyNumberFormat="1" applyFont="1" applyFill="1" applyBorder="1" applyAlignment="1" applyProtection="1">
      <alignment vertical="center"/>
    </xf>
    <xf numFmtId="184" fontId="5" fillId="0" borderId="501" xfId="7" applyNumberFormat="1" applyFont="1" applyFill="1" applyBorder="1" applyAlignment="1" applyProtection="1">
      <alignment vertical="center"/>
    </xf>
    <xf numFmtId="182" fontId="5" fillId="0" borderId="500" xfId="1" applyNumberFormat="1" applyFont="1" applyFill="1" applyBorder="1" applyAlignment="1" applyProtection="1">
      <alignment vertical="center"/>
    </xf>
    <xf numFmtId="181" fontId="5" fillId="0" borderId="502" xfId="7" applyNumberFormat="1" applyFont="1" applyFill="1" applyBorder="1" applyAlignment="1" applyProtection="1">
      <alignment vertical="center"/>
    </xf>
    <xf numFmtId="184" fontId="5" fillId="0" borderId="289" xfId="7" applyNumberFormat="1" applyFont="1" applyFill="1" applyBorder="1" applyAlignment="1" applyProtection="1">
      <alignment vertical="center"/>
    </xf>
    <xf numFmtId="181" fontId="5" fillId="0" borderId="23" xfId="7" applyNumberFormat="1" applyFont="1" applyFill="1" applyBorder="1" applyAlignment="1" applyProtection="1">
      <alignment vertical="center"/>
    </xf>
    <xf numFmtId="184" fontId="5" fillId="0" borderId="503" xfId="7" applyNumberFormat="1" applyFont="1" applyFill="1" applyBorder="1" applyAlignment="1" applyProtection="1">
      <alignment vertical="center"/>
    </xf>
    <xf numFmtId="182" fontId="5" fillId="0" borderId="504" xfId="7" applyNumberFormat="1" applyFont="1" applyFill="1" applyBorder="1" applyAlignment="1" applyProtection="1">
      <alignment vertical="center"/>
    </xf>
    <xf numFmtId="182" fontId="5" fillId="0" borderId="505" xfId="7" applyNumberFormat="1" applyFont="1" applyFill="1" applyBorder="1" applyAlignment="1" applyProtection="1">
      <alignment vertical="center"/>
    </xf>
    <xf numFmtId="3" fontId="5" fillId="0" borderId="507" xfId="7" applyNumberFormat="1" applyFont="1" applyFill="1" applyBorder="1" applyAlignment="1" applyProtection="1">
      <alignment horizontal="center" vertical="center" shrinkToFit="1"/>
    </xf>
    <xf numFmtId="3" fontId="11" fillId="0" borderId="507" xfId="7" applyNumberFormat="1" applyFont="1" applyFill="1" applyBorder="1" applyAlignment="1" applyProtection="1">
      <alignment horizontal="center" vertical="center"/>
    </xf>
    <xf numFmtId="182" fontId="5" fillId="0" borderId="504" xfId="1" applyNumberFormat="1" applyFont="1" applyFill="1" applyBorder="1" applyAlignment="1" applyProtection="1">
      <alignment vertical="center"/>
    </xf>
    <xf numFmtId="182" fontId="5" fillId="0" borderId="505" xfId="1" applyNumberFormat="1" applyFont="1" applyFill="1" applyBorder="1" applyAlignment="1" applyProtection="1">
      <alignment vertical="center"/>
    </xf>
    <xf numFmtId="0" fontId="5" fillId="0" borderId="509" xfId="7" applyFont="1" applyBorder="1" applyAlignment="1">
      <alignment horizontal="left" vertical="center"/>
    </xf>
    <xf numFmtId="3" fontId="11" fillId="0" borderId="510" xfId="7" applyNumberFormat="1" applyFont="1" applyFill="1" applyBorder="1" applyAlignment="1" applyProtection="1">
      <alignment horizontal="center" vertical="center"/>
    </xf>
    <xf numFmtId="3" fontId="5" fillId="0" borderId="507" xfId="7" applyNumberFormat="1" applyFont="1" applyFill="1" applyBorder="1" applyAlignment="1" applyProtection="1">
      <alignment horizontal="center" vertical="center"/>
    </xf>
    <xf numFmtId="3" fontId="5" fillId="0" borderId="511" xfId="7" applyNumberFormat="1" applyFont="1" applyFill="1" applyBorder="1" applyAlignment="1" applyProtection="1">
      <alignment horizontal="center" vertical="center" shrinkToFit="1"/>
    </xf>
    <xf numFmtId="186" fontId="5" fillId="0" borderId="512" xfId="3" applyNumberFormat="1" applyFont="1" applyFill="1" applyBorder="1" applyAlignment="1">
      <alignment horizontal="right" vertical="center"/>
    </xf>
    <xf numFmtId="186" fontId="5" fillId="0" borderId="232" xfId="3" applyNumberFormat="1" applyFont="1" applyFill="1" applyBorder="1" applyAlignment="1">
      <alignment horizontal="right" vertical="center"/>
    </xf>
    <xf numFmtId="186" fontId="5" fillId="0" borderId="513" xfId="3" applyNumberFormat="1" applyFont="1" applyFill="1" applyBorder="1" applyAlignment="1">
      <alignment horizontal="right" vertical="center"/>
    </xf>
    <xf numFmtId="181" fontId="5" fillId="0" borderId="514" xfId="7" applyNumberFormat="1" applyFont="1" applyFill="1" applyBorder="1" applyAlignment="1" applyProtection="1">
      <alignment vertical="center"/>
    </xf>
    <xf numFmtId="186" fontId="5" fillId="0" borderId="430" xfId="3" applyNumberFormat="1" applyFont="1" applyFill="1" applyBorder="1" applyAlignment="1">
      <alignment horizontal="right" vertical="center"/>
    </xf>
    <xf numFmtId="186" fontId="5" fillId="0" borderId="152" xfId="3" applyNumberFormat="1" applyFont="1" applyFill="1" applyBorder="1" applyAlignment="1">
      <alignment horizontal="right" vertical="center"/>
    </xf>
    <xf numFmtId="186" fontId="5" fillId="0" borderId="496" xfId="3" applyNumberFormat="1" applyFont="1" applyFill="1" applyBorder="1" applyAlignment="1">
      <alignment horizontal="right" vertical="center"/>
    </xf>
    <xf numFmtId="0" fontId="5" fillId="0" borderId="383" xfId="3" applyNumberFormat="1" applyFont="1" applyFill="1" applyBorder="1" applyAlignment="1">
      <alignment vertical="center"/>
    </xf>
    <xf numFmtId="3" fontId="6" fillId="0" borderId="450" xfId="5" applyNumberFormat="1" applyFont="1" applyFill="1" applyBorder="1" applyAlignment="1">
      <alignment vertical="center"/>
    </xf>
    <xf numFmtId="181" fontId="6" fillId="0" borderId="516" xfId="11" applyNumberFormat="1" applyFont="1" applyFill="1" applyBorder="1" applyAlignment="1">
      <alignment vertical="center"/>
    </xf>
    <xf numFmtId="181" fontId="6" fillId="0" borderId="517" xfId="11" applyNumberFormat="1" applyFont="1" applyFill="1" applyBorder="1" applyAlignment="1">
      <alignment vertical="center"/>
    </xf>
    <xf numFmtId="38" fontId="6" fillId="0" borderId="498" xfId="1" applyFont="1" applyFill="1" applyBorder="1" applyAlignment="1"/>
    <xf numFmtId="181" fontId="6" fillId="0" borderId="185" xfId="11" applyNumberFormat="1" applyFont="1" applyFill="1" applyBorder="1"/>
    <xf numFmtId="38" fontId="6" fillId="0" borderId="185" xfId="1" applyFont="1" applyFill="1" applyBorder="1" applyAlignment="1"/>
    <xf numFmtId="181" fontId="6" fillId="0" borderId="502" xfId="11" applyNumberFormat="1" applyFont="1" applyFill="1" applyBorder="1"/>
    <xf numFmtId="38" fontId="6" fillId="0" borderId="491" xfId="1" applyFont="1" applyFill="1" applyBorder="1" applyAlignment="1"/>
    <xf numFmtId="181" fontId="6" fillId="0" borderId="495" xfId="11" applyNumberFormat="1" applyFont="1" applyFill="1" applyBorder="1"/>
    <xf numFmtId="38" fontId="6" fillId="0" borderId="495" xfId="1" applyFont="1" applyFill="1" applyBorder="1" applyAlignment="1"/>
    <xf numFmtId="181" fontId="6" fillId="0" borderId="492" xfId="11" applyNumberFormat="1" applyFont="1" applyFill="1" applyBorder="1"/>
    <xf numFmtId="193" fontId="11" fillId="0" borderId="397" xfId="11" applyNumberFormat="1" applyFont="1" applyFill="1" applyBorder="1" applyAlignment="1">
      <alignment horizontal="center" vertical="center" shrinkToFit="1"/>
    </xf>
    <xf numFmtId="3" fontId="5" fillId="0" borderId="398" xfId="11" applyNumberFormat="1" applyFont="1" applyFill="1" applyBorder="1" applyAlignment="1">
      <alignment horizontal="center" vertical="center"/>
    </xf>
    <xf numFmtId="193" fontId="11" fillId="0" borderId="511" xfId="11" applyNumberFormat="1" applyFont="1" applyFill="1" applyBorder="1" applyAlignment="1">
      <alignment horizontal="center" vertical="center" shrinkToFit="1"/>
    </xf>
    <xf numFmtId="3" fontId="39" fillId="0" borderId="0" xfId="11" applyNumberFormat="1" applyFont="1" applyAlignment="1">
      <alignment vertical="center"/>
    </xf>
    <xf numFmtId="3" fontId="39" fillId="0" borderId="0" xfId="11" applyNumberFormat="1" applyFont="1" applyFill="1"/>
    <xf numFmtId="0" fontId="17" fillId="0" borderId="0" xfId="0" applyFont="1" applyBorder="1">
      <alignment vertical="center"/>
    </xf>
    <xf numFmtId="0" fontId="39" fillId="0" borderId="0" xfId="0" applyFont="1" applyAlignment="1">
      <alignment vertical="center"/>
    </xf>
    <xf numFmtId="0" fontId="17" fillId="0" borderId="0" xfId="0" applyFont="1" applyAlignment="1"/>
    <xf numFmtId="0" fontId="39" fillId="0" borderId="0" xfId="0" applyFont="1" applyBorder="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0" fillId="0" borderId="0" xfId="0" applyFont="1" applyBorder="1" applyAlignment="1"/>
    <xf numFmtId="3" fontId="41" fillId="0" borderId="0" xfId="2" applyNumberFormat="1" applyFont="1" applyAlignment="1"/>
    <xf numFmtId="3" fontId="1" fillId="0" borderId="0" xfId="2" applyNumberFormat="1" applyFont="1" applyAlignment="1">
      <alignment vertical="center"/>
    </xf>
    <xf numFmtId="3" fontId="1" fillId="0" borderId="0" xfId="2" applyNumberFormat="1" applyFont="1" applyFill="1" applyBorder="1" applyAlignment="1"/>
    <xf numFmtId="3" fontId="39" fillId="0" borderId="0" xfId="2" applyNumberFormat="1" applyFont="1" applyAlignment="1">
      <alignment vertical="center"/>
    </xf>
    <xf numFmtId="3" fontId="39" fillId="0" borderId="3" xfId="2" applyNumberFormat="1" applyFont="1" applyBorder="1" applyAlignment="1">
      <alignment vertical="center"/>
    </xf>
    <xf numFmtId="3" fontId="1" fillId="0" borderId="3" xfId="2" applyNumberFormat="1" applyFont="1" applyBorder="1" applyAlignment="1">
      <alignment vertical="center"/>
    </xf>
    <xf numFmtId="3" fontId="1" fillId="0" borderId="32" xfId="2" applyNumberFormat="1" applyFont="1" applyBorder="1" applyAlignment="1">
      <alignment vertical="center"/>
    </xf>
    <xf numFmtId="3" fontId="1" fillId="0" borderId="3" xfId="2" applyNumberFormat="1" applyFont="1" applyFill="1" applyBorder="1" applyAlignment="1">
      <alignment vertical="center"/>
    </xf>
    <xf numFmtId="3" fontId="1" fillId="0" borderId="32" xfId="2" applyNumberFormat="1" applyFont="1" applyFill="1" applyBorder="1" applyAlignment="1">
      <alignment vertical="center"/>
    </xf>
    <xf numFmtId="0" fontId="1" fillId="0" borderId="3" xfId="0" applyFont="1" applyBorder="1" applyAlignment="1">
      <alignment vertical="center"/>
    </xf>
    <xf numFmtId="3" fontId="1" fillId="0" borderId="0" xfId="2" applyNumberFormat="1" applyFont="1" applyFill="1" applyBorder="1" applyAlignment="1">
      <alignment horizontal="right"/>
    </xf>
    <xf numFmtId="3" fontId="1" fillId="0" borderId="0" xfId="2" applyNumberFormat="1" applyFont="1"/>
    <xf numFmtId="0" fontId="1" fillId="0" borderId="0" xfId="0" applyFont="1" applyAlignment="1">
      <alignment vertical="center"/>
    </xf>
    <xf numFmtId="3" fontId="39" fillId="0" borderId="0" xfId="2" applyNumberFormat="1" applyFont="1" applyBorder="1" applyAlignment="1">
      <alignment vertical="center"/>
    </xf>
    <xf numFmtId="3" fontId="1" fillId="0" borderId="0" xfId="2" applyNumberFormat="1" applyFont="1" applyBorder="1" applyAlignment="1">
      <alignment vertical="center"/>
    </xf>
    <xf numFmtId="3" fontId="1" fillId="0" borderId="0" xfId="2" applyNumberFormat="1" applyFont="1" applyFill="1" applyBorder="1" applyAlignment="1">
      <alignment vertical="center"/>
    </xf>
    <xf numFmtId="3" fontId="1" fillId="0" borderId="32" xfId="2" applyNumberFormat="1" applyFont="1" applyFill="1" applyBorder="1" applyAlignment="1"/>
    <xf numFmtId="0" fontId="1" fillId="0" borderId="0" xfId="0" applyFont="1" applyBorder="1" applyAlignment="1">
      <alignment vertical="center"/>
    </xf>
    <xf numFmtId="0" fontId="1" fillId="0" borderId="0" xfId="8" applyFont="1" applyFill="1" applyAlignment="1">
      <alignment vertical="center"/>
    </xf>
    <xf numFmtId="0" fontId="1" fillId="0" borderId="0" xfId="8" applyFont="1" applyFill="1"/>
    <xf numFmtId="0" fontId="1" fillId="0" borderId="0" xfId="8" applyFont="1" applyFill="1" applyAlignment="1">
      <alignment horizontal="right"/>
    </xf>
    <xf numFmtId="3" fontId="41" fillId="0" borderId="0" xfId="5" applyNumberFormat="1" applyFont="1" applyFill="1" applyBorder="1" applyAlignment="1">
      <alignment horizontal="center" vertical="center"/>
    </xf>
    <xf numFmtId="3" fontId="39" fillId="0" borderId="0" xfId="6" applyNumberFormat="1" applyFont="1" applyFill="1" applyBorder="1" applyAlignment="1">
      <alignment vertical="center"/>
    </xf>
    <xf numFmtId="0" fontId="1" fillId="0" borderId="0" xfId="8" applyFont="1" applyFill="1" applyBorder="1" applyAlignment="1">
      <alignment horizontal="center" vertical="center"/>
    </xf>
    <xf numFmtId="3" fontId="41" fillId="0" borderId="0" xfId="5" applyNumberFormat="1"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alignment horizontal="right" vertical="center"/>
    </xf>
    <xf numFmtId="0" fontId="42" fillId="0" borderId="0" xfId="8" applyFont="1" applyFill="1" applyBorder="1" applyAlignment="1">
      <alignment horizontal="right" vertical="center"/>
    </xf>
    <xf numFmtId="3" fontId="39" fillId="0" borderId="0" xfId="5" applyNumberFormat="1" applyFont="1" applyFill="1" applyBorder="1" applyAlignment="1">
      <alignment horizontal="center" vertical="center"/>
    </xf>
    <xf numFmtId="0" fontId="17" fillId="0" borderId="0" xfId="8" applyFont="1" applyFill="1" applyAlignment="1">
      <alignment vertical="center"/>
    </xf>
    <xf numFmtId="0" fontId="17" fillId="0" borderId="0" xfId="8" applyFont="1" applyFill="1"/>
    <xf numFmtId="0" fontId="17" fillId="0" borderId="0" xfId="8" applyFont="1" applyFill="1" applyBorder="1" applyAlignment="1">
      <alignment horizontal="center" vertical="center"/>
    </xf>
    <xf numFmtId="0" fontId="17" fillId="0" borderId="0" xfId="8" applyFont="1" applyFill="1" applyBorder="1" applyAlignment="1">
      <alignment horizontal="right" vertical="center"/>
    </xf>
    <xf numFmtId="3" fontId="39" fillId="0" borderId="0" xfId="3" applyNumberFormat="1" applyFont="1" applyAlignment="1"/>
    <xf numFmtId="3" fontId="43" fillId="0" borderId="0" xfId="6" applyNumberFormat="1" applyFont="1" applyFill="1" applyBorder="1" applyAlignment="1">
      <alignment vertical="center"/>
    </xf>
    <xf numFmtId="3" fontId="39" fillId="0" borderId="0" xfId="7" applyNumberFormat="1" applyFont="1" applyFill="1" applyBorder="1" applyAlignment="1" applyProtection="1">
      <alignment vertical="center"/>
    </xf>
    <xf numFmtId="0" fontId="39" fillId="0" borderId="0" xfId="8" applyFont="1" applyFill="1" applyAlignment="1">
      <alignment vertical="center"/>
    </xf>
    <xf numFmtId="3" fontId="39" fillId="0" borderId="0" xfId="5" applyNumberFormat="1" applyFont="1" applyFill="1" applyBorder="1" applyAlignment="1">
      <alignment horizontal="left" vertical="center"/>
    </xf>
    <xf numFmtId="0" fontId="24" fillId="0" borderId="0" xfId="8" applyFont="1" applyFill="1"/>
    <xf numFmtId="0" fontId="39" fillId="0" borderId="0" xfId="0" applyFont="1" applyAlignment="1"/>
    <xf numFmtId="0" fontId="39" fillId="0" borderId="0" xfId="0" applyFont="1">
      <alignment vertical="center"/>
    </xf>
    <xf numFmtId="0" fontId="39" fillId="0" borderId="0" xfId="0" applyFont="1" applyAlignment="1">
      <alignment horizontal="left"/>
    </xf>
    <xf numFmtId="0" fontId="39" fillId="0" borderId="0" xfId="0" applyFont="1" applyAlignment="1">
      <alignment horizontal="left" vertical="center"/>
    </xf>
    <xf numFmtId="0" fontId="17" fillId="0" borderId="32" xfId="0" applyFont="1" applyBorder="1" applyAlignment="1">
      <alignment horizontal="right" vertical="center"/>
    </xf>
    <xf numFmtId="3" fontId="44" fillId="0" borderId="0" xfId="9" applyNumberFormat="1" applyFont="1" applyFill="1" applyBorder="1" applyAlignment="1">
      <alignment vertical="center"/>
    </xf>
    <xf numFmtId="3" fontId="45" fillId="0" borderId="0" xfId="9" applyNumberFormat="1" applyFont="1" applyFill="1" applyBorder="1" applyAlignment="1">
      <alignment vertical="center"/>
    </xf>
    <xf numFmtId="3" fontId="46" fillId="0" borderId="0" xfId="9" applyNumberFormat="1" applyFont="1" applyFill="1" applyAlignment="1"/>
    <xf numFmtId="0" fontId="1" fillId="0" borderId="0" xfId="7" applyFont="1"/>
    <xf numFmtId="3" fontId="47" fillId="0" borderId="0" xfId="9" applyNumberFormat="1" applyFont="1" applyFill="1" applyBorder="1" applyAlignment="1">
      <alignment vertical="center"/>
    </xf>
    <xf numFmtId="188" fontId="17" fillId="0" borderId="0" xfId="3" applyNumberFormat="1" applyFont="1" applyFill="1" applyBorder="1" applyAlignment="1">
      <alignment vertical="center"/>
    </xf>
    <xf numFmtId="0" fontId="1" fillId="0" borderId="0" xfId="3" applyFont="1" applyFill="1" applyBorder="1" applyAlignment="1">
      <alignment vertical="center"/>
    </xf>
    <xf numFmtId="3" fontId="1" fillId="0" borderId="0" xfId="9" applyNumberFormat="1" applyFont="1" applyFill="1" applyBorder="1" applyAlignment="1">
      <alignment vertical="center"/>
    </xf>
    <xf numFmtId="3" fontId="47" fillId="0" borderId="0" xfId="9" applyNumberFormat="1" applyFont="1" applyFill="1" applyBorder="1"/>
    <xf numFmtId="3" fontId="39" fillId="0" borderId="0" xfId="3" applyNumberFormat="1" applyFont="1" applyAlignment="1">
      <alignment vertical="center"/>
    </xf>
    <xf numFmtId="177" fontId="17" fillId="0" borderId="0" xfId="3" applyNumberFormat="1" applyFont="1" applyAlignment="1">
      <alignment vertical="center"/>
    </xf>
    <xf numFmtId="3" fontId="17" fillId="0" borderId="0" xfId="3" applyNumberFormat="1" applyFont="1" applyAlignment="1">
      <alignment vertical="center"/>
    </xf>
    <xf numFmtId="3" fontId="17" fillId="0" borderId="0" xfId="3" applyNumberFormat="1" applyFont="1" applyBorder="1" applyAlignment="1">
      <alignment vertical="center"/>
    </xf>
    <xf numFmtId="177" fontId="17" fillId="0" borderId="0" xfId="3" applyNumberFormat="1" applyFont="1" applyBorder="1" applyAlignment="1">
      <alignment vertical="center"/>
    </xf>
    <xf numFmtId="177" fontId="17" fillId="0" borderId="0" xfId="3" applyNumberFormat="1" applyFont="1" applyBorder="1" applyAlignment="1">
      <alignment horizontal="right" vertical="center"/>
    </xf>
    <xf numFmtId="0" fontId="39" fillId="0" borderId="0" xfId="7" applyFont="1" applyAlignment="1">
      <alignment vertical="center"/>
    </xf>
    <xf numFmtId="0" fontId="17" fillId="0" borderId="0" xfId="7" applyFont="1" applyAlignment="1">
      <alignment vertical="center"/>
    </xf>
    <xf numFmtId="0" fontId="17" fillId="0" borderId="0" xfId="7" applyFont="1" applyAlignment="1">
      <alignment horizontal="right" vertical="center"/>
    </xf>
    <xf numFmtId="0" fontId="17" fillId="0" borderId="0" xfId="7" applyFont="1"/>
    <xf numFmtId="3" fontId="39" fillId="0" borderId="0" xfId="7" applyNumberFormat="1" applyFont="1" applyFill="1" applyAlignment="1" applyProtection="1">
      <alignment vertical="center"/>
    </xf>
    <xf numFmtId="3" fontId="17" fillId="0" borderId="0" xfId="7" applyNumberFormat="1" applyFont="1" applyFill="1" applyAlignment="1" applyProtection="1">
      <alignment horizontal="center" vertical="center"/>
    </xf>
    <xf numFmtId="3" fontId="17" fillId="0" borderId="371" xfId="7" applyNumberFormat="1" applyFont="1" applyFill="1" applyBorder="1" applyAlignment="1" applyProtection="1">
      <alignment horizontal="right" vertical="center"/>
    </xf>
    <xf numFmtId="3" fontId="17" fillId="0" borderId="0" xfId="7" applyNumberFormat="1" applyFont="1" applyFill="1" applyBorder="1" applyAlignment="1" applyProtection="1">
      <alignment horizontal="right" vertical="center"/>
    </xf>
    <xf numFmtId="0" fontId="24" fillId="0" borderId="0" xfId="7" applyFont="1" applyAlignment="1">
      <alignment vertical="center"/>
    </xf>
    <xf numFmtId="0" fontId="48" fillId="0" borderId="0" xfId="7" applyFont="1" applyAlignment="1">
      <alignment vertical="center"/>
    </xf>
    <xf numFmtId="0" fontId="48" fillId="0" borderId="0" xfId="8" applyFont="1" applyFill="1"/>
    <xf numFmtId="3" fontId="17" fillId="0" borderId="32" xfId="7" applyNumberFormat="1" applyFont="1" applyFill="1" applyBorder="1" applyAlignment="1" applyProtection="1">
      <alignment horizontal="right" vertical="center"/>
    </xf>
    <xf numFmtId="3" fontId="39" fillId="0" borderId="0" xfId="3" applyNumberFormat="1" applyFont="1" applyAlignment="1">
      <alignment horizontal="left"/>
    </xf>
    <xf numFmtId="3" fontId="17" fillId="0" borderId="360" xfId="3" applyNumberFormat="1" applyFont="1" applyBorder="1" applyAlignment="1">
      <alignment vertical="center"/>
    </xf>
    <xf numFmtId="3" fontId="17" fillId="0" borderId="0" xfId="3" applyNumberFormat="1" applyFont="1" applyFill="1" applyBorder="1" applyAlignment="1">
      <alignment vertical="center"/>
    </xf>
    <xf numFmtId="3" fontId="17" fillId="0" borderId="360" xfId="3" applyNumberFormat="1" applyFont="1" applyBorder="1" applyAlignment="1">
      <alignment horizontal="right"/>
    </xf>
    <xf numFmtId="0" fontId="39" fillId="0" borderId="32" xfId="0" applyFont="1" applyBorder="1" applyAlignment="1">
      <alignment vertical="center"/>
    </xf>
    <xf numFmtId="0" fontId="17" fillId="0" borderId="32" xfId="0" applyFont="1" applyBorder="1" applyAlignment="1">
      <alignment vertical="center"/>
    </xf>
    <xf numFmtId="0" fontId="17" fillId="0" borderId="0" xfId="0" applyFont="1" applyBorder="1" applyAlignment="1">
      <alignment horizontal="right"/>
    </xf>
    <xf numFmtId="3" fontId="17" fillId="0" borderId="0" xfId="3" applyNumberFormat="1" applyFont="1"/>
    <xf numFmtId="3" fontId="39" fillId="0" borderId="32" xfId="3" applyNumberFormat="1" applyFont="1" applyBorder="1" applyAlignment="1">
      <alignment vertical="center"/>
    </xf>
    <xf numFmtId="0" fontId="17" fillId="0" borderId="32" xfId="3" applyNumberFormat="1" applyFont="1" applyBorder="1" applyAlignment="1">
      <alignment horizontal="right" vertical="center"/>
    </xf>
    <xf numFmtId="3" fontId="39" fillId="0" borderId="0" xfId="3" applyNumberFormat="1" applyFont="1" applyBorder="1" applyAlignment="1">
      <alignment vertical="center"/>
    </xf>
    <xf numFmtId="3" fontId="39" fillId="0" borderId="0" xfId="3" applyNumberFormat="1" applyFont="1" applyBorder="1" applyAlignment="1">
      <alignment horizontal="left" vertical="center"/>
    </xf>
    <xf numFmtId="0" fontId="17" fillId="0" borderId="0" xfId="3" applyNumberFormat="1" applyFont="1" applyBorder="1" applyAlignment="1">
      <alignment horizontal="right"/>
    </xf>
    <xf numFmtId="0" fontId="17" fillId="0" borderId="0" xfId="0" applyNumberFormat="1" applyFont="1" applyBorder="1" applyAlignment="1"/>
    <xf numFmtId="0" fontId="17" fillId="0" borderId="0" xfId="0" applyNumberFormat="1" applyFont="1" applyBorder="1" applyAlignment="1">
      <alignment horizontal="right" vertical="center"/>
    </xf>
    <xf numFmtId="0" fontId="39" fillId="0" borderId="0" xfId="10" applyFont="1" applyAlignment="1">
      <alignment vertical="center"/>
    </xf>
    <xf numFmtId="0" fontId="41" fillId="0" borderId="0" xfId="10" applyFont="1" applyAlignment="1">
      <alignment vertical="center"/>
    </xf>
    <xf numFmtId="0" fontId="1" fillId="0" borderId="0" xfId="10" applyFont="1"/>
    <xf numFmtId="0" fontId="1" fillId="0" borderId="0" xfId="10" applyFont="1" applyAlignment="1">
      <alignment horizontal="left"/>
    </xf>
    <xf numFmtId="0" fontId="39" fillId="0" borderId="0" xfId="10" applyFont="1" applyBorder="1" applyAlignment="1">
      <alignment vertical="center"/>
    </xf>
    <xf numFmtId="0" fontId="41" fillId="0" borderId="0" xfId="10" applyFont="1" applyBorder="1" applyAlignment="1">
      <alignment vertical="center"/>
    </xf>
    <xf numFmtId="0" fontId="17" fillId="0" borderId="0" xfId="10" applyFont="1"/>
    <xf numFmtId="3" fontId="17" fillId="0" borderId="0" xfId="11" applyNumberFormat="1" applyFont="1" applyAlignment="1">
      <alignment horizontal="right"/>
    </xf>
    <xf numFmtId="3" fontId="17" fillId="0" borderId="0" xfId="11" applyNumberFormat="1" applyFont="1"/>
    <xf numFmtId="3" fontId="17" fillId="0" borderId="0" xfId="11" applyNumberFormat="1" applyFont="1" applyBorder="1"/>
    <xf numFmtId="3" fontId="17" fillId="0" borderId="0" xfId="11" applyNumberFormat="1" applyFont="1" applyBorder="1" applyAlignment="1">
      <alignment horizontal="right"/>
    </xf>
    <xf numFmtId="3" fontId="1" fillId="0" borderId="0" xfId="11" applyNumberFormat="1" applyFont="1" applyBorder="1" applyAlignment="1">
      <alignment horizontal="right"/>
    </xf>
    <xf numFmtId="3" fontId="39" fillId="0" borderId="0" xfId="11" applyNumberFormat="1" applyFont="1" applyBorder="1" applyAlignment="1">
      <alignment vertical="center"/>
    </xf>
    <xf numFmtId="3" fontId="17" fillId="0" borderId="0" xfId="11" applyNumberFormat="1" applyFont="1" applyFill="1" applyAlignment="1">
      <alignment vertical="center"/>
    </xf>
    <xf numFmtId="38" fontId="17" fillId="0" borderId="0" xfId="1" applyFont="1" applyFill="1" applyAlignment="1">
      <alignment vertical="center"/>
    </xf>
    <xf numFmtId="3" fontId="17" fillId="0" borderId="32" xfId="11" applyNumberFormat="1" applyFont="1" applyFill="1" applyBorder="1" applyAlignment="1">
      <alignment horizontal="right" vertical="center"/>
    </xf>
    <xf numFmtId="3" fontId="17" fillId="0" borderId="0" xfId="11" applyNumberFormat="1" applyFont="1" applyFill="1"/>
    <xf numFmtId="3" fontId="17" fillId="0" borderId="360" xfId="11" applyNumberFormat="1" applyFont="1" applyFill="1" applyBorder="1"/>
    <xf numFmtId="3" fontId="17" fillId="0" borderId="360" xfId="11" applyNumberFormat="1" applyFont="1" applyFill="1" applyBorder="1" applyAlignment="1">
      <alignment horizontal="right"/>
    </xf>
    <xf numFmtId="3" fontId="17" fillId="0" borderId="0" xfId="11" applyNumberFormat="1" applyFont="1" applyFill="1" applyBorder="1" applyAlignment="1">
      <alignment horizontal="right"/>
    </xf>
    <xf numFmtId="177" fontId="17" fillId="0" borderId="0" xfId="3" applyNumberFormat="1" applyFont="1" applyAlignment="1">
      <alignment horizontal="right" vertical="center"/>
    </xf>
    <xf numFmtId="3" fontId="17" fillId="0" borderId="371" xfId="3" applyNumberFormat="1" applyFont="1" applyBorder="1" applyAlignment="1">
      <alignment horizontal="right" vertical="center"/>
    </xf>
    <xf numFmtId="0" fontId="17" fillId="0" borderId="371" xfId="0" applyFont="1" applyBorder="1" applyAlignment="1"/>
    <xf numFmtId="0" fontId="0" fillId="0" borderId="18" xfId="0" applyBorder="1" applyAlignment="1">
      <alignment horizontal="center" vertical="center"/>
    </xf>
    <xf numFmtId="3" fontId="6" fillId="0" borderId="437" xfId="5" applyNumberFormat="1" applyFont="1" applyFill="1" applyBorder="1" applyAlignment="1">
      <alignment horizontal="center" vertical="center"/>
    </xf>
    <xf numFmtId="183" fontId="5" fillId="0" borderId="527" xfId="0" applyNumberFormat="1" applyFont="1" applyFill="1" applyBorder="1" applyAlignment="1">
      <alignment horizontal="right" vertical="center"/>
    </xf>
    <xf numFmtId="181" fontId="5" fillId="0" borderId="528" xfId="0" applyNumberFormat="1" applyFont="1" applyFill="1" applyBorder="1" applyAlignment="1">
      <alignment horizontal="right" vertical="center"/>
    </xf>
    <xf numFmtId="3" fontId="5" fillId="0" borderId="419" xfId="6" applyNumberFormat="1" applyFont="1" applyFill="1" applyBorder="1" applyAlignment="1">
      <alignment horizontal="center" vertical="center"/>
    </xf>
    <xf numFmtId="3" fontId="5" fillId="0" borderId="418" xfId="6" applyNumberFormat="1" applyFont="1" applyFill="1" applyBorder="1" applyAlignment="1">
      <alignment horizontal="center" vertical="center"/>
    </xf>
    <xf numFmtId="3" fontId="5" fillId="0" borderId="421" xfId="0" applyNumberFormat="1" applyFont="1" applyBorder="1" applyAlignment="1">
      <alignment horizontal="center" vertical="center"/>
    </xf>
    <xf numFmtId="0" fontId="39" fillId="0" borderId="0" xfId="7" applyFont="1" applyBorder="1" applyAlignment="1">
      <alignment vertical="center"/>
    </xf>
    <xf numFmtId="0" fontId="5" fillId="0" borderId="531" xfId="0" applyFont="1" applyBorder="1" applyAlignment="1">
      <alignment horizontal="center" vertical="center" shrinkToFit="1"/>
    </xf>
    <xf numFmtId="0" fontId="5" fillId="0" borderId="532" xfId="0" applyFont="1" applyBorder="1" applyAlignment="1">
      <alignment horizontal="center" vertical="center" shrinkToFit="1"/>
    </xf>
    <xf numFmtId="0" fontId="11" fillId="0" borderId="533" xfId="0" applyFont="1" applyBorder="1" applyAlignment="1">
      <alignment horizontal="center" vertical="center" shrinkToFit="1"/>
    </xf>
    <xf numFmtId="0" fontId="5" fillId="0" borderId="533" xfId="0" applyFont="1" applyBorder="1" applyAlignment="1">
      <alignment horizontal="center" vertical="center" shrinkToFit="1"/>
    </xf>
    <xf numFmtId="0" fontId="11" fillId="0" borderId="534" xfId="0" applyFont="1" applyBorder="1" applyAlignment="1">
      <alignment horizontal="center" vertical="center" shrinkToFit="1"/>
    </xf>
    <xf numFmtId="3" fontId="5" fillId="0" borderId="535" xfId="0" applyNumberFormat="1" applyFont="1" applyBorder="1" applyAlignment="1">
      <alignment horizontal="center" vertical="center"/>
    </xf>
    <xf numFmtId="3" fontId="5" fillId="0" borderId="232" xfId="0" applyNumberFormat="1" applyFont="1" applyBorder="1" applyAlignment="1">
      <alignment vertical="center"/>
    </xf>
    <xf numFmtId="182" fontId="5" fillId="0" borderId="21" xfId="1" applyNumberFormat="1" applyFont="1" applyFill="1" applyBorder="1" applyAlignment="1" applyProtection="1">
      <alignment vertical="center"/>
    </xf>
    <xf numFmtId="3" fontId="39" fillId="0" borderId="382" xfId="7" applyNumberFormat="1" applyFont="1" applyFill="1" applyBorder="1" applyAlignment="1" applyProtection="1">
      <alignment vertical="center"/>
    </xf>
    <xf numFmtId="3" fontId="39" fillId="0" borderId="536" xfId="11" applyNumberFormat="1" applyFont="1" applyBorder="1" applyAlignment="1">
      <alignment vertical="center"/>
    </xf>
    <xf numFmtId="183" fontId="5" fillId="0" borderId="0" xfId="1" applyNumberFormat="1" applyFont="1" applyFill="1" applyBorder="1" applyAlignment="1" applyProtection="1">
      <alignment vertical="center"/>
    </xf>
    <xf numFmtId="0" fontId="5" fillId="0" borderId="0" xfId="8" applyFont="1" applyAlignment="1">
      <alignment horizontal="left" shrinkToFit="1"/>
    </xf>
    <xf numFmtId="3" fontId="5" fillId="3" borderId="36" xfId="2" applyNumberFormat="1" applyFont="1" applyFill="1" applyBorder="1" applyAlignment="1">
      <alignment vertical="center"/>
    </xf>
    <xf numFmtId="3" fontId="5" fillId="3" borderId="146" xfId="2" applyNumberFormat="1" applyFont="1" applyFill="1" applyBorder="1" applyAlignment="1">
      <alignment vertical="center"/>
    </xf>
    <xf numFmtId="181" fontId="5" fillId="3" borderId="29" xfId="2" applyNumberFormat="1" applyFont="1" applyFill="1" applyBorder="1" applyAlignment="1">
      <alignment vertical="center"/>
    </xf>
    <xf numFmtId="181" fontId="5" fillId="3" borderId="184" xfId="2" applyNumberFormat="1" applyFont="1" applyFill="1" applyBorder="1" applyAlignment="1">
      <alignment vertical="center"/>
    </xf>
    <xf numFmtId="181" fontId="5" fillId="3" borderId="155" xfId="2" applyNumberFormat="1" applyFont="1" applyFill="1" applyBorder="1" applyAlignment="1">
      <alignment vertical="center"/>
    </xf>
    <xf numFmtId="38" fontId="5" fillId="3" borderId="134" xfId="1" applyFont="1" applyFill="1" applyBorder="1" applyAlignment="1">
      <alignment vertical="center"/>
    </xf>
    <xf numFmtId="38" fontId="5" fillId="3" borderId="184" xfId="1" applyFont="1" applyFill="1" applyBorder="1" applyAlignment="1">
      <alignment vertical="center"/>
    </xf>
    <xf numFmtId="181" fontId="5" fillId="3" borderId="23" xfId="2" applyNumberFormat="1" applyFont="1" applyFill="1" applyBorder="1" applyAlignment="1">
      <alignment vertical="center"/>
    </xf>
    <xf numFmtId="181" fontId="5" fillId="3" borderId="150" xfId="2" applyNumberFormat="1" applyFont="1" applyFill="1" applyBorder="1" applyAlignment="1">
      <alignment vertical="center"/>
    </xf>
    <xf numFmtId="181" fontId="5" fillId="3" borderId="194" xfId="2" applyNumberFormat="1" applyFont="1" applyFill="1" applyBorder="1" applyAlignment="1">
      <alignment vertical="center"/>
    </xf>
    <xf numFmtId="3" fontId="5" fillId="0" borderId="427" xfId="0" applyNumberFormat="1" applyFont="1" applyBorder="1" applyAlignment="1">
      <alignment horizontal="center" vertical="center"/>
    </xf>
    <xf numFmtId="3" fontId="5" fillId="0" borderId="214" xfId="0" applyNumberFormat="1" applyFont="1" applyBorder="1" applyAlignment="1">
      <alignment horizontal="center" vertical="center"/>
    </xf>
    <xf numFmtId="0" fontId="17" fillId="0" borderId="371" xfId="0" applyFont="1" applyBorder="1" applyAlignment="1">
      <alignment vertical="center"/>
    </xf>
    <xf numFmtId="3" fontId="5" fillId="0" borderId="537" xfId="2" applyNumberFormat="1" applyFont="1" applyBorder="1" applyAlignment="1">
      <alignment horizontal="center" vertical="center"/>
    </xf>
    <xf numFmtId="0" fontId="5" fillId="0" borderId="152" xfId="0" applyFont="1" applyBorder="1">
      <alignment vertical="center"/>
    </xf>
    <xf numFmtId="0" fontId="5" fillId="0" borderId="532" xfId="0" applyFont="1" applyBorder="1" applyAlignment="1">
      <alignment horizontal="center" vertical="center"/>
    </xf>
    <xf numFmtId="0" fontId="5" fillId="0" borderId="533" xfId="0" applyFont="1" applyBorder="1" applyAlignment="1">
      <alignment horizontal="center" vertical="center"/>
    </xf>
    <xf numFmtId="0" fontId="5" fillId="0" borderId="534" xfId="0" applyFont="1" applyBorder="1" applyAlignment="1">
      <alignment horizontal="center" vertical="center"/>
    </xf>
    <xf numFmtId="0" fontId="5" fillId="0" borderId="544" xfId="0" applyFont="1" applyFill="1" applyBorder="1" applyAlignment="1">
      <alignment horizontal="center" vertical="center"/>
    </xf>
    <xf numFmtId="183" fontId="5" fillId="0" borderId="527" xfId="0" applyNumberFormat="1" applyFont="1" applyFill="1" applyBorder="1">
      <alignment vertical="center"/>
    </xf>
    <xf numFmtId="183" fontId="5" fillId="0" borderId="545" xfId="0" applyNumberFormat="1" applyFont="1" applyFill="1" applyBorder="1">
      <alignment vertical="center"/>
    </xf>
    <xf numFmtId="183" fontId="5" fillId="0" borderId="527" xfId="0" applyNumberFormat="1" applyFont="1" applyFill="1" applyBorder="1" applyAlignment="1">
      <alignment vertical="center"/>
    </xf>
    <xf numFmtId="181" fontId="5" fillId="0" borderId="497" xfId="4" applyNumberFormat="1" applyFont="1" applyFill="1" applyBorder="1"/>
    <xf numFmtId="186" fontId="5" fillId="0" borderId="512" xfId="6" applyNumberFormat="1" applyFont="1" applyFill="1" applyBorder="1" applyAlignment="1">
      <alignment horizontal="right" vertical="center"/>
    </xf>
    <xf numFmtId="183" fontId="5" fillId="0" borderId="498" xfId="0" applyNumberFormat="1" applyFont="1" applyBorder="1" applyAlignment="1">
      <alignment horizontal="right" vertical="center"/>
    </xf>
    <xf numFmtId="181" fontId="5" fillId="0" borderId="503" xfId="0" applyNumberFormat="1" applyFont="1" applyFill="1" applyBorder="1" applyAlignment="1">
      <alignment horizontal="right" vertical="center"/>
    </xf>
    <xf numFmtId="183" fontId="5" fillId="0" borderId="503" xfId="0" applyNumberFormat="1" applyFont="1" applyFill="1" applyBorder="1" applyAlignment="1">
      <alignment horizontal="right" vertical="center"/>
    </xf>
    <xf numFmtId="181" fontId="5" fillId="0" borderId="502" xfId="0" applyNumberFormat="1" applyFont="1" applyFill="1" applyBorder="1" applyAlignment="1">
      <alignment horizontal="right" vertical="center"/>
    </xf>
    <xf numFmtId="183" fontId="5" fillId="0" borderId="498" xfId="0" applyNumberFormat="1" applyFont="1" applyFill="1" applyBorder="1" applyAlignment="1">
      <alignment horizontal="right" vertical="center"/>
    </xf>
    <xf numFmtId="183" fontId="5" fillId="0" borderId="498" xfId="4" applyNumberFormat="1" applyFont="1" applyFill="1" applyBorder="1" applyAlignment="1">
      <alignment horizontal="right"/>
    </xf>
    <xf numFmtId="178" fontId="5" fillId="0" borderId="405" xfId="4" applyNumberFormat="1" applyFont="1" applyFill="1" applyBorder="1" applyAlignment="1">
      <alignment horizontal="right"/>
    </xf>
    <xf numFmtId="183" fontId="5" fillId="0" borderId="527" xfId="0" applyNumberFormat="1" applyFont="1" applyBorder="1" applyAlignment="1">
      <alignment horizontal="right" vertical="center"/>
    </xf>
    <xf numFmtId="181" fontId="5" fillId="0" borderId="545" xfId="0" applyNumberFormat="1" applyFont="1" applyFill="1" applyBorder="1" applyAlignment="1">
      <alignment horizontal="right" vertical="center"/>
    </xf>
    <xf numFmtId="183" fontId="5" fillId="0" borderId="545" xfId="0" applyNumberFormat="1" applyFont="1" applyFill="1" applyBorder="1" applyAlignment="1">
      <alignment horizontal="right" vertical="center"/>
    </xf>
    <xf numFmtId="183" fontId="5" fillId="0" borderId="527" xfId="4" applyNumberFormat="1" applyFont="1" applyFill="1" applyBorder="1" applyAlignment="1">
      <alignment horizontal="right"/>
    </xf>
    <xf numFmtId="178" fontId="5" fillId="0" borderId="546" xfId="4" applyNumberFormat="1" applyFont="1" applyFill="1" applyBorder="1" applyAlignment="1">
      <alignment horizontal="right"/>
    </xf>
    <xf numFmtId="0" fontId="5" fillId="0" borderId="382" xfId="0" applyFont="1" applyFill="1" applyBorder="1">
      <alignment vertical="center"/>
    </xf>
    <xf numFmtId="183" fontId="5" fillId="0" borderId="548" xfId="0" applyNumberFormat="1" applyFont="1" applyFill="1" applyBorder="1" applyAlignment="1">
      <alignment horizontal="right" vertical="center"/>
    </xf>
    <xf numFmtId="183" fontId="5" fillId="0" borderId="499" xfId="0" applyNumberFormat="1" applyFont="1" applyFill="1" applyBorder="1" applyAlignment="1">
      <alignment horizontal="right" vertical="center"/>
    </xf>
    <xf numFmtId="183" fontId="5" fillId="0" borderId="548" xfId="4" applyNumberFormat="1" applyFont="1" applyFill="1" applyBorder="1" applyAlignment="1">
      <alignment horizontal="right"/>
    </xf>
    <xf numFmtId="0" fontId="5" fillId="0" borderId="382" xfId="0" applyFont="1" applyBorder="1">
      <alignment vertical="center"/>
    </xf>
    <xf numFmtId="0" fontId="0" fillId="0" borderId="82" xfId="0" applyBorder="1" applyAlignment="1">
      <alignment vertical="top"/>
    </xf>
    <xf numFmtId="0" fontId="5" fillId="0" borderId="389" xfId="0" applyFont="1" applyBorder="1" applyAlignment="1">
      <alignment vertical="center"/>
    </xf>
    <xf numFmtId="0" fontId="5" fillId="0" borderId="82" xfId="0" applyFont="1" applyBorder="1" applyAlignment="1">
      <alignment vertical="center"/>
    </xf>
    <xf numFmtId="3" fontId="5" fillId="0" borderId="400" xfId="6" applyNumberFormat="1" applyFont="1" applyFill="1" applyBorder="1" applyAlignment="1">
      <alignment horizontal="center" vertical="center"/>
    </xf>
    <xf numFmtId="3" fontId="5" fillId="0" borderId="397" xfId="6" applyNumberFormat="1" applyFont="1" applyFill="1" applyBorder="1" applyAlignment="1">
      <alignment horizontal="center" vertical="center"/>
    </xf>
    <xf numFmtId="3" fontId="5" fillId="0" borderId="422" xfId="6" applyNumberFormat="1" applyFont="1" applyFill="1" applyBorder="1" applyAlignment="1">
      <alignment horizontal="center" vertical="center"/>
    </xf>
    <xf numFmtId="38" fontId="5" fillId="0" borderId="549" xfId="1" applyFont="1" applyFill="1" applyBorder="1" applyAlignment="1">
      <alignment vertical="center"/>
    </xf>
    <xf numFmtId="38" fontId="5" fillId="0" borderId="497" xfId="1" applyFont="1" applyFill="1" applyBorder="1" applyAlignment="1">
      <alignment vertical="center"/>
    </xf>
    <xf numFmtId="38" fontId="5" fillId="0" borderId="545" xfId="1" applyFont="1" applyFill="1" applyBorder="1" applyAlignment="1">
      <alignment vertical="center"/>
    </xf>
    <xf numFmtId="38" fontId="5" fillId="0" borderId="496" xfId="1" applyFont="1" applyFill="1" applyBorder="1" applyAlignment="1">
      <alignment horizontal="right" vertical="center"/>
    </xf>
    <xf numFmtId="181" fontId="5" fillId="0" borderId="503" xfId="8" applyNumberFormat="1" applyFont="1" applyFill="1" applyBorder="1" applyAlignment="1">
      <alignment vertical="center"/>
    </xf>
    <xf numFmtId="183" fontId="5" fillId="0" borderId="503" xfId="8" applyNumberFormat="1" applyFont="1" applyFill="1" applyBorder="1" applyAlignment="1">
      <alignment vertical="center"/>
    </xf>
    <xf numFmtId="38" fontId="5" fillId="0" borderId="500" xfId="1" applyFont="1" applyFill="1" applyBorder="1" applyAlignment="1">
      <alignment vertical="center"/>
    </xf>
    <xf numFmtId="38" fontId="5" fillId="0" borderId="503" xfId="1" applyFont="1" applyFill="1" applyBorder="1" applyAlignment="1">
      <alignment vertical="center"/>
    </xf>
    <xf numFmtId="181" fontId="5" fillId="0" borderId="502" xfId="8" applyNumberFormat="1" applyFont="1" applyFill="1" applyBorder="1" applyAlignment="1">
      <alignment vertical="center"/>
    </xf>
    <xf numFmtId="38" fontId="5" fillId="0" borderId="549" xfId="1" applyFont="1" applyFill="1" applyBorder="1" applyAlignment="1">
      <alignment horizontal="right" vertical="center"/>
    </xf>
    <xf numFmtId="181" fontId="5" fillId="0" borderId="545" xfId="8" applyNumberFormat="1" applyFont="1" applyFill="1" applyBorder="1" applyAlignment="1">
      <alignment vertical="center"/>
    </xf>
    <xf numFmtId="183" fontId="5" fillId="0" borderId="545" xfId="8" applyNumberFormat="1" applyFont="1" applyFill="1" applyBorder="1" applyAlignment="1">
      <alignment vertical="center"/>
    </xf>
    <xf numFmtId="181" fontId="5" fillId="0" borderId="492" xfId="8" applyNumberFormat="1" applyFont="1" applyFill="1" applyBorder="1" applyAlignment="1">
      <alignment vertical="center"/>
    </xf>
    <xf numFmtId="38" fontId="5" fillId="0" borderId="550" xfId="1" applyFont="1" applyFill="1" applyBorder="1" applyAlignment="1">
      <alignment horizontal="right" vertical="center"/>
    </xf>
    <xf numFmtId="181" fontId="5" fillId="0" borderId="499" xfId="8" applyNumberFormat="1" applyFont="1" applyFill="1" applyBorder="1" applyAlignment="1">
      <alignment vertical="center"/>
    </xf>
    <xf numFmtId="183" fontId="5" fillId="0" borderId="499" xfId="8" applyNumberFormat="1" applyFont="1" applyFill="1" applyBorder="1" applyAlignment="1">
      <alignment vertical="center"/>
    </xf>
    <xf numFmtId="38" fontId="5" fillId="0" borderId="494" xfId="1" applyFont="1" applyFill="1" applyBorder="1" applyAlignment="1">
      <alignment vertical="center"/>
    </xf>
    <xf numFmtId="38" fontId="5" fillId="0" borderId="499" xfId="1" applyFont="1" applyFill="1" applyBorder="1" applyAlignment="1">
      <alignment vertical="center"/>
    </xf>
    <xf numFmtId="181" fontId="5" fillId="0" borderId="493" xfId="8" applyNumberFormat="1" applyFont="1" applyFill="1" applyBorder="1" applyAlignment="1">
      <alignment vertical="center"/>
    </xf>
    <xf numFmtId="183" fontId="5" fillId="3" borderId="545" xfId="8" applyNumberFormat="1" applyFont="1" applyFill="1" applyBorder="1" applyAlignment="1">
      <alignment vertical="center"/>
    </xf>
    <xf numFmtId="181" fontId="5" fillId="3" borderId="499" xfId="8" applyNumberFormat="1" applyFont="1" applyFill="1" applyBorder="1" applyAlignment="1">
      <alignment vertical="center"/>
    </xf>
    <xf numFmtId="38" fontId="5" fillId="3" borderId="545" xfId="1" applyFont="1" applyFill="1" applyBorder="1" applyAlignment="1">
      <alignment vertical="center"/>
    </xf>
    <xf numFmtId="181" fontId="5" fillId="3" borderId="493" xfId="8" applyNumberFormat="1" applyFont="1" applyFill="1" applyBorder="1" applyAlignment="1">
      <alignment vertical="center"/>
    </xf>
    <xf numFmtId="38" fontId="5" fillId="0" borderId="518" xfId="1" applyFont="1" applyFill="1" applyBorder="1" applyAlignment="1">
      <alignment horizontal="left" vertical="center"/>
    </xf>
    <xf numFmtId="38" fontId="5" fillId="0" borderId="538" xfId="1" applyFont="1" applyFill="1" applyBorder="1" applyAlignment="1">
      <alignment horizontal="left" vertical="center"/>
    </xf>
    <xf numFmtId="183" fontId="5" fillId="0" borderId="538" xfId="8" applyNumberFormat="1" applyFont="1" applyFill="1" applyBorder="1" applyAlignment="1">
      <alignment vertical="center"/>
    </xf>
    <xf numFmtId="38" fontId="5" fillId="0" borderId="538" xfId="1" applyFont="1" applyFill="1" applyBorder="1" applyAlignment="1">
      <alignment vertical="center"/>
    </xf>
    <xf numFmtId="38" fontId="5" fillId="0" borderId="396" xfId="1" applyFont="1" applyFill="1" applyBorder="1" applyAlignment="1">
      <alignment vertical="center"/>
    </xf>
    <xf numFmtId="38" fontId="5" fillId="0" borderId="382" xfId="1" applyFont="1" applyFill="1" applyBorder="1" applyAlignment="1">
      <alignment vertical="center"/>
    </xf>
    <xf numFmtId="38" fontId="5" fillId="0" borderId="357" xfId="1" applyFont="1" applyFill="1" applyBorder="1" applyAlignment="1">
      <alignment horizontal="left" vertical="center"/>
    </xf>
    <xf numFmtId="38" fontId="5" fillId="0" borderId="371" xfId="1" applyFont="1" applyFill="1" applyBorder="1" applyAlignment="1">
      <alignment horizontal="left" vertical="center"/>
    </xf>
    <xf numFmtId="183" fontId="5" fillId="0" borderId="371" xfId="8" applyNumberFormat="1" applyFont="1" applyFill="1" applyBorder="1" applyAlignment="1">
      <alignment vertical="center"/>
    </xf>
    <xf numFmtId="38" fontId="5" fillId="0" borderId="371" xfId="1" applyFont="1" applyFill="1" applyBorder="1" applyAlignment="1">
      <alignment vertical="center"/>
    </xf>
    <xf numFmtId="38" fontId="5" fillId="0" borderId="372" xfId="1" applyFont="1" applyFill="1" applyBorder="1" applyAlignment="1">
      <alignment vertical="center"/>
    </xf>
    <xf numFmtId="3" fontId="5" fillId="0" borderId="398" xfId="6" applyNumberFormat="1" applyFont="1" applyBorder="1" applyAlignment="1">
      <alignment horizontal="center" vertical="center"/>
    </xf>
    <xf numFmtId="0" fontId="5" fillId="0" borderId="397" xfId="6" applyFont="1" applyFill="1" applyBorder="1" applyAlignment="1">
      <alignment horizontal="center" vertical="center"/>
    </xf>
    <xf numFmtId="3" fontId="5" fillId="0" borderId="507" xfId="6" applyNumberFormat="1" applyFont="1" applyBorder="1" applyAlignment="1">
      <alignment horizontal="center" vertical="center"/>
    </xf>
    <xf numFmtId="0" fontId="5" fillId="0" borderId="511" xfId="6" applyFont="1" applyBorder="1" applyAlignment="1">
      <alignment horizontal="center" vertical="center"/>
    </xf>
    <xf numFmtId="181" fontId="5" fillId="0" borderId="551" xfId="6" quotePrefix="1" applyNumberFormat="1" applyFont="1" applyFill="1" applyBorder="1" applyAlignment="1">
      <alignment horizontal="right" vertical="center"/>
    </xf>
    <xf numFmtId="38" fontId="5" fillId="0" borderId="551" xfId="1" quotePrefix="1" applyFont="1" applyFill="1" applyBorder="1" applyAlignment="1">
      <alignment horizontal="right" vertical="center"/>
    </xf>
    <xf numFmtId="181" fontId="5" fillId="0" borderId="514" xfId="6" quotePrefix="1" applyNumberFormat="1" applyFont="1" applyFill="1" applyBorder="1" applyAlignment="1">
      <alignment horizontal="right" vertical="center"/>
    </xf>
    <xf numFmtId="38" fontId="5" fillId="0" borderId="527" xfId="1" applyFont="1" applyFill="1" applyBorder="1" applyAlignment="1">
      <alignment vertical="center"/>
    </xf>
    <xf numFmtId="181" fontId="5" fillId="0" borderId="545" xfId="6" quotePrefix="1" applyNumberFormat="1" applyFont="1" applyFill="1" applyBorder="1" applyAlignment="1">
      <alignment horizontal="right" vertical="center"/>
    </xf>
    <xf numFmtId="38" fontId="5" fillId="0" borderId="545" xfId="1" quotePrefix="1" applyFont="1" applyFill="1" applyBorder="1" applyAlignment="1">
      <alignment horizontal="right" vertical="center"/>
    </xf>
    <xf numFmtId="181" fontId="5" fillId="0" borderId="492" xfId="6" quotePrefix="1" applyNumberFormat="1" applyFont="1" applyFill="1" applyBorder="1" applyAlignment="1">
      <alignment horizontal="right" vertical="center"/>
    </xf>
    <xf numFmtId="38" fontId="5" fillId="0" borderId="498" xfId="1" applyFont="1" applyFill="1" applyBorder="1" applyAlignment="1">
      <alignment vertical="center"/>
    </xf>
    <xf numFmtId="181" fontId="5" fillId="0" borderId="503" xfId="6" quotePrefix="1" applyNumberFormat="1" applyFont="1" applyFill="1" applyBorder="1" applyAlignment="1">
      <alignment horizontal="right" vertical="center"/>
    </xf>
    <xf numFmtId="38" fontId="5" fillId="0" borderId="503" xfId="1" quotePrefix="1" applyFont="1" applyFill="1" applyBorder="1" applyAlignment="1">
      <alignment horizontal="right" vertical="center"/>
    </xf>
    <xf numFmtId="181" fontId="5" fillId="0" borderId="502" xfId="6" quotePrefix="1" applyNumberFormat="1" applyFont="1" applyFill="1" applyBorder="1" applyAlignment="1">
      <alignment horizontal="right" vertical="center"/>
    </xf>
    <xf numFmtId="186" fontId="5" fillId="0" borderId="538" xfId="6" applyNumberFormat="1" applyFont="1" applyFill="1" applyBorder="1" applyAlignment="1">
      <alignment horizontal="right"/>
    </xf>
    <xf numFmtId="3" fontId="5" fillId="0" borderId="538" xfId="6" applyNumberFormat="1" applyFont="1" applyFill="1" applyBorder="1" applyAlignment="1">
      <alignment vertical="center"/>
    </xf>
    <xf numFmtId="181" fontId="5" fillId="0" borderId="538" xfId="6" quotePrefix="1" applyNumberFormat="1" applyFont="1" applyFill="1" applyBorder="1" applyAlignment="1">
      <alignment horizontal="right" vertical="center"/>
    </xf>
    <xf numFmtId="184" fontId="5" fillId="0" borderId="538" xfId="6" quotePrefix="1" applyNumberFormat="1" applyFont="1" applyFill="1" applyBorder="1" applyAlignment="1">
      <alignment horizontal="right" vertical="center"/>
    </xf>
    <xf numFmtId="3" fontId="6" fillId="0" borderId="398" xfId="6" applyNumberFormat="1" applyFont="1" applyBorder="1" applyAlignment="1">
      <alignment horizontal="center" vertical="center" shrinkToFit="1"/>
    </xf>
    <xf numFmtId="179" fontId="6" fillId="0" borderId="473" xfId="6" applyNumberFormat="1" applyFont="1" applyBorder="1" applyAlignment="1">
      <alignment horizontal="center" vertical="center" shrinkToFit="1"/>
    </xf>
    <xf numFmtId="0" fontId="6" fillId="0" borderId="397" xfId="6" applyFont="1" applyBorder="1" applyAlignment="1">
      <alignment horizontal="center" vertical="center" shrinkToFit="1"/>
    </xf>
    <xf numFmtId="0" fontId="6" fillId="0" borderId="507" xfId="6" applyFont="1" applyBorder="1" applyAlignment="1">
      <alignment horizontal="center" vertical="center" shrinkToFit="1"/>
    </xf>
    <xf numFmtId="3" fontId="6" fillId="0" borderId="507" xfId="6" applyNumberFormat="1" applyFont="1" applyBorder="1" applyAlignment="1">
      <alignment horizontal="center" vertical="center" shrinkToFit="1"/>
    </xf>
    <xf numFmtId="0" fontId="6" fillId="0" borderId="420" xfId="6" applyFont="1" applyBorder="1" applyAlignment="1">
      <alignment horizontal="center" vertical="center" shrinkToFit="1"/>
    </xf>
    <xf numFmtId="3" fontId="6" fillId="0" borderId="425" xfId="6" applyNumberFormat="1" applyFont="1" applyBorder="1" applyAlignment="1">
      <alignment horizontal="center" vertical="center" shrinkToFit="1"/>
    </xf>
    <xf numFmtId="186" fontId="6" fillId="0" borderId="512" xfId="6" applyNumberFormat="1" applyFont="1" applyFill="1" applyBorder="1" applyAlignment="1">
      <alignment horizontal="right" vertical="center"/>
    </xf>
    <xf numFmtId="38" fontId="6" fillId="0" borderId="498" xfId="1" applyFont="1" applyFill="1" applyBorder="1" applyAlignment="1">
      <alignment vertical="center"/>
    </xf>
    <xf numFmtId="184" fontId="6" fillId="0" borderId="503" xfId="6" applyNumberFormat="1" applyFont="1" applyFill="1" applyBorder="1" applyAlignment="1">
      <alignment vertical="center"/>
    </xf>
    <xf numFmtId="38" fontId="6" fillId="0" borderId="553" xfId="1" applyFont="1" applyFill="1" applyBorder="1" applyAlignment="1">
      <alignment vertical="center"/>
    </xf>
    <xf numFmtId="184" fontId="6" fillId="0" borderId="502" xfId="6" applyNumberFormat="1" applyFont="1" applyFill="1" applyBorder="1" applyAlignment="1">
      <alignment vertical="center"/>
    </xf>
    <xf numFmtId="38" fontId="6" fillId="0" borderId="527" xfId="1" applyFont="1" applyFill="1" applyBorder="1" applyAlignment="1">
      <alignment vertical="center"/>
    </xf>
    <xf numFmtId="184" fontId="6" fillId="0" borderId="545" xfId="6" applyNumberFormat="1" applyFont="1" applyFill="1" applyBorder="1" applyAlignment="1">
      <alignment vertical="center"/>
    </xf>
    <xf numFmtId="38" fontId="6" fillId="0" borderId="545" xfId="1" applyFont="1" applyFill="1" applyBorder="1" applyAlignment="1">
      <alignment vertical="center"/>
    </xf>
    <xf numFmtId="184" fontId="6" fillId="0" borderId="554" xfId="6" applyNumberFormat="1" applyFont="1" applyFill="1" applyBorder="1" applyAlignment="1">
      <alignment vertical="center"/>
    </xf>
    <xf numFmtId="38" fontId="6" fillId="0" borderId="555" xfId="1" applyFont="1" applyFill="1" applyBorder="1" applyAlignment="1">
      <alignment vertical="center"/>
    </xf>
    <xf numFmtId="184" fontId="6" fillId="0" borderId="492" xfId="6" applyNumberFormat="1" applyFont="1" applyFill="1" applyBorder="1" applyAlignment="1">
      <alignment vertical="center"/>
    </xf>
    <xf numFmtId="38" fontId="6" fillId="0" borderId="503" xfId="1" applyFont="1" applyFill="1" applyBorder="1" applyAlignment="1">
      <alignment vertical="center"/>
    </xf>
    <xf numFmtId="184" fontId="6" fillId="0" borderId="423" xfId="6" applyNumberFormat="1" applyFont="1" applyFill="1" applyBorder="1" applyAlignment="1">
      <alignment vertical="center"/>
    </xf>
    <xf numFmtId="38" fontId="6" fillId="0" borderId="463" xfId="1" applyFont="1" applyFill="1" applyBorder="1" applyAlignment="1">
      <alignment vertical="center"/>
    </xf>
    <xf numFmtId="38" fontId="6" fillId="0" borderId="289" xfId="1" applyFont="1" applyFill="1" applyBorder="1" applyAlignment="1">
      <alignment vertical="center"/>
    </xf>
    <xf numFmtId="38" fontId="6" fillId="0" borderId="556" xfId="1" applyFont="1" applyFill="1" applyBorder="1" applyAlignment="1">
      <alignment vertical="center"/>
    </xf>
    <xf numFmtId="38" fontId="6" fillId="0" borderId="557" xfId="1" applyFont="1" applyFill="1" applyBorder="1" applyAlignment="1">
      <alignment vertical="center"/>
    </xf>
    <xf numFmtId="38" fontId="6" fillId="0" borderId="558" xfId="1" applyFont="1" applyFill="1" applyBorder="1" applyAlignment="1">
      <alignment vertical="center"/>
    </xf>
    <xf numFmtId="38" fontId="6" fillId="0" borderId="548" xfId="1" applyFont="1" applyFill="1" applyBorder="1" applyAlignment="1">
      <alignment vertical="center"/>
    </xf>
    <xf numFmtId="38" fontId="6" fillId="0" borderId="520" xfId="1" applyFont="1" applyFill="1" applyBorder="1" applyAlignment="1">
      <alignment vertical="center"/>
    </xf>
    <xf numFmtId="184" fontId="6" fillId="0" borderId="559" xfId="6" applyNumberFormat="1" applyFont="1" applyFill="1" applyBorder="1" applyAlignment="1">
      <alignment vertical="center"/>
    </xf>
    <xf numFmtId="38" fontId="6" fillId="0" borderId="560" xfId="1" applyFont="1" applyFill="1" applyBorder="1" applyAlignment="1">
      <alignment vertical="center"/>
    </xf>
    <xf numFmtId="183" fontId="6" fillId="0" borderId="518" xfId="1" applyNumberFormat="1" applyFont="1" applyFill="1" applyBorder="1" applyAlignment="1" applyProtection="1">
      <alignment vertical="center"/>
    </xf>
    <xf numFmtId="184" fontId="6" fillId="0" borderId="538" xfId="1" applyNumberFormat="1" applyFont="1" applyFill="1" applyBorder="1" applyAlignment="1" applyProtection="1">
      <alignment horizontal="right" vertical="center"/>
    </xf>
    <xf numFmtId="183" fontId="6" fillId="0" borderId="538" xfId="1" applyNumberFormat="1" applyFont="1" applyFill="1" applyBorder="1" applyAlignment="1" applyProtection="1">
      <alignment vertical="center"/>
    </xf>
    <xf numFmtId="183" fontId="6" fillId="0" borderId="538" xfId="8" applyNumberFormat="1" applyFont="1" applyFill="1" applyBorder="1" applyAlignment="1" applyProtection="1">
      <alignment horizontal="center" vertical="center"/>
    </xf>
    <xf numFmtId="184" fontId="6" fillId="0" borderId="538" xfId="8" applyNumberFormat="1" applyFont="1" applyFill="1" applyBorder="1" applyAlignment="1" applyProtection="1">
      <alignment horizontal="center" vertical="center"/>
    </xf>
    <xf numFmtId="184" fontId="6" fillId="0" borderId="561" xfId="1" applyNumberFormat="1" applyFont="1" applyFill="1" applyBorder="1" applyAlignment="1" applyProtection="1">
      <alignment horizontal="right" vertical="center"/>
    </xf>
    <xf numFmtId="183" fontId="6" fillId="0" borderId="562" xfId="1" applyNumberFormat="1" applyFont="1" applyFill="1" applyBorder="1" applyAlignment="1" applyProtection="1">
      <alignment vertical="center"/>
    </xf>
    <xf numFmtId="184" fontId="6" fillId="0" borderId="563" xfId="1" applyNumberFormat="1" applyFont="1" applyFill="1" applyBorder="1" applyAlignment="1" applyProtection="1">
      <alignment horizontal="right" vertical="center"/>
    </xf>
    <xf numFmtId="183" fontId="6" fillId="0" borderId="563" xfId="1" applyNumberFormat="1" applyFont="1" applyFill="1" applyBorder="1" applyAlignment="1" applyProtection="1">
      <alignment vertical="center"/>
    </xf>
    <xf numFmtId="184" fontId="6" fillId="0" borderId="563" xfId="1" applyNumberFormat="1" applyFont="1" applyFill="1" applyBorder="1" applyAlignment="1" applyProtection="1">
      <alignment horizontal="center" vertical="center"/>
    </xf>
    <xf numFmtId="183" fontId="6" fillId="0" borderId="563" xfId="8" applyNumberFormat="1" applyFont="1" applyFill="1" applyBorder="1" applyAlignment="1" applyProtection="1">
      <alignment vertical="center"/>
    </xf>
    <xf numFmtId="184" fontId="6" fillId="0" borderId="564" xfId="1" applyNumberFormat="1" applyFont="1" applyFill="1" applyBorder="1" applyAlignment="1" applyProtection="1">
      <alignment horizontal="right" vertical="center"/>
    </xf>
    <xf numFmtId="183" fontId="6" fillId="0" borderId="357" xfId="1" applyNumberFormat="1" applyFont="1" applyFill="1" applyBorder="1" applyAlignment="1" applyProtection="1">
      <alignment vertical="center"/>
    </xf>
    <xf numFmtId="184" fontId="6" fillId="0" borderId="371" xfId="1" applyNumberFormat="1" applyFont="1" applyFill="1" applyBorder="1" applyAlignment="1" applyProtection="1">
      <alignment horizontal="right" vertical="center"/>
    </xf>
    <xf numFmtId="183" fontId="6" fillId="0" borderId="371" xfId="1" applyNumberFormat="1" applyFont="1" applyFill="1" applyBorder="1" applyAlignment="1" applyProtection="1">
      <alignment vertical="center"/>
    </xf>
    <xf numFmtId="183" fontId="6" fillId="0" borderId="371" xfId="8" applyNumberFormat="1" applyFont="1" applyFill="1" applyBorder="1" applyAlignment="1" applyProtection="1">
      <alignment horizontal="center" vertical="center"/>
    </xf>
    <xf numFmtId="184" fontId="6" fillId="0" borderId="371" xfId="8" applyNumberFormat="1" applyFont="1" applyFill="1" applyBorder="1" applyAlignment="1" applyProtection="1">
      <alignment horizontal="center" vertical="center"/>
    </xf>
    <xf numFmtId="184" fontId="6" fillId="0" borderId="371" xfId="1" applyNumberFormat="1" applyFont="1" applyFill="1" applyBorder="1" applyAlignment="1" applyProtection="1">
      <alignment horizontal="center" vertical="center"/>
    </xf>
    <xf numFmtId="183" fontId="6" fillId="0" borderId="371" xfId="8" applyNumberFormat="1" applyFont="1" applyFill="1" applyBorder="1" applyAlignment="1" applyProtection="1">
      <alignment vertical="center"/>
    </xf>
    <xf numFmtId="184" fontId="6" fillId="0" borderId="372" xfId="1" applyNumberFormat="1" applyFont="1" applyFill="1" applyBorder="1" applyAlignment="1" applyProtection="1">
      <alignment horizontal="right" vertical="center"/>
    </xf>
    <xf numFmtId="0" fontId="5" fillId="0" borderId="563" xfId="0" applyFont="1" applyBorder="1">
      <alignment vertical="center"/>
    </xf>
    <xf numFmtId="0" fontId="5" fillId="0" borderId="563" xfId="8" applyFont="1" applyBorder="1"/>
    <xf numFmtId="179" fontId="5" fillId="0" borderId="565" xfId="6" applyNumberFormat="1" applyFont="1" applyBorder="1" applyAlignment="1">
      <alignment horizontal="center" vertical="center"/>
    </xf>
    <xf numFmtId="0" fontId="5" fillId="0" borderId="397" xfId="6" applyFont="1" applyBorder="1" applyAlignment="1">
      <alignment horizontal="center" vertical="center"/>
    </xf>
    <xf numFmtId="0" fontId="5" fillId="0" borderId="507" xfId="6" applyFont="1" applyBorder="1" applyAlignment="1">
      <alignment horizontal="center" vertical="center"/>
    </xf>
    <xf numFmtId="0" fontId="5" fillId="0" borderId="507" xfId="6" applyFont="1" applyBorder="1" applyAlignment="1">
      <alignment horizontal="center" vertical="center" shrinkToFit="1"/>
    </xf>
    <xf numFmtId="38" fontId="6" fillId="0" borderId="566" xfId="1" applyFont="1" applyFill="1" applyBorder="1" applyAlignment="1">
      <alignment vertical="center"/>
    </xf>
    <xf numFmtId="3" fontId="5" fillId="0" borderId="563" xfId="6" applyNumberFormat="1" applyFont="1" applyFill="1" applyBorder="1" applyAlignment="1">
      <alignment vertical="center"/>
    </xf>
    <xf numFmtId="184" fontId="5" fillId="0" borderId="563" xfId="6" quotePrefix="1" applyNumberFormat="1" applyFont="1" applyFill="1" applyBorder="1" applyAlignment="1">
      <alignment horizontal="right"/>
    </xf>
    <xf numFmtId="3" fontId="5" fillId="0" borderId="563" xfId="6" applyNumberFormat="1" applyFont="1" applyFill="1" applyBorder="1"/>
    <xf numFmtId="38" fontId="5" fillId="0" borderId="563" xfId="1" applyFont="1" applyFill="1" applyBorder="1" applyAlignment="1"/>
    <xf numFmtId="181" fontId="5" fillId="0" borderId="563" xfId="6" quotePrefix="1" applyNumberFormat="1" applyFont="1" applyFill="1" applyBorder="1" applyAlignment="1">
      <alignment horizontal="right"/>
    </xf>
    <xf numFmtId="38" fontId="5" fillId="0" borderId="563" xfId="1" applyFont="1" applyFill="1" applyBorder="1" applyAlignment="1">
      <alignment vertical="center"/>
    </xf>
    <xf numFmtId="181" fontId="5" fillId="0" borderId="564" xfId="6" quotePrefix="1" applyNumberFormat="1" applyFont="1" applyFill="1" applyBorder="1" applyAlignment="1">
      <alignment horizontal="right"/>
    </xf>
    <xf numFmtId="3" fontId="5" fillId="0" borderId="371" xfId="6" applyNumberFormat="1" applyFont="1" applyFill="1" applyBorder="1" applyAlignment="1">
      <alignment vertical="center"/>
    </xf>
    <xf numFmtId="184" fontId="5" fillId="0" borderId="371" xfId="6" quotePrefix="1" applyNumberFormat="1" applyFont="1" applyFill="1" applyBorder="1" applyAlignment="1">
      <alignment horizontal="right"/>
    </xf>
    <xf numFmtId="3" fontId="5" fillId="0" borderId="371" xfId="6" applyNumberFormat="1" applyFont="1" applyFill="1" applyBorder="1"/>
    <xf numFmtId="38" fontId="5" fillId="0" borderId="371" xfId="1" applyFont="1" applyFill="1" applyBorder="1" applyAlignment="1"/>
    <xf numFmtId="181" fontId="5" fillId="0" borderId="371" xfId="6" quotePrefix="1" applyNumberFormat="1" applyFont="1" applyFill="1" applyBorder="1" applyAlignment="1">
      <alignment horizontal="right"/>
    </xf>
    <xf numFmtId="181" fontId="5" fillId="0" borderId="372" xfId="6" quotePrefix="1" applyNumberFormat="1" applyFont="1" applyFill="1" applyBorder="1" applyAlignment="1">
      <alignment horizontal="right"/>
    </xf>
    <xf numFmtId="186" fontId="5" fillId="0" borderId="563" xfId="6" applyNumberFormat="1" applyFont="1" applyFill="1" applyBorder="1" applyAlignment="1">
      <alignment horizontal="right"/>
    </xf>
    <xf numFmtId="181" fontId="5" fillId="0" borderId="563" xfId="8" applyNumberFormat="1" applyFont="1" applyFill="1" applyBorder="1" applyAlignment="1"/>
    <xf numFmtId="3" fontId="10" fillId="0" borderId="571" xfId="6" applyNumberFormat="1" applyFont="1" applyBorder="1" applyAlignment="1">
      <alignment horizontal="center" vertical="center" shrinkToFit="1"/>
    </xf>
    <xf numFmtId="3" fontId="10" fillId="0" borderId="572" xfId="6" applyNumberFormat="1" applyFont="1" applyBorder="1" applyAlignment="1">
      <alignment horizontal="center" vertical="center" shrinkToFit="1"/>
    </xf>
    <xf numFmtId="0" fontId="10" fillId="0" borderId="425" xfId="6" applyFont="1" applyBorder="1" applyAlignment="1">
      <alignment horizontal="center" vertical="center" shrinkToFit="1"/>
    </xf>
    <xf numFmtId="38" fontId="6" fillId="0" borderId="504" xfId="1" applyFont="1" applyFill="1" applyBorder="1" applyAlignment="1">
      <alignment vertical="center"/>
    </xf>
    <xf numFmtId="181" fontId="6" fillId="0" borderId="502" xfId="6" quotePrefix="1" applyNumberFormat="1" applyFont="1" applyFill="1" applyBorder="1" applyAlignment="1">
      <alignment horizontal="right" vertical="center"/>
    </xf>
    <xf numFmtId="38" fontId="6" fillId="0" borderId="497" xfId="1" applyFont="1" applyFill="1" applyBorder="1" applyAlignment="1">
      <alignment vertical="center"/>
    </xf>
    <xf numFmtId="181" fontId="6" fillId="0" borderId="492" xfId="6" quotePrefix="1" applyNumberFormat="1" applyFont="1" applyFill="1" applyBorder="1" applyAlignment="1">
      <alignment horizontal="right" vertical="center"/>
    </xf>
    <xf numFmtId="38" fontId="6" fillId="0" borderId="494" xfId="1" applyFont="1" applyFill="1" applyBorder="1" applyAlignment="1">
      <alignment vertical="center"/>
    </xf>
    <xf numFmtId="181" fontId="6" fillId="0" borderId="493" xfId="6" quotePrefix="1" applyNumberFormat="1" applyFont="1" applyFill="1" applyBorder="1" applyAlignment="1">
      <alignment horizontal="right" vertical="center"/>
    </xf>
    <xf numFmtId="0" fontId="5" fillId="0" borderId="518" xfId="8" applyFont="1" applyBorder="1" applyAlignment="1">
      <alignment vertical="center"/>
    </xf>
    <xf numFmtId="0" fontId="5" fillId="0" borderId="563" xfId="8" applyFont="1" applyBorder="1" applyAlignment="1">
      <alignment vertical="center"/>
    </xf>
    <xf numFmtId="0" fontId="5" fillId="0" borderId="562" xfId="8" applyFont="1" applyBorder="1" applyAlignment="1">
      <alignment vertical="center"/>
    </xf>
    <xf numFmtId="0" fontId="5" fillId="0" borderId="564" xfId="8" applyFont="1" applyBorder="1" applyAlignment="1">
      <alignment vertical="center"/>
    </xf>
    <xf numFmtId="0" fontId="5" fillId="0" borderId="357" xfId="8" applyFont="1" applyBorder="1" applyAlignment="1">
      <alignment vertical="center"/>
    </xf>
    <xf numFmtId="0" fontId="5" fillId="0" borderId="371" xfId="8" applyFont="1" applyBorder="1" applyAlignment="1">
      <alignment vertical="center"/>
    </xf>
    <xf numFmtId="0" fontId="5" fillId="0" borderId="372" xfId="8" applyFont="1" applyBorder="1" applyAlignment="1">
      <alignment vertical="center"/>
    </xf>
    <xf numFmtId="183" fontId="5" fillId="0" borderId="463" xfId="1" applyNumberFormat="1" applyFont="1" applyFill="1" applyBorder="1" applyAlignment="1" applyProtection="1">
      <alignment horizontal="right" vertical="center"/>
    </xf>
    <xf numFmtId="181" fontId="5" fillId="0" borderId="463" xfId="1" applyNumberFormat="1" applyFont="1" applyFill="1" applyBorder="1" applyAlignment="1" applyProtection="1">
      <alignment horizontal="right" vertical="center"/>
    </xf>
    <xf numFmtId="183" fontId="5" fillId="0" borderId="504" xfId="1" applyNumberFormat="1" applyFont="1" applyFill="1" applyBorder="1" applyAlignment="1" applyProtection="1">
      <alignment horizontal="right" vertical="center"/>
    </xf>
    <xf numFmtId="181" fontId="5" fillId="0" borderId="503" xfId="1" applyNumberFormat="1" applyFont="1" applyFill="1" applyBorder="1" applyAlignment="1" applyProtection="1">
      <alignment horizontal="right" vertical="center"/>
    </xf>
    <xf numFmtId="183" fontId="5" fillId="0" borderId="405" xfId="1" applyNumberFormat="1" applyFont="1" applyFill="1" applyBorder="1" applyAlignment="1" applyProtection="1">
      <alignment vertical="center"/>
    </xf>
    <xf numFmtId="38" fontId="5" fillId="0" borderId="503" xfId="1" applyFont="1" applyFill="1" applyBorder="1" applyAlignment="1" applyProtection="1">
      <alignment horizontal="right" vertical="center"/>
    </xf>
    <xf numFmtId="181" fontId="5" fillId="0" borderId="502" xfId="1" applyNumberFormat="1" applyFont="1" applyFill="1" applyBorder="1" applyAlignment="1" applyProtection="1">
      <alignment horizontal="right" vertical="center"/>
    </xf>
    <xf numFmtId="183" fontId="5" fillId="0" borderId="558" xfId="1" applyNumberFormat="1" applyFont="1" applyFill="1" applyBorder="1" applyAlignment="1" applyProtection="1">
      <alignment horizontal="right" vertical="center"/>
    </xf>
    <xf numFmtId="181" fontId="5" fillId="0" borderId="555" xfId="1" applyNumberFormat="1" applyFont="1" applyFill="1" applyBorder="1" applyAlignment="1" applyProtection="1">
      <alignment horizontal="right" vertical="center"/>
    </xf>
    <xf numFmtId="183" fontId="5" fillId="0" borderId="579" xfId="1" applyNumberFormat="1" applyFont="1" applyFill="1" applyBorder="1" applyAlignment="1" applyProtection="1">
      <alignment horizontal="right" vertical="center"/>
    </xf>
    <xf numFmtId="181" fontId="5" fillId="0" borderId="545" xfId="1" applyNumberFormat="1" applyFont="1" applyFill="1" applyBorder="1" applyAlignment="1" applyProtection="1">
      <alignment horizontal="right" vertical="center"/>
    </xf>
    <xf numFmtId="183" fontId="5" fillId="0" borderId="546" xfId="1" applyNumberFormat="1" applyFont="1" applyFill="1" applyBorder="1" applyAlignment="1" applyProtection="1">
      <alignment vertical="center"/>
    </xf>
    <xf numFmtId="38" fontId="5" fillId="0" borderId="545" xfId="1" applyFont="1" applyFill="1" applyBorder="1" applyAlignment="1" applyProtection="1">
      <alignment horizontal="right" vertical="center"/>
    </xf>
    <xf numFmtId="181" fontId="5" fillId="0" borderId="492" xfId="1" applyNumberFormat="1" applyFont="1" applyFill="1" applyBorder="1" applyAlignment="1" applyProtection="1">
      <alignment horizontal="right" vertical="center"/>
    </xf>
    <xf numFmtId="183" fontId="5" fillId="0" borderId="555" xfId="1" applyNumberFormat="1" applyFont="1" applyFill="1" applyBorder="1" applyAlignment="1" applyProtection="1">
      <alignment horizontal="right" vertical="center"/>
    </xf>
    <xf numFmtId="183" fontId="5" fillId="0" borderId="566" xfId="1" applyNumberFormat="1" applyFont="1" applyFill="1" applyBorder="1" applyAlignment="1" applyProtection="1">
      <alignment horizontal="right" vertical="center"/>
    </xf>
    <xf numFmtId="181" fontId="5" fillId="0" borderId="566" xfId="1" applyNumberFormat="1" applyFont="1" applyFill="1" applyBorder="1" applyAlignment="1" applyProtection="1">
      <alignment horizontal="right" vertical="center"/>
    </xf>
    <xf numFmtId="183" fontId="5" fillId="0" borderId="494" xfId="1" applyNumberFormat="1" applyFont="1" applyFill="1" applyBorder="1" applyAlignment="1" applyProtection="1">
      <alignment horizontal="right" vertical="center"/>
    </xf>
    <xf numFmtId="181" fontId="5" fillId="0" borderId="576" xfId="1" applyNumberFormat="1" applyFont="1" applyFill="1" applyBorder="1" applyAlignment="1" applyProtection="1">
      <alignment horizontal="right" vertical="center"/>
    </xf>
    <xf numFmtId="183" fontId="5" fillId="0" borderId="580" xfId="1" applyNumberFormat="1" applyFont="1" applyFill="1" applyBorder="1" applyAlignment="1" applyProtection="1">
      <alignment vertical="center"/>
    </xf>
    <xf numFmtId="38" fontId="5" fillId="0" borderId="576" xfId="1" applyFont="1" applyFill="1" applyBorder="1" applyAlignment="1" applyProtection="1">
      <alignment horizontal="right" vertical="center"/>
    </xf>
    <xf numFmtId="181" fontId="5" fillId="0" borderId="577" xfId="1" applyNumberFormat="1" applyFont="1" applyFill="1" applyBorder="1" applyAlignment="1" applyProtection="1">
      <alignment horizontal="right" vertical="center"/>
    </xf>
    <xf numFmtId="181" fontId="5" fillId="0" borderId="138" xfId="1" applyNumberFormat="1" applyFont="1" applyFill="1" applyBorder="1" applyAlignment="1" applyProtection="1">
      <alignment horizontal="right" vertical="center"/>
    </xf>
    <xf numFmtId="183" fontId="5" fillId="0" borderId="233" xfId="1" applyNumberFormat="1" applyFont="1" applyFill="1" applyBorder="1" applyAlignment="1" applyProtection="1">
      <alignment vertical="center"/>
    </xf>
    <xf numFmtId="38" fontId="5" fillId="0" borderId="138" xfId="1" applyFont="1" applyFill="1" applyBorder="1" applyAlignment="1" applyProtection="1">
      <alignment horizontal="right" vertical="center"/>
    </xf>
    <xf numFmtId="181" fontId="5" fillId="0" borderId="142" xfId="1" applyNumberFormat="1" applyFont="1" applyFill="1" applyBorder="1" applyAlignment="1" applyProtection="1">
      <alignment horizontal="right" vertical="center"/>
    </xf>
    <xf numFmtId="181" fontId="5" fillId="0" borderId="546" xfId="1" applyNumberFormat="1" applyFont="1" applyFill="1" applyBorder="1" applyAlignment="1" applyProtection="1">
      <alignment horizontal="right" vertical="center"/>
    </xf>
    <xf numFmtId="183" fontId="5" fillId="0" borderId="545" xfId="1" applyNumberFormat="1" applyFont="1" applyFill="1" applyBorder="1" applyAlignment="1" applyProtection="1">
      <alignment horizontal="right" vertical="center"/>
    </xf>
    <xf numFmtId="183" fontId="5" fillId="0" borderId="289" xfId="1" applyNumberFormat="1" applyFont="1" applyFill="1" applyBorder="1" applyAlignment="1" applyProtection="1">
      <alignment horizontal="right" vertical="center"/>
    </xf>
    <xf numFmtId="181" fontId="5" fillId="0" borderId="405" xfId="1" applyNumberFormat="1" applyFont="1" applyFill="1" applyBorder="1" applyAlignment="1" applyProtection="1">
      <alignment horizontal="right" vertical="center"/>
    </xf>
    <xf numFmtId="183" fontId="5" fillId="0" borderId="503" xfId="1" applyNumberFormat="1" applyFont="1" applyFill="1" applyBorder="1" applyAlignment="1" applyProtection="1">
      <alignment horizontal="right" vertical="center"/>
    </xf>
    <xf numFmtId="3" fontId="6" fillId="0" borderId="581" xfId="0" applyNumberFormat="1" applyFont="1" applyFill="1" applyBorder="1" applyAlignment="1" applyProtection="1">
      <alignment horizontal="center" vertical="center" shrinkToFit="1"/>
    </xf>
    <xf numFmtId="3" fontId="6" fillId="0" borderId="507" xfId="0" applyNumberFormat="1" applyFont="1" applyFill="1" applyBorder="1" applyAlignment="1" applyProtection="1">
      <alignment horizontal="center" vertical="center" shrinkToFit="1"/>
    </xf>
    <xf numFmtId="3" fontId="6" fillId="0" borderId="511" xfId="0" applyNumberFormat="1" applyFont="1" applyFill="1" applyBorder="1" applyAlignment="1" applyProtection="1">
      <alignment horizontal="center" vertical="center" shrinkToFit="1"/>
    </xf>
    <xf numFmtId="38" fontId="5" fillId="0" borderId="556" xfId="1" applyFont="1" applyFill="1" applyBorder="1" applyAlignment="1" applyProtection="1">
      <alignment vertical="center"/>
    </xf>
    <xf numFmtId="181" fontId="6" fillId="0" borderId="501" xfId="1" applyNumberFormat="1" applyFont="1" applyFill="1" applyBorder="1" applyAlignment="1" applyProtection="1">
      <alignment vertical="center"/>
    </xf>
    <xf numFmtId="38" fontId="6" fillId="0" borderId="500" xfId="1" applyFont="1" applyFill="1" applyBorder="1" applyAlignment="1" applyProtection="1">
      <alignment vertical="center"/>
    </xf>
    <xf numFmtId="183" fontId="6" fillId="0" borderId="500" xfId="1" applyNumberFormat="1" applyFont="1" applyFill="1" applyBorder="1" applyAlignment="1" applyProtection="1">
      <alignment vertical="center"/>
    </xf>
    <xf numFmtId="181" fontId="6" fillId="0" borderId="502" xfId="1" applyNumberFormat="1" applyFont="1" applyFill="1" applyBorder="1" applyAlignment="1" applyProtection="1">
      <alignment vertical="center"/>
    </xf>
    <xf numFmtId="38" fontId="5" fillId="0" borderId="558" xfId="1" applyFont="1" applyFill="1" applyBorder="1" applyAlignment="1" applyProtection="1">
      <alignment vertical="center"/>
    </xf>
    <xf numFmtId="181" fontId="6" fillId="0" borderId="582" xfId="1" applyNumberFormat="1" applyFont="1" applyFill="1" applyBorder="1" applyAlignment="1" applyProtection="1">
      <alignment vertical="center"/>
    </xf>
    <xf numFmtId="38" fontId="6" fillId="0" borderId="583" xfId="1" applyFont="1" applyFill="1" applyBorder="1" applyAlignment="1" applyProtection="1">
      <alignment vertical="center"/>
    </xf>
    <xf numFmtId="183" fontId="6" fillId="0" borderId="583" xfId="1" applyNumberFormat="1" applyFont="1" applyFill="1" applyBorder="1" applyAlignment="1" applyProtection="1">
      <alignment vertical="center"/>
    </xf>
    <xf numFmtId="181" fontId="6" fillId="0" borderId="584" xfId="1" applyNumberFormat="1" applyFont="1" applyFill="1" applyBorder="1" applyAlignment="1" applyProtection="1">
      <alignment vertical="center"/>
    </xf>
    <xf numFmtId="38" fontId="5" fillId="0" borderId="585" xfId="1" applyFont="1" applyFill="1" applyBorder="1" applyAlignment="1" applyProtection="1">
      <alignment vertical="center"/>
    </xf>
    <xf numFmtId="38" fontId="5" fillId="0" borderId="586" xfId="1" applyFont="1" applyFill="1" applyBorder="1" applyAlignment="1" applyProtection="1">
      <alignment vertical="center"/>
    </xf>
    <xf numFmtId="38" fontId="5" fillId="0" borderId="587" xfId="1" applyFont="1" applyFill="1" applyBorder="1" applyAlignment="1" applyProtection="1">
      <alignment vertical="center"/>
    </xf>
    <xf numFmtId="38" fontId="6" fillId="0" borderId="588" xfId="1" applyFont="1" applyFill="1" applyBorder="1" applyAlignment="1" applyProtection="1">
      <alignment vertical="center"/>
    </xf>
    <xf numFmtId="38" fontId="6" fillId="0" borderId="587" xfId="1" applyFont="1" applyFill="1" applyBorder="1" applyAlignment="1" applyProtection="1">
      <alignment vertical="center"/>
    </xf>
    <xf numFmtId="38" fontId="6" fillId="0" borderId="586" xfId="1" applyFont="1" applyFill="1" applyBorder="1" applyAlignment="1" applyProtection="1">
      <alignment vertical="center"/>
    </xf>
    <xf numFmtId="38" fontId="6" fillId="0" borderId="289" xfId="1" applyFont="1" applyFill="1" applyBorder="1" applyAlignment="1" applyProtection="1">
      <alignment vertical="center"/>
    </xf>
    <xf numFmtId="38" fontId="6" fillId="0" borderId="589" xfId="1" applyFont="1" applyFill="1" applyBorder="1" applyAlignment="1" applyProtection="1">
      <alignment vertical="center"/>
    </xf>
    <xf numFmtId="38" fontId="6" fillId="0" borderId="505" xfId="1" applyFont="1" applyFill="1" applyBorder="1" applyAlignment="1" applyProtection="1">
      <alignment vertical="center"/>
    </xf>
    <xf numFmtId="181" fontId="6" fillId="0" borderId="503" xfId="1" applyNumberFormat="1" applyFont="1" applyFill="1" applyBorder="1" applyAlignment="1" applyProtection="1">
      <alignment vertical="center"/>
    </xf>
    <xf numFmtId="38" fontId="6" fillId="0" borderId="503" xfId="1" applyFont="1" applyFill="1" applyBorder="1" applyAlignment="1" applyProtection="1">
      <alignment vertical="center"/>
    </xf>
    <xf numFmtId="0" fontId="6" fillId="0" borderId="590" xfId="3" applyNumberFormat="1" applyFont="1" applyFill="1" applyBorder="1" applyAlignment="1">
      <alignment horizontal="center" vertical="center"/>
    </xf>
    <xf numFmtId="3" fontId="6" fillId="0" borderId="591" xfId="7" applyNumberFormat="1" applyFont="1" applyFill="1" applyBorder="1" applyAlignment="1" applyProtection="1">
      <alignment horizontal="left" vertical="center"/>
    </xf>
    <xf numFmtId="3" fontId="6" fillId="0" borderId="592" xfId="7" applyNumberFormat="1" applyFont="1" applyFill="1" applyBorder="1" applyAlignment="1" applyProtection="1">
      <alignment horizontal="left" vertical="center"/>
    </xf>
    <xf numFmtId="3" fontId="5" fillId="0" borderId="593" xfId="7" applyNumberFormat="1" applyFont="1" applyFill="1" applyBorder="1" applyAlignment="1" applyProtection="1">
      <alignment horizontal="right" vertical="center"/>
    </xf>
    <xf numFmtId="182" fontId="5" fillId="0" borderId="10" xfId="1" applyNumberFormat="1" applyFont="1" applyFill="1" applyBorder="1" applyAlignment="1" applyProtection="1">
      <alignment vertical="center"/>
    </xf>
    <xf numFmtId="184" fontId="5" fillId="0" borderId="557" xfId="7" applyNumberFormat="1" applyFont="1" applyFill="1" applyBorder="1" applyAlignment="1" applyProtection="1">
      <alignment vertical="center"/>
    </xf>
    <xf numFmtId="182" fontId="5" fillId="0" borderId="579" xfId="7" applyNumberFormat="1" applyFont="1" applyFill="1" applyBorder="1" applyAlignment="1" applyProtection="1">
      <alignment vertical="center"/>
    </xf>
    <xf numFmtId="184" fontId="5" fillId="0" borderId="545" xfId="7" applyNumberFormat="1" applyFont="1" applyFill="1" applyBorder="1" applyAlignment="1" applyProtection="1">
      <alignment vertical="center"/>
    </xf>
    <xf numFmtId="182" fontId="5" fillId="0" borderId="579" xfId="1" applyNumberFormat="1" applyFont="1" applyFill="1" applyBorder="1" applyAlignment="1" applyProtection="1">
      <alignment vertical="center"/>
    </xf>
    <xf numFmtId="184" fontId="5" fillId="0" borderId="551" xfId="7" applyNumberFormat="1" applyFont="1" applyFill="1" applyBorder="1" applyAlignment="1" applyProtection="1">
      <alignment vertical="center"/>
    </xf>
    <xf numFmtId="182" fontId="5" fillId="0" borderId="527" xfId="1" applyNumberFormat="1" applyFont="1" applyFill="1" applyBorder="1" applyAlignment="1" applyProtection="1">
      <alignment vertical="center"/>
    </xf>
    <xf numFmtId="184" fontId="5" fillId="0" borderId="576" xfId="7" applyNumberFormat="1" applyFont="1" applyFill="1" applyBorder="1" applyAlignment="1" applyProtection="1">
      <alignment vertical="center"/>
    </xf>
    <xf numFmtId="181" fontId="5" fillId="0" borderId="577" xfId="7" applyNumberFormat="1" applyFont="1" applyFill="1" applyBorder="1" applyAlignment="1" applyProtection="1">
      <alignment vertical="center"/>
    </xf>
    <xf numFmtId="182" fontId="5" fillId="0" borderId="551" xfId="7" applyNumberFormat="1" applyFont="1" applyFill="1" applyBorder="1" applyAlignment="1" applyProtection="1">
      <alignment vertical="center"/>
    </xf>
    <xf numFmtId="182" fontId="5" fillId="0" borderId="599" xfId="7" applyNumberFormat="1" applyFont="1" applyFill="1" applyBorder="1" applyAlignment="1" applyProtection="1">
      <alignment vertical="center"/>
    </xf>
    <xf numFmtId="0" fontId="17" fillId="0" borderId="371" xfId="0" applyFont="1" applyBorder="1" applyAlignment="1">
      <alignment horizontal="right" vertical="center"/>
    </xf>
    <xf numFmtId="184" fontId="5" fillId="0" borderId="551" xfId="0" applyNumberFormat="1" applyFont="1" applyFill="1" applyBorder="1" applyAlignment="1">
      <alignment vertical="center"/>
    </xf>
    <xf numFmtId="3" fontId="5" fillId="0" borderId="505" xfId="0" applyNumberFormat="1" applyFont="1" applyFill="1" applyBorder="1" applyAlignment="1">
      <alignment vertical="center"/>
    </xf>
    <xf numFmtId="3" fontId="5" fillId="0" borderId="551" xfId="0" applyNumberFormat="1" applyFont="1" applyFill="1" applyBorder="1" applyAlignment="1">
      <alignment vertical="center"/>
    </xf>
    <xf numFmtId="184" fontId="5" fillId="0" borderId="602" xfId="0" applyNumberFormat="1" applyFont="1" applyFill="1" applyBorder="1" applyAlignment="1">
      <alignment vertical="center"/>
    </xf>
    <xf numFmtId="184" fontId="5" fillId="0" borderId="514" xfId="0" applyNumberFormat="1" applyFont="1" applyFill="1" applyBorder="1" applyAlignment="1">
      <alignment vertical="center"/>
    </xf>
    <xf numFmtId="3" fontId="5" fillId="0" borderId="603" xfId="0" applyNumberFormat="1" applyFont="1" applyFill="1" applyBorder="1" applyAlignment="1">
      <alignment vertical="center"/>
    </xf>
    <xf numFmtId="184" fontId="5" fillId="0" borderId="582" xfId="0" applyNumberFormat="1" applyFont="1" applyFill="1" applyBorder="1" applyAlignment="1">
      <alignment vertical="center"/>
    </xf>
    <xf numFmtId="3" fontId="5" fillId="0" borderId="583" xfId="0" applyNumberFormat="1" applyFont="1" applyFill="1" applyBorder="1" applyAlignment="1">
      <alignment vertical="center"/>
    </xf>
    <xf numFmtId="3" fontId="5" fillId="0" borderId="582" xfId="0" applyNumberFormat="1" applyFont="1" applyFill="1" applyBorder="1" applyAlignment="1">
      <alignment vertical="center"/>
    </xf>
    <xf numFmtId="184" fontId="5" fillId="0" borderId="604" xfId="0" applyNumberFormat="1" applyFont="1" applyFill="1" applyBorder="1" applyAlignment="1">
      <alignment vertical="center"/>
    </xf>
    <xf numFmtId="182" fontId="5" fillId="0" borderId="574" xfId="0" applyNumberFormat="1" applyFont="1" applyFill="1" applyBorder="1">
      <alignment vertical="center"/>
    </xf>
    <xf numFmtId="184" fontId="5" fillId="0" borderId="584" xfId="0" applyNumberFormat="1" applyFont="1" applyFill="1" applyBorder="1" applyAlignment="1">
      <alignment vertical="center"/>
    </xf>
    <xf numFmtId="3" fontId="5" fillId="0" borderId="605" xfId="0" applyNumberFormat="1" applyFont="1" applyFill="1" applyBorder="1" applyAlignment="1">
      <alignment vertical="center"/>
    </xf>
    <xf numFmtId="184" fontId="5" fillId="0" borderId="606" xfId="0" applyNumberFormat="1" applyFont="1" applyFill="1" applyBorder="1" applyAlignment="1">
      <alignment vertical="center"/>
    </xf>
    <xf numFmtId="3" fontId="5" fillId="0" borderId="607" xfId="0" applyNumberFormat="1" applyFont="1" applyFill="1" applyBorder="1" applyAlignment="1">
      <alignment vertical="center"/>
    </xf>
    <xf numFmtId="3" fontId="5" fillId="0" borderId="606" xfId="0" applyNumberFormat="1" applyFont="1" applyFill="1" applyBorder="1" applyAlignment="1">
      <alignment vertical="center"/>
    </xf>
    <xf numFmtId="184" fontId="5" fillId="0" borderId="608" xfId="0" applyNumberFormat="1" applyFont="1" applyFill="1" applyBorder="1" applyAlignment="1">
      <alignment vertical="center"/>
    </xf>
    <xf numFmtId="182" fontId="5" fillId="0" borderId="575" xfId="0" applyNumberFormat="1" applyFont="1" applyFill="1" applyBorder="1">
      <alignment vertical="center"/>
    </xf>
    <xf numFmtId="184" fontId="5" fillId="0" borderId="609" xfId="0" applyNumberFormat="1" applyFont="1" applyFill="1" applyBorder="1" applyAlignment="1">
      <alignment vertical="center"/>
    </xf>
    <xf numFmtId="3" fontId="5" fillId="0" borderId="574" xfId="0" applyNumberFormat="1" applyFont="1" applyFill="1" applyBorder="1" applyAlignment="1">
      <alignment vertical="center"/>
    </xf>
    <xf numFmtId="3" fontId="5" fillId="0" borderId="504" xfId="0" applyNumberFormat="1" applyFont="1" applyFill="1" applyBorder="1" applyAlignment="1">
      <alignment vertical="center"/>
    </xf>
    <xf numFmtId="3" fontId="5" fillId="0" borderId="578" xfId="0" applyNumberFormat="1" applyFont="1" applyFill="1" applyBorder="1" applyAlignment="1">
      <alignment vertical="center"/>
    </xf>
    <xf numFmtId="3" fontId="5" fillId="0" borderId="400" xfId="0" applyNumberFormat="1" applyFont="1" applyBorder="1" applyAlignment="1">
      <alignment horizontal="center" vertical="center"/>
    </xf>
    <xf numFmtId="3" fontId="5" fillId="0" borderId="507" xfId="0" applyNumberFormat="1" applyFont="1" applyBorder="1" applyAlignment="1">
      <alignment horizontal="center" vertical="center"/>
    </xf>
    <xf numFmtId="3" fontId="5" fillId="0" borderId="419" xfId="0" applyNumberFormat="1" applyFont="1" applyBorder="1" applyAlignment="1">
      <alignment horizontal="center" vertical="center"/>
    </xf>
    <xf numFmtId="3" fontId="5" fillId="0" borderId="401" xfId="0" applyNumberFormat="1" applyFont="1" applyBorder="1" applyAlignment="1">
      <alignment horizontal="center" vertical="center"/>
    </xf>
    <xf numFmtId="181" fontId="5" fillId="0" borderId="578" xfId="0" applyNumberFormat="1" applyFont="1" applyFill="1" applyBorder="1" applyAlignment="1">
      <alignment horizontal="right" vertical="center"/>
    </xf>
    <xf numFmtId="3" fontId="5" fillId="0" borderId="610" xfId="0" applyNumberFormat="1" applyFont="1" applyFill="1" applyBorder="1" applyAlignment="1">
      <alignment vertical="center"/>
    </xf>
    <xf numFmtId="181" fontId="5" fillId="0" borderId="582" xfId="0" applyNumberFormat="1" applyFont="1" applyFill="1" applyBorder="1" applyAlignment="1">
      <alignment horizontal="right" vertical="center"/>
    </xf>
    <xf numFmtId="181" fontId="5" fillId="0" borderId="584" xfId="0" applyNumberFormat="1" applyFont="1" applyFill="1" applyBorder="1" applyAlignment="1">
      <alignment horizontal="right" vertical="center"/>
    </xf>
    <xf numFmtId="181" fontId="5" fillId="0" borderId="551" xfId="0" applyNumberFormat="1" applyFont="1" applyFill="1" applyBorder="1" applyAlignment="1">
      <alignment horizontal="right" vertical="center"/>
    </xf>
    <xf numFmtId="181" fontId="5" fillId="0" borderId="514" xfId="0" applyNumberFormat="1" applyFont="1" applyFill="1" applyBorder="1" applyAlignment="1">
      <alignment horizontal="right" vertical="center"/>
    </xf>
    <xf numFmtId="3" fontId="5" fillId="0" borderId="611" xfId="0" applyNumberFormat="1" applyFont="1" applyFill="1" applyBorder="1" applyAlignment="1">
      <alignment vertical="center"/>
    </xf>
    <xf numFmtId="3" fontId="5" fillId="0" borderId="612" xfId="0" applyNumberFormat="1" applyFont="1" applyFill="1" applyBorder="1" applyAlignment="1">
      <alignment vertical="center"/>
    </xf>
    <xf numFmtId="3" fontId="5" fillId="0" borderId="613" xfId="0" applyNumberFormat="1" applyFont="1" applyFill="1" applyBorder="1" applyAlignment="1">
      <alignment vertical="center"/>
    </xf>
    <xf numFmtId="3" fontId="5" fillId="0" borderId="518" xfId="0" applyNumberFormat="1" applyFont="1" applyFill="1" applyBorder="1" applyAlignment="1">
      <alignment vertical="center"/>
    </xf>
    <xf numFmtId="3" fontId="5" fillId="0" borderId="617" xfId="0" applyNumberFormat="1" applyFont="1" applyFill="1" applyBorder="1" applyAlignment="1">
      <alignment vertical="center"/>
    </xf>
    <xf numFmtId="3" fontId="5" fillId="0" borderId="564" xfId="0" applyNumberFormat="1" applyFont="1" applyFill="1" applyBorder="1" applyAlignment="1">
      <alignment vertical="center"/>
    </xf>
    <xf numFmtId="0" fontId="0" fillId="0" borderId="0" xfId="0" applyBorder="1" applyAlignment="1">
      <alignment vertical="center"/>
    </xf>
    <xf numFmtId="38" fontId="5" fillId="0" borderId="576" xfId="1" applyFont="1" applyFill="1" applyBorder="1" applyAlignment="1">
      <alignment vertical="center"/>
    </xf>
    <xf numFmtId="183" fontId="5" fillId="0" borderId="576" xfId="6" applyNumberFormat="1" applyFont="1" applyFill="1" applyBorder="1" applyAlignment="1">
      <alignment vertical="center"/>
    </xf>
    <xf numFmtId="186" fontId="5" fillId="0" borderId="217" xfId="6" applyNumberFormat="1" applyFont="1" applyFill="1" applyBorder="1" applyAlignment="1">
      <alignment horizontal="center" vertical="center"/>
    </xf>
    <xf numFmtId="186" fontId="5" fillId="0" borderId="232" xfId="6" applyNumberFormat="1" applyFont="1" applyFill="1" applyBorder="1" applyAlignment="1">
      <alignment horizontal="center" vertical="center"/>
    </xf>
    <xf numFmtId="181" fontId="5" fillId="0" borderId="619" xfId="4" applyNumberFormat="1" applyFont="1" applyFill="1" applyBorder="1"/>
    <xf numFmtId="184" fontId="5" fillId="0" borderId="497" xfId="0" applyNumberFormat="1" applyFont="1" applyFill="1" applyBorder="1">
      <alignment vertical="center"/>
    </xf>
    <xf numFmtId="3" fontId="5" fillId="0" borderId="507" xfId="2" applyNumberFormat="1" applyFont="1" applyBorder="1" applyAlignment="1">
      <alignment horizontal="center" vertical="center"/>
    </xf>
    <xf numFmtId="38" fontId="6" fillId="0" borderId="620" xfId="1" applyFont="1" applyFill="1" applyBorder="1" applyAlignment="1">
      <alignment vertical="center"/>
    </xf>
    <xf numFmtId="184" fontId="6" fillId="0" borderId="620" xfId="6" applyNumberFormat="1" applyFont="1" applyFill="1" applyBorder="1" applyAlignment="1">
      <alignment vertical="center"/>
    </xf>
    <xf numFmtId="184" fontId="6" fillId="0" borderId="621" xfId="6" applyNumberFormat="1" applyFont="1" applyFill="1" applyBorder="1" applyAlignment="1">
      <alignment vertical="center"/>
    </xf>
    <xf numFmtId="38" fontId="6" fillId="0" borderId="622" xfId="1" applyFont="1" applyFill="1" applyBorder="1" applyAlignment="1">
      <alignment vertical="center"/>
    </xf>
    <xf numFmtId="184" fontId="6" fillId="0" borderId="623" xfId="6" applyNumberFormat="1" applyFont="1" applyFill="1" applyBorder="1" applyAlignment="1">
      <alignment vertical="center"/>
    </xf>
    <xf numFmtId="186" fontId="5" fillId="0" borderId="512" xfId="6" applyNumberFormat="1" applyFont="1" applyFill="1" applyBorder="1" applyAlignment="1">
      <alignment horizontal="center" vertical="center"/>
    </xf>
    <xf numFmtId="186" fontId="5" fillId="0" borderId="626" xfId="6" applyNumberFormat="1" applyFont="1" applyFill="1" applyBorder="1" applyAlignment="1">
      <alignment horizontal="center" vertical="center"/>
    </xf>
    <xf numFmtId="186" fontId="6" fillId="0" borderId="512" xfId="6" applyNumberFormat="1" applyFont="1" applyFill="1" applyBorder="1" applyAlignment="1">
      <alignment horizontal="center" vertical="center"/>
    </xf>
    <xf numFmtId="186" fontId="6" fillId="0" borderId="232" xfId="6" applyNumberFormat="1" applyFont="1" applyFill="1" applyBorder="1" applyAlignment="1">
      <alignment horizontal="center" vertical="center"/>
    </xf>
    <xf numFmtId="38" fontId="6" fillId="0" borderId="21" xfId="1" applyFont="1" applyFill="1" applyBorder="1" applyAlignment="1">
      <alignment vertical="center"/>
    </xf>
    <xf numFmtId="184" fontId="6" fillId="0" borderId="138" xfId="6" applyNumberFormat="1" applyFont="1" applyFill="1" applyBorder="1" applyAlignment="1">
      <alignment vertical="center"/>
    </xf>
    <xf numFmtId="184" fontId="6" fillId="0" borderId="341" xfId="6" applyNumberFormat="1" applyFont="1" applyFill="1" applyBorder="1" applyAlignment="1">
      <alignment vertical="center"/>
    </xf>
    <xf numFmtId="184" fontId="6" fillId="0" borderId="142" xfId="6" applyNumberFormat="1" applyFont="1" applyFill="1" applyBorder="1" applyAlignment="1">
      <alignment vertical="center"/>
    </xf>
    <xf numFmtId="38" fontId="6" fillId="0" borderId="627" xfId="1" applyFont="1" applyFill="1" applyBorder="1" applyAlignment="1">
      <alignment vertical="center"/>
    </xf>
    <xf numFmtId="184" fontId="6" fillId="0" borderId="628" xfId="6" applyNumberFormat="1" applyFont="1" applyFill="1" applyBorder="1" applyAlignment="1">
      <alignment vertical="center"/>
    </xf>
    <xf numFmtId="38" fontId="6" fillId="0" borderId="629" xfId="1" applyFont="1" applyFill="1" applyBorder="1" applyAlignment="1">
      <alignment vertical="center"/>
    </xf>
    <xf numFmtId="184" fontId="6" fillId="0" borderId="576" xfId="6" applyNumberFormat="1" applyFont="1" applyFill="1" applyBorder="1" applyAlignment="1">
      <alignment vertical="center"/>
    </xf>
    <xf numFmtId="38" fontId="6" fillId="0" borderId="576" xfId="1" applyFont="1" applyFill="1" applyBorder="1" applyAlignment="1">
      <alignment vertical="center"/>
    </xf>
    <xf numFmtId="184" fontId="6" fillId="0" borderId="630" xfId="6" applyNumberFormat="1" applyFont="1" applyFill="1" applyBorder="1" applyAlignment="1">
      <alignment vertical="center"/>
    </xf>
    <xf numFmtId="38" fontId="6" fillId="0" borderId="448" xfId="1" applyFont="1" applyFill="1" applyBorder="1" applyAlignment="1">
      <alignment vertical="center"/>
    </xf>
    <xf numFmtId="184" fontId="6" fillId="0" borderId="577" xfId="6" applyNumberFormat="1" applyFont="1" applyFill="1" applyBorder="1" applyAlignment="1">
      <alignment vertical="center"/>
    </xf>
    <xf numFmtId="186" fontId="6" fillId="0" borderId="626" xfId="6" applyNumberFormat="1" applyFont="1" applyFill="1" applyBorder="1" applyAlignment="1">
      <alignment horizontal="center" vertical="center"/>
    </xf>
    <xf numFmtId="38" fontId="6" fillId="0" borderId="631" xfId="1" applyFont="1" applyFill="1" applyBorder="1" applyAlignment="1">
      <alignment vertical="center"/>
    </xf>
    <xf numFmtId="184" fontId="6" fillId="0" borderId="589" xfId="6" applyNumberFormat="1" applyFont="1" applyFill="1" applyBorder="1" applyAlignment="1">
      <alignment vertical="center"/>
    </xf>
    <xf numFmtId="38" fontId="6" fillId="0" borderId="589" xfId="1" applyFont="1" applyFill="1" applyBorder="1" applyAlignment="1">
      <alignment vertical="center"/>
    </xf>
    <xf numFmtId="38" fontId="6" fillId="0" borderId="616" xfId="1" applyFont="1" applyFill="1" applyBorder="1" applyAlignment="1">
      <alignment vertical="center"/>
    </xf>
    <xf numFmtId="184" fontId="6" fillId="0" borderId="632" xfId="6" applyNumberFormat="1" applyFont="1" applyFill="1" applyBorder="1" applyAlignment="1">
      <alignment vertical="center"/>
    </xf>
    <xf numFmtId="38" fontId="6" fillId="0" borderId="633" xfId="1" applyFont="1" applyFill="1" applyBorder="1" applyAlignment="1">
      <alignment vertical="center"/>
    </xf>
    <xf numFmtId="181" fontId="6" fillId="0" borderId="142" xfId="6" quotePrefix="1" applyNumberFormat="1" applyFont="1" applyFill="1" applyBorder="1" applyAlignment="1">
      <alignment horizontal="right" vertical="center"/>
    </xf>
    <xf numFmtId="38" fontId="6" fillId="0" borderId="635" xfId="1" applyFont="1" applyFill="1" applyBorder="1" applyAlignment="1">
      <alignment vertical="center"/>
    </xf>
    <xf numFmtId="184" fontId="6" fillId="0" borderId="636" xfId="6" applyNumberFormat="1" applyFont="1" applyFill="1" applyBorder="1" applyAlignment="1">
      <alignment vertical="center"/>
    </xf>
    <xf numFmtId="38" fontId="6" fillId="0" borderId="636" xfId="1" applyFont="1" applyFill="1" applyBorder="1" applyAlignment="1">
      <alignment vertical="center"/>
    </xf>
    <xf numFmtId="184" fontId="6" fillId="0" borderId="637" xfId="6" applyNumberFormat="1" applyFont="1" applyFill="1" applyBorder="1" applyAlignment="1">
      <alignment vertical="center"/>
    </xf>
    <xf numFmtId="38" fontId="6" fillId="0" borderId="638" xfId="1" applyFont="1" applyFill="1" applyBorder="1" applyAlignment="1">
      <alignment vertical="center"/>
    </xf>
    <xf numFmtId="184" fontId="6" fillId="0" borderId="639" xfId="6" applyNumberFormat="1" applyFont="1" applyFill="1" applyBorder="1" applyAlignment="1">
      <alignment vertical="center"/>
    </xf>
    <xf numFmtId="38" fontId="6" fillId="0" borderId="640" xfId="1" applyFont="1" applyFill="1" applyBorder="1" applyAlignment="1">
      <alignment vertical="center"/>
    </xf>
    <xf numFmtId="181" fontId="6" fillId="0" borderId="639" xfId="6" quotePrefix="1" applyNumberFormat="1" applyFont="1" applyFill="1" applyBorder="1" applyAlignment="1">
      <alignment horizontal="right" vertical="center"/>
    </xf>
    <xf numFmtId="186" fontId="5" fillId="0" borderId="641" xfId="6" applyNumberFormat="1" applyFont="1" applyFill="1" applyBorder="1" applyAlignment="1">
      <alignment horizontal="center" vertical="center"/>
    </xf>
    <xf numFmtId="183" fontId="5" fillId="0" borderId="576" xfId="0" applyNumberFormat="1" applyFont="1" applyFill="1" applyBorder="1">
      <alignment vertical="center"/>
    </xf>
    <xf numFmtId="183" fontId="5" fillId="0" borderId="631" xfId="0" applyNumberFormat="1" applyFont="1" applyFill="1" applyBorder="1" applyAlignment="1">
      <alignment vertical="center"/>
    </xf>
    <xf numFmtId="181" fontId="16" fillId="0" borderId="1" xfId="4" applyNumberFormat="1" applyFont="1" applyFill="1" applyBorder="1"/>
    <xf numFmtId="181" fontId="5" fillId="0" borderId="1" xfId="4" applyNumberFormat="1" applyFont="1" applyFill="1" applyBorder="1"/>
    <xf numFmtId="3" fontId="6" fillId="0" borderId="442" xfId="0" applyNumberFormat="1" applyFont="1" applyFill="1" applyBorder="1" applyAlignment="1" applyProtection="1">
      <alignment vertical="center"/>
    </xf>
    <xf numFmtId="186" fontId="5" fillId="0" borderId="643" xfId="6" applyNumberFormat="1" applyFont="1" applyFill="1" applyBorder="1" applyAlignment="1">
      <alignment horizontal="center" vertical="center"/>
    </xf>
    <xf numFmtId="0" fontId="5" fillId="0" borderId="302" xfId="0" applyFont="1" applyBorder="1" applyAlignment="1">
      <alignment horizontal="center" vertical="center"/>
    </xf>
    <xf numFmtId="186" fontId="6" fillId="0" borderId="217" xfId="6" applyNumberFormat="1" applyFont="1" applyFill="1" applyBorder="1" applyAlignment="1">
      <alignment horizontal="center" vertical="center"/>
    </xf>
    <xf numFmtId="186" fontId="6" fillId="0" borderId="641" xfId="6" applyNumberFormat="1" applyFont="1" applyFill="1" applyBorder="1" applyAlignment="1">
      <alignment horizontal="center" vertical="center"/>
    </xf>
    <xf numFmtId="182" fontId="5" fillId="0" borderId="289" xfId="3" applyNumberFormat="1" applyFont="1" applyFill="1" applyBorder="1" applyAlignment="1" applyProtection="1">
      <alignment horizontal="right" vertical="center"/>
      <protection hidden="1"/>
    </xf>
    <xf numFmtId="186" fontId="5" fillId="0" borderId="512" xfId="3" applyNumberFormat="1" applyFont="1" applyFill="1" applyBorder="1" applyAlignment="1">
      <alignment horizontal="center" vertical="center"/>
    </xf>
    <xf numFmtId="186" fontId="5" fillId="0" borderId="641" xfId="3" applyNumberFormat="1" applyFont="1" applyFill="1" applyBorder="1" applyAlignment="1">
      <alignment horizontal="center" vertical="center"/>
    </xf>
    <xf numFmtId="186" fontId="5" fillId="0" borderId="644" xfId="6" applyNumberFormat="1" applyFont="1" applyFill="1" applyBorder="1" applyAlignment="1">
      <alignment horizontal="center" vertical="center"/>
    </xf>
    <xf numFmtId="3" fontId="5" fillId="0" borderId="573" xfId="3" applyNumberFormat="1" applyFont="1" applyFill="1" applyBorder="1" applyAlignment="1">
      <alignment vertical="center"/>
    </xf>
    <xf numFmtId="3" fontId="5" fillId="0" borderId="275" xfId="3" applyNumberFormat="1" applyFont="1" applyFill="1" applyBorder="1" applyAlignment="1">
      <alignment vertical="center"/>
    </xf>
    <xf numFmtId="3" fontId="5" fillId="0" borderId="645" xfId="3" applyNumberFormat="1" applyFont="1" applyFill="1" applyBorder="1" applyAlignment="1">
      <alignment vertical="center"/>
    </xf>
    <xf numFmtId="181" fontId="5" fillId="0" borderId="646" xfId="3" applyNumberFormat="1" applyFont="1" applyFill="1" applyBorder="1" applyAlignment="1">
      <alignment vertical="center"/>
    </xf>
    <xf numFmtId="183" fontId="6" fillId="0" borderId="630" xfId="5" applyNumberFormat="1" applyFont="1" applyFill="1" applyBorder="1" applyAlignment="1">
      <alignment horizontal="right" vertical="center" shrinkToFit="1"/>
    </xf>
    <xf numFmtId="183" fontId="6" fillId="0" borderId="447" xfId="10" applyNumberFormat="1" applyFont="1" applyFill="1" applyBorder="1" applyAlignment="1">
      <alignment horizontal="right" vertical="center" shrinkToFit="1"/>
    </xf>
    <xf numFmtId="183" fontId="6" fillId="0" borderId="576" xfId="10" applyNumberFormat="1" applyFont="1" applyFill="1" applyBorder="1" applyAlignment="1">
      <alignment horizontal="right" vertical="center" shrinkToFit="1"/>
    </xf>
    <xf numFmtId="183" fontId="6" fillId="0" borderId="577" xfId="10" applyNumberFormat="1" applyFont="1" applyFill="1" applyBorder="1" applyAlignment="1">
      <alignment horizontal="right" vertical="center"/>
    </xf>
    <xf numFmtId="183" fontId="5" fillId="0" borderId="647" xfId="4" applyNumberFormat="1" applyFont="1" applyFill="1" applyBorder="1" applyAlignment="1">
      <alignment vertical="center"/>
    </xf>
    <xf numFmtId="184" fontId="5" fillId="0" borderId="648" xfId="4" applyNumberFormat="1" applyFont="1" applyFill="1" applyBorder="1" applyAlignment="1">
      <alignment vertical="center"/>
    </xf>
    <xf numFmtId="183" fontId="5" fillId="0" borderId="648" xfId="4" applyNumberFormat="1" applyFont="1" applyFill="1" applyBorder="1" applyAlignment="1">
      <alignment vertical="center"/>
    </xf>
    <xf numFmtId="38" fontId="5" fillId="0" borderId="648" xfId="1" applyFont="1" applyFill="1" applyBorder="1" applyAlignment="1">
      <alignment vertical="center"/>
    </xf>
    <xf numFmtId="182" fontId="5" fillId="0" borderId="648" xfId="10" applyNumberFormat="1" applyFont="1" applyFill="1" applyBorder="1" applyAlignment="1">
      <alignment vertical="center"/>
    </xf>
    <xf numFmtId="189" fontId="5" fillId="0" borderId="648" xfId="10" applyNumberFormat="1" applyFont="1" applyFill="1" applyBorder="1" applyAlignment="1">
      <alignment vertical="center"/>
    </xf>
    <xf numFmtId="184" fontId="5" fillId="0" borderId="649" xfId="4" applyNumberFormat="1" applyFont="1" applyFill="1" applyBorder="1" applyAlignment="1">
      <alignment vertical="center"/>
    </xf>
    <xf numFmtId="183" fontId="5" fillId="0" borderId="498" xfId="4" applyNumberFormat="1" applyFont="1" applyFill="1" applyBorder="1" applyAlignment="1">
      <alignment vertical="center"/>
    </xf>
    <xf numFmtId="184" fontId="5" fillId="0" borderId="503" xfId="4" applyNumberFormat="1" applyFont="1" applyFill="1" applyBorder="1" applyAlignment="1">
      <alignment vertical="center"/>
    </xf>
    <xf numFmtId="183" fontId="5" fillId="0" borderId="503" xfId="4" applyNumberFormat="1" applyFont="1" applyFill="1" applyBorder="1" applyAlignment="1">
      <alignment vertical="center"/>
    </xf>
    <xf numFmtId="182" fontId="5" fillId="0" borderId="503" xfId="10" applyNumberFormat="1" applyFont="1" applyFill="1" applyBorder="1" applyAlignment="1">
      <alignment vertical="center"/>
    </xf>
    <xf numFmtId="189" fontId="5" fillId="0" borderId="503" xfId="10" applyNumberFormat="1" applyFont="1" applyFill="1" applyBorder="1" applyAlignment="1">
      <alignment vertical="center"/>
    </xf>
    <xf numFmtId="184" fontId="5" fillId="0" borderId="502" xfId="4" applyNumberFormat="1" applyFont="1" applyFill="1" applyBorder="1" applyAlignment="1">
      <alignment vertical="center"/>
    </xf>
    <xf numFmtId="183" fontId="5" fillId="0" borderId="548" xfId="4" applyNumberFormat="1" applyFont="1" applyFill="1" applyBorder="1" applyAlignment="1">
      <alignment vertical="center"/>
    </xf>
    <xf numFmtId="184" fontId="5" fillId="0" borderId="576" xfId="4" applyNumberFormat="1" applyFont="1" applyFill="1" applyBorder="1" applyAlignment="1">
      <alignment vertical="center"/>
    </xf>
    <xf numFmtId="183" fontId="5" fillId="0" borderId="576" xfId="4" applyNumberFormat="1" applyFont="1" applyFill="1" applyBorder="1" applyAlignment="1">
      <alignment vertical="center"/>
    </xf>
    <xf numFmtId="182" fontId="5" fillId="0" borderId="576" xfId="10" applyNumberFormat="1" applyFont="1" applyFill="1" applyBorder="1" applyAlignment="1">
      <alignment vertical="center"/>
    </xf>
    <xf numFmtId="189" fontId="5" fillId="0" borderId="576" xfId="10" applyNumberFormat="1" applyFont="1" applyFill="1" applyBorder="1" applyAlignment="1">
      <alignment vertical="center"/>
    </xf>
    <xf numFmtId="184" fontId="5" fillId="0" borderId="577" xfId="4" applyNumberFormat="1" applyFont="1" applyFill="1" applyBorder="1" applyAlignment="1">
      <alignment vertical="center"/>
    </xf>
    <xf numFmtId="3" fontId="5" fillId="0" borderId="610" xfId="3" applyNumberFormat="1" applyFont="1" applyFill="1" applyBorder="1" applyAlignment="1">
      <alignment vertical="center"/>
    </xf>
    <xf numFmtId="3" fontId="5" fillId="0" borderId="587" xfId="3" applyNumberFormat="1" applyFont="1" applyFill="1" applyBorder="1" applyAlignment="1">
      <alignment vertical="center"/>
    </xf>
    <xf numFmtId="3" fontId="5" fillId="0" borderId="650" xfId="3" applyNumberFormat="1" applyFont="1" applyFill="1" applyBorder="1" applyAlignment="1">
      <alignment vertical="center"/>
    </xf>
    <xf numFmtId="181" fontId="5" fillId="0" borderId="651" xfId="3" applyNumberFormat="1" applyFont="1" applyFill="1" applyBorder="1" applyAlignment="1">
      <alignment vertical="center"/>
    </xf>
    <xf numFmtId="183" fontId="6" fillId="0" borderId="658" xfId="4" applyNumberFormat="1" applyFont="1" applyFill="1" applyBorder="1" applyAlignment="1">
      <alignment vertical="center"/>
    </xf>
    <xf numFmtId="184" fontId="6" fillId="0" borderId="589" xfId="4" applyNumberFormat="1" applyFont="1" applyFill="1" applyBorder="1" applyAlignment="1">
      <alignment vertical="center"/>
    </xf>
    <xf numFmtId="183" fontId="6" fillId="0" borderId="579" xfId="4" applyNumberFormat="1" applyFont="1" applyFill="1" applyBorder="1" applyAlignment="1">
      <alignment vertical="center"/>
    </xf>
    <xf numFmtId="183" fontId="6" fillId="0" borderId="589" xfId="4" applyNumberFormat="1" applyFont="1" applyFill="1" applyBorder="1" applyAlignment="1">
      <alignment vertical="center"/>
    </xf>
    <xf numFmtId="184" fontId="6" fillId="0" borderId="546" xfId="4" applyNumberFormat="1" applyFont="1" applyFill="1" applyBorder="1" applyAlignment="1">
      <alignment vertical="center"/>
    </xf>
    <xf numFmtId="183" fontId="6" fillId="0" borderId="621" xfId="5" applyNumberFormat="1" applyFont="1" applyFill="1" applyBorder="1" applyAlignment="1">
      <alignment horizontal="right" vertical="center"/>
    </xf>
    <xf numFmtId="38" fontId="6" fillId="0" borderId="659" xfId="1" applyNumberFormat="1" applyFont="1" applyFill="1" applyBorder="1" applyAlignment="1">
      <alignment horizontal="right" vertical="center"/>
    </xf>
    <xf numFmtId="178" fontId="6" fillId="0" borderId="589" xfId="4" applyNumberFormat="1" applyFont="1" applyFill="1" applyBorder="1" applyAlignment="1">
      <alignment horizontal="right" vertical="center"/>
    </xf>
    <xf numFmtId="181" fontId="6" fillId="0" borderId="623" xfId="4" applyNumberFormat="1" applyFont="1" applyFill="1" applyBorder="1" applyAlignment="1">
      <alignment horizontal="right" vertical="center"/>
    </xf>
    <xf numFmtId="183" fontId="6" fillId="0" borderId="504" xfId="4" applyNumberFormat="1" applyFont="1" applyFill="1" applyBorder="1" applyAlignment="1">
      <alignment vertical="center"/>
    </xf>
    <xf numFmtId="183" fontId="5" fillId="0" borderId="555" xfId="4" applyNumberFormat="1" applyFont="1" applyFill="1" applyBorder="1" applyAlignment="1">
      <alignment vertical="center"/>
    </xf>
    <xf numFmtId="184" fontId="5" fillId="0" borderId="589" xfId="4" applyNumberFormat="1" applyFont="1" applyFill="1" applyBorder="1" applyAlignment="1">
      <alignment vertical="center"/>
    </xf>
    <xf numFmtId="183" fontId="5" fillId="0" borderId="589" xfId="4" applyNumberFormat="1" applyFont="1" applyFill="1" applyBorder="1" applyAlignment="1">
      <alignment vertical="center"/>
    </xf>
    <xf numFmtId="38" fontId="5" fillId="0" borderId="589" xfId="1" applyFont="1" applyFill="1" applyBorder="1" applyAlignment="1">
      <alignment vertical="center"/>
    </xf>
    <xf numFmtId="182" fontId="5" fillId="0" borderId="589" xfId="10" applyNumberFormat="1" applyFont="1" applyFill="1" applyBorder="1" applyAlignment="1">
      <alignment vertical="center"/>
    </xf>
    <xf numFmtId="189" fontId="5" fillId="0" borderId="589" xfId="10" applyNumberFormat="1" applyFont="1" applyFill="1" applyBorder="1" applyAlignment="1">
      <alignment vertical="center"/>
    </xf>
    <xf numFmtId="184" fontId="5" fillId="0" borderId="623" xfId="4" applyNumberFormat="1" applyFont="1" applyFill="1" applyBorder="1" applyAlignment="1">
      <alignment vertical="center"/>
    </xf>
    <xf numFmtId="181" fontId="5" fillId="0" borderId="618" xfId="4" applyNumberFormat="1" applyFont="1" applyFill="1" applyBorder="1"/>
    <xf numFmtId="38" fontId="5" fillId="0" borderId="553" xfId="1" applyFont="1" applyFill="1" applyBorder="1" applyAlignment="1">
      <alignment vertical="center"/>
    </xf>
    <xf numFmtId="183" fontId="5" fillId="0" borderId="553" xfId="6" applyNumberFormat="1" applyFont="1" applyFill="1" applyBorder="1" applyAlignment="1">
      <alignment vertical="center"/>
    </xf>
    <xf numFmtId="3" fontId="5" fillId="0" borderId="579" xfId="11" applyNumberFormat="1" applyFont="1" applyFill="1" applyBorder="1" applyAlignment="1">
      <alignment horizontal="right" vertical="center"/>
    </xf>
    <xf numFmtId="181" fontId="5" fillId="0" borderId="663" xfId="11" applyNumberFormat="1" applyFont="1" applyFill="1" applyBorder="1" applyAlignment="1">
      <alignment vertical="center"/>
    </xf>
    <xf numFmtId="183" fontId="5" fillId="0" borderId="620" xfId="0" applyNumberFormat="1" applyFont="1" applyFill="1" applyBorder="1">
      <alignment vertical="center"/>
    </xf>
    <xf numFmtId="181" fontId="5" fillId="0" borderId="663" xfId="11" applyNumberFormat="1" applyFont="1" applyFill="1" applyBorder="1" applyAlignment="1">
      <alignment horizontal="right" vertical="center"/>
    </xf>
    <xf numFmtId="181" fontId="5" fillId="0" borderId="623" xfId="11" applyNumberFormat="1" applyFont="1" applyFill="1" applyBorder="1" applyAlignment="1">
      <alignment vertical="center"/>
    </xf>
    <xf numFmtId="38" fontId="6" fillId="0" borderId="666" xfId="1" applyFont="1" applyFill="1" applyBorder="1" applyAlignment="1"/>
    <xf numFmtId="181" fontId="6" fillId="0" borderId="620" xfId="11" applyNumberFormat="1" applyFont="1" applyFill="1" applyBorder="1"/>
    <xf numFmtId="38" fontId="6" fillId="0" borderId="620" xfId="1" applyFont="1" applyFill="1" applyBorder="1" applyAlignment="1"/>
    <xf numFmtId="181" fontId="6" fillId="0" borderId="623" xfId="11" applyNumberFormat="1" applyFont="1" applyFill="1" applyBorder="1"/>
    <xf numFmtId="183" fontId="5" fillId="0" borderId="589" xfId="0" applyNumberFormat="1" applyFont="1" applyFill="1" applyBorder="1">
      <alignment vertical="center"/>
    </xf>
    <xf numFmtId="3" fontId="5" fillId="0" borderId="658" xfId="2" applyNumberFormat="1" applyFont="1" applyFill="1" applyBorder="1" applyAlignment="1">
      <alignment vertical="center"/>
    </xf>
    <xf numFmtId="184" fontId="5" fillId="0" borderId="667" xfId="2" applyNumberFormat="1" applyFont="1" applyFill="1" applyBorder="1" applyAlignment="1">
      <alignment vertical="center"/>
    </xf>
    <xf numFmtId="3" fontId="5" fillId="0" borderId="579" xfId="2" applyNumberFormat="1" applyFont="1" applyFill="1" applyBorder="1" applyAlignment="1">
      <alignment vertical="center"/>
    </xf>
    <xf numFmtId="3" fontId="5" fillId="0" borderId="667" xfId="2" applyNumberFormat="1" applyFont="1" applyFill="1" applyBorder="1" applyAlignment="1">
      <alignment vertical="center"/>
    </xf>
    <xf numFmtId="184" fontId="5" fillId="0" borderId="623" xfId="2" applyNumberFormat="1" applyFont="1" applyFill="1" applyBorder="1" applyAlignment="1">
      <alignment vertical="center"/>
    </xf>
    <xf numFmtId="183" fontId="5" fillId="0" borderId="642" xfId="0" applyNumberFormat="1" applyFont="1" applyBorder="1">
      <alignment vertical="center"/>
    </xf>
    <xf numFmtId="183" fontId="5" fillId="0" borderId="576" xfId="0" applyNumberFormat="1" applyFont="1" applyBorder="1">
      <alignment vertical="center"/>
    </xf>
    <xf numFmtId="181" fontId="5" fillId="0" borderId="668" xfId="1" applyNumberFormat="1" applyFont="1" applyFill="1" applyBorder="1" applyAlignment="1" applyProtection="1">
      <alignment horizontal="right" vertical="center"/>
    </xf>
    <xf numFmtId="186" fontId="5" fillId="0" borderId="496" xfId="6" applyNumberFormat="1" applyFont="1" applyFill="1" applyBorder="1" applyAlignment="1">
      <alignment horizontal="center" vertical="center"/>
    </xf>
    <xf numFmtId="186" fontId="5" fillId="0" borderId="550" xfId="6" applyNumberFormat="1" applyFont="1" applyFill="1" applyBorder="1" applyAlignment="1">
      <alignment horizontal="center" vertical="center"/>
    </xf>
    <xf numFmtId="3" fontId="5" fillId="0" borderId="671" xfId="0" applyNumberFormat="1" applyFont="1" applyFill="1" applyBorder="1" applyAlignment="1">
      <alignment vertical="center"/>
    </xf>
    <xf numFmtId="3" fontId="5" fillId="0" borderId="672" xfId="0" applyNumberFormat="1" applyFont="1" applyFill="1" applyBorder="1" applyAlignment="1">
      <alignment vertical="center"/>
    </xf>
    <xf numFmtId="3" fontId="5" fillId="0" borderId="673" xfId="0" applyNumberFormat="1" applyFont="1" applyBorder="1">
      <alignment vertical="center"/>
    </xf>
    <xf numFmtId="3" fontId="5" fillId="0" borderId="674" xfId="0" applyNumberFormat="1" applyFont="1" applyBorder="1">
      <alignment vertical="center"/>
    </xf>
    <xf numFmtId="183" fontId="6" fillId="0" borderId="553" xfId="5" applyNumberFormat="1" applyFont="1" applyFill="1" applyBorder="1" applyAlignment="1">
      <alignment horizontal="right" vertical="center" shrinkToFit="1"/>
    </xf>
    <xf numFmtId="183" fontId="6" fillId="0" borderId="676" xfId="5" applyNumberFormat="1" applyFont="1" applyFill="1" applyBorder="1" applyAlignment="1">
      <alignment horizontal="right" vertical="center" shrinkToFit="1"/>
    </xf>
    <xf numFmtId="183" fontId="6" fillId="0" borderId="553" xfId="10" applyNumberFormat="1" applyFont="1" applyFill="1" applyBorder="1" applyAlignment="1">
      <alignment horizontal="right" vertical="center" shrinkToFit="1"/>
    </xf>
    <xf numFmtId="183" fontId="6" fillId="0" borderId="676" xfId="10" applyNumberFormat="1" applyFont="1" applyFill="1" applyBorder="1" applyAlignment="1">
      <alignment horizontal="right" vertical="center" shrinkToFit="1"/>
    </xf>
    <xf numFmtId="183" fontId="6" fillId="0" borderId="677" xfId="4" applyNumberFormat="1" applyFont="1" applyFill="1" applyBorder="1" applyAlignment="1">
      <alignment vertical="center"/>
    </xf>
    <xf numFmtId="183" fontId="6" fillId="0" borderId="553" xfId="4" applyNumberFormat="1" applyFont="1" applyFill="1" applyBorder="1" applyAlignment="1">
      <alignment vertical="center"/>
    </xf>
    <xf numFmtId="183" fontId="6" fillId="0" borderId="676" xfId="4" applyNumberFormat="1" applyFont="1" applyFill="1" applyBorder="1" applyAlignment="1">
      <alignment vertical="center"/>
    </xf>
    <xf numFmtId="3" fontId="6" fillId="0" borderId="658" xfId="3" applyNumberFormat="1" applyFont="1" applyFill="1" applyBorder="1" applyAlignment="1">
      <alignment vertical="center"/>
    </xf>
    <xf numFmtId="3" fontId="6" fillId="0" borderId="676" xfId="3" applyNumberFormat="1" applyFont="1" applyFill="1" applyBorder="1" applyAlignment="1">
      <alignment vertical="center"/>
    </xf>
    <xf numFmtId="184" fontId="5" fillId="0" borderId="546" xfId="0" applyNumberFormat="1" applyFont="1" applyFill="1" applyBorder="1">
      <alignment vertical="center"/>
    </xf>
    <xf numFmtId="184" fontId="5" fillId="0" borderId="669" xfId="0" applyNumberFormat="1" applyFont="1" applyFill="1" applyBorder="1">
      <alignment vertical="center"/>
    </xf>
    <xf numFmtId="184" fontId="5" fillId="0" borderId="179" xfId="2" applyNumberFormat="1" applyFont="1" applyFill="1" applyBorder="1" applyAlignment="1">
      <alignment vertical="center"/>
    </xf>
    <xf numFmtId="184" fontId="5" fillId="0" borderId="184" xfId="1" applyNumberFormat="1" applyFont="1" applyFill="1" applyBorder="1" applyAlignment="1">
      <alignment vertical="center"/>
    </xf>
    <xf numFmtId="184" fontId="5" fillId="0" borderId="147" xfId="1" applyNumberFormat="1" applyFont="1" applyFill="1" applyBorder="1" applyAlignment="1">
      <alignment vertical="center"/>
    </xf>
    <xf numFmtId="176" fontId="5" fillId="0" borderId="184" xfId="1" applyNumberFormat="1" applyFont="1" applyFill="1" applyBorder="1" applyAlignment="1">
      <alignment vertical="center"/>
    </xf>
    <xf numFmtId="184" fontId="5" fillId="0" borderId="196" xfId="2" applyNumberFormat="1" applyFont="1" applyFill="1" applyBorder="1" applyAlignment="1">
      <alignment vertical="center"/>
    </xf>
    <xf numFmtId="184" fontId="5" fillId="0" borderId="669" xfId="2" applyNumberFormat="1" applyFont="1" applyFill="1" applyBorder="1" applyAlignment="1">
      <alignment vertical="center"/>
    </xf>
    <xf numFmtId="196" fontId="5" fillId="0" borderId="196" xfId="2" applyNumberFormat="1" applyFont="1" applyFill="1" applyBorder="1" applyAlignment="1">
      <alignment vertical="center"/>
    </xf>
    <xf numFmtId="196" fontId="5" fillId="0" borderId="158" xfId="2" applyNumberFormat="1" applyFont="1" applyFill="1" applyBorder="1" applyAlignment="1">
      <alignment vertical="center"/>
    </xf>
    <xf numFmtId="196" fontId="5" fillId="0" borderId="184" xfId="2" applyNumberFormat="1" applyFont="1" applyFill="1" applyBorder="1" applyAlignment="1">
      <alignment vertical="center"/>
    </xf>
    <xf numFmtId="196" fontId="5" fillId="0" borderId="150" xfId="2" applyNumberFormat="1" applyFont="1" applyFill="1" applyBorder="1" applyAlignment="1">
      <alignment vertical="center"/>
    </xf>
    <xf numFmtId="184" fontId="5" fillId="0" borderId="553" xfId="1" applyNumberFormat="1" applyFont="1" applyFill="1" applyBorder="1" applyAlignment="1">
      <alignment vertical="center"/>
    </xf>
    <xf numFmtId="181" fontId="5" fillId="0" borderId="576" xfId="1" applyNumberFormat="1" applyFont="1" applyFill="1" applyBorder="1" applyAlignment="1">
      <alignment vertical="center"/>
    </xf>
    <xf numFmtId="181" fontId="5" fillId="0" borderId="576" xfId="6" applyNumberFormat="1" applyFont="1" applyFill="1" applyBorder="1" applyAlignment="1">
      <alignment vertical="center"/>
    </xf>
    <xf numFmtId="181" fontId="5" fillId="0" borderId="492" xfId="1" applyNumberFormat="1" applyFont="1" applyFill="1" applyBorder="1" applyAlignment="1">
      <alignment vertical="center"/>
    </xf>
    <xf numFmtId="3" fontId="5" fillId="0" borderId="678" xfId="2" applyNumberFormat="1" applyFont="1" applyBorder="1" applyAlignment="1">
      <alignment horizontal="center" vertical="center"/>
    </xf>
    <xf numFmtId="3" fontId="5" fillId="0" borderId="679" xfId="6" applyNumberFormat="1" applyFont="1" applyFill="1" applyBorder="1" applyAlignment="1">
      <alignment horizontal="center" vertical="center"/>
    </xf>
    <xf numFmtId="3" fontId="5" fillId="0" borderId="641" xfId="6" applyNumberFormat="1" applyFont="1" applyFill="1" applyBorder="1" applyAlignment="1">
      <alignment horizontal="center" vertical="center"/>
    </xf>
    <xf numFmtId="197" fontId="5" fillId="0" borderId="527" xfId="1" applyNumberFormat="1" applyFont="1" applyFill="1" applyBorder="1" applyAlignment="1">
      <alignment vertical="center"/>
    </xf>
    <xf numFmtId="197" fontId="5" fillId="0" borderId="545" xfId="6" quotePrefix="1" applyNumberFormat="1" applyFont="1" applyFill="1" applyBorder="1" applyAlignment="1">
      <alignment horizontal="right" vertical="center"/>
    </xf>
    <xf numFmtId="197" fontId="5" fillId="0" borderId="545" xfId="1" quotePrefix="1" applyNumberFormat="1" applyFont="1" applyFill="1" applyBorder="1" applyAlignment="1">
      <alignment horizontal="right" vertical="center"/>
    </xf>
    <xf numFmtId="197" fontId="5" fillId="0" borderId="492" xfId="6" quotePrefix="1" applyNumberFormat="1" applyFont="1" applyFill="1" applyBorder="1" applyAlignment="1">
      <alignment horizontal="right" vertical="center"/>
    </xf>
    <xf numFmtId="197" fontId="5" fillId="0" borderId="498" xfId="1" applyNumberFormat="1" applyFont="1" applyFill="1" applyBorder="1" applyAlignment="1">
      <alignment vertical="center"/>
    </xf>
    <xf numFmtId="197" fontId="5" fillId="0" borderId="503" xfId="6" quotePrefix="1" applyNumberFormat="1" applyFont="1" applyFill="1" applyBorder="1" applyAlignment="1">
      <alignment horizontal="right" vertical="center"/>
    </xf>
    <xf numFmtId="197" fontId="5" fillId="0" borderId="503" xfId="1" quotePrefix="1" applyNumberFormat="1" applyFont="1" applyFill="1" applyBorder="1" applyAlignment="1">
      <alignment horizontal="right" vertical="center"/>
    </xf>
    <xf numFmtId="197" fontId="5" fillId="0" borderId="502" xfId="6" quotePrefix="1" applyNumberFormat="1" applyFont="1" applyFill="1" applyBorder="1" applyAlignment="1">
      <alignment horizontal="right" vertical="center"/>
    </xf>
    <xf numFmtId="197" fontId="5" fillId="0" borderId="498" xfId="1" quotePrefix="1" applyNumberFormat="1" applyFont="1" applyFill="1" applyBorder="1" applyAlignment="1">
      <alignment horizontal="right" vertical="center"/>
    </xf>
    <xf numFmtId="197" fontId="5" fillId="0" borderId="527" xfId="1" quotePrefix="1" applyNumberFormat="1" applyFont="1" applyFill="1" applyBorder="1" applyAlignment="1">
      <alignment horizontal="right" vertical="center"/>
    </xf>
    <xf numFmtId="197" fontId="5" fillId="0" borderId="10" xfId="1" applyNumberFormat="1" applyFont="1" applyFill="1" applyBorder="1" applyAlignment="1">
      <alignment vertical="center"/>
    </xf>
    <xf numFmtId="197" fontId="5" fillId="0" borderId="289" xfId="6" quotePrefix="1" applyNumberFormat="1" applyFont="1" applyFill="1" applyBorder="1" applyAlignment="1">
      <alignment horizontal="right" vertical="center"/>
    </xf>
    <xf numFmtId="197" fontId="5" fillId="0" borderId="289" xfId="1" quotePrefix="1" applyNumberFormat="1" applyFont="1" applyFill="1" applyBorder="1" applyAlignment="1">
      <alignment horizontal="right" vertical="center"/>
    </xf>
    <xf numFmtId="197" fontId="5" fillId="0" borderId="23" xfId="6" quotePrefix="1" applyNumberFormat="1" applyFont="1" applyFill="1" applyBorder="1" applyAlignment="1">
      <alignment horizontal="right" vertical="center"/>
    </xf>
    <xf numFmtId="197" fontId="5" fillId="0" borderId="130" xfId="1" applyNumberFormat="1" applyFont="1" applyFill="1" applyBorder="1" applyAlignment="1">
      <alignment vertical="center"/>
    </xf>
    <xf numFmtId="197" fontId="5" fillId="0" borderId="551" xfId="6" quotePrefix="1" applyNumberFormat="1" applyFont="1" applyFill="1" applyBorder="1" applyAlignment="1">
      <alignment horizontal="right" vertical="center"/>
    </xf>
    <xf numFmtId="197" fontId="5" fillId="0" borderId="551" xfId="1" quotePrefix="1" applyNumberFormat="1" applyFont="1" applyFill="1" applyBorder="1" applyAlignment="1">
      <alignment horizontal="right" vertical="center"/>
    </xf>
    <xf numFmtId="197" fontId="5" fillId="0" borderId="514" xfId="6" quotePrefix="1" applyNumberFormat="1" applyFont="1" applyFill="1" applyBorder="1" applyAlignment="1">
      <alignment horizontal="right" vertical="center"/>
    </xf>
    <xf numFmtId="184" fontId="6" fillId="0" borderId="578" xfId="6" applyNumberFormat="1" applyFont="1" applyFill="1" applyBorder="1" applyAlignment="1">
      <alignment vertical="center"/>
    </xf>
    <xf numFmtId="184" fontId="6" fillId="0" borderId="557" xfId="6" applyNumberFormat="1" applyFont="1" applyFill="1" applyBorder="1" applyAlignment="1">
      <alignment vertical="center"/>
    </xf>
    <xf numFmtId="184" fontId="6" fillId="0" borderId="624" xfId="6" applyNumberFormat="1" applyFont="1" applyFill="1" applyBorder="1" applyAlignment="1">
      <alignment vertical="center"/>
    </xf>
    <xf numFmtId="38" fontId="6" fillId="0" borderId="54" xfId="1" applyFont="1" applyFill="1" applyBorder="1" applyAlignment="1">
      <alignment vertical="center"/>
    </xf>
    <xf numFmtId="184" fontId="6" fillId="0" borderId="353" xfId="6" applyNumberFormat="1" applyFont="1" applyFill="1" applyBorder="1" applyAlignment="1">
      <alignment vertical="center"/>
    </xf>
    <xf numFmtId="38" fontId="6" fillId="0" borderId="353" xfId="1" applyFont="1" applyFill="1" applyBorder="1" applyAlignment="1">
      <alignment vertical="center"/>
    </xf>
    <xf numFmtId="184" fontId="6" fillId="0" borderId="625" xfId="6" applyNumberFormat="1" applyFont="1" applyFill="1" applyBorder="1" applyAlignment="1">
      <alignment vertical="center"/>
    </xf>
    <xf numFmtId="38" fontId="6" fillId="0" borderId="359" xfId="1" applyFont="1" applyFill="1" applyBorder="1" applyAlignment="1">
      <alignment vertical="center"/>
    </xf>
    <xf numFmtId="38" fontId="6" fillId="0" borderId="634" xfId="1" applyFont="1" applyFill="1" applyBorder="1" applyAlignment="1">
      <alignment vertical="center"/>
    </xf>
    <xf numFmtId="38" fontId="6" fillId="0" borderId="326" xfId="1" applyFont="1" applyFill="1" applyBorder="1" applyAlignment="1">
      <alignment vertical="center"/>
    </xf>
    <xf numFmtId="183" fontId="5" fillId="0" borderId="642" xfId="0" applyNumberFormat="1" applyFont="1" applyFill="1" applyBorder="1" applyAlignment="1">
      <alignment vertical="center"/>
    </xf>
    <xf numFmtId="196" fontId="5" fillId="0" borderId="497" xfId="0" applyNumberFormat="1" applyFont="1" applyFill="1" applyBorder="1">
      <alignment vertical="center"/>
    </xf>
    <xf numFmtId="196" fontId="5" fillId="0" borderId="546" xfId="0" applyNumberFormat="1" applyFont="1" applyFill="1" applyBorder="1">
      <alignment vertical="center"/>
    </xf>
    <xf numFmtId="196" fontId="5" fillId="0" borderId="448" xfId="0" applyNumberFormat="1" applyFont="1" applyFill="1" applyBorder="1">
      <alignment vertical="center"/>
    </xf>
    <xf numFmtId="196" fontId="5" fillId="0" borderId="576" xfId="0" applyNumberFormat="1" applyFont="1" applyFill="1" applyBorder="1">
      <alignment vertical="center"/>
    </xf>
    <xf numFmtId="196" fontId="5" fillId="0" borderId="577" xfId="4" applyNumberFormat="1" applyFont="1" applyFill="1" applyBorder="1" applyAlignment="1">
      <alignment vertical="center"/>
    </xf>
    <xf numFmtId="184" fontId="5" fillId="0" borderId="556" xfId="1" applyNumberFormat="1" applyFont="1" applyFill="1" applyBorder="1" applyAlignment="1" applyProtection="1">
      <alignment vertical="center"/>
    </xf>
    <xf numFmtId="184" fontId="5" fillId="0" borderId="669" xfId="1" applyNumberFormat="1" applyFont="1" applyFill="1" applyBorder="1" applyAlignment="1" applyProtection="1">
      <alignment vertical="center"/>
    </xf>
    <xf numFmtId="176" fontId="5" fillId="0" borderId="558" xfId="1" applyNumberFormat="1" applyFont="1" applyFill="1" applyBorder="1" applyAlignment="1" applyProtection="1">
      <alignment vertical="center"/>
    </xf>
    <xf numFmtId="184" fontId="6" fillId="0" borderId="670" xfId="0" applyNumberFormat="1" applyFont="1" applyFill="1" applyBorder="1" applyAlignment="1" applyProtection="1">
      <alignment vertical="center"/>
    </xf>
    <xf numFmtId="184" fontId="6" fillId="0" borderId="668" xfId="0" applyNumberFormat="1" applyFont="1" applyFill="1" applyBorder="1" applyAlignment="1" applyProtection="1">
      <alignment vertical="center"/>
    </xf>
    <xf numFmtId="184" fontId="5" fillId="0" borderId="672" xfId="0" applyNumberFormat="1" applyFont="1" applyFill="1" applyBorder="1" applyAlignment="1">
      <alignment vertical="center"/>
    </xf>
    <xf numFmtId="184" fontId="5" fillId="0" borderId="674" xfId="0" applyNumberFormat="1" applyFont="1" applyBorder="1">
      <alignment vertical="center"/>
    </xf>
    <xf numFmtId="184" fontId="5" fillId="0" borderId="675" xfId="0" applyNumberFormat="1" applyFont="1" applyFill="1" applyBorder="1" applyAlignment="1">
      <alignment vertical="center"/>
    </xf>
    <xf numFmtId="38" fontId="5" fillId="0" borderId="403" xfId="1" applyFont="1" applyFill="1" applyBorder="1" applyAlignment="1" applyProtection="1">
      <alignment horizontal="right" vertical="center"/>
      <protection hidden="1"/>
    </xf>
    <xf numFmtId="184" fontId="5" fillId="0" borderId="403" xfId="1" applyNumberFormat="1" applyFont="1" applyFill="1" applyBorder="1" applyAlignment="1" applyProtection="1">
      <alignment horizontal="right" vertical="center"/>
      <protection hidden="1"/>
    </xf>
    <xf numFmtId="184" fontId="5" fillId="0" borderId="403" xfId="3" applyNumberFormat="1" applyFont="1" applyFill="1" applyBorder="1" applyAlignment="1" applyProtection="1">
      <alignment horizontal="right" vertical="center"/>
      <protection hidden="1"/>
    </xf>
    <xf numFmtId="38" fontId="5" fillId="0" borderId="366" xfId="1" applyFont="1" applyFill="1" applyBorder="1" applyAlignment="1" applyProtection="1">
      <alignment horizontal="right" vertical="center"/>
      <protection hidden="1"/>
    </xf>
    <xf numFmtId="38" fontId="5" fillId="0" borderId="295" xfId="1" applyFont="1" applyFill="1" applyBorder="1" applyAlignment="1" applyProtection="1">
      <alignment horizontal="right" vertical="center"/>
      <protection hidden="1"/>
    </xf>
    <xf numFmtId="38" fontId="5" fillId="0" borderId="680" xfId="1" applyFont="1" applyFill="1" applyBorder="1" applyAlignment="1">
      <alignment vertical="center"/>
    </xf>
    <xf numFmtId="3" fontId="5" fillId="0" borderId="681" xfId="3" applyNumberFormat="1" applyFont="1" applyFill="1" applyBorder="1" applyAlignment="1">
      <alignment vertical="center"/>
    </xf>
    <xf numFmtId="3" fontId="5" fillId="0" borderId="682" xfId="3" applyNumberFormat="1" applyFont="1" applyFill="1" applyBorder="1" applyAlignment="1">
      <alignment vertical="center"/>
    </xf>
    <xf numFmtId="3" fontId="5" fillId="0" borderId="683" xfId="3" applyNumberFormat="1" applyFont="1" applyFill="1" applyBorder="1" applyAlignment="1">
      <alignment vertical="center"/>
    </xf>
    <xf numFmtId="3" fontId="5" fillId="0" borderId="684" xfId="3" applyNumberFormat="1" applyFont="1" applyFill="1" applyBorder="1" applyAlignment="1">
      <alignment vertical="center"/>
    </xf>
    <xf numFmtId="3" fontId="5" fillId="0" borderId="685" xfId="3" applyNumberFormat="1" applyFont="1" applyFill="1" applyBorder="1" applyAlignment="1">
      <alignment vertical="center"/>
    </xf>
    <xf numFmtId="184" fontId="5" fillId="0" borderId="439" xfId="0" applyNumberFormat="1" applyFont="1" applyFill="1" applyBorder="1">
      <alignment vertical="center"/>
    </xf>
    <xf numFmtId="184" fontId="5" fillId="0" borderId="132" xfId="0" applyNumberFormat="1" applyFont="1" applyFill="1" applyBorder="1">
      <alignment vertical="center"/>
    </xf>
    <xf numFmtId="184" fontId="5" fillId="0" borderId="438" xfId="0" applyNumberFormat="1" applyFont="1" applyFill="1" applyBorder="1">
      <alignment vertical="center"/>
    </xf>
    <xf numFmtId="184" fontId="5" fillId="0" borderId="264" xfId="0" applyNumberFormat="1" applyFont="1" applyFill="1" applyBorder="1">
      <alignment vertical="center"/>
    </xf>
    <xf numFmtId="184" fontId="6" fillId="0" borderId="553" xfId="4" applyNumberFormat="1" applyFont="1" applyFill="1" applyBorder="1" applyAlignment="1">
      <alignment vertical="center"/>
    </xf>
    <xf numFmtId="184" fontId="6" fillId="0" borderId="402" xfId="4" applyNumberFormat="1" applyFont="1" applyFill="1" applyBorder="1" applyAlignment="1">
      <alignment horizontal="right" vertical="center"/>
    </xf>
    <xf numFmtId="184" fontId="6" fillId="0" borderId="676" xfId="4" applyNumberFormat="1" applyFont="1" applyFill="1" applyBorder="1" applyAlignment="1">
      <alignment vertical="center"/>
    </xf>
    <xf numFmtId="184" fontId="6" fillId="0" borderId="367" xfId="4" applyNumberFormat="1" applyFont="1" applyFill="1" applyBorder="1" applyAlignment="1">
      <alignment horizontal="right" vertical="center"/>
    </xf>
    <xf numFmtId="184" fontId="6" fillId="0" borderId="553" xfId="5" applyNumberFormat="1" applyFont="1" applyFill="1" applyBorder="1" applyAlignment="1">
      <alignment horizontal="right" vertical="center" shrinkToFit="1"/>
    </xf>
    <xf numFmtId="181" fontId="6" fillId="0" borderId="676" xfId="5" applyNumberFormat="1" applyFont="1" applyFill="1" applyBorder="1" applyAlignment="1">
      <alignment horizontal="right" vertical="center" shrinkToFit="1"/>
    </xf>
    <xf numFmtId="181" fontId="6" fillId="0" borderId="576" xfId="5" quotePrefix="1" applyNumberFormat="1" applyFont="1" applyFill="1" applyBorder="1" applyAlignment="1">
      <alignment horizontal="right" vertical="center" shrinkToFit="1"/>
    </xf>
    <xf numFmtId="181" fontId="6" fillId="0" borderId="676" xfId="10" applyNumberFormat="1" applyFont="1" applyFill="1" applyBorder="1" applyAlignment="1">
      <alignment horizontal="right" vertical="center" shrinkToFit="1"/>
    </xf>
    <xf numFmtId="3" fontId="5" fillId="0" borderId="496" xfId="2" applyNumberFormat="1" applyFont="1" applyFill="1" applyBorder="1" applyAlignment="1">
      <alignment vertical="center"/>
    </xf>
    <xf numFmtId="3" fontId="5" fillId="0" borderId="404" xfId="2" applyNumberFormat="1" applyFont="1" applyFill="1" applyBorder="1" applyAlignment="1">
      <alignment vertical="center"/>
    </xf>
    <xf numFmtId="3" fontId="5" fillId="0" borderId="665" xfId="2" applyNumberFormat="1" applyFont="1" applyFill="1" applyBorder="1" applyAlignment="1">
      <alignment vertical="center"/>
    </xf>
    <xf numFmtId="3" fontId="5" fillId="0" borderId="661" xfId="2" applyNumberFormat="1" applyFont="1" applyFill="1" applyBorder="1" applyAlignment="1">
      <alignment vertical="center"/>
    </xf>
    <xf numFmtId="3" fontId="5" fillId="0" borderId="678" xfId="2" applyNumberFormat="1" applyFont="1" applyFill="1" applyBorder="1" applyAlignment="1">
      <alignment horizontal="center" vertical="center"/>
    </xf>
    <xf numFmtId="3" fontId="5" fillId="0" borderId="641" xfId="2" applyNumberFormat="1" applyFont="1" applyFill="1" applyBorder="1" applyAlignment="1">
      <alignment horizontal="center" vertical="center"/>
    </xf>
    <xf numFmtId="196" fontId="5" fillId="0" borderId="547" xfId="0" applyNumberFormat="1" applyFont="1" applyFill="1" applyBorder="1">
      <alignment vertical="center"/>
    </xf>
    <xf numFmtId="183" fontId="5" fillId="0" borderId="10" xfId="0" applyNumberFormat="1" applyFont="1" applyFill="1" applyBorder="1" applyAlignment="1">
      <alignment horizontal="right" vertical="center"/>
    </xf>
    <xf numFmtId="183" fontId="5" fillId="0" borderId="519" xfId="0" applyNumberFormat="1" applyFont="1" applyFill="1" applyBorder="1" applyAlignment="1">
      <alignment horizontal="right" vertical="center"/>
    </xf>
    <xf numFmtId="184" fontId="5" fillId="0" borderId="669" xfId="1" applyNumberFormat="1" applyFont="1" applyFill="1" applyBorder="1" applyAlignment="1">
      <alignment vertical="center"/>
    </xf>
    <xf numFmtId="181" fontId="5" fillId="0" borderId="557" xfId="8" applyNumberFormat="1" applyFont="1" applyFill="1" applyBorder="1" applyAlignment="1">
      <alignment vertical="center"/>
    </xf>
    <xf numFmtId="183" fontId="5" fillId="0" borderId="557" xfId="8" applyNumberFormat="1" applyFont="1" applyFill="1" applyBorder="1" applyAlignment="1">
      <alignment vertical="center"/>
    </xf>
    <xf numFmtId="38" fontId="5" fillId="0" borderId="557" xfId="1" applyFont="1" applyFill="1" applyBorder="1" applyAlignment="1">
      <alignment vertical="center"/>
    </xf>
    <xf numFmtId="181" fontId="5" fillId="0" borderId="625" xfId="8" applyNumberFormat="1" applyFont="1" applyFill="1" applyBorder="1" applyAlignment="1">
      <alignment vertical="center"/>
    </xf>
    <xf numFmtId="181" fontId="5" fillId="0" borderId="648" xfId="8" applyNumberFormat="1" applyFont="1" applyFill="1" applyBorder="1" applyAlignment="1">
      <alignment vertical="center"/>
    </xf>
    <xf numFmtId="183" fontId="5" fillId="0" borderId="648" xfId="8" applyNumberFormat="1" applyFont="1" applyFill="1" applyBorder="1" applyAlignment="1">
      <alignment vertical="center"/>
    </xf>
    <xf numFmtId="181" fontId="5" fillId="0" borderId="649" xfId="8" applyNumberFormat="1" applyFont="1" applyFill="1" applyBorder="1" applyAlignment="1">
      <alignment vertical="center"/>
    </xf>
    <xf numFmtId="38" fontId="6" fillId="0" borderId="501" xfId="1" applyFont="1" applyFill="1" applyBorder="1" applyAlignment="1" applyProtection="1">
      <alignment vertical="center"/>
    </xf>
    <xf numFmtId="184" fontId="5" fillId="0" borderId="686" xfId="0" applyNumberFormat="1" applyFont="1" applyFill="1" applyBorder="1" applyAlignment="1">
      <alignment vertical="center"/>
    </xf>
    <xf numFmtId="3" fontId="5" fillId="0" borderId="496" xfId="0" applyNumberFormat="1" applyFont="1" applyFill="1" applyBorder="1" applyAlignment="1">
      <alignment vertical="center"/>
    </xf>
    <xf numFmtId="184" fontId="5" fillId="0" borderId="502" xfId="0" applyNumberFormat="1" applyFont="1" applyFill="1" applyBorder="1" applyAlignment="1">
      <alignment vertical="center"/>
    </xf>
    <xf numFmtId="3" fontId="5" fillId="0" borderId="498" xfId="0" applyNumberFormat="1" applyFont="1" applyFill="1" applyBorder="1" applyAlignment="1">
      <alignment vertical="center"/>
    </xf>
    <xf numFmtId="3" fontId="5" fillId="0" borderId="614" xfId="0" applyNumberFormat="1" applyFont="1" applyFill="1" applyBorder="1" applyAlignment="1">
      <alignment vertical="center"/>
    </xf>
    <xf numFmtId="3" fontId="5" fillId="0" borderId="615" xfId="0" applyNumberFormat="1" applyFont="1" applyFill="1" applyBorder="1" applyAlignment="1">
      <alignment vertical="center"/>
    </xf>
    <xf numFmtId="181" fontId="5" fillId="0" borderId="606" xfId="0" applyNumberFormat="1" applyFont="1" applyFill="1" applyBorder="1" applyAlignment="1">
      <alignment horizontal="right" vertical="center"/>
    </xf>
    <xf numFmtId="181" fontId="5" fillId="0" borderId="609" xfId="0" applyNumberFormat="1" applyFont="1" applyFill="1" applyBorder="1" applyAlignment="1">
      <alignment horizontal="right" vertical="center"/>
    </xf>
    <xf numFmtId="3" fontId="5" fillId="0" borderId="498" xfId="3" applyNumberFormat="1" applyFont="1" applyFill="1" applyBorder="1" applyAlignment="1">
      <alignment vertical="center"/>
    </xf>
    <xf numFmtId="3" fontId="5" fillId="0" borderId="586" xfId="3" applyNumberFormat="1" applyFont="1" applyFill="1" applyBorder="1" applyAlignment="1">
      <alignment vertical="center"/>
    </xf>
    <xf numFmtId="3" fontId="5" fillId="0" borderId="652" xfId="3" applyNumberFormat="1" applyFont="1" applyFill="1" applyBorder="1" applyAlignment="1">
      <alignment vertical="center"/>
    </xf>
    <xf numFmtId="181" fontId="5" fillId="0" borderId="653" xfId="3" applyNumberFormat="1" applyFont="1" applyFill="1" applyBorder="1" applyAlignment="1">
      <alignment vertical="center"/>
    </xf>
    <xf numFmtId="3" fontId="5" fillId="0" borderId="614" xfId="3" applyNumberFormat="1" applyFont="1" applyFill="1" applyBorder="1" applyAlignment="1">
      <alignment vertical="center"/>
    </xf>
    <xf numFmtId="3" fontId="5" fillId="0" borderId="654" xfId="3" applyNumberFormat="1" applyFont="1" applyFill="1" applyBorder="1" applyAlignment="1">
      <alignment vertical="center"/>
    </xf>
    <xf numFmtId="3" fontId="5" fillId="0" borderId="655" xfId="3" applyNumberFormat="1" applyFont="1" applyFill="1" applyBorder="1" applyAlignment="1">
      <alignment vertical="center"/>
    </xf>
    <xf numFmtId="3" fontId="5" fillId="0" borderId="656" xfId="3" applyNumberFormat="1" applyFont="1" applyFill="1" applyBorder="1" applyAlignment="1">
      <alignment vertical="center"/>
    </xf>
    <xf numFmtId="181" fontId="5" fillId="0" borderId="657" xfId="3" applyNumberFormat="1" applyFont="1" applyFill="1" applyBorder="1" applyAlignment="1">
      <alignment vertical="center"/>
    </xf>
    <xf numFmtId="183" fontId="6" fillId="0" borderId="496" xfId="4" applyNumberFormat="1" applyFont="1" applyFill="1" applyBorder="1" applyAlignment="1">
      <alignment vertical="center"/>
    </xf>
    <xf numFmtId="38" fontId="6" fillId="0" borderId="660" xfId="1" applyNumberFormat="1" applyFont="1" applyFill="1" applyBorder="1" applyAlignment="1">
      <alignment horizontal="right" vertical="center"/>
    </xf>
    <xf numFmtId="178" fontId="6" fillId="0" borderId="578" xfId="4" applyNumberFormat="1" applyFont="1" applyFill="1" applyBorder="1" applyAlignment="1">
      <alignment horizontal="right" vertical="center"/>
    </xf>
    <xf numFmtId="183" fontId="6" fillId="0" borderId="144" xfId="4" applyNumberFormat="1" applyFont="1" applyFill="1" applyBorder="1" applyAlignment="1">
      <alignment vertical="center"/>
    </xf>
    <xf numFmtId="183" fontId="6" fillId="0" borderId="661" xfId="4" applyNumberFormat="1" applyFont="1" applyFill="1" applyBorder="1" applyAlignment="1">
      <alignment vertical="center"/>
    </xf>
    <xf numFmtId="183" fontId="6" fillId="0" borderId="559" xfId="5" applyNumberFormat="1" applyFont="1" applyFill="1" applyBorder="1" applyAlignment="1">
      <alignment horizontal="right" vertical="center"/>
    </xf>
    <xf numFmtId="38" fontId="6" fillId="0" borderId="662" xfId="1" applyNumberFormat="1" applyFont="1" applyFill="1" applyBorder="1" applyAlignment="1">
      <alignment horizontal="right" vertical="center"/>
    </xf>
    <xf numFmtId="178" fontId="6" fillId="0" borderId="520" xfId="4" applyNumberFormat="1" applyFont="1" applyFill="1" applyBorder="1" applyAlignment="1">
      <alignment horizontal="right" vertical="center"/>
    </xf>
    <xf numFmtId="183" fontId="5" fillId="0" borderId="586" xfId="4" applyNumberFormat="1" applyFont="1" applyFill="1" applyBorder="1" applyAlignment="1">
      <alignment vertical="center"/>
    </xf>
    <xf numFmtId="183" fontId="5" fillId="0" borderId="578" xfId="4" applyNumberFormat="1" applyFont="1" applyFill="1" applyBorder="1" applyAlignment="1">
      <alignment vertical="center"/>
    </xf>
    <xf numFmtId="183" fontId="5" fillId="0" borderId="560" xfId="4" applyNumberFormat="1" applyFont="1" applyFill="1" applyBorder="1" applyAlignment="1">
      <alignment vertical="center"/>
    </xf>
    <xf numFmtId="183" fontId="5" fillId="0" borderId="520" xfId="4" applyNumberFormat="1" applyFont="1" applyFill="1" applyBorder="1" applyAlignment="1">
      <alignment vertical="center"/>
    </xf>
    <xf numFmtId="3" fontId="5" fillId="0" borderId="496" xfId="11" applyNumberFormat="1" applyFont="1" applyFill="1" applyBorder="1" applyAlignment="1">
      <alignment horizontal="right" vertical="center"/>
    </xf>
    <xf numFmtId="183" fontId="5" fillId="0" borderId="578" xfId="0" applyNumberFormat="1" applyFont="1" applyFill="1" applyBorder="1">
      <alignment vertical="center"/>
    </xf>
    <xf numFmtId="3" fontId="5" fillId="0" borderId="664" xfId="11" applyNumberFormat="1" applyFont="1" applyFill="1" applyBorder="1" applyAlignment="1">
      <alignment horizontal="right" vertical="center"/>
    </xf>
    <xf numFmtId="183" fontId="5" fillId="0" borderId="557" xfId="0" applyNumberFormat="1" applyFont="1" applyFill="1" applyBorder="1">
      <alignment vertical="center"/>
    </xf>
    <xf numFmtId="3" fontId="5" fillId="0" borderId="665" xfId="11" applyNumberFormat="1" applyFont="1" applyFill="1" applyBorder="1" applyAlignment="1">
      <alignment horizontal="right" vertical="center"/>
    </xf>
    <xf numFmtId="183" fontId="5" fillId="0" borderId="520" xfId="0" applyNumberFormat="1" applyFont="1" applyFill="1" applyBorder="1">
      <alignment vertical="center"/>
    </xf>
    <xf numFmtId="2" fontId="6" fillId="0" borderId="625" xfId="3" applyNumberFormat="1" applyFont="1" applyFill="1" applyBorder="1" applyAlignment="1">
      <alignment vertical="center"/>
    </xf>
    <xf numFmtId="3" fontId="5" fillId="3" borderId="0" xfId="2" applyNumberFormat="1" applyFont="1" applyFill="1" applyBorder="1" applyAlignment="1">
      <alignment vertical="center"/>
    </xf>
    <xf numFmtId="3" fontId="5" fillId="3" borderId="582" xfId="0" applyNumberFormat="1" applyFont="1" applyFill="1" applyBorder="1" applyAlignment="1">
      <alignment vertical="center"/>
    </xf>
    <xf numFmtId="181" fontId="6" fillId="0" borderId="625" xfId="6" quotePrefix="1" applyNumberFormat="1" applyFont="1" applyFill="1" applyBorder="1" applyAlignment="1">
      <alignment horizontal="right" vertical="center"/>
    </xf>
    <xf numFmtId="184" fontId="5" fillId="0" borderId="294" xfId="3" applyNumberFormat="1" applyFont="1" applyFill="1" applyBorder="1" applyAlignment="1" applyProtection="1">
      <alignment horizontal="right" vertical="center"/>
      <protection hidden="1"/>
    </xf>
    <xf numFmtId="184" fontId="5" fillId="0" borderId="520" xfId="4" applyNumberFormat="1" applyFont="1" applyFill="1" applyBorder="1" applyAlignment="1">
      <alignment vertical="center"/>
    </xf>
    <xf numFmtId="38" fontId="5" fillId="0" borderId="520" xfId="1" applyFont="1" applyFill="1" applyBorder="1" applyAlignment="1">
      <alignment vertical="center"/>
    </xf>
    <xf numFmtId="182" fontId="5" fillId="0" borderId="520" xfId="10" applyNumberFormat="1" applyFont="1" applyFill="1" applyBorder="1" applyAlignment="1">
      <alignment vertical="center"/>
    </xf>
    <xf numFmtId="189" fontId="5" fillId="0" borderId="520" xfId="10" applyNumberFormat="1" applyFont="1" applyFill="1" applyBorder="1" applyAlignment="1">
      <alignment vertical="center"/>
    </xf>
    <xf numFmtId="184" fontId="5" fillId="0" borderId="521" xfId="4" applyNumberFormat="1" applyFont="1" applyFill="1" applyBorder="1" applyAlignment="1">
      <alignment vertical="center"/>
    </xf>
    <xf numFmtId="38" fontId="6" fillId="0" borderId="687" xfId="1" applyFont="1" applyFill="1" applyBorder="1" applyAlignment="1"/>
    <xf numFmtId="183" fontId="5" fillId="0" borderId="0" xfId="0" applyNumberFormat="1" applyFont="1" applyBorder="1" applyAlignment="1">
      <alignment vertical="center"/>
    </xf>
    <xf numFmtId="38" fontId="5" fillId="0" borderId="0" xfId="0" applyNumberFormat="1" applyFont="1" applyAlignment="1">
      <alignment vertical="center"/>
    </xf>
    <xf numFmtId="1" fontId="5" fillId="0" borderId="0" xfId="0" applyNumberFormat="1" applyFont="1" applyAlignment="1">
      <alignment vertical="center"/>
    </xf>
    <xf numFmtId="38" fontId="5" fillId="0" borderId="0" xfId="1" applyFont="1" applyBorder="1" applyAlignment="1">
      <alignment vertical="center"/>
    </xf>
    <xf numFmtId="38" fontId="5" fillId="0" borderId="687" xfId="1" applyFont="1" applyFill="1" applyBorder="1" applyAlignment="1" applyProtection="1">
      <alignment horizontal="right" vertical="center"/>
    </xf>
    <xf numFmtId="0" fontId="5" fillId="0" borderId="0" xfId="0" applyFont="1" applyFill="1" applyBorder="1" applyAlignment="1">
      <alignment vertical="center"/>
    </xf>
    <xf numFmtId="38" fontId="6" fillId="0" borderId="548" xfId="1" applyFont="1" applyFill="1" applyBorder="1" applyAlignment="1"/>
    <xf numFmtId="38" fontId="6" fillId="4" borderId="0" xfId="1" applyFont="1" applyFill="1" applyBorder="1" applyAlignment="1">
      <alignment vertical="center"/>
    </xf>
    <xf numFmtId="181" fontId="6" fillId="4" borderId="623" xfId="6" quotePrefix="1" applyNumberFormat="1" applyFont="1" applyFill="1" applyBorder="1" applyAlignment="1">
      <alignment horizontal="right" vertical="center"/>
    </xf>
    <xf numFmtId="3" fontId="5" fillId="4" borderId="0" xfId="2" applyNumberFormat="1" applyFont="1" applyFill="1" applyBorder="1" applyAlignment="1">
      <alignment vertical="center"/>
    </xf>
    <xf numFmtId="3" fontId="5" fillId="4" borderId="582" xfId="0" applyNumberFormat="1" applyFont="1" applyFill="1" applyBorder="1" applyAlignment="1">
      <alignment vertical="center"/>
    </xf>
    <xf numFmtId="0" fontId="17" fillId="0" borderId="429" xfId="0" applyFont="1" applyBorder="1" applyAlignment="1">
      <alignment horizontal="center" vertical="center"/>
    </xf>
    <xf numFmtId="0" fontId="17" fillId="0" borderId="25" xfId="0" applyFont="1" applyBorder="1" applyAlignment="1">
      <alignment horizontal="center" vertical="center"/>
    </xf>
    <xf numFmtId="0" fontId="17" fillId="0" borderId="526" xfId="0" applyFont="1" applyBorder="1" applyAlignment="1">
      <alignment horizontal="center" vertical="center"/>
    </xf>
    <xf numFmtId="0" fontId="17" fillId="0" borderId="429" xfId="0" applyFont="1" applyBorder="1" applyAlignment="1">
      <alignment horizontal="center" vertical="center" wrapText="1"/>
    </xf>
    <xf numFmtId="0" fontId="17" fillId="0" borderId="30" xfId="0" applyFont="1" applyBorder="1" applyAlignment="1">
      <alignment horizontal="center" vertical="center"/>
    </xf>
    <xf numFmtId="0" fontId="17" fillId="0" borderId="525" xfId="0" applyFont="1" applyBorder="1" applyAlignment="1">
      <alignment horizontal="center" vertical="center"/>
    </xf>
    <xf numFmtId="0" fontId="17" fillId="0" borderId="405" xfId="0" quotePrefix="1" applyFont="1" applyBorder="1" applyAlignment="1">
      <alignment horizontal="right" vertical="center"/>
    </xf>
    <xf numFmtId="0" fontId="17" fillId="0" borderId="159" xfId="0" applyFont="1" applyBorder="1" applyAlignment="1">
      <alignment horizontal="right" vertical="center"/>
    </xf>
    <xf numFmtId="0" fontId="17" fillId="0" borderId="198" xfId="0" applyFont="1" applyBorder="1" applyAlignment="1">
      <alignment horizontal="right" vertical="center"/>
    </xf>
    <xf numFmtId="0" fontId="0" fillId="0" borderId="0" xfId="0" applyFont="1" applyBorder="1" applyAlignment="1">
      <alignment horizontal="center"/>
    </xf>
    <xf numFmtId="0" fontId="0" fillId="0" borderId="371" xfId="0" applyFont="1" applyBorder="1" applyAlignment="1">
      <alignment horizontal="center"/>
    </xf>
    <xf numFmtId="0" fontId="5" fillId="0" borderId="537" xfId="0" applyFont="1" applyBorder="1" applyAlignment="1">
      <alignment horizontal="center" vertical="center"/>
    </xf>
    <xf numFmtId="0" fontId="5" fillId="0" borderId="538" xfId="0" applyFont="1" applyBorder="1" applyAlignment="1">
      <alignment horizontal="center" vertical="center"/>
    </xf>
    <xf numFmtId="0" fontId="5" fillId="0" borderId="406" xfId="0" applyFont="1" applyBorder="1" applyAlignment="1">
      <alignment horizontal="center" vertical="center"/>
    </xf>
    <xf numFmtId="0" fontId="5" fillId="0" borderId="407" xfId="0" applyFont="1" applyBorder="1" applyAlignment="1">
      <alignment horizontal="center" vertical="center"/>
    </xf>
    <xf numFmtId="3" fontId="5" fillId="0" borderId="414" xfId="4" applyNumberFormat="1" applyFont="1" applyFill="1" applyBorder="1" applyAlignment="1">
      <alignment horizontal="center" vertical="center"/>
    </xf>
    <xf numFmtId="3" fontId="5" fillId="0" borderId="506" xfId="4" applyNumberFormat="1" applyFont="1" applyFill="1" applyBorder="1" applyAlignment="1">
      <alignment horizontal="center" vertical="center"/>
    </xf>
    <xf numFmtId="3" fontId="5" fillId="0" borderId="392" xfId="4" applyNumberFormat="1" applyFont="1" applyFill="1" applyBorder="1" applyAlignment="1">
      <alignment horizontal="center" vertical="center"/>
    </xf>
    <xf numFmtId="0" fontId="5" fillId="0" borderId="13" xfId="0" applyFont="1" applyBorder="1" applyAlignment="1">
      <alignment horizontal="center" vertical="center"/>
    </xf>
    <xf numFmtId="0" fontId="5" fillId="0" borderId="154" xfId="0" applyFont="1" applyBorder="1" applyAlignment="1">
      <alignment horizontal="center" vertical="center"/>
    </xf>
    <xf numFmtId="0" fontId="5" fillId="0" borderId="30" xfId="0" applyFont="1" applyBorder="1" applyAlignment="1">
      <alignment horizontal="center" vertical="center"/>
    </xf>
    <xf numFmtId="0" fontId="5" fillId="0" borderId="165" xfId="0" applyFont="1" applyBorder="1" applyAlignment="1">
      <alignment horizontal="center" vertical="center"/>
    </xf>
    <xf numFmtId="3" fontId="5" fillId="0" borderId="140" xfId="4" applyNumberFormat="1" applyFont="1" applyFill="1" applyBorder="1" applyAlignment="1">
      <alignment horizontal="center" vertical="center"/>
    </xf>
    <xf numFmtId="3" fontId="5" fillId="0" borderId="541" xfId="4" applyNumberFormat="1" applyFont="1" applyFill="1" applyBorder="1" applyAlignment="1">
      <alignment horizontal="center" vertical="center"/>
    </xf>
    <xf numFmtId="3" fontId="5" fillId="0" borderId="539" xfId="4" applyNumberFormat="1" applyFont="1" applyFill="1" applyBorder="1" applyAlignment="1">
      <alignment horizontal="center" vertical="center"/>
    </xf>
    <xf numFmtId="3" fontId="5" fillId="0" borderId="542" xfId="4" applyNumberFormat="1" applyFont="1" applyFill="1" applyBorder="1" applyAlignment="1">
      <alignment horizontal="center" vertical="center"/>
    </xf>
    <xf numFmtId="3" fontId="5" fillId="0" borderId="540" xfId="4" applyNumberFormat="1" applyFont="1" applyFill="1" applyBorder="1" applyAlignment="1">
      <alignment horizontal="center" vertical="center"/>
    </xf>
    <xf numFmtId="3" fontId="5" fillId="0" borderId="543" xfId="4" applyNumberFormat="1" applyFont="1" applyFill="1" applyBorder="1" applyAlignment="1">
      <alignment horizontal="center" vertical="center"/>
    </xf>
    <xf numFmtId="3" fontId="5" fillId="0" borderId="162" xfId="2" applyNumberFormat="1" applyFont="1" applyFill="1" applyBorder="1" applyAlignment="1">
      <alignment vertical="center" wrapText="1"/>
    </xf>
    <xf numFmtId="0" fontId="5" fillId="0" borderId="427" xfId="0" applyFont="1" applyBorder="1" applyAlignment="1">
      <alignment horizontal="center" vertical="center"/>
    </xf>
    <xf numFmtId="0" fontId="5" fillId="0" borderId="214" xfId="0" applyFont="1" applyBorder="1" applyAlignment="1">
      <alignment horizontal="center" vertical="center"/>
    </xf>
    <xf numFmtId="3" fontId="5" fillId="0" borderId="0" xfId="2" applyNumberFormat="1" applyFont="1" applyAlignment="1">
      <alignment horizontal="center" vertical="center"/>
    </xf>
    <xf numFmtId="3" fontId="5" fillId="0" borderId="169" xfId="2" applyNumberFormat="1" applyFont="1" applyBorder="1" applyAlignment="1">
      <alignment horizontal="center" vertical="center"/>
    </xf>
    <xf numFmtId="3" fontId="5" fillId="0" borderId="164" xfId="2" applyNumberFormat="1" applyFont="1" applyBorder="1" applyAlignment="1">
      <alignment horizontal="center" vertical="center"/>
    </xf>
    <xf numFmtId="3" fontId="5" fillId="0" borderId="171" xfId="2" applyNumberFormat="1" applyFont="1" applyBorder="1" applyAlignment="1">
      <alignment horizontal="center" vertical="center"/>
    </xf>
    <xf numFmtId="3" fontId="5" fillId="0" borderId="171" xfId="2" applyNumberFormat="1" applyFont="1" applyFill="1" applyBorder="1" applyAlignment="1">
      <alignment horizontal="center" vertical="center"/>
    </xf>
    <xf numFmtId="3" fontId="5" fillId="0" borderId="164" xfId="2" applyNumberFormat="1" applyFont="1" applyFill="1" applyBorder="1" applyAlignment="1">
      <alignment horizontal="center" vertical="center"/>
    </xf>
    <xf numFmtId="3" fontId="5" fillId="0" borderId="172" xfId="2" applyNumberFormat="1" applyFont="1" applyBorder="1" applyAlignment="1">
      <alignment horizontal="center" vertical="center"/>
    </xf>
    <xf numFmtId="3" fontId="5" fillId="0" borderId="6" xfId="2" applyNumberFormat="1" applyFont="1" applyFill="1" applyBorder="1" applyAlignment="1">
      <alignment horizontal="left" vertical="center"/>
    </xf>
    <xf numFmtId="3" fontId="5" fillId="0" borderId="32" xfId="2" applyNumberFormat="1" applyFont="1" applyFill="1" applyBorder="1" applyAlignment="1">
      <alignment horizontal="left" vertical="center"/>
    </xf>
    <xf numFmtId="0" fontId="0" fillId="0" borderId="32" xfId="0" applyBorder="1">
      <alignment vertical="center"/>
    </xf>
    <xf numFmtId="0" fontId="0" fillId="0" borderId="31" xfId="0" applyBorder="1">
      <alignment vertical="center"/>
    </xf>
    <xf numFmtId="3" fontId="5" fillId="0" borderId="7" xfId="2" applyNumberFormat="1" applyFont="1" applyFill="1" applyBorder="1" applyAlignment="1">
      <alignment horizontal="left" vertical="center" shrinkToFit="1"/>
    </xf>
    <xf numFmtId="3" fontId="5" fillId="0" borderId="162" xfId="2" applyNumberFormat="1" applyFont="1" applyFill="1" applyBorder="1" applyAlignment="1">
      <alignment horizontal="left" vertical="center" shrinkToFit="1"/>
    </xf>
    <xf numFmtId="3" fontId="5" fillId="0" borderId="427" xfId="2" applyNumberFormat="1" applyFont="1" applyFill="1" applyBorder="1" applyAlignment="1">
      <alignment horizontal="center" vertical="center"/>
    </xf>
    <xf numFmtId="3" fontId="5" fillId="0" borderId="214" xfId="2" applyNumberFormat="1" applyFont="1" applyFill="1" applyBorder="1" applyAlignment="1">
      <alignment horizontal="center" vertical="center"/>
    </xf>
    <xf numFmtId="3" fontId="5" fillId="0" borderId="167" xfId="2" applyNumberFormat="1" applyFont="1" applyFill="1" applyBorder="1" applyAlignment="1">
      <alignment vertical="center"/>
    </xf>
    <xf numFmtId="3" fontId="5" fillId="0" borderId="162" xfId="2" applyNumberFormat="1" applyFont="1" applyFill="1" applyBorder="1" applyAlignment="1">
      <alignment vertical="center"/>
    </xf>
    <xf numFmtId="3" fontId="5" fillId="0" borderId="168" xfId="2" applyNumberFormat="1" applyFont="1" applyFill="1" applyBorder="1" applyAlignment="1">
      <alignment vertical="center"/>
    </xf>
    <xf numFmtId="3" fontId="5" fillId="0" borderId="170" xfId="2" applyNumberFormat="1" applyFont="1" applyBorder="1" applyAlignment="1">
      <alignment horizontal="center" vertical="center"/>
    </xf>
    <xf numFmtId="0" fontId="5" fillId="0" borderId="506" xfId="8" applyFont="1" applyBorder="1" applyAlignment="1">
      <alignment horizontal="center" vertical="center"/>
    </xf>
    <xf numFmtId="0" fontId="5" fillId="0" borderId="392" xfId="8" applyFont="1" applyBorder="1" applyAlignment="1">
      <alignment horizontal="center" vertical="center"/>
    </xf>
    <xf numFmtId="3" fontId="5" fillId="0" borderId="427" xfId="8" applyNumberFormat="1" applyFont="1" applyFill="1" applyBorder="1" applyAlignment="1" applyProtection="1">
      <alignment horizontal="center" vertical="center"/>
    </xf>
    <xf numFmtId="3" fontId="5" fillId="0" borderId="232" xfId="8" applyNumberFormat="1" applyFont="1" applyFill="1" applyBorder="1" applyAlignment="1" applyProtection="1">
      <alignment horizontal="center" vertical="center"/>
    </xf>
    <xf numFmtId="3" fontId="5" fillId="0" borderId="214" xfId="8" applyNumberFormat="1" applyFont="1" applyFill="1" applyBorder="1" applyAlignment="1" applyProtection="1">
      <alignment horizontal="center" vertical="center"/>
    </xf>
    <xf numFmtId="0" fontId="5" fillId="0" borderId="0" xfId="8" applyFont="1" applyFill="1" applyBorder="1" applyAlignment="1">
      <alignment horizontal="left" vertical="center" shrinkToFit="1"/>
    </xf>
    <xf numFmtId="3" fontId="5" fillId="0" borderId="414" xfId="6" applyNumberFormat="1" applyFont="1" applyBorder="1" applyAlignment="1">
      <alignment horizontal="center" vertical="center"/>
    </xf>
    <xf numFmtId="3" fontId="5" fillId="0" borderId="506" xfId="6" applyNumberFormat="1" applyFont="1" applyBorder="1" applyAlignment="1">
      <alignment horizontal="center" vertical="center"/>
    </xf>
    <xf numFmtId="3" fontId="5" fillId="0" borderId="392" xfId="6" applyNumberFormat="1" applyFont="1" applyBorder="1" applyAlignment="1">
      <alignment horizontal="center" vertical="center"/>
    </xf>
    <xf numFmtId="3" fontId="6" fillId="0" borderId="0" xfId="6" applyNumberFormat="1" applyFont="1" applyBorder="1" applyAlignment="1">
      <alignment horizontal="center" vertical="center"/>
    </xf>
    <xf numFmtId="183" fontId="5" fillId="0" borderId="518" xfId="1" applyNumberFormat="1" applyFont="1" applyFill="1" applyBorder="1" applyAlignment="1" applyProtection="1">
      <alignment vertical="center" wrapText="1"/>
    </xf>
    <xf numFmtId="183" fontId="5" fillId="0" borderId="538" xfId="1" applyNumberFormat="1" applyFont="1" applyFill="1" applyBorder="1" applyAlignment="1" applyProtection="1">
      <alignment vertical="center" wrapText="1"/>
    </xf>
    <xf numFmtId="183" fontId="5" fillId="0" borderId="396" xfId="1" applyNumberFormat="1" applyFont="1" applyFill="1" applyBorder="1" applyAlignment="1" applyProtection="1">
      <alignment vertical="center" wrapText="1"/>
    </xf>
    <xf numFmtId="183" fontId="5" fillId="0" borderId="0" xfId="1" applyNumberFormat="1" applyFont="1" applyFill="1" applyBorder="1" applyAlignment="1" applyProtection="1">
      <alignment vertical="center"/>
    </xf>
    <xf numFmtId="0" fontId="0" fillId="0" borderId="0" xfId="0" applyBorder="1" applyAlignment="1">
      <alignment vertical="center"/>
    </xf>
    <xf numFmtId="0" fontId="0" fillId="0" borderId="382" xfId="0" applyBorder="1" applyAlignment="1">
      <alignment vertical="center"/>
    </xf>
    <xf numFmtId="183" fontId="5" fillId="0" borderId="371" xfId="1" applyNumberFormat="1" applyFont="1" applyFill="1" applyBorder="1" applyAlignment="1" applyProtection="1">
      <alignment vertical="center"/>
    </xf>
    <xf numFmtId="0" fontId="0" fillId="0" borderId="371" xfId="0" applyBorder="1" applyAlignment="1">
      <alignment vertical="center"/>
    </xf>
    <xf numFmtId="0" fontId="0" fillId="0" borderId="372" xfId="0" applyBorder="1" applyAlignment="1">
      <alignment vertical="center"/>
    </xf>
    <xf numFmtId="3" fontId="6" fillId="0" borderId="414" xfId="6" applyNumberFormat="1" applyFont="1" applyBorder="1" applyAlignment="1">
      <alignment horizontal="center" vertical="center"/>
    </xf>
    <xf numFmtId="3" fontId="6" fillId="0" borderId="506" xfId="6" applyNumberFormat="1" applyFont="1" applyBorder="1" applyAlignment="1">
      <alignment horizontal="center" vertical="center"/>
    </xf>
    <xf numFmtId="3" fontId="6" fillId="0" borderId="200" xfId="6" applyNumberFormat="1" applyFont="1" applyBorder="1" applyAlignment="1">
      <alignment horizontal="center" vertical="center"/>
    </xf>
    <xf numFmtId="0" fontId="6" fillId="0" borderId="552" xfId="8" applyFont="1" applyBorder="1" applyAlignment="1">
      <alignment horizontal="center" vertical="center"/>
    </xf>
    <xf numFmtId="0" fontId="6" fillId="0" borderId="538" xfId="8" applyFont="1" applyBorder="1" applyAlignment="1">
      <alignment horizontal="center" vertical="center"/>
    </xf>
    <xf numFmtId="0" fontId="6" fillId="0" borderId="396" xfId="8" applyFont="1" applyBorder="1" applyAlignment="1">
      <alignment horizontal="center" vertical="center"/>
    </xf>
    <xf numFmtId="3" fontId="6" fillId="0" borderId="427" xfId="8" applyNumberFormat="1" applyFont="1" applyFill="1" applyBorder="1" applyAlignment="1" applyProtection="1">
      <alignment horizontal="center" vertical="center"/>
    </xf>
    <xf numFmtId="3" fontId="6" fillId="0" borderId="214" xfId="8" applyNumberFormat="1" applyFont="1" applyFill="1" applyBorder="1" applyAlignment="1" applyProtection="1">
      <alignment horizontal="center" vertical="center"/>
    </xf>
    <xf numFmtId="0" fontId="5" fillId="0" borderId="0" xfId="8" applyFont="1" applyAlignment="1">
      <alignment horizontal="left" shrinkToFit="1"/>
    </xf>
    <xf numFmtId="3" fontId="5" fillId="0" borderId="563" xfId="6" applyNumberFormat="1" applyFont="1" applyBorder="1" applyAlignment="1">
      <alignment horizontal="center" vertical="center"/>
    </xf>
    <xf numFmtId="3" fontId="5" fillId="0" borderId="564" xfId="6" applyNumberFormat="1" applyFont="1" applyBorder="1" applyAlignment="1">
      <alignment horizontal="center" vertical="center"/>
    </xf>
    <xf numFmtId="3" fontId="5" fillId="0" borderId="427" xfId="6" applyNumberFormat="1" applyFont="1" applyBorder="1" applyAlignment="1">
      <alignment horizontal="center" vertical="center"/>
    </xf>
    <xf numFmtId="3" fontId="5" fillId="0" borderId="214" xfId="6" applyNumberFormat="1" applyFont="1" applyBorder="1" applyAlignment="1">
      <alignment horizontal="center" vertical="center"/>
    </xf>
    <xf numFmtId="0" fontId="10" fillId="0" borderId="406" xfId="8" applyFont="1" applyBorder="1" applyAlignment="1">
      <alignment horizontal="center" vertical="center"/>
    </xf>
    <xf numFmtId="0" fontId="10" fillId="0" borderId="567" xfId="8" applyFont="1" applyBorder="1" applyAlignment="1">
      <alignment horizontal="center" vertical="center"/>
    </xf>
    <xf numFmtId="0" fontId="10" fillId="0" borderId="568" xfId="8" applyFont="1" applyBorder="1" applyAlignment="1">
      <alignment horizontal="center" vertical="center"/>
    </xf>
    <xf numFmtId="0" fontId="10" fillId="0" borderId="562" xfId="8" applyFont="1" applyBorder="1" applyAlignment="1">
      <alignment horizontal="center" vertical="center"/>
    </xf>
    <xf numFmtId="0" fontId="10" fillId="0" borderId="563" xfId="8" applyFont="1" applyBorder="1" applyAlignment="1">
      <alignment horizontal="center" vertical="center"/>
    </xf>
    <xf numFmtId="0" fontId="10" fillId="0" borderId="564" xfId="8" applyFont="1" applyBorder="1" applyAlignment="1">
      <alignment horizontal="center" vertical="center"/>
    </xf>
    <xf numFmtId="3" fontId="10" fillId="0" borderId="569" xfId="8" applyNumberFormat="1" applyFont="1" applyFill="1" applyBorder="1" applyAlignment="1" applyProtection="1">
      <alignment horizontal="center" vertical="center"/>
    </xf>
    <xf numFmtId="3" fontId="10" fillId="0" borderId="570" xfId="8" applyNumberFormat="1" applyFont="1" applyFill="1" applyBorder="1" applyAlignment="1" applyProtection="1">
      <alignment horizontal="center" vertical="center"/>
    </xf>
    <xf numFmtId="0" fontId="5" fillId="0" borderId="427" xfId="8" applyFont="1" applyBorder="1" applyAlignment="1">
      <alignment horizontal="center" vertical="center"/>
    </xf>
    <xf numFmtId="0" fontId="5" fillId="0" borderId="214" xfId="8" applyFont="1" applyBorder="1" applyAlignment="1">
      <alignment horizontal="center" vertical="center"/>
    </xf>
    <xf numFmtId="3" fontId="5" fillId="0" borderId="415" xfId="8" applyNumberFormat="1" applyFont="1" applyFill="1" applyBorder="1" applyAlignment="1" applyProtection="1">
      <alignment horizontal="center" vertical="center"/>
    </xf>
    <xf numFmtId="3" fontId="5" fillId="0" borderId="85" xfId="8" applyNumberFormat="1" applyFont="1" applyFill="1" applyBorder="1" applyAlignment="1" applyProtection="1">
      <alignment horizontal="center" vertical="center"/>
    </xf>
    <xf numFmtId="3" fontId="5" fillId="0" borderId="87" xfId="8" applyNumberFormat="1" applyFont="1" applyFill="1" applyBorder="1" applyAlignment="1" applyProtection="1">
      <alignment horizontal="center" vertical="center"/>
    </xf>
    <xf numFmtId="3" fontId="5" fillId="0" borderId="88" xfId="8" applyNumberFormat="1" applyFont="1" applyFill="1" applyBorder="1" applyAlignment="1" applyProtection="1">
      <alignment horizontal="center" vertical="center"/>
    </xf>
    <xf numFmtId="3" fontId="5" fillId="0" borderId="86" xfId="8" applyNumberFormat="1" applyFont="1" applyFill="1" applyBorder="1" applyAlignment="1" applyProtection="1">
      <alignment horizontal="center" vertical="center"/>
    </xf>
    <xf numFmtId="3" fontId="5" fillId="0" borderId="86" xfId="8" applyNumberFormat="1" applyFont="1" applyFill="1" applyBorder="1" applyAlignment="1" applyProtection="1">
      <alignment horizontal="center" vertical="center" shrinkToFit="1"/>
    </xf>
    <xf numFmtId="3" fontId="5" fillId="0" borderId="85" xfId="8" applyNumberFormat="1" applyFont="1" applyFill="1" applyBorder="1" applyAlignment="1" applyProtection="1">
      <alignment horizontal="center" vertical="center" shrinkToFit="1"/>
    </xf>
    <xf numFmtId="3" fontId="18" fillId="0" borderId="83" xfId="3" applyNumberFormat="1" applyFont="1" applyFill="1" applyBorder="1" applyAlignment="1">
      <alignment vertical="center"/>
    </xf>
    <xf numFmtId="3" fontId="18" fillId="0" borderId="89" xfId="3" applyNumberFormat="1" applyFont="1" applyFill="1" applyBorder="1" applyAlignment="1">
      <alignment vertical="center"/>
    </xf>
    <xf numFmtId="3" fontId="18" fillId="0" borderId="84" xfId="3" applyNumberFormat="1" applyFont="1" applyFill="1" applyBorder="1" applyAlignment="1">
      <alignment vertical="center"/>
    </xf>
    <xf numFmtId="3" fontId="18" fillId="0" borderId="6" xfId="3" applyNumberFormat="1" applyFont="1" applyFill="1" applyBorder="1" applyAlignment="1">
      <alignment vertical="center" wrapText="1"/>
    </xf>
    <xf numFmtId="0" fontId="0" fillId="0" borderId="32" xfId="0" applyBorder="1" applyAlignment="1">
      <alignment vertical="center" wrapText="1"/>
    </xf>
    <xf numFmtId="0" fontId="0" fillId="0" borderId="31" xfId="0" applyBorder="1" applyAlignment="1">
      <alignment vertical="center" wrapText="1"/>
    </xf>
    <xf numFmtId="3" fontId="5" fillId="0" borderId="90" xfId="3" applyNumberFormat="1" applyFont="1" applyBorder="1" applyAlignment="1">
      <alignment horizontal="center" vertical="center"/>
    </xf>
    <xf numFmtId="3" fontId="5" fillId="0" borderId="84" xfId="3" applyNumberFormat="1" applyFont="1" applyBorder="1" applyAlignment="1">
      <alignment horizontal="center" vertical="center"/>
    </xf>
    <xf numFmtId="3" fontId="5" fillId="0" borderId="86" xfId="3" applyNumberFormat="1" applyFont="1" applyBorder="1" applyAlignment="1">
      <alignment horizontal="center" vertical="center"/>
    </xf>
    <xf numFmtId="3" fontId="5" fillId="0" borderId="89" xfId="3" applyNumberFormat="1" applyFont="1" applyBorder="1" applyAlignment="1">
      <alignment horizontal="center" vertical="center"/>
    </xf>
    <xf numFmtId="3" fontId="5" fillId="0" borderId="91" xfId="3" applyNumberFormat="1" applyFont="1" applyBorder="1" applyAlignment="1">
      <alignment horizontal="center" vertical="center"/>
    </xf>
    <xf numFmtId="3" fontId="5" fillId="0" borderId="569" xfId="7" applyNumberFormat="1" applyFont="1" applyFill="1" applyBorder="1" applyAlignment="1" applyProtection="1">
      <alignment horizontal="center" vertical="center"/>
    </xf>
    <xf numFmtId="3" fontId="5" fillId="0" borderId="508" xfId="7" applyNumberFormat="1" applyFont="1" applyFill="1" applyBorder="1" applyAlignment="1" applyProtection="1">
      <alignment horizontal="center" vertical="center"/>
    </xf>
    <xf numFmtId="3" fontId="5" fillId="0" borderId="390" xfId="7" applyNumberFormat="1" applyFont="1" applyFill="1" applyBorder="1" applyAlignment="1" applyProtection="1">
      <alignment horizontal="center" vertical="center"/>
    </xf>
    <xf numFmtId="3" fontId="5" fillId="0" borderId="392" xfId="7" applyNumberFormat="1" applyFont="1" applyFill="1" applyBorder="1" applyAlignment="1" applyProtection="1">
      <alignment horizontal="center" vertical="center"/>
    </xf>
    <xf numFmtId="3" fontId="6" fillId="0" borderId="74" xfId="0" applyNumberFormat="1" applyFont="1" applyFill="1" applyBorder="1" applyAlignment="1" applyProtection="1">
      <alignment horizontal="center" vertical="center"/>
    </xf>
    <xf numFmtId="3" fontId="6" fillId="0" borderId="68" xfId="0" applyNumberFormat="1" applyFont="1" applyFill="1" applyBorder="1" applyAlignment="1" applyProtection="1">
      <alignment horizontal="center" vertical="center"/>
    </xf>
    <xf numFmtId="3" fontId="6" fillId="0" borderId="389" xfId="7" applyNumberFormat="1" applyFont="1" applyFill="1" applyBorder="1" applyAlignment="1" applyProtection="1">
      <alignment horizontal="left" vertical="center"/>
    </xf>
    <xf numFmtId="3" fontId="6" fillId="0" borderId="81" xfId="7" applyNumberFormat="1" applyFont="1" applyFill="1" applyBorder="1" applyAlignment="1" applyProtection="1">
      <alignment horizontal="left" vertical="center"/>
    </xf>
    <xf numFmtId="3" fontId="6" fillId="0" borderId="82" xfId="7" applyNumberFormat="1" applyFont="1" applyFill="1" applyBorder="1" applyAlignment="1" applyProtection="1">
      <alignment horizontal="left" vertical="center"/>
    </xf>
    <xf numFmtId="3" fontId="6" fillId="0" borderId="414" xfId="0" applyNumberFormat="1" applyFont="1" applyFill="1" applyBorder="1" applyAlignment="1" applyProtection="1">
      <alignment horizontal="center" vertical="center"/>
    </xf>
    <xf numFmtId="3" fontId="6" fillId="0" borderId="441" xfId="0" applyNumberFormat="1" applyFont="1" applyFill="1" applyBorder="1" applyAlignment="1" applyProtection="1">
      <alignment horizontal="center" vertical="center"/>
    </xf>
    <xf numFmtId="3" fontId="6" fillId="0" borderId="391" xfId="0" applyNumberFormat="1" applyFont="1" applyFill="1" applyBorder="1" applyAlignment="1" applyProtection="1">
      <alignment horizontal="center" vertical="center"/>
    </xf>
    <xf numFmtId="3" fontId="6" fillId="0" borderId="508" xfId="0" applyNumberFormat="1" applyFont="1" applyFill="1" applyBorder="1" applyAlignment="1" applyProtection="1">
      <alignment horizontal="center" vertical="center"/>
    </xf>
    <xf numFmtId="3" fontId="6" fillId="0" borderId="390" xfId="0" applyNumberFormat="1" applyFont="1" applyFill="1" applyBorder="1" applyAlignment="1" applyProtection="1">
      <alignment horizontal="center" vertical="center"/>
    </xf>
    <xf numFmtId="3" fontId="6" fillId="0" borderId="392" xfId="0" applyNumberFormat="1" applyFont="1" applyFill="1" applyBorder="1" applyAlignment="1" applyProtection="1">
      <alignment horizontal="center" vertical="center"/>
    </xf>
    <xf numFmtId="3" fontId="6" fillId="0" borderId="161" xfId="7" applyNumberFormat="1" applyFont="1" applyFill="1" applyBorder="1" applyAlignment="1" applyProtection="1">
      <alignment horizontal="left" vertical="center"/>
    </xf>
    <xf numFmtId="3" fontId="6" fillId="0" borderId="33" xfId="7" applyNumberFormat="1" applyFont="1" applyFill="1" applyBorder="1" applyAlignment="1" applyProtection="1">
      <alignment horizontal="left" vertical="center"/>
    </xf>
    <xf numFmtId="3" fontId="6" fillId="0" borderId="19" xfId="7" applyNumberFormat="1" applyFont="1" applyFill="1" applyBorder="1" applyAlignment="1" applyProtection="1">
      <alignment horizontal="left" vertical="center"/>
    </xf>
    <xf numFmtId="3" fontId="5" fillId="0" borderId="18" xfId="0" applyNumberFormat="1" applyFont="1" applyBorder="1" applyAlignment="1">
      <alignment vertical="center"/>
    </xf>
    <xf numFmtId="3" fontId="5" fillId="0" borderId="600" xfId="0" applyNumberFormat="1" applyFont="1" applyBorder="1" applyAlignment="1">
      <alignment vertical="center"/>
    </xf>
    <xf numFmtId="3" fontId="5" fillId="0" borderId="601" xfId="0" applyNumberFormat="1" applyFont="1" applyBorder="1" applyAlignment="1">
      <alignment vertical="center"/>
    </xf>
    <xf numFmtId="3" fontId="5" fillId="0" borderId="597" xfId="0" applyNumberFormat="1" applyFont="1" applyBorder="1" applyAlignment="1">
      <alignment horizontal="center" vertical="center"/>
    </xf>
    <xf numFmtId="0" fontId="5" fillId="0" borderId="518" xfId="0" applyFont="1" applyBorder="1" applyAlignment="1">
      <alignment horizontal="center" vertical="center"/>
    </xf>
    <xf numFmtId="0" fontId="5" fillId="0" borderId="564" xfId="0" applyFont="1" applyBorder="1" applyAlignment="1">
      <alignment horizontal="center" vertical="center"/>
    </xf>
    <xf numFmtId="0" fontId="5" fillId="0" borderId="152" xfId="0" applyFont="1" applyBorder="1" applyAlignment="1">
      <alignment horizontal="center" vertical="center"/>
    </xf>
    <xf numFmtId="0" fontId="5" fillId="0" borderId="382" xfId="0" applyFont="1" applyBorder="1" applyAlignment="1">
      <alignment horizontal="center" vertical="center"/>
    </xf>
    <xf numFmtId="3" fontId="5" fillId="0" borderId="464" xfId="0" applyNumberFormat="1" applyFont="1" applyBorder="1" applyAlignment="1">
      <alignment horizontal="center" vertical="center"/>
    </xf>
    <xf numFmtId="3" fontId="5" fillId="0" borderId="191" xfId="0" applyNumberFormat="1" applyFont="1" applyBorder="1" applyAlignment="1">
      <alignment horizontal="center" vertical="center"/>
    </xf>
    <xf numFmtId="3" fontId="5" fillId="0" borderId="427" xfId="0" applyNumberFormat="1" applyFont="1" applyBorder="1" applyAlignment="1">
      <alignment horizontal="center" vertical="center"/>
    </xf>
    <xf numFmtId="3" fontId="5" fillId="0" borderId="214" xfId="0" applyNumberFormat="1" applyFont="1" applyBorder="1" applyAlignment="1">
      <alignment horizontal="center" vertical="center"/>
    </xf>
    <xf numFmtId="3" fontId="5" fillId="0" borderId="357" xfId="0" applyNumberFormat="1" applyFont="1" applyBorder="1" applyAlignment="1">
      <alignment horizontal="left" vertical="center"/>
    </xf>
    <xf numFmtId="3" fontId="5" fillId="0" borderId="371" xfId="0" applyNumberFormat="1" applyFont="1" applyBorder="1" applyAlignment="1">
      <alignment horizontal="left" vertical="center"/>
    </xf>
    <xf numFmtId="3" fontId="5" fillId="0" borderId="372" xfId="0" applyNumberFormat="1" applyFont="1" applyBorder="1" applyAlignment="1">
      <alignment horizontal="left" vertical="center"/>
    </xf>
    <xf numFmtId="3" fontId="5" fillId="0" borderId="596" xfId="0" applyNumberFormat="1" applyFont="1" applyBorder="1" applyAlignment="1">
      <alignment horizontal="center" vertical="center"/>
    </xf>
    <xf numFmtId="3" fontId="5" fillId="0" borderId="180" xfId="0" applyNumberFormat="1" applyFont="1" applyBorder="1" applyAlignment="1">
      <alignment horizontal="center" vertical="center"/>
    </xf>
    <xf numFmtId="3" fontId="5" fillId="0" borderId="598" xfId="0" applyNumberFormat="1" applyFont="1" applyBorder="1" applyAlignment="1">
      <alignment horizontal="center" vertical="center"/>
    </xf>
    <xf numFmtId="3" fontId="1" fillId="0" borderId="32" xfId="9" applyNumberFormat="1" applyFont="1" applyFill="1" applyBorder="1" applyAlignment="1">
      <alignment horizontal="right" vertical="center"/>
    </xf>
    <xf numFmtId="3" fontId="29" fillId="0" borderId="415" xfId="9" applyNumberFormat="1" applyFont="1" applyFill="1" applyBorder="1" applyAlignment="1">
      <alignment horizontal="center" vertical="center"/>
    </xf>
    <xf numFmtId="0" fontId="6" fillId="0" borderId="164" xfId="0" applyFont="1" applyBorder="1" applyAlignment="1">
      <alignment horizontal="center" vertical="center"/>
    </xf>
    <xf numFmtId="3" fontId="6" fillId="0" borderId="174" xfId="9" applyNumberFormat="1" applyFont="1" applyFill="1" applyBorder="1" applyAlignment="1">
      <alignment horizontal="center" vertical="center"/>
    </xf>
    <xf numFmtId="3" fontId="6" fillId="0" borderId="164" xfId="7" applyNumberFormat="1" applyFont="1" applyFill="1" applyBorder="1" applyAlignment="1">
      <alignment horizontal="center" vertical="center"/>
    </xf>
    <xf numFmtId="3" fontId="29" fillId="0" borderId="445" xfId="9" applyNumberFormat="1" applyFont="1" applyFill="1" applyBorder="1" applyAlignment="1">
      <alignment horizontal="center" vertical="center"/>
    </xf>
    <xf numFmtId="0" fontId="6" fillId="0" borderId="213" xfId="7" applyFont="1" applyFill="1" applyBorder="1" applyAlignment="1">
      <alignment horizontal="center" vertical="center"/>
    </xf>
    <xf numFmtId="3" fontId="11" fillId="0" borderId="141" xfId="9" applyNumberFormat="1" applyFont="1" applyFill="1" applyBorder="1" applyAlignment="1">
      <alignment horizontal="center" vertical="center" shrinkToFit="1"/>
    </xf>
    <xf numFmtId="3" fontId="11" fillId="0" borderId="212" xfId="9" applyNumberFormat="1" applyFont="1" applyFill="1" applyBorder="1" applyAlignment="1">
      <alignment horizontal="center" vertical="center" shrinkToFit="1"/>
    </xf>
    <xf numFmtId="3" fontId="6" fillId="0" borderId="207" xfId="9" applyNumberFormat="1" applyFont="1" applyFill="1" applyBorder="1" applyAlignment="1">
      <alignment horizontal="center" vertical="center"/>
    </xf>
    <xf numFmtId="0" fontId="6" fillId="0" borderId="211" xfId="7" applyFont="1" applyBorder="1" applyAlignment="1">
      <alignment horizontal="center" vertical="center"/>
    </xf>
    <xf numFmtId="0" fontId="17" fillId="0" borderId="427" xfId="0" applyFont="1" applyBorder="1" applyAlignment="1">
      <alignment horizontal="center" vertical="center"/>
    </xf>
    <xf numFmtId="0" fontId="17" fillId="0" borderId="232" xfId="0" applyFont="1" applyBorder="1" applyAlignment="1">
      <alignment horizontal="center" vertical="center"/>
    </xf>
    <xf numFmtId="0" fontId="17" fillId="0" borderId="214" xfId="0" applyFont="1" applyBorder="1" applyAlignment="1">
      <alignment horizontal="center" vertical="center"/>
    </xf>
    <xf numFmtId="3" fontId="29" fillId="0" borderId="32" xfId="9" applyNumberFormat="1" applyFont="1" applyFill="1" applyBorder="1" applyAlignment="1">
      <alignment vertical="center"/>
    </xf>
    <xf numFmtId="0" fontId="6" fillId="0" borderId="32" xfId="0" applyFont="1" applyBorder="1" applyAlignment="1">
      <alignment vertical="center"/>
    </xf>
    <xf numFmtId="0" fontId="6" fillId="0" borderId="31" xfId="0" applyFont="1" applyBorder="1" applyAlignment="1">
      <alignment vertical="center"/>
    </xf>
    <xf numFmtId="3" fontId="11" fillId="0" borderId="209" xfId="9" applyNumberFormat="1" applyFont="1" applyFill="1" applyBorder="1" applyAlignment="1">
      <alignment horizontal="center" vertical="center" shrinkToFit="1"/>
    </xf>
    <xf numFmtId="3" fontId="11" fillId="0" borderId="145" xfId="9" applyNumberFormat="1" applyFont="1" applyFill="1" applyBorder="1" applyAlignment="1">
      <alignment horizontal="center" vertical="center" shrinkToFit="1"/>
    </xf>
    <xf numFmtId="3" fontId="11" fillId="0" borderId="210" xfId="9" applyNumberFormat="1" applyFont="1" applyFill="1" applyBorder="1" applyAlignment="1">
      <alignment horizontal="center" vertical="center" shrinkToFit="1"/>
    </xf>
    <xf numFmtId="3" fontId="11" fillId="0" borderId="214" xfId="9" applyNumberFormat="1" applyFont="1" applyFill="1" applyBorder="1" applyAlignment="1">
      <alignment horizontal="center" vertical="center" shrinkToFit="1"/>
    </xf>
    <xf numFmtId="3" fontId="6" fillId="0" borderId="274" xfId="7" applyNumberFormat="1" applyFont="1" applyFill="1" applyBorder="1" applyAlignment="1" applyProtection="1">
      <alignment horizontal="left" vertical="center"/>
    </xf>
    <xf numFmtId="3" fontId="6" fillId="0" borderId="162" xfId="7" applyNumberFormat="1" applyFont="1" applyFill="1" applyBorder="1" applyAlignment="1" applyProtection="1">
      <alignment horizontal="left" vertical="center"/>
    </xf>
    <xf numFmtId="3" fontId="6" fillId="0" borderId="168" xfId="7" applyNumberFormat="1" applyFont="1" applyFill="1" applyBorder="1" applyAlignment="1" applyProtection="1">
      <alignment horizontal="left" vertical="center"/>
    </xf>
    <xf numFmtId="3" fontId="29" fillId="0" borderId="0" xfId="9" applyNumberFormat="1" applyFont="1" applyFill="1" applyBorder="1" applyAlignment="1">
      <alignment vertical="center" shrinkToFit="1"/>
    </xf>
    <xf numFmtId="0" fontId="6" fillId="0" borderId="0" xfId="0" applyFont="1" applyBorder="1" applyAlignment="1">
      <alignment vertical="center" shrinkToFit="1"/>
    </xf>
    <xf numFmtId="0" fontId="6" fillId="0" borderId="4" xfId="0" applyFont="1" applyBorder="1" applyAlignment="1">
      <alignment vertical="center" shrinkToFit="1"/>
    </xf>
    <xf numFmtId="3" fontId="29" fillId="0" borderId="0" xfId="9" applyNumberFormat="1" applyFont="1" applyFill="1" applyBorder="1" applyAlignment="1">
      <alignment vertical="center" wrapText="1"/>
    </xf>
    <xf numFmtId="3" fontId="29" fillId="0" borderId="0" xfId="9" applyNumberFormat="1" applyFont="1" applyFill="1" applyBorder="1" applyAlignment="1">
      <alignment vertical="center"/>
    </xf>
    <xf numFmtId="0" fontId="6" fillId="0" borderId="0" xfId="0" applyFont="1" applyBorder="1" applyAlignment="1">
      <alignment vertical="center"/>
    </xf>
    <xf numFmtId="0" fontId="6" fillId="0" borderId="4" xfId="0" applyFont="1" applyBorder="1" applyAlignment="1">
      <alignment vertical="center"/>
    </xf>
    <xf numFmtId="3" fontId="5" fillId="0" borderId="0" xfId="3" applyNumberFormat="1" applyFont="1" applyBorder="1" applyAlignment="1">
      <alignment horizontal="center" vertical="center" shrinkToFit="1"/>
    </xf>
    <xf numFmtId="3" fontId="17" fillId="0" borderId="0" xfId="3" applyNumberFormat="1" applyFont="1" applyBorder="1" applyAlignment="1">
      <alignment horizontal="right" vertical="center"/>
    </xf>
    <xf numFmtId="0" fontId="28" fillId="0" borderId="274" xfId="9" applyNumberFormat="1" applyFont="1" applyFill="1" applyBorder="1" applyAlignment="1">
      <alignment horizontal="center" vertical="center" shrinkToFit="1"/>
    </xf>
    <xf numFmtId="3" fontId="5" fillId="0" borderId="284" xfId="3" applyNumberFormat="1" applyFont="1" applyBorder="1" applyAlignment="1">
      <alignment horizontal="center" vertical="center"/>
    </xf>
    <xf numFmtId="3" fontId="5" fillId="0" borderId="274" xfId="3" applyNumberFormat="1" applyFont="1" applyBorder="1" applyAlignment="1">
      <alignment horizontal="center" vertical="center"/>
    </xf>
    <xf numFmtId="3" fontId="5" fillId="0" borderId="396" xfId="3" applyNumberFormat="1" applyFont="1" applyBorder="1" applyAlignment="1">
      <alignment horizontal="center" vertical="center"/>
    </xf>
    <xf numFmtId="3" fontId="5" fillId="0" borderId="284" xfId="3" applyNumberFormat="1" applyFont="1" applyBorder="1" applyAlignment="1">
      <alignment horizontal="center" vertical="center" shrinkToFit="1"/>
    </xf>
    <xf numFmtId="3" fontId="5" fillId="0" borderId="396" xfId="3" applyNumberFormat="1" applyFont="1" applyBorder="1" applyAlignment="1">
      <alignment horizontal="center" vertical="center" shrinkToFit="1"/>
    </xf>
    <xf numFmtId="3" fontId="5" fillId="0" borderId="427" xfId="3" applyNumberFormat="1" applyFont="1" applyFill="1" applyBorder="1" applyAlignment="1">
      <alignment horizontal="center" vertical="center"/>
    </xf>
    <xf numFmtId="3" fontId="5" fillId="0" borderId="214" xfId="3" applyNumberFormat="1" applyFont="1" applyFill="1" applyBorder="1" applyAlignment="1">
      <alignment horizontal="center" vertical="center"/>
    </xf>
    <xf numFmtId="3" fontId="5" fillId="0" borderId="18" xfId="7" applyNumberFormat="1" applyFont="1" applyFill="1" applyBorder="1" applyAlignment="1" applyProtection="1">
      <alignment horizontal="left" vertical="center"/>
    </xf>
    <xf numFmtId="3" fontId="5" fillId="0" borderId="600" xfId="7" applyNumberFormat="1" applyFont="1" applyFill="1" applyBorder="1" applyAlignment="1" applyProtection="1">
      <alignment horizontal="left" vertical="center"/>
    </xf>
    <xf numFmtId="3" fontId="5" fillId="0" borderId="601" xfId="7" applyNumberFormat="1" applyFont="1" applyFill="1" applyBorder="1" applyAlignment="1" applyProtection="1">
      <alignment horizontal="left" vertical="center"/>
    </xf>
    <xf numFmtId="3" fontId="5" fillId="0" borderId="594" xfId="7" applyNumberFormat="1" applyFont="1" applyFill="1" applyBorder="1" applyAlignment="1" applyProtection="1">
      <alignment horizontal="center" vertical="center"/>
    </xf>
    <xf numFmtId="3" fontId="5" fillId="0" borderId="595" xfId="7" applyNumberFormat="1" applyFont="1" applyFill="1" applyBorder="1" applyAlignment="1" applyProtection="1">
      <alignment horizontal="center" vertical="center"/>
    </xf>
    <xf numFmtId="3" fontId="5" fillId="0" borderId="596" xfId="7" applyNumberFormat="1" applyFont="1" applyFill="1" applyBorder="1" applyAlignment="1" applyProtection="1">
      <alignment horizontal="center" vertical="center"/>
    </xf>
    <xf numFmtId="3" fontId="5" fillId="0" borderId="597" xfId="7" applyNumberFormat="1" applyFont="1" applyFill="1" applyBorder="1" applyAlignment="1" applyProtection="1">
      <alignment horizontal="center" vertical="center"/>
    </xf>
    <xf numFmtId="3" fontId="5" fillId="0" borderId="598" xfId="7" applyNumberFormat="1" applyFont="1" applyFill="1" applyBorder="1" applyAlignment="1" applyProtection="1">
      <alignment horizontal="center" vertical="center"/>
    </xf>
    <xf numFmtId="3" fontId="5" fillId="0" borderId="389" xfId="7" applyNumberFormat="1" applyFont="1" applyFill="1" applyBorder="1" applyAlignment="1" applyProtection="1">
      <alignment horizontal="left" vertical="center"/>
    </xf>
    <xf numFmtId="3" fontId="5" fillId="0" borderId="19" xfId="7" applyNumberFormat="1" applyFont="1" applyFill="1" applyBorder="1" applyAlignment="1" applyProtection="1">
      <alignment horizontal="left" vertical="center"/>
    </xf>
    <xf numFmtId="3" fontId="5" fillId="0" borderId="391" xfId="7" applyNumberFormat="1" applyFont="1" applyFill="1" applyBorder="1" applyAlignment="1" applyProtection="1">
      <alignment horizontal="center" vertical="center"/>
    </xf>
    <xf numFmtId="3" fontId="5" fillId="0" borderId="470" xfId="3" applyNumberFormat="1" applyFont="1" applyBorder="1" applyAlignment="1">
      <alignment horizontal="center" vertical="center"/>
    </xf>
    <xf numFmtId="3" fontId="5" fillId="0" borderId="473" xfId="3" applyNumberFormat="1" applyFont="1" applyBorder="1" applyAlignment="1">
      <alignment horizontal="center" vertical="center"/>
    </xf>
    <xf numFmtId="3" fontId="5" fillId="0" borderId="471" xfId="3" applyNumberFormat="1" applyFont="1" applyBorder="1" applyAlignment="1">
      <alignment horizontal="center" vertical="center"/>
    </xf>
    <xf numFmtId="3" fontId="5" fillId="0" borderId="278" xfId="3" applyNumberFormat="1" applyFont="1" applyBorder="1" applyAlignment="1">
      <alignment horizontal="center" vertical="center"/>
    </xf>
    <xf numFmtId="177" fontId="5" fillId="0" borderId="472" xfId="3" applyNumberFormat="1" applyFont="1" applyBorder="1" applyAlignment="1">
      <alignment horizontal="center" vertical="center" wrapText="1"/>
    </xf>
    <xf numFmtId="3" fontId="5" fillId="0" borderId="474" xfId="3" applyNumberFormat="1" applyFont="1" applyBorder="1" applyAlignment="1">
      <alignment horizontal="center" vertical="center" wrapText="1"/>
    </xf>
    <xf numFmtId="0" fontId="5" fillId="0" borderId="485" xfId="3" applyNumberFormat="1" applyFont="1" applyFill="1" applyBorder="1" applyAlignment="1">
      <alignment vertical="center"/>
    </xf>
    <xf numFmtId="0" fontId="5" fillId="0" borderId="389" xfId="3" applyNumberFormat="1" applyFont="1" applyFill="1" applyBorder="1" applyAlignment="1">
      <alignment vertical="center"/>
    </xf>
    <xf numFmtId="0" fontId="5" fillId="0" borderId="82" xfId="3" applyNumberFormat="1" applyFont="1" applyFill="1" applyBorder="1" applyAlignment="1">
      <alignment vertical="center"/>
    </xf>
    <xf numFmtId="3" fontId="5" fillId="0" borderId="529" xfId="3" applyNumberFormat="1" applyFont="1" applyBorder="1" applyAlignment="1">
      <alignment horizontal="center" vertical="center"/>
    </xf>
    <xf numFmtId="3" fontId="5" fillId="0" borderId="530" xfId="3" applyNumberFormat="1" applyFont="1" applyBorder="1" applyAlignment="1">
      <alignment horizontal="center" vertical="center"/>
    </xf>
    <xf numFmtId="3" fontId="5" fillId="0" borderId="469" xfId="3" applyNumberFormat="1" applyFont="1" applyBorder="1" applyAlignment="1">
      <alignment horizontal="center" vertical="center"/>
    </xf>
    <xf numFmtId="3" fontId="5" fillId="0" borderId="468" xfId="3" applyNumberFormat="1" applyFont="1" applyBorder="1" applyAlignment="1">
      <alignment horizontal="center" vertical="center"/>
    </xf>
    <xf numFmtId="0" fontId="5" fillId="0" borderId="274" xfId="0" applyFont="1" applyBorder="1" applyAlignment="1">
      <alignment horizontal="center" vertical="center"/>
    </xf>
    <xf numFmtId="0" fontId="5" fillId="0" borderId="162" xfId="0" applyFont="1" applyBorder="1" applyAlignment="1">
      <alignment horizontal="center" vertical="center"/>
    </xf>
    <xf numFmtId="0" fontId="5" fillId="0" borderId="168" xfId="0" applyFont="1" applyBorder="1" applyAlignment="1">
      <alignment horizontal="center" vertical="center"/>
    </xf>
    <xf numFmtId="0" fontId="5" fillId="0" borderId="167" xfId="0" applyFont="1" applyBorder="1" applyAlignment="1">
      <alignment horizontal="center" vertical="center"/>
    </xf>
    <xf numFmtId="0" fontId="5" fillId="0" borderId="167" xfId="0" applyFont="1" applyBorder="1" applyAlignment="1">
      <alignment horizontal="center" vertical="center" shrinkToFit="1"/>
    </xf>
    <xf numFmtId="0" fontId="5" fillId="0" borderId="6" xfId="0" applyFont="1" applyBorder="1" applyAlignment="1">
      <alignment horizontal="center" vertical="center" shrinkToFit="1"/>
    </xf>
    <xf numFmtId="0" fontId="11" fillId="0" borderId="242" xfId="0" applyFont="1" applyBorder="1" applyAlignment="1">
      <alignment horizontal="center" vertical="center" shrinkToFit="1"/>
    </xf>
    <xf numFmtId="0" fontId="11" fillId="0" borderId="245" xfId="0" applyFont="1" applyBorder="1" applyAlignment="1">
      <alignment horizontal="center" vertical="center" shrinkToFit="1"/>
    </xf>
    <xf numFmtId="3" fontId="5" fillId="0" borderId="277" xfId="3" applyNumberFormat="1" applyFont="1" applyBorder="1" applyAlignment="1">
      <alignment horizontal="center" vertical="center"/>
    </xf>
    <xf numFmtId="3" fontId="5" fillId="0" borderId="279" xfId="3" applyNumberFormat="1" applyFont="1" applyBorder="1" applyAlignment="1">
      <alignment vertical="center"/>
    </xf>
    <xf numFmtId="0" fontId="0" fillId="0" borderId="452" xfId="0" applyBorder="1" applyAlignment="1">
      <alignment horizontal="center" vertical="center"/>
    </xf>
    <xf numFmtId="0" fontId="0" fillId="0" borderId="232" xfId="0" applyBorder="1" applyAlignment="1">
      <alignment vertical="center"/>
    </xf>
    <xf numFmtId="0" fontId="0" fillId="0" borderId="214" xfId="0" applyBorder="1" applyAlignment="1">
      <alignment vertical="center"/>
    </xf>
    <xf numFmtId="3" fontId="5" fillId="0" borderId="451" xfId="3" applyNumberFormat="1" applyFont="1" applyBorder="1" applyAlignment="1">
      <alignment horizontal="center" vertical="center"/>
    </xf>
    <xf numFmtId="3" fontId="5" fillId="0" borderId="213" xfId="3" applyNumberFormat="1" applyFont="1" applyBorder="1" applyAlignment="1">
      <alignment horizontal="center" vertical="center"/>
    </xf>
    <xf numFmtId="3" fontId="5" fillId="0" borderId="275" xfId="3" applyNumberFormat="1" applyFont="1" applyBorder="1" applyAlignment="1">
      <alignment horizontal="center" vertical="center"/>
    </xf>
    <xf numFmtId="3" fontId="5" fillId="0" borderId="212" xfId="3" applyNumberFormat="1" applyFont="1" applyBorder="1" applyAlignment="1">
      <alignment horizontal="center" vertical="center"/>
    </xf>
    <xf numFmtId="3" fontId="5" fillId="0" borderId="145" xfId="3" applyNumberFormat="1" applyFont="1" applyBorder="1" applyAlignment="1">
      <alignment vertical="center"/>
    </xf>
    <xf numFmtId="177" fontId="5" fillId="0" borderId="276" xfId="3" applyNumberFormat="1" applyFont="1" applyBorder="1" applyAlignment="1">
      <alignment horizontal="center" vertical="center" shrinkToFit="1"/>
    </xf>
    <xf numFmtId="3" fontId="5" fillId="0" borderId="278" xfId="3" applyNumberFormat="1" applyFont="1" applyBorder="1" applyAlignment="1">
      <alignment vertical="center" shrinkToFit="1"/>
    </xf>
    <xf numFmtId="0" fontId="5" fillId="0" borderId="389" xfId="3" applyNumberFormat="1" applyFont="1" applyFill="1" applyBorder="1" applyAlignment="1">
      <alignment horizontal="left" vertical="center"/>
    </xf>
    <xf numFmtId="0" fontId="5" fillId="0" borderId="33" xfId="3" applyNumberFormat="1" applyFont="1" applyFill="1" applyBorder="1" applyAlignment="1">
      <alignment horizontal="left" vertical="center"/>
    </xf>
    <xf numFmtId="0" fontId="5" fillId="0" borderId="19" xfId="3" applyNumberFormat="1" applyFont="1" applyFill="1" applyBorder="1" applyAlignment="1">
      <alignment horizontal="left" vertical="center"/>
    </xf>
    <xf numFmtId="0" fontId="5" fillId="0" borderId="0" xfId="0" applyFont="1" applyBorder="1" applyAlignment="1">
      <alignment horizontal="center" vertical="center"/>
    </xf>
    <xf numFmtId="0" fontId="5" fillId="0" borderId="453" xfId="0" applyFont="1" applyBorder="1" applyAlignment="1">
      <alignment horizontal="center" vertical="center"/>
    </xf>
    <xf numFmtId="0" fontId="5" fillId="0" borderId="199" xfId="0" applyFont="1" applyBorder="1" applyAlignment="1">
      <alignment horizontal="center" vertical="center"/>
    </xf>
    <xf numFmtId="0" fontId="5" fillId="0" borderId="286" xfId="0" applyFont="1" applyBorder="1" applyAlignment="1">
      <alignment horizontal="center" vertical="center"/>
    </xf>
    <xf numFmtId="0" fontId="5" fillId="0" borderId="143" xfId="0" applyFont="1" applyBorder="1" applyAlignment="1">
      <alignment horizontal="center" vertical="center"/>
    </xf>
    <xf numFmtId="0" fontId="11" fillId="0" borderId="287" xfId="0" applyFont="1" applyBorder="1" applyAlignment="1">
      <alignment horizontal="center" vertical="center" shrinkToFit="1"/>
    </xf>
    <xf numFmtId="0" fontId="5" fillId="0" borderId="452" xfId="3" applyNumberFormat="1" applyFont="1" applyBorder="1" applyAlignment="1">
      <alignment horizontal="center" vertical="center"/>
    </xf>
    <xf numFmtId="0" fontId="5" fillId="0" borderId="232" xfId="0" applyFont="1" applyBorder="1" applyAlignment="1">
      <alignment horizontal="center" vertical="center"/>
    </xf>
    <xf numFmtId="0" fontId="5" fillId="0" borderId="274" xfId="3" applyNumberFormat="1" applyFont="1" applyBorder="1" applyAlignment="1">
      <alignment vertical="center"/>
    </xf>
    <xf numFmtId="0" fontId="5" fillId="0" borderId="162" xfId="3" applyNumberFormat="1" applyFont="1" applyBorder="1" applyAlignment="1">
      <alignment vertical="center"/>
    </xf>
    <xf numFmtId="0" fontId="5" fillId="0" borderId="297" xfId="3" applyNumberFormat="1" applyFont="1" applyBorder="1" applyAlignment="1">
      <alignment vertical="center"/>
    </xf>
    <xf numFmtId="0" fontId="5" fillId="0" borderId="0" xfId="3" applyNumberFormat="1" applyFont="1" applyBorder="1" applyAlignment="1">
      <alignment vertical="center"/>
    </xf>
    <xf numFmtId="0" fontId="5" fillId="0" borderId="4" xfId="3" applyNumberFormat="1" applyFont="1" applyBorder="1" applyAlignment="1">
      <alignment vertical="center"/>
    </xf>
    <xf numFmtId="0" fontId="5" fillId="0" borderId="32" xfId="3" applyNumberFormat="1" applyFont="1" applyBorder="1" applyAlignment="1">
      <alignment vertical="center"/>
    </xf>
    <xf numFmtId="0" fontId="5" fillId="0" borderId="31" xfId="3" applyNumberFormat="1" applyFont="1" applyBorder="1" applyAlignment="1">
      <alignment vertical="center"/>
    </xf>
    <xf numFmtId="3" fontId="5" fillId="0" borderId="415" xfId="3" applyNumberFormat="1" applyFont="1" applyFill="1" applyBorder="1" applyAlignment="1">
      <alignment horizontal="center" vertical="center"/>
    </xf>
    <xf numFmtId="3" fontId="5" fillId="0" borderId="164" xfId="3" applyNumberFormat="1" applyFont="1" applyFill="1" applyBorder="1" applyAlignment="1">
      <alignment horizontal="center" vertical="center"/>
    </xf>
    <xf numFmtId="3" fontId="5" fillId="0" borderId="274" xfId="3" applyNumberFormat="1" applyFont="1" applyBorder="1" applyAlignment="1"/>
    <xf numFmtId="3" fontId="5" fillId="0" borderId="285" xfId="3" applyNumberFormat="1" applyFont="1" applyBorder="1" applyAlignment="1"/>
    <xf numFmtId="3" fontId="5" fillId="0" borderId="1" xfId="3" applyNumberFormat="1" applyFont="1" applyBorder="1" applyAlignment="1"/>
    <xf numFmtId="3" fontId="5" fillId="0" borderId="0" xfId="3" applyNumberFormat="1" applyFont="1" applyBorder="1" applyAlignment="1"/>
    <xf numFmtId="3" fontId="5" fillId="0" borderId="4" xfId="3" applyNumberFormat="1" applyFont="1" applyBorder="1" applyAlignment="1"/>
    <xf numFmtId="3" fontId="5" fillId="0" borderId="439" xfId="3" applyNumberFormat="1" applyFont="1" applyBorder="1" applyAlignment="1">
      <alignment horizontal="center" vertical="center"/>
    </xf>
    <xf numFmtId="3" fontId="5" fillId="0" borderId="288" xfId="3" applyNumberFormat="1" applyFont="1" applyBorder="1" applyAlignment="1">
      <alignment horizontal="center" vertical="center"/>
    </xf>
    <xf numFmtId="3" fontId="5" fillId="0" borderId="156" xfId="3" applyNumberFormat="1" applyFont="1" applyBorder="1" applyAlignment="1">
      <alignment horizontal="center" vertical="center"/>
    </xf>
    <xf numFmtId="3" fontId="5" fillId="0" borderId="452" xfId="3" applyNumberFormat="1" applyFont="1" applyFill="1" applyBorder="1" applyAlignment="1">
      <alignment horizontal="center" vertical="center"/>
    </xf>
    <xf numFmtId="3" fontId="5" fillId="0" borderId="232" xfId="3" applyNumberFormat="1" applyFont="1" applyFill="1" applyBorder="1" applyAlignment="1">
      <alignment horizontal="center" vertical="center"/>
    </xf>
    <xf numFmtId="3" fontId="5" fillId="0" borderId="428" xfId="3" applyNumberFormat="1" applyFont="1" applyFill="1" applyBorder="1" applyAlignment="1">
      <alignment vertical="center"/>
    </xf>
    <xf numFmtId="3" fontId="5" fillId="0" borderId="162" xfId="3" applyNumberFormat="1" applyFont="1" applyFill="1" applyBorder="1" applyAlignment="1">
      <alignment vertical="center"/>
    </xf>
    <xf numFmtId="3" fontId="5" fillId="0" borderId="297" xfId="3" applyNumberFormat="1" applyFont="1" applyFill="1" applyBorder="1" applyAlignment="1">
      <alignment vertical="center"/>
    </xf>
    <xf numFmtId="3" fontId="5" fillId="0" borderId="32" xfId="3" applyNumberFormat="1" applyFont="1" applyBorder="1" applyAlignment="1">
      <alignment vertical="center"/>
    </xf>
    <xf numFmtId="3" fontId="5" fillId="0" borderId="31" xfId="3" applyNumberFormat="1" applyFont="1" applyBorder="1" applyAlignment="1">
      <alignment vertical="center"/>
    </xf>
    <xf numFmtId="0" fontId="31" fillId="0" borderId="415" xfId="3" applyNumberFormat="1" applyFont="1" applyFill="1" applyBorder="1" applyAlignment="1">
      <alignment horizontal="center" vertical="center"/>
    </xf>
    <xf numFmtId="0" fontId="31" fillId="0" borderId="164" xfId="3" applyNumberFormat="1" applyFont="1" applyFill="1" applyBorder="1" applyAlignment="1">
      <alignment horizontal="center" vertical="center"/>
    </xf>
    <xf numFmtId="0" fontId="31" fillId="0" borderId="172" xfId="3" applyNumberFormat="1" applyFont="1" applyFill="1" applyBorder="1" applyAlignment="1">
      <alignment horizontal="center" vertical="center"/>
    </xf>
    <xf numFmtId="3" fontId="31" fillId="0" borderId="162" xfId="3" applyNumberFormat="1" applyFont="1" applyBorder="1" applyAlignment="1">
      <alignment horizontal="center" vertical="center"/>
    </xf>
    <xf numFmtId="3" fontId="2" fillId="0" borderId="162" xfId="3" applyNumberFormat="1" applyBorder="1" applyAlignment="1"/>
    <xf numFmtId="3" fontId="2" fillId="0" borderId="297" xfId="3" applyNumberFormat="1" applyBorder="1" applyAlignment="1"/>
    <xf numFmtId="3" fontId="2" fillId="0" borderId="0" xfId="3" applyNumberFormat="1" applyBorder="1" applyAlignment="1"/>
    <xf numFmtId="3" fontId="2" fillId="0" borderId="4" xfId="3" applyNumberFormat="1" applyBorder="1" applyAlignment="1"/>
    <xf numFmtId="3" fontId="31" fillId="0" borderId="439" xfId="3" applyNumberFormat="1" applyFont="1" applyBorder="1" applyAlignment="1">
      <alignment horizontal="center" vertical="center"/>
    </xf>
    <xf numFmtId="3" fontId="31" fillId="0" borderId="298" xfId="3" applyNumberFormat="1" applyFont="1" applyBorder="1" applyAlignment="1">
      <alignment horizontal="center" vertical="center"/>
    </xf>
    <xf numFmtId="3" fontId="31" fillId="0" borderId="299" xfId="3" applyNumberFormat="1" applyFont="1" applyBorder="1" applyAlignment="1">
      <alignment horizontal="center" vertical="center"/>
    </xf>
    <xf numFmtId="3" fontId="31" fillId="0" borderId="300" xfId="3" applyNumberFormat="1" applyFont="1" applyBorder="1" applyAlignment="1">
      <alignment horizontal="center" vertical="center"/>
    </xf>
    <xf numFmtId="3" fontId="5" fillId="0" borderId="415" xfId="4" applyNumberFormat="1" applyFont="1" applyFill="1" applyBorder="1" applyAlignment="1">
      <alignment horizontal="center" vertical="center"/>
    </xf>
    <xf numFmtId="3" fontId="5" fillId="0" borderId="416" xfId="4" applyNumberFormat="1" applyFont="1" applyFill="1" applyBorder="1" applyAlignment="1">
      <alignment horizontal="center" vertical="center"/>
    </xf>
    <xf numFmtId="3" fontId="31" fillId="0" borderId="214" xfId="2" applyNumberFormat="1" applyFont="1" applyFill="1" applyBorder="1" applyAlignment="1">
      <alignment horizontal="center" vertical="center"/>
    </xf>
    <xf numFmtId="0" fontId="5" fillId="0" borderId="167" xfId="4" applyNumberFormat="1" applyFont="1" applyBorder="1" applyAlignment="1">
      <alignment vertical="center"/>
    </xf>
    <xf numFmtId="0" fontId="5" fillId="0" borderId="274" xfId="4" applyNumberFormat="1" applyFont="1" applyBorder="1" applyAlignment="1">
      <alignment vertical="center"/>
    </xf>
    <xf numFmtId="0" fontId="5" fillId="0" borderId="201" xfId="4" applyNumberFormat="1" applyFont="1" applyBorder="1" applyAlignment="1">
      <alignment vertical="center"/>
    </xf>
    <xf numFmtId="0" fontId="5" fillId="0" borderId="168" xfId="4" applyNumberFormat="1" applyFont="1" applyBorder="1" applyAlignment="1">
      <alignment vertical="center"/>
    </xf>
    <xf numFmtId="3" fontId="5" fillId="0" borderId="6" xfId="4" applyNumberFormat="1" applyFont="1" applyBorder="1" applyAlignment="1">
      <alignment vertical="center"/>
    </xf>
    <xf numFmtId="3" fontId="5" fillId="0" borderId="32" xfId="4" applyNumberFormat="1" applyFont="1" applyBorder="1" applyAlignment="1">
      <alignment vertical="center"/>
    </xf>
    <xf numFmtId="0" fontId="5" fillId="0" borderId="32" xfId="0" applyFont="1" applyBorder="1" applyAlignment="1">
      <alignment vertical="center"/>
    </xf>
    <xf numFmtId="183" fontId="5" fillId="0" borderId="32" xfId="4" applyNumberFormat="1" applyFont="1" applyBorder="1" applyAlignment="1">
      <alignment vertical="center"/>
    </xf>
    <xf numFmtId="0" fontId="5" fillId="0" borderId="32" xfId="0" applyNumberFormat="1" applyFont="1" applyBorder="1" applyAlignment="1">
      <alignment vertical="center"/>
    </xf>
    <xf numFmtId="0" fontId="5" fillId="0" borderId="31" xfId="0" applyNumberFormat="1" applyFont="1" applyBorder="1" applyAlignment="1">
      <alignment vertical="center"/>
    </xf>
    <xf numFmtId="3" fontId="6" fillId="0" borderId="450" xfId="5" applyNumberFormat="1" applyFont="1" applyFill="1" applyBorder="1" applyAlignment="1">
      <alignment horizontal="center" vertical="center"/>
    </xf>
    <xf numFmtId="3" fontId="6" fillId="0" borderId="272" xfId="5" applyNumberFormat="1" applyFont="1" applyFill="1" applyBorder="1" applyAlignment="1">
      <alignment horizontal="center" vertical="center"/>
    </xf>
    <xf numFmtId="3" fontId="6" fillId="0" borderId="330" xfId="5" applyNumberFormat="1" applyFont="1" applyFill="1" applyBorder="1" applyAlignment="1">
      <alignment horizontal="center" vertical="center"/>
    </xf>
    <xf numFmtId="0" fontId="6" fillId="0" borderId="272" xfId="10" applyFont="1" applyFill="1" applyBorder="1" applyAlignment="1">
      <alignment horizontal="center" vertical="center"/>
    </xf>
    <xf numFmtId="0" fontId="6" fillId="0" borderId="273" xfId="10" applyFont="1" applyFill="1" applyBorder="1" applyAlignment="1">
      <alignment horizontal="center" vertical="center"/>
    </xf>
    <xf numFmtId="3" fontId="6" fillId="0" borderId="415" xfId="5" applyNumberFormat="1" applyFont="1" applyFill="1" applyBorder="1" applyAlignment="1">
      <alignment horizontal="center" vertical="center"/>
    </xf>
    <xf numFmtId="0" fontId="6" fillId="0" borderId="164" xfId="10" applyFont="1" applyFill="1" applyBorder="1" applyAlignment="1">
      <alignment horizontal="center" vertical="center"/>
    </xf>
    <xf numFmtId="0" fontId="6" fillId="0" borderId="85" xfId="10" applyFont="1" applyFill="1" applyBorder="1" applyAlignment="1">
      <alignment horizontal="center" vertical="center"/>
    </xf>
    <xf numFmtId="3" fontId="6" fillId="0" borderId="275" xfId="5" applyNumberFormat="1" applyFont="1" applyFill="1" applyBorder="1" applyAlignment="1">
      <alignment horizontal="center" vertical="center"/>
    </xf>
    <xf numFmtId="3" fontId="6" fillId="0" borderId="230" xfId="5" applyNumberFormat="1" applyFont="1" applyFill="1" applyBorder="1" applyAlignment="1">
      <alignment horizontal="center" vertical="center"/>
    </xf>
    <xf numFmtId="3" fontId="6" fillId="0" borderId="212" xfId="5" applyNumberFormat="1" applyFont="1" applyFill="1" applyBorder="1" applyAlignment="1">
      <alignment horizontal="center" vertical="center"/>
    </xf>
    <xf numFmtId="0" fontId="6" fillId="0" borderId="275" xfId="10" applyFont="1" applyFill="1" applyBorder="1" applyAlignment="1">
      <alignment horizontal="center" vertical="center" shrinkToFit="1"/>
    </xf>
    <xf numFmtId="0" fontId="6" fillId="0" borderId="230" xfId="10" applyFont="1" applyFill="1" applyBorder="1" applyAlignment="1">
      <alignment horizontal="center" vertical="center" shrinkToFit="1"/>
    </xf>
    <xf numFmtId="0" fontId="6" fillId="0" borderId="331" xfId="10" applyFont="1" applyFill="1" applyBorder="1" applyAlignment="1">
      <alignment horizontal="center" vertical="center" shrinkToFit="1"/>
    </xf>
    <xf numFmtId="0" fontId="6" fillId="0" borderId="333" xfId="10" applyFont="1" applyFill="1" applyBorder="1" applyAlignment="1">
      <alignment horizontal="center" vertical="center" shrinkToFit="1"/>
    </xf>
    <xf numFmtId="0" fontId="6" fillId="0" borderId="337" xfId="10" applyFont="1" applyFill="1" applyBorder="1" applyAlignment="1">
      <alignment horizontal="center" vertical="center" shrinkToFit="1"/>
    </xf>
    <xf numFmtId="0" fontId="6" fillId="0" borderId="332" xfId="10" applyFont="1" applyFill="1" applyBorder="1" applyAlignment="1">
      <alignment horizontal="center" vertical="center"/>
    </xf>
    <xf numFmtId="0" fontId="6" fillId="0" borderId="66" xfId="10" applyFont="1" applyFill="1" applyBorder="1" applyAlignment="1">
      <alignment horizontal="center" vertical="center"/>
    </xf>
    <xf numFmtId="0" fontId="6" fillId="0" borderId="138" xfId="10" applyFont="1" applyFill="1" applyBorder="1" applyAlignment="1">
      <alignment horizontal="center" vertical="center"/>
    </xf>
    <xf numFmtId="0" fontId="6" fillId="0" borderId="339" xfId="10" applyFont="1" applyFill="1" applyBorder="1" applyAlignment="1">
      <alignment horizontal="center" vertical="center"/>
    </xf>
    <xf numFmtId="0" fontId="6" fillId="0" borderId="138" xfId="10" applyFont="1" applyFill="1" applyBorder="1" applyAlignment="1">
      <alignment horizontal="center" vertical="center" shrinkToFit="1"/>
    </xf>
    <xf numFmtId="0" fontId="6" fillId="0" borderId="142" xfId="10" applyFont="1" applyFill="1" applyBorder="1" applyAlignment="1">
      <alignment horizontal="center" vertical="center" shrinkToFit="1"/>
    </xf>
    <xf numFmtId="0" fontId="6" fillId="0" borderId="245" xfId="10" applyFont="1" applyFill="1" applyBorder="1" applyAlignment="1">
      <alignment horizontal="center" vertical="center" shrinkToFit="1"/>
    </xf>
    <xf numFmtId="3" fontId="6" fillId="0" borderId="445" xfId="5" applyNumberFormat="1" applyFont="1" applyFill="1" applyBorder="1" applyAlignment="1">
      <alignment horizontal="center" vertical="center" shrinkToFit="1"/>
    </xf>
    <xf numFmtId="3" fontId="6" fillId="0" borderId="213" xfId="5" applyNumberFormat="1" applyFont="1" applyFill="1" applyBorder="1" applyAlignment="1">
      <alignment horizontal="center" vertical="center" shrinkToFit="1"/>
    </xf>
    <xf numFmtId="3" fontId="6" fillId="0" borderId="304" xfId="5" applyNumberFormat="1" applyFont="1" applyFill="1" applyBorder="1" applyAlignment="1">
      <alignment horizontal="center" vertical="center" shrinkToFit="1"/>
    </xf>
    <xf numFmtId="3" fontId="6" fillId="0" borderId="212" xfId="5" applyNumberFormat="1" applyFont="1" applyFill="1" applyBorder="1" applyAlignment="1">
      <alignment horizontal="center" vertical="center" shrinkToFit="1"/>
    </xf>
    <xf numFmtId="0" fontId="6" fillId="0" borderId="334" xfId="10" applyFont="1" applyFill="1" applyBorder="1" applyAlignment="1">
      <alignment horizontal="center" vertical="center" shrinkToFit="1"/>
    </xf>
    <xf numFmtId="0" fontId="6" fillId="0" borderId="338" xfId="10" applyFont="1" applyFill="1" applyBorder="1" applyAlignment="1">
      <alignment horizontal="center" vertical="center" shrinkToFit="1"/>
    </xf>
    <xf numFmtId="0" fontId="6" fillId="0" borderId="182" xfId="10" applyFont="1" applyFill="1" applyBorder="1" applyAlignment="1">
      <alignment horizontal="center" vertical="center" shrinkToFit="1"/>
    </xf>
    <xf numFmtId="0" fontId="6" fillId="0" borderId="32" xfId="10" applyFont="1" applyFill="1" applyBorder="1" applyAlignment="1">
      <alignment horizontal="center" vertical="center" shrinkToFit="1"/>
    </xf>
    <xf numFmtId="0" fontId="6" fillId="0" borderId="298" xfId="10" applyFont="1" applyFill="1" applyBorder="1" applyAlignment="1">
      <alignment horizontal="center" vertical="center" shrinkToFit="1"/>
    </xf>
    <xf numFmtId="0" fontId="6" fillId="0" borderId="340" xfId="10" applyFont="1" applyFill="1" applyBorder="1" applyAlignment="1">
      <alignment horizontal="center" vertical="center" shrinkToFit="1"/>
    </xf>
    <xf numFmtId="3" fontId="11" fillId="0" borderId="287" xfId="4" applyNumberFormat="1" applyFont="1" applyFill="1" applyBorder="1" applyAlignment="1">
      <alignment horizontal="center" vertical="center" shrinkToFit="1"/>
    </xf>
    <xf numFmtId="3" fontId="11" fillId="0" borderId="142" xfId="4" applyNumberFormat="1" applyFont="1" applyFill="1" applyBorder="1" applyAlignment="1">
      <alignment horizontal="center" vertical="center" shrinkToFit="1"/>
    </xf>
    <xf numFmtId="3" fontId="11" fillId="0" borderId="58" xfId="4" applyNumberFormat="1" applyFont="1" applyFill="1" applyBorder="1" applyAlignment="1">
      <alignment horizontal="center" vertical="center" shrinkToFit="1"/>
    </xf>
    <xf numFmtId="3" fontId="5" fillId="0" borderId="197" xfId="4" applyNumberFormat="1" applyFont="1" applyFill="1" applyBorder="1" applyAlignment="1">
      <alignment horizontal="center" vertical="center"/>
    </xf>
    <xf numFmtId="0" fontId="5" fillId="0" borderId="461" xfId="10" applyFont="1" applyFill="1" applyBorder="1" applyAlignment="1">
      <alignment horizontal="center" vertical="center"/>
    </xf>
    <xf numFmtId="3" fontId="11" fillId="0" borderId="29" xfId="4" applyNumberFormat="1" applyFont="1" applyFill="1" applyBorder="1" applyAlignment="1">
      <alignment horizontal="center" vertical="center" shrinkToFit="1"/>
    </xf>
    <xf numFmtId="0" fontId="11" fillId="0" borderId="319" xfId="10" applyFont="1" applyFill="1" applyBorder="1" applyAlignment="1">
      <alignment horizontal="center" vertical="center" shrinkToFit="1"/>
    </xf>
    <xf numFmtId="3" fontId="5" fillId="0" borderId="29" xfId="4" applyNumberFormat="1" applyFont="1" applyFill="1" applyBorder="1" applyAlignment="1">
      <alignment horizontal="center" vertical="center"/>
    </xf>
    <xf numFmtId="3" fontId="5" fillId="0" borderId="319" xfId="4" applyNumberFormat="1" applyFont="1" applyFill="1" applyBorder="1" applyAlignment="1">
      <alignment horizontal="center" vertical="center"/>
    </xf>
    <xf numFmtId="0" fontId="5" fillId="0" borderId="319" xfId="10" applyFont="1" applyFill="1" applyBorder="1" applyAlignment="1">
      <alignment horizontal="center" vertical="center"/>
    </xf>
    <xf numFmtId="3" fontId="5" fillId="0" borderId="460" xfId="4" applyNumberFormat="1" applyFont="1" applyFill="1" applyBorder="1" applyAlignment="1">
      <alignment horizontal="center" vertical="center"/>
    </xf>
    <xf numFmtId="3" fontId="5" fillId="0" borderId="345" xfId="4" applyNumberFormat="1" applyFont="1" applyFill="1" applyBorder="1" applyAlignment="1">
      <alignment horizontal="center" vertical="center"/>
    </xf>
    <xf numFmtId="0" fontId="5" fillId="0" borderId="346" xfId="10" applyFont="1" applyBorder="1" applyAlignment="1">
      <alignment horizontal="center" vertical="center" wrapText="1"/>
    </xf>
    <xf numFmtId="0" fontId="5" fillId="0" borderId="233" xfId="10" applyFont="1" applyBorder="1" applyAlignment="1">
      <alignment horizontal="center" vertical="center"/>
    </xf>
    <xf numFmtId="0" fontId="5" fillId="0" borderId="52" xfId="10" applyFont="1" applyBorder="1" applyAlignment="1">
      <alignment horizontal="center" vertical="center"/>
    </xf>
    <xf numFmtId="3" fontId="11" fillId="0" borderId="346" xfId="4" applyNumberFormat="1" applyFont="1" applyFill="1" applyBorder="1" applyAlignment="1">
      <alignment horizontal="center" vertical="center" shrinkToFit="1"/>
    </xf>
    <xf numFmtId="3" fontId="11" fillId="0" borderId="233" xfId="4" applyNumberFormat="1" applyFont="1" applyFill="1" applyBorder="1" applyAlignment="1">
      <alignment horizontal="center" vertical="center" shrinkToFit="1"/>
    </xf>
    <xf numFmtId="3" fontId="11" fillId="0" borderId="52" xfId="4" applyNumberFormat="1" applyFont="1" applyFill="1" applyBorder="1" applyAlignment="1">
      <alignment horizontal="center" vertical="center" shrinkToFit="1"/>
    </xf>
    <xf numFmtId="3" fontId="5" fillId="0" borderId="390" xfId="11" applyNumberFormat="1" applyFont="1" applyBorder="1" applyAlignment="1">
      <alignment horizontal="center" vertical="center"/>
    </xf>
    <xf numFmtId="0" fontId="5" fillId="0" borderId="392" xfId="0" applyFont="1" applyBorder="1" applyAlignment="1">
      <alignment horizontal="center" vertical="center"/>
    </xf>
    <xf numFmtId="3" fontId="5" fillId="0" borderId="415" xfId="11" applyNumberFormat="1" applyFont="1" applyBorder="1" applyAlignment="1">
      <alignment horizontal="center" vertical="center"/>
    </xf>
    <xf numFmtId="3" fontId="5" fillId="0" borderId="424" xfId="11" applyNumberFormat="1" applyFont="1" applyBorder="1" applyAlignment="1">
      <alignment horizontal="center" vertical="center"/>
    </xf>
    <xf numFmtId="0" fontId="5" fillId="0" borderId="424" xfId="0" applyFont="1" applyBorder="1" applyAlignment="1">
      <alignment horizontal="center" vertical="center"/>
    </xf>
    <xf numFmtId="192" fontId="11" fillId="0" borderId="275" xfId="11" applyNumberFormat="1" applyFont="1" applyFill="1" applyBorder="1" applyAlignment="1">
      <alignment horizontal="center" vertical="center" shrinkToFit="1"/>
    </xf>
    <xf numFmtId="192" fontId="11" fillId="0" borderId="212" xfId="11" applyNumberFormat="1" applyFont="1" applyFill="1" applyBorder="1" applyAlignment="1">
      <alignment horizontal="center" vertical="center" shrinkToFit="1"/>
    </xf>
    <xf numFmtId="3" fontId="6" fillId="0" borderId="275" xfId="11" applyNumberFormat="1" applyFont="1" applyFill="1" applyBorder="1" applyAlignment="1">
      <alignment horizontal="center" vertical="center"/>
    </xf>
    <xf numFmtId="3" fontId="6" fillId="0" borderId="212" xfId="11" applyNumberFormat="1" applyFont="1" applyFill="1" applyBorder="1" applyAlignment="1">
      <alignment horizontal="center" vertical="center"/>
    </xf>
    <xf numFmtId="3" fontId="5" fillId="0" borderId="32" xfId="11" applyNumberFormat="1" applyFont="1" applyFill="1" applyBorder="1" applyAlignment="1">
      <alignment vertical="center" shrinkToFit="1"/>
    </xf>
    <xf numFmtId="3" fontId="5" fillId="0" borderId="31" xfId="11" applyNumberFormat="1" applyFont="1" applyFill="1" applyBorder="1" applyAlignment="1">
      <alignment vertical="center" shrinkToFit="1"/>
    </xf>
    <xf numFmtId="3" fontId="6" fillId="0" borderId="355" xfId="11" applyNumberFormat="1" applyFont="1" applyFill="1" applyBorder="1" applyAlignment="1">
      <alignment horizontal="center" vertical="center"/>
    </xf>
    <xf numFmtId="3" fontId="6" fillId="0" borderId="356" xfId="11" applyNumberFormat="1" applyFont="1" applyFill="1" applyBorder="1" applyAlignment="1">
      <alignment horizontal="center" vertical="center"/>
    </xf>
    <xf numFmtId="3" fontId="6" fillId="0" borderId="354" xfId="11" applyNumberFormat="1" applyFont="1" applyFill="1" applyBorder="1" applyAlignment="1">
      <alignment horizontal="center" vertical="center"/>
    </xf>
    <xf numFmtId="3" fontId="6" fillId="0" borderId="336" xfId="11" applyNumberFormat="1" applyFont="1" applyFill="1" applyBorder="1" applyAlignment="1">
      <alignment horizontal="center" vertical="center"/>
    </xf>
    <xf numFmtId="192" fontId="11" fillId="0" borderId="515" xfId="11" applyNumberFormat="1" applyFont="1" applyFill="1" applyBorder="1" applyAlignment="1">
      <alignment horizontal="center" vertical="center" shrinkToFit="1"/>
    </xf>
    <xf numFmtId="192" fontId="11" fillId="0" borderId="473" xfId="11" applyNumberFormat="1" applyFont="1" applyFill="1" applyBorder="1" applyAlignment="1">
      <alignment horizontal="center" vertical="center" shrinkToFit="1"/>
    </xf>
    <xf numFmtId="38" fontId="5" fillId="0" borderId="518" xfId="1" applyFont="1" applyBorder="1" applyAlignment="1">
      <alignment horizontal="center" vertical="center" wrapText="1"/>
    </xf>
    <xf numFmtId="38" fontId="5" fillId="0" borderId="357" xfId="1" applyFont="1" applyBorder="1" applyAlignment="1">
      <alignment horizontal="center" vertical="center"/>
    </xf>
    <xf numFmtId="192" fontId="11" fillId="0" borderId="468" xfId="11" applyNumberFormat="1" applyFont="1" applyFill="1" applyBorder="1" applyAlignment="1">
      <alignment horizontal="center" vertical="center" shrinkToFit="1"/>
    </xf>
    <xf numFmtId="38" fontId="5" fillId="0" borderId="274" xfId="1" applyFont="1" applyBorder="1" applyAlignment="1">
      <alignment horizontal="center" vertical="center" wrapText="1"/>
    </xf>
    <xf numFmtId="38" fontId="5" fillId="0" borderId="371" xfId="1" applyFont="1" applyBorder="1" applyAlignment="1">
      <alignment horizontal="center" vertical="center"/>
    </xf>
    <xf numFmtId="192" fontId="11" fillId="0" borderId="477" xfId="11" applyNumberFormat="1" applyFont="1" applyFill="1" applyBorder="1" applyAlignment="1">
      <alignment horizontal="center" vertical="center" shrinkToFit="1"/>
    </xf>
    <xf numFmtId="192" fontId="11" fillId="0" borderId="279" xfId="11" applyNumberFormat="1" applyFont="1" applyFill="1" applyBorder="1" applyAlignment="1">
      <alignment horizontal="center" vertical="center" shrinkToFit="1"/>
    </xf>
    <xf numFmtId="3" fontId="5" fillId="0" borderId="167" xfId="11" applyNumberFormat="1" applyFont="1" applyFill="1" applyBorder="1" applyAlignment="1">
      <alignment vertical="center"/>
    </xf>
    <xf numFmtId="3" fontId="5" fillId="0" borderId="274" xfId="11" applyNumberFormat="1" applyFont="1" applyFill="1" applyBorder="1" applyAlignment="1">
      <alignment vertical="center"/>
    </xf>
    <xf numFmtId="3" fontId="5" fillId="0" borderId="274" xfId="11" applyNumberFormat="1" applyFont="1" applyFill="1" applyBorder="1" applyAlignment="1">
      <alignment vertical="center" shrinkToFit="1"/>
    </xf>
    <xf numFmtId="3" fontId="5" fillId="0" borderId="168" xfId="11" applyNumberFormat="1" applyFont="1" applyFill="1" applyBorder="1" applyAlignment="1">
      <alignment vertical="center" shrinkToFit="1"/>
    </xf>
    <xf numFmtId="3" fontId="5" fillId="0" borderId="348" xfId="11" applyNumberFormat="1" applyFont="1" applyFill="1" applyBorder="1" applyAlignment="1">
      <alignment horizontal="center" vertical="center"/>
    </xf>
    <xf numFmtId="3" fontId="2" fillId="0" borderId="522" xfId="11" applyNumberFormat="1" applyFill="1" applyBorder="1" applyAlignment="1">
      <alignment vertical="center"/>
    </xf>
    <xf numFmtId="3" fontId="5" fillId="0" borderId="523" xfId="11" applyNumberFormat="1" applyFont="1" applyFill="1" applyBorder="1" applyAlignment="1">
      <alignment horizontal="center" vertical="center"/>
    </xf>
    <xf numFmtId="3" fontId="10" fillId="0" borderId="524" xfId="11" applyNumberFormat="1" applyFont="1" applyFill="1" applyBorder="1" applyAlignment="1">
      <alignment horizontal="center" vertical="center"/>
    </xf>
    <xf numFmtId="3" fontId="5" fillId="0" borderId="427" xfId="11" applyNumberFormat="1" applyFont="1" applyFill="1" applyBorder="1" applyAlignment="1">
      <alignment horizontal="center" vertical="center"/>
    </xf>
    <xf numFmtId="3" fontId="5" fillId="0" borderId="232" xfId="11" applyNumberFormat="1" applyFont="1" applyFill="1" applyBorder="1" applyAlignment="1">
      <alignment horizontal="center" vertical="center"/>
    </xf>
    <xf numFmtId="3" fontId="5" fillId="0" borderId="214" xfId="11" applyNumberFormat="1" applyFont="1" applyFill="1" applyBorder="1" applyAlignment="1">
      <alignment horizontal="center" vertical="center"/>
    </xf>
    <xf numFmtId="3" fontId="5" fillId="0" borderId="361" xfId="11" applyNumberFormat="1" applyFont="1" applyFill="1" applyBorder="1" applyAlignment="1">
      <alignment horizontal="center" vertical="center"/>
    </xf>
    <xf numFmtId="3" fontId="5" fillId="0" borderId="362" xfId="11" applyNumberFormat="1" applyFont="1" applyFill="1" applyBorder="1" applyAlignment="1">
      <alignment horizontal="center" vertical="center"/>
    </xf>
    <xf numFmtId="3" fontId="5" fillId="0" borderId="349" xfId="11" applyNumberFormat="1" applyFont="1" applyFill="1" applyBorder="1" applyAlignment="1">
      <alignment horizontal="center" vertical="center"/>
    </xf>
    <xf numFmtId="3" fontId="39" fillId="0" borderId="0" xfId="3" applyNumberFormat="1" applyFont="1" applyAlignment="1">
      <alignment horizontal="left" vertical="center"/>
    </xf>
    <xf numFmtId="3" fontId="5" fillId="0" borderId="415" xfId="3" applyNumberFormat="1" applyFont="1" applyBorder="1" applyAlignment="1">
      <alignment horizontal="center" vertical="center"/>
    </xf>
    <xf numFmtId="3" fontId="10" fillId="0" borderId="164" xfId="3" applyNumberFormat="1" applyFont="1" applyBorder="1" applyAlignment="1">
      <alignment horizontal="center" vertical="center"/>
    </xf>
    <xf numFmtId="3" fontId="10" fillId="0" borderId="172" xfId="3" applyNumberFormat="1" applyFont="1" applyBorder="1" applyAlignment="1">
      <alignment horizontal="center" vertical="center"/>
    </xf>
    <xf numFmtId="3" fontId="5" fillId="0" borderId="169" xfId="3" applyNumberFormat="1" applyFont="1" applyBorder="1" applyAlignment="1">
      <alignment horizontal="center" vertical="center"/>
    </xf>
    <xf numFmtId="3" fontId="6" fillId="0" borderId="239" xfId="3" applyNumberFormat="1" applyFont="1" applyBorder="1" applyAlignment="1">
      <alignment horizontal="center" vertical="center"/>
    </xf>
    <xf numFmtId="3" fontId="6" fillId="0" borderId="162" xfId="3" applyNumberFormat="1" applyFont="1" applyBorder="1" applyAlignment="1">
      <alignment horizontal="center" vertical="center"/>
    </xf>
    <xf numFmtId="3" fontId="6" fillId="0" borderId="297" xfId="3" applyNumberFormat="1" applyFont="1" applyBorder="1" applyAlignment="1">
      <alignment horizontal="center" vertical="center"/>
    </xf>
    <xf numFmtId="3" fontId="6" fillId="0" borderId="64" xfId="3" applyNumberFormat="1" applyFont="1" applyBorder="1" applyAlignment="1">
      <alignment horizontal="center" vertical="center"/>
    </xf>
    <xf numFmtId="3" fontId="6" fillId="0" borderId="66" xfId="3" applyNumberFormat="1" applyFont="1" applyBorder="1" applyAlignment="1">
      <alignment horizontal="center" vertical="center"/>
    </xf>
    <xf numFmtId="3" fontId="6" fillId="0" borderId="377" xfId="3" applyNumberFormat="1" applyFont="1" applyBorder="1" applyAlignment="1">
      <alignment horizontal="center" vertical="center"/>
    </xf>
    <xf numFmtId="3" fontId="6" fillId="0" borderId="464" xfId="3" applyNumberFormat="1" applyFont="1" applyBorder="1" applyAlignment="1">
      <alignment horizontal="center" vertical="center"/>
    </xf>
    <xf numFmtId="3" fontId="6" fillId="0" borderId="189" xfId="3" applyNumberFormat="1" applyFont="1" applyBorder="1" applyAlignment="1">
      <alignment horizontal="center" vertical="center"/>
    </xf>
    <xf numFmtId="3" fontId="6" fillId="0" borderId="374" xfId="3" applyNumberFormat="1" applyFont="1" applyBorder="1" applyAlignment="1">
      <alignment horizontal="center" vertical="center"/>
    </xf>
    <xf numFmtId="3" fontId="6" fillId="0" borderId="415" xfId="3" applyNumberFormat="1" applyFont="1" applyBorder="1" applyAlignment="1">
      <alignment horizontal="center" vertical="center"/>
    </xf>
    <xf numFmtId="3" fontId="6" fillId="0" borderId="164" xfId="3" applyNumberFormat="1" applyFont="1" applyBorder="1" applyAlignment="1">
      <alignment horizontal="center" vertical="center"/>
    </xf>
    <xf numFmtId="3" fontId="6" fillId="0" borderId="373" xfId="3" applyNumberFormat="1" applyFont="1" applyBorder="1" applyAlignment="1">
      <alignment horizontal="center" vertical="center"/>
    </xf>
    <xf numFmtId="3" fontId="6" fillId="0" borderId="239" xfId="3" applyNumberFormat="1" applyFont="1" applyBorder="1" applyAlignment="1" applyProtection="1">
      <alignment horizontal="center" vertical="center"/>
      <protection locked="0"/>
    </xf>
    <xf numFmtId="3" fontId="6" fillId="0" borderId="369" xfId="3" applyNumberFormat="1" applyFont="1" applyBorder="1" applyAlignment="1">
      <alignment horizontal="center" vertical="center"/>
    </xf>
    <xf numFmtId="3" fontId="6" fillId="0" borderId="168" xfId="3" applyNumberFormat="1" applyFont="1" applyBorder="1" applyAlignment="1">
      <alignment horizontal="center" vertical="center"/>
    </xf>
    <xf numFmtId="3" fontId="6" fillId="0" borderId="310" xfId="3" applyNumberFormat="1" applyFont="1" applyBorder="1" applyAlignment="1">
      <alignment horizontal="center" vertical="center"/>
    </xf>
    <xf numFmtId="3" fontId="6" fillId="0" borderId="205" xfId="3" applyNumberFormat="1" applyFont="1" applyBorder="1" applyAlignment="1">
      <alignment horizontal="center" vertical="center"/>
    </xf>
    <xf numFmtId="3" fontId="6" fillId="0" borderId="375" xfId="3" applyNumberFormat="1" applyFont="1" applyBorder="1" applyAlignment="1">
      <alignment horizontal="center" vertical="center"/>
    </xf>
    <xf numFmtId="3" fontId="6" fillId="0" borderId="162" xfId="3" applyNumberFormat="1" applyFont="1" applyBorder="1" applyAlignment="1">
      <alignment horizontal="center" vertical="center" wrapText="1"/>
    </xf>
    <xf numFmtId="3" fontId="6" fillId="0" borderId="183" xfId="3" applyNumberFormat="1" applyFont="1" applyBorder="1" applyAlignment="1">
      <alignment horizontal="center" vertical="center"/>
    </xf>
    <xf numFmtId="3" fontId="6" fillId="0" borderId="376" xfId="3" applyNumberFormat="1" applyFont="1" applyBorder="1" applyAlignment="1">
      <alignment horizontal="center" vertical="center"/>
    </xf>
    <xf numFmtId="3" fontId="6" fillId="0" borderId="427" xfId="3" applyNumberFormat="1" applyFont="1" applyFill="1" applyBorder="1" applyAlignment="1">
      <alignment horizontal="center" vertical="center"/>
    </xf>
    <xf numFmtId="0" fontId="6" fillId="0" borderId="232" xfId="0" applyFont="1" applyBorder="1" applyAlignment="1">
      <alignment horizontal="center" vertical="center"/>
    </xf>
    <xf numFmtId="3" fontId="6" fillId="0" borderId="274" xfId="3" applyNumberFormat="1" applyFont="1" applyFill="1" applyBorder="1" applyAlignment="1">
      <alignment vertical="center"/>
    </xf>
    <xf numFmtId="3" fontId="6" fillId="0" borderId="297" xfId="3" applyNumberFormat="1" applyFont="1" applyFill="1" applyBorder="1" applyAlignment="1">
      <alignment vertical="center"/>
    </xf>
    <xf numFmtId="3" fontId="6" fillId="0" borderId="0" xfId="3" applyNumberFormat="1" applyFont="1" applyFill="1" applyBorder="1" applyAlignment="1">
      <alignment vertical="center"/>
    </xf>
    <xf numFmtId="3" fontId="6" fillId="0" borderId="382" xfId="3" applyNumberFormat="1" applyFont="1" applyFill="1" applyBorder="1" applyAlignment="1">
      <alignment vertical="center"/>
    </xf>
    <xf numFmtId="3" fontId="6" fillId="0" borderId="0" xfId="3" applyNumberFormat="1" applyFont="1" applyBorder="1" applyAlignment="1">
      <alignment vertical="center"/>
    </xf>
    <xf numFmtId="3" fontId="6" fillId="0" borderId="382" xfId="3" applyNumberFormat="1" applyFont="1" applyBorder="1" applyAlignment="1">
      <alignment vertical="center"/>
    </xf>
    <xf numFmtId="3" fontId="6" fillId="0" borderId="32" xfId="3" applyNumberFormat="1" applyFont="1" applyBorder="1" applyAlignment="1">
      <alignment vertical="center"/>
    </xf>
    <xf numFmtId="3" fontId="6" fillId="0" borderId="328" xfId="3" applyNumberFormat="1" applyFont="1" applyBorder="1" applyAlignment="1">
      <alignment vertical="center"/>
    </xf>
    <xf numFmtId="176" fontId="5" fillId="0" borderId="668" xfId="1" applyNumberFormat="1" applyFont="1" applyFill="1" applyBorder="1" applyAlignment="1" applyProtection="1">
      <alignment vertical="center"/>
    </xf>
    <xf numFmtId="38" fontId="6" fillId="0" borderId="447" xfId="1" applyFont="1" applyFill="1" applyBorder="1" applyAlignment="1">
      <alignment vertical="center"/>
    </xf>
    <xf numFmtId="181" fontId="6" fillId="0" borderId="577" xfId="6" quotePrefix="1" applyNumberFormat="1" applyFont="1" applyFill="1" applyBorder="1" applyAlignment="1">
      <alignment horizontal="right" vertical="center"/>
    </xf>
  </cellXfs>
  <cellStyles count="12">
    <cellStyle name="桁区切り" xfId="1" builtinId="6"/>
    <cellStyle name="標準" xfId="0" builtinId="0"/>
    <cellStyle name="標準_１７年度４／四運輸の動き（福家）" xfId="2"/>
    <cellStyle name="標準_１８年度１／四運輸の動き（福家）" xfId="3"/>
    <cellStyle name="標準_１瀬戸大橋" xfId="4"/>
    <cellStyle name="標準_２明石大橋" xfId="5"/>
    <cellStyle name="標準_３バス" xfId="6"/>
    <cellStyle name="標準_７新" xfId="9"/>
    <cellStyle name="標準_航空旅客～インター" xfId="7"/>
    <cellStyle name="標準_高速バス（関東・京阪神・四国内）" xfId="8"/>
    <cellStyle name="標準_高速道路（高松道１，２）" xfId="11"/>
    <cellStyle name="標準_瀬戸大橋～生口橋・グラフ"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FF"/>
      <color rgb="FFFF99CC"/>
      <color rgb="FFFFCC99"/>
      <color rgb="FFFF0066"/>
      <color rgb="FF0000FF"/>
      <color rgb="FF006600"/>
      <color rgb="FF0033CC"/>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oneCellAnchor>
    <xdr:from>
      <xdr:col>3</xdr:col>
      <xdr:colOff>0</xdr:colOff>
      <xdr:row>52</xdr:row>
      <xdr:rowOff>0</xdr:rowOff>
    </xdr:from>
    <xdr:ext cx="114300" cy="228603"/>
    <xdr:sp macro="" textlink="">
      <xdr:nvSpPr>
        <xdr:cNvPr id="2" name="Text Box 3"/>
        <xdr:cNvSpPr txBox="1">
          <a:spLocks noChangeArrowheads="1"/>
        </xdr:cNvSpPr>
      </xdr:nvSpPr>
      <xdr:spPr bwMode="auto">
        <a:xfrm>
          <a:off x="3219450" y="10677525"/>
          <a:ext cx="114300" cy="228603"/>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114300</xdr:colOff>
      <xdr:row>52</xdr:row>
      <xdr:rowOff>57153</xdr:rowOff>
    </xdr:to>
    <xdr:sp macro="" textlink="">
      <xdr:nvSpPr>
        <xdr:cNvPr id="2" name="Text Box 3"/>
        <xdr:cNvSpPr txBox="1">
          <a:spLocks noChangeArrowheads="1"/>
        </xdr:cNvSpPr>
      </xdr:nvSpPr>
      <xdr:spPr bwMode="auto">
        <a:xfrm>
          <a:off x="3276600" y="10372725"/>
          <a:ext cx="114300" cy="228602"/>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5"/>
  <sheetViews>
    <sheetView workbookViewId="0">
      <selection activeCell="I21" sqref="I21"/>
    </sheetView>
  </sheetViews>
  <sheetFormatPr defaultRowHeight="14.25"/>
  <cols>
    <col min="1" max="1" width="2.875" style="905" bestFit="1" customWidth="1"/>
    <col min="2" max="2" width="11.75" style="907" customWidth="1"/>
    <col min="3" max="3" width="9" style="905"/>
    <col min="4" max="4" width="74" style="80" customWidth="1"/>
    <col min="5" max="16384" width="9" style="80"/>
  </cols>
  <sheetData>
    <row r="1" spans="1:4" ht="30.75" customHeight="1">
      <c r="A1" s="2075"/>
      <c r="B1" s="2076"/>
      <c r="C1" s="902" t="s">
        <v>135</v>
      </c>
      <c r="D1" s="902" t="s">
        <v>386</v>
      </c>
    </row>
    <row r="2" spans="1:4" ht="22.5" customHeight="1">
      <c r="A2" s="2077" t="s">
        <v>354</v>
      </c>
      <c r="B2" s="2071" t="s">
        <v>138</v>
      </c>
      <c r="C2" s="1056">
        <v>1</v>
      </c>
      <c r="D2" s="1057" t="s">
        <v>364</v>
      </c>
    </row>
    <row r="3" spans="1:4" ht="22.5" customHeight="1">
      <c r="A3" s="2078"/>
      <c r="B3" s="2072"/>
      <c r="C3" s="908">
        <v>2</v>
      </c>
      <c r="D3" s="904" t="s">
        <v>372</v>
      </c>
    </row>
    <row r="4" spans="1:4" ht="22.5" customHeight="1">
      <c r="A4" s="2078"/>
      <c r="B4" s="2072"/>
      <c r="C4" s="908">
        <v>3</v>
      </c>
      <c r="D4" s="904" t="s">
        <v>373</v>
      </c>
    </row>
    <row r="5" spans="1:4" ht="22.5" customHeight="1">
      <c r="A5" s="2078"/>
      <c r="B5" s="2072"/>
      <c r="C5" s="908">
        <v>4</v>
      </c>
      <c r="D5" s="904" t="s">
        <v>374</v>
      </c>
    </row>
    <row r="6" spans="1:4" ht="22.5" customHeight="1">
      <c r="A6" s="2078"/>
      <c r="B6" s="2072"/>
      <c r="C6" s="908">
        <v>5</v>
      </c>
      <c r="D6" s="904" t="s">
        <v>375</v>
      </c>
    </row>
    <row r="7" spans="1:4" ht="22.5" customHeight="1">
      <c r="A7" s="2078"/>
      <c r="B7" s="2072"/>
      <c r="C7" s="908">
        <v>6</v>
      </c>
      <c r="D7" s="904" t="s">
        <v>376</v>
      </c>
    </row>
    <row r="8" spans="1:4" ht="22.5" customHeight="1">
      <c r="A8" s="2078"/>
      <c r="B8" s="2072"/>
      <c r="C8" s="908">
        <v>7</v>
      </c>
      <c r="D8" s="904" t="s">
        <v>377</v>
      </c>
    </row>
    <row r="9" spans="1:4" ht="22.5" customHeight="1">
      <c r="A9" s="2078"/>
      <c r="B9" s="2072"/>
      <c r="C9" s="908">
        <v>8</v>
      </c>
      <c r="D9" s="904" t="s">
        <v>395</v>
      </c>
    </row>
    <row r="10" spans="1:4" ht="22.5" customHeight="1">
      <c r="A10" s="2078"/>
      <c r="B10" s="2072"/>
      <c r="C10" s="1058">
        <v>9</v>
      </c>
      <c r="D10" s="1059" t="s">
        <v>378</v>
      </c>
    </row>
    <row r="11" spans="1:4" ht="22.5" customHeight="1">
      <c r="A11" s="2078"/>
      <c r="B11" s="2072"/>
      <c r="C11" s="1060">
        <v>10</v>
      </c>
      <c r="D11" s="1061" t="s">
        <v>379</v>
      </c>
    </row>
    <row r="12" spans="1:4" ht="22.5" customHeight="1">
      <c r="A12" s="2078"/>
      <c r="B12" s="2072"/>
      <c r="C12" s="908">
        <v>11</v>
      </c>
      <c r="D12" s="904" t="s">
        <v>358</v>
      </c>
    </row>
    <row r="13" spans="1:4" ht="22.5" customHeight="1">
      <c r="A13" s="2078"/>
      <c r="B13" s="2072"/>
      <c r="C13" s="909" t="s">
        <v>136</v>
      </c>
      <c r="D13" s="904" t="s">
        <v>357</v>
      </c>
    </row>
    <row r="14" spans="1:4" ht="22.5" customHeight="1">
      <c r="A14" s="2078"/>
      <c r="B14" s="2072"/>
      <c r="C14" s="910">
        <v>12</v>
      </c>
      <c r="D14" s="904" t="s">
        <v>362</v>
      </c>
    </row>
    <row r="15" spans="1:4" ht="22.5" customHeight="1">
      <c r="A15" s="2078"/>
      <c r="B15" s="2072"/>
      <c r="C15" s="1062" t="s">
        <v>137</v>
      </c>
      <c r="D15" s="1059" t="s">
        <v>365</v>
      </c>
    </row>
    <row r="16" spans="1:4" ht="22.5" customHeight="1">
      <c r="A16" s="2078"/>
      <c r="B16" s="2072"/>
      <c r="C16" s="908">
        <v>13</v>
      </c>
      <c r="D16" s="904" t="s">
        <v>369</v>
      </c>
    </row>
    <row r="17" spans="1:4" ht="22.5" customHeight="1">
      <c r="A17" s="2079"/>
      <c r="B17" s="2073"/>
      <c r="C17" s="911">
        <v>14</v>
      </c>
      <c r="D17" s="906" t="s">
        <v>363</v>
      </c>
    </row>
    <row r="18" spans="1:4" ht="22.5" customHeight="1">
      <c r="A18" s="2077" t="s">
        <v>352</v>
      </c>
      <c r="B18" s="2074" t="s">
        <v>368</v>
      </c>
      <c r="C18" s="912">
        <v>15</v>
      </c>
      <c r="D18" s="903" t="s">
        <v>380</v>
      </c>
    </row>
    <row r="19" spans="1:4" ht="22.5" customHeight="1">
      <c r="A19" s="2078"/>
      <c r="B19" s="2072"/>
      <c r="C19" s="1058">
        <v>16</v>
      </c>
      <c r="D19" s="1059" t="s">
        <v>381</v>
      </c>
    </row>
    <row r="20" spans="1:4" ht="22.5" customHeight="1">
      <c r="A20" s="2078"/>
      <c r="B20" s="2072"/>
      <c r="C20" s="913">
        <v>17</v>
      </c>
      <c r="D20" s="904" t="s">
        <v>360</v>
      </c>
    </row>
    <row r="21" spans="1:4" ht="22.5" customHeight="1">
      <c r="A21" s="2078"/>
      <c r="B21" s="2072"/>
      <c r="C21" s="1062" t="s">
        <v>129</v>
      </c>
      <c r="D21" s="1059" t="s">
        <v>361</v>
      </c>
    </row>
    <row r="22" spans="1:4" ht="22.5" customHeight="1">
      <c r="A22" s="2078"/>
      <c r="B22" s="2072"/>
      <c r="C22" s="913">
        <v>18</v>
      </c>
      <c r="D22" s="904" t="s">
        <v>355</v>
      </c>
    </row>
    <row r="23" spans="1:4" ht="22.5" customHeight="1">
      <c r="A23" s="2078"/>
      <c r="B23" s="2072"/>
      <c r="C23" s="913">
        <v>19</v>
      </c>
      <c r="D23" s="904" t="s">
        <v>356</v>
      </c>
    </row>
    <row r="24" spans="1:4" ht="22.5" customHeight="1">
      <c r="A24" s="2078"/>
      <c r="B24" s="2072"/>
      <c r="C24" s="913">
        <v>20</v>
      </c>
      <c r="D24" s="904" t="s">
        <v>366</v>
      </c>
    </row>
    <row r="25" spans="1:4" ht="22.5" customHeight="1">
      <c r="A25" s="2078"/>
      <c r="B25" s="2072"/>
      <c r="C25" s="1058">
        <v>21</v>
      </c>
      <c r="D25" s="1059" t="s">
        <v>367</v>
      </c>
    </row>
    <row r="26" spans="1:4" ht="22.5" customHeight="1">
      <c r="A26" s="2078"/>
      <c r="B26" s="2072"/>
      <c r="C26" s="913">
        <v>22</v>
      </c>
      <c r="D26" s="904" t="s">
        <v>130</v>
      </c>
    </row>
    <row r="27" spans="1:4" ht="22.5" customHeight="1">
      <c r="A27" s="2079"/>
      <c r="B27" s="2073"/>
      <c r="C27" s="915">
        <v>23</v>
      </c>
      <c r="D27" s="906" t="s">
        <v>131</v>
      </c>
    </row>
    <row r="28" spans="1:4" ht="22.5" customHeight="1">
      <c r="A28" s="2077" t="s">
        <v>353</v>
      </c>
      <c r="B28" s="2071" t="s">
        <v>140</v>
      </c>
      <c r="C28" s="912">
        <v>24</v>
      </c>
      <c r="D28" s="903" t="s">
        <v>133</v>
      </c>
    </row>
    <row r="29" spans="1:4" ht="22.5" customHeight="1">
      <c r="A29" s="2078"/>
      <c r="B29" s="2072"/>
      <c r="C29" s="913">
        <v>25</v>
      </c>
      <c r="D29" s="904" t="s">
        <v>371</v>
      </c>
    </row>
    <row r="30" spans="1:4" ht="22.5" customHeight="1">
      <c r="A30" s="2078"/>
      <c r="B30" s="2072"/>
      <c r="C30" s="1062" t="s">
        <v>132</v>
      </c>
      <c r="D30" s="1059" t="s">
        <v>134</v>
      </c>
    </row>
    <row r="31" spans="1:4" ht="22.5" customHeight="1">
      <c r="A31" s="2078"/>
      <c r="B31" s="2072"/>
      <c r="C31" s="914">
        <v>26</v>
      </c>
      <c r="D31" s="904" t="s">
        <v>382</v>
      </c>
    </row>
    <row r="32" spans="1:4" ht="22.5" customHeight="1">
      <c r="A32" s="2078"/>
      <c r="B32" s="2072"/>
      <c r="C32" s="913">
        <v>27</v>
      </c>
      <c r="D32" s="904" t="s">
        <v>383</v>
      </c>
    </row>
    <row r="33" spans="1:4" ht="22.5" customHeight="1">
      <c r="A33" s="2078"/>
      <c r="B33" s="2072"/>
      <c r="C33" s="1058">
        <v>28</v>
      </c>
      <c r="D33" s="1059" t="s">
        <v>384</v>
      </c>
    </row>
    <row r="34" spans="1:4" ht="22.5" customHeight="1">
      <c r="A34" s="2078"/>
      <c r="B34" s="2072"/>
      <c r="C34" s="1060">
        <v>29</v>
      </c>
      <c r="D34" s="1061" t="s">
        <v>370</v>
      </c>
    </row>
    <row r="35" spans="1:4" ht="22.5" customHeight="1">
      <c r="A35" s="2079"/>
      <c r="B35" s="2073"/>
      <c r="C35" s="915">
        <v>30</v>
      </c>
      <c r="D35" s="906" t="s">
        <v>385</v>
      </c>
    </row>
  </sheetData>
  <mergeCells count="7">
    <mergeCell ref="B2:B17"/>
    <mergeCell ref="B18:B27"/>
    <mergeCell ref="B28:B35"/>
    <mergeCell ref="A1:B1"/>
    <mergeCell ref="A2:A17"/>
    <mergeCell ref="A18:A27"/>
    <mergeCell ref="A28:A35"/>
  </mergeCells>
  <phoneticPr fontId="3"/>
  <pageMargins left="0.70866141732283472" right="0.70866141732283472" top="0.74803149606299213" bottom="0.74803149606299213" header="0.31496062992125984" footer="0.31496062992125984"/>
  <pageSetup paperSize="9" scale="91"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T69"/>
  <sheetViews>
    <sheetView zoomScaleNormal="100" zoomScaleSheetLayoutView="87" workbookViewId="0"/>
  </sheetViews>
  <sheetFormatPr defaultColWidth="9" defaultRowHeight="13.5"/>
  <cols>
    <col min="1" max="1" width="13.625" style="4" customWidth="1"/>
    <col min="2" max="2" width="10.125" style="4" bestFit="1" customWidth="1"/>
    <col min="3" max="4" width="10.125" style="4" customWidth="1"/>
    <col min="5" max="5" width="10.375" style="4" bestFit="1" customWidth="1"/>
    <col min="6" max="6" width="8.625" style="4" bestFit="1" customWidth="1"/>
    <col min="7" max="9" width="10.125" style="4" customWidth="1"/>
    <col min="10" max="10" width="9.25" style="4" bestFit="1" customWidth="1"/>
    <col min="11" max="11" width="10.125" style="4" customWidth="1"/>
    <col min="12" max="12" width="9.25" style="4" bestFit="1" customWidth="1"/>
    <col min="13" max="13" width="10.125" style="4" customWidth="1"/>
    <col min="14" max="14" width="9.25" style="4" bestFit="1" customWidth="1"/>
    <col min="15" max="15" width="10.125" style="4" customWidth="1"/>
    <col min="16" max="16" width="11.5" style="4" customWidth="1"/>
    <col min="17" max="17" width="10.125" style="4" customWidth="1"/>
    <col min="18" max="18" width="5.125" style="4" customWidth="1"/>
    <col min="19" max="19" width="9" style="31" customWidth="1"/>
    <col min="20" max="21" width="9.375" style="31" bestFit="1" customWidth="1"/>
    <col min="22" max="16384" width="9" style="31"/>
  </cols>
  <sheetData>
    <row r="1" spans="1:20" s="1374" customFormat="1" ht="19.5" customHeight="1">
      <c r="A1" s="1372"/>
      <c r="B1" s="1372"/>
      <c r="C1" s="1372"/>
      <c r="D1" s="1372"/>
      <c r="E1" s="1372"/>
      <c r="F1" s="1372"/>
      <c r="G1" s="1372"/>
      <c r="H1" s="1372"/>
      <c r="I1" s="1372"/>
      <c r="J1" s="1373"/>
      <c r="K1" s="1373"/>
      <c r="L1" s="1373"/>
      <c r="M1" s="1373"/>
      <c r="N1" s="1373"/>
      <c r="O1" s="1373"/>
      <c r="P1" s="1373"/>
      <c r="Q1" s="1373"/>
      <c r="R1" s="1373"/>
    </row>
    <row r="2" spans="1:20" s="1374" customFormat="1" ht="15" customHeight="1">
      <c r="A2" s="1372"/>
      <c r="B2" s="1372"/>
      <c r="C2" s="1372"/>
      <c r="D2" s="1372"/>
      <c r="E2" s="1372"/>
      <c r="F2" s="1372"/>
      <c r="G2" s="1372"/>
      <c r="H2" s="1372"/>
      <c r="I2" s="1372"/>
      <c r="J2" s="1373"/>
      <c r="K2" s="1373"/>
      <c r="L2" s="1373"/>
      <c r="M2" s="1373"/>
      <c r="N2" s="1373"/>
      <c r="O2" s="1373"/>
      <c r="P2" s="1373"/>
      <c r="Q2" s="1373"/>
      <c r="R2" s="1373"/>
    </row>
    <row r="3" spans="1:20" s="1374" customFormat="1" ht="15" customHeight="1" thickBot="1">
      <c r="A3" s="1366" t="s">
        <v>67</v>
      </c>
      <c r="B3" s="1375"/>
      <c r="C3" s="1375"/>
      <c r="D3" s="1375"/>
      <c r="E3" s="1375"/>
      <c r="F3" s="1375"/>
      <c r="G3" s="1375"/>
      <c r="H3" s="1375"/>
      <c r="I3" s="1373"/>
      <c r="J3" s="1373"/>
      <c r="K3" s="1373"/>
      <c r="L3" s="1373"/>
      <c r="M3" s="1373"/>
      <c r="N3" s="1373"/>
      <c r="O3" s="1373"/>
      <c r="P3" s="1373"/>
      <c r="Q3" s="1376" t="s">
        <v>44</v>
      </c>
      <c r="R3" s="1376"/>
    </row>
    <row r="4" spans="1:20" s="4" customFormat="1">
      <c r="A4" s="1117"/>
      <c r="B4" s="2163" t="s">
        <v>38</v>
      </c>
      <c r="C4" s="2164"/>
      <c r="D4" s="2165" t="s">
        <v>14</v>
      </c>
      <c r="E4" s="2164"/>
      <c r="F4" s="2167" t="s">
        <v>15</v>
      </c>
      <c r="G4" s="2164"/>
      <c r="H4" s="2167" t="s">
        <v>16</v>
      </c>
      <c r="I4" s="2164"/>
      <c r="J4" s="2165" t="s">
        <v>17</v>
      </c>
      <c r="K4" s="2164"/>
      <c r="L4" s="2167" t="s">
        <v>18</v>
      </c>
      <c r="M4" s="2164"/>
      <c r="N4" s="2168" t="s">
        <v>84</v>
      </c>
      <c r="O4" s="2169"/>
      <c r="P4" s="2165" t="s">
        <v>79</v>
      </c>
      <c r="Q4" s="2166"/>
      <c r="R4" s="137"/>
    </row>
    <row r="5" spans="1:20" ht="14.25" thickBot="1">
      <c r="A5" s="1118"/>
      <c r="B5" s="1125" t="s">
        <v>1</v>
      </c>
      <c r="C5" s="1052" t="s">
        <v>120</v>
      </c>
      <c r="D5" s="1052" t="s">
        <v>1</v>
      </c>
      <c r="E5" s="1052" t="s">
        <v>120</v>
      </c>
      <c r="F5" s="1052" t="s">
        <v>1</v>
      </c>
      <c r="G5" s="1053" t="s">
        <v>120</v>
      </c>
      <c r="H5" s="1052" t="s">
        <v>1</v>
      </c>
      <c r="I5" s="1052" t="s">
        <v>120</v>
      </c>
      <c r="J5" s="1054" t="s">
        <v>1</v>
      </c>
      <c r="K5" s="1052" t="s">
        <v>120</v>
      </c>
      <c r="L5" s="1052" t="s">
        <v>1</v>
      </c>
      <c r="M5" s="1052" t="s">
        <v>120</v>
      </c>
      <c r="N5" s="1052" t="s">
        <v>1</v>
      </c>
      <c r="O5" s="1052" t="s">
        <v>120</v>
      </c>
      <c r="P5" s="1054" t="s">
        <v>1</v>
      </c>
      <c r="Q5" s="1055" t="s">
        <v>120</v>
      </c>
      <c r="R5" s="138"/>
    </row>
    <row r="6" spans="1:20" ht="21" customHeight="1">
      <c r="A6" s="1772" t="s">
        <v>435</v>
      </c>
      <c r="B6" s="1126">
        <f>SUM(B11:B22)</f>
        <v>29300</v>
      </c>
      <c r="C6" s="214">
        <v>-68.5</v>
      </c>
      <c r="D6" s="215">
        <f>SUM(D11:D22)</f>
        <v>42813</v>
      </c>
      <c r="E6" s="214">
        <v>-69.5</v>
      </c>
      <c r="F6" s="216">
        <f>SUM(F11:F22)</f>
        <v>41238</v>
      </c>
      <c r="G6" s="214">
        <v>-66.3</v>
      </c>
      <c r="H6" s="217">
        <f>SUM(H11:H22)</f>
        <v>33459</v>
      </c>
      <c r="I6" s="214">
        <v>-64.5</v>
      </c>
      <c r="J6" s="216">
        <f>SUM(J11:J22)</f>
        <v>24623</v>
      </c>
      <c r="K6" s="214">
        <v>-56.5</v>
      </c>
      <c r="L6" s="216">
        <f>SUM(L11:L22)</f>
        <v>46832</v>
      </c>
      <c r="M6" s="214">
        <v>-58</v>
      </c>
      <c r="N6" s="216">
        <f>SUM(N11:N22)</f>
        <v>296</v>
      </c>
      <c r="O6" s="214">
        <v>-94.1</v>
      </c>
      <c r="P6" s="216">
        <f t="shared" ref="P6:P7" si="0">SUM(B6,D6,F6,H6,J6,L6,N6)</f>
        <v>218561</v>
      </c>
      <c r="Q6" s="218">
        <v>-64.900000000000006</v>
      </c>
      <c r="R6" s="73"/>
      <c r="T6" s="135"/>
    </row>
    <row r="7" spans="1:20" ht="21" customHeight="1">
      <c r="A7" s="1814" t="s">
        <v>444</v>
      </c>
      <c r="B7" s="1127">
        <f>SUM(B23:B34)</f>
        <v>40201</v>
      </c>
      <c r="C7" s="219">
        <f t="shared" ref="C7" si="1">(B7/B6-1)*100</f>
        <v>37.204778156996589</v>
      </c>
      <c r="D7" s="220">
        <f>SUM(D23:D34)</f>
        <v>58069</v>
      </c>
      <c r="E7" s="219">
        <f t="shared" ref="E7" si="2">(D7/D6-1)*100</f>
        <v>35.634036390815879</v>
      </c>
      <c r="F7" s="221">
        <f>SUM(F23:F34)</f>
        <v>52504</v>
      </c>
      <c r="G7" s="219">
        <f t="shared" ref="G7" si="3">(F7/F6-1)*100</f>
        <v>27.319462631553428</v>
      </c>
      <c r="H7" s="222">
        <f>SUM(H23:H34)</f>
        <v>47330</v>
      </c>
      <c r="I7" s="219">
        <f t="shared" ref="I7" si="4">(H7/H6-1)*100</f>
        <v>41.45670821004812</v>
      </c>
      <c r="J7" s="221">
        <f>SUM(J23:J34)</f>
        <v>34622</v>
      </c>
      <c r="K7" s="219">
        <f t="shared" ref="K7" si="5">(J7/J6-1)*100</f>
        <v>40.60837428420583</v>
      </c>
      <c r="L7" s="221">
        <f>SUM(L23:L34)</f>
        <v>56647</v>
      </c>
      <c r="M7" s="219">
        <f t="shared" ref="M7" si="6">(L7/L6-1)*100</f>
        <v>20.957892039631034</v>
      </c>
      <c r="N7" s="221">
        <f>SUM(N23:N34)</f>
        <v>0</v>
      </c>
      <c r="O7" s="219">
        <f t="shared" ref="O7" si="7">(N7/N6-1)*100</f>
        <v>-100</v>
      </c>
      <c r="P7" s="221">
        <f t="shared" si="0"/>
        <v>289373</v>
      </c>
      <c r="Q7" s="223">
        <f t="shared" ref="Q7" si="8">(P7/P6-1)*100</f>
        <v>32.399192902667906</v>
      </c>
      <c r="R7" s="73"/>
    </row>
    <row r="8" spans="1:20" ht="21" hidden="1" customHeight="1">
      <c r="A8" s="1034" t="s">
        <v>323</v>
      </c>
      <c r="B8" s="1126">
        <v>7192</v>
      </c>
      <c r="C8" s="214">
        <v>-9.077117572692794</v>
      </c>
      <c r="D8" s="215">
        <v>11497</v>
      </c>
      <c r="E8" s="214">
        <v>0.88627588627587794</v>
      </c>
      <c r="F8" s="216">
        <v>9815</v>
      </c>
      <c r="G8" s="214">
        <v>-2.4935426187164711</v>
      </c>
      <c r="H8" s="217">
        <v>7602</v>
      </c>
      <c r="I8" s="214">
        <v>-4.8322483725588334</v>
      </c>
      <c r="J8" s="216">
        <v>4332</v>
      </c>
      <c r="K8" s="214">
        <v>-5.9283387622149792</v>
      </c>
      <c r="L8" s="216">
        <v>8870</v>
      </c>
      <c r="M8" s="214">
        <v>-7.825002597942432</v>
      </c>
      <c r="N8" s="216">
        <v>393</v>
      </c>
      <c r="O8" s="214">
        <v>-4.1463414634146378</v>
      </c>
      <c r="P8" s="216">
        <f t="shared" ref="P8:P34" si="9">SUM(B8,D8,F8,H8,J8,L8,N8)</f>
        <v>49701</v>
      </c>
      <c r="Q8" s="218">
        <v>-4.4174775952921301</v>
      </c>
      <c r="R8" s="73"/>
      <c r="T8" s="135"/>
    </row>
    <row r="9" spans="1:20" ht="21" hidden="1" customHeight="1">
      <c r="A9" s="1035">
        <v>2</v>
      </c>
      <c r="B9" s="1127">
        <v>6727</v>
      </c>
      <c r="C9" s="219">
        <v>-15.020212228398178</v>
      </c>
      <c r="D9" s="220">
        <v>10747</v>
      </c>
      <c r="E9" s="219">
        <v>-6.6371297020241471</v>
      </c>
      <c r="F9" s="221">
        <v>9921</v>
      </c>
      <c r="G9" s="219">
        <v>-6.1311382344592662</v>
      </c>
      <c r="H9" s="222">
        <v>7117</v>
      </c>
      <c r="I9" s="219">
        <v>-12.803234501347704</v>
      </c>
      <c r="J9" s="221">
        <v>4629</v>
      </c>
      <c r="K9" s="219">
        <v>-4.2803970223325045</v>
      </c>
      <c r="L9" s="221">
        <v>9048</v>
      </c>
      <c r="M9" s="219">
        <v>-6.6639158242211671</v>
      </c>
      <c r="N9" s="221">
        <v>368</v>
      </c>
      <c r="O9" s="219">
        <v>-4.6632124352331665</v>
      </c>
      <c r="P9" s="221">
        <f t="shared" si="9"/>
        <v>48557</v>
      </c>
      <c r="Q9" s="223">
        <v>-8.5107585635150969</v>
      </c>
      <c r="R9" s="73"/>
    </row>
    <row r="10" spans="1:20" ht="21" hidden="1" customHeight="1">
      <c r="A10" s="1035">
        <v>3</v>
      </c>
      <c r="B10" s="1127">
        <v>5368</v>
      </c>
      <c r="C10" s="219">
        <v>-44.147331183019453</v>
      </c>
      <c r="D10" s="220">
        <v>7702</v>
      </c>
      <c r="E10" s="219">
        <v>-46.282605663272427</v>
      </c>
      <c r="F10" s="221">
        <v>5849</v>
      </c>
      <c r="G10" s="219">
        <v>-51.641174038859042</v>
      </c>
      <c r="H10" s="222">
        <v>6015</v>
      </c>
      <c r="I10" s="219">
        <v>-45.452072186451446</v>
      </c>
      <c r="J10" s="221">
        <v>3463</v>
      </c>
      <c r="K10" s="219">
        <v>-46.878355576008587</v>
      </c>
      <c r="L10" s="221">
        <v>5701</v>
      </c>
      <c r="M10" s="219">
        <v>-50.840734672760199</v>
      </c>
      <c r="N10" s="221">
        <v>272</v>
      </c>
      <c r="O10" s="219">
        <v>-48.582230623818525</v>
      </c>
      <c r="P10" s="221">
        <f t="shared" si="9"/>
        <v>34370</v>
      </c>
      <c r="Q10" s="223">
        <v>-47.699190455901153</v>
      </c>
      <c r="R10" s="31"/>
    </row>
    <row r="11" spans="1:20" ht="21" customHeight="1">
      <c r="A11" s="1034" t="s">
        <v>399</v>
      </c>
      <c r="B11" s="1126">
        <v>1811</v>
      </c>
      <c r="C11" s="214">
        <v>-77.825394881841561</v>
      </c>
      <c r="D11" s="215">
        <v>634</v>
      </c>
      <c r="E11" s="214">
        <v>-94.794318088513023</v>
      </c>
      <c r="F11" s="216">
        <v>798</v>
      </c>
      <c r="G11" s="214">
        <v>-92.230552039723491</v>
      </c>
      <c r="H11" s="217">
        <v>1167</v>
      </c>
      <c r="I11" s="214">
        <v>-85.764820687972673</v>
      </c>
      <c r="J11" s="216">
        <v>703</v>
      </c>
      <c r="K11" s="214">
        <v>-84.881720430107535</v>
      </c>
      <c r="L11" s="216">
        <v>1783</v>
      </c>
      <c r="M11" s="214">
        <v>-81.563437079929685</v>
      </c>
      <c r="N11" s="216">
        <v>44</v>
      </c>
      <c r="O11" s="214">
        <v>-89.294403892944047</v>
      </c>
      <c r="P11" s="216">
        <f t="shared" si="9"/>
        <v>6940</v>
      </c>
      <c r="Q11" s="218">
        <v>-87.039423310362864</v>
      </c>
      <c r="R11" s="31"/>
    </row>
    <row r="12" spans="1:20" ht="21" customHeight="1">
      <c r="A12" s="1035">
        <v>5</v>
      </c>
      <c r="B12" s="1127">
        <v>0</v>
      </c>
      <c r="C12" s="219">
        <v>-100</v>
      </c>
      <c r="D12" s="220">
        <v>0</v>
      </c>
      <c r="E12" s="219">
        <v>-100</v>
      </c>
      <c r="F12" s="221">
        <v>0</v>
      </c>
      <c r="G12" s="219">
        <v>-100</v>
      </c>
      <c r="H12" s="222">
        <v>0</v>
      </c>
      <c r="I12" s="219">
        <v>-100</v>
      </c>
      <c r="J12" s="221">
        <v>0</v>
      </c>
      <c r="K12" s="219">
        <v>-100</v>
      </c>
      <c r="L12" s="221">
        <v>1000</v>
      </c>
      <c r="M12" s="219">
        <v>-89.757246747925848</v>
      </c>
      <c r="N12" s="221">
        <v>0</v>
      </c>
      <c r="O12" s="219">
        <v>-100</v>
      </c>
      <c r="P12" s="221">
        <f t="shared" si="9"/>
        <v>1000</v>
      </c>
      <c r="Q12" s="223">
        <v>-98.200143988480932</v>
      </c>
      <c r="R12" s="31"/>
    </row>
    <row r="13" spans="1:20" ht="21" customHeight="1">
      <c r="A13" s="1035">
        <v>6</v>
      </c>
      <c r="B13" s="1127">
        <v>1652</v>
      </c>
      <c r="C13" s="219">
        <v>-80.031427535355988</v>
      </c>
      <c r="D13" s="220">
        <v>1477</v>
      </c>
      <c r="E13" s="219">
        <v>-87.460735206723825</v>
      </c>
      <c r="F13" s="221">
        <v>1359</v>
      </c>
      <c r="G13" s="219">
        <v>-86.236580919586785</v>
      </c>
      <c r="H13" s="222">
        <v>1262</v>
      </c>
      <c r="I13" s="219">
        <v>-82.317500350287233</v>
      </c>
      <c r="J13" s="221">
        <v>671</v>
      </c>
      <c r="K13" s="219">
        <v>-82.869543017615527</v>
      </c>
      <c r="L13" s="221">
        <v>2453</v>
      </c>
      <c r="M13" s="219">
        <v>-72.948831054256729</v>
      </c>
      <c r="N13" s="221">
        <v>0</v>
      </c>
      <c r="O13" s="219">
        <v>-100</v>
      </c>
      <c r="P13" s="221">
        <f t="shared" si="9"/>
        <v>8874</v>
      </c>
      <c r="Q13" s="223">
        <v>-82.394603709949408</v>
      </c>
      <c r="R13" s="31"/>
    </row>
    <row r="14" spans="1:20" ht="21" customHeight="1">
      <c r="A14" s="1034">
        <v>7</v>
      </c>
      <c r="B14" s="1126">
        <v>2540</v>
      </c>
      <c r="C14" s="214">
        <v>-68.796068796068795</v>
      </c>
      <c r="D14" s="215">
        <v>4104</v>
      </c>
      <c r="E14" s="214">
        <v>-65.407956844234661</v>
      </c>
      <c r="F14" s="216">
        <v>5222</v>
      </c>
      <c r="G14" s="214">
        <v>-49.138014999513004</v>
      </c>
      <c r="H14" s="217">
        <v>3141</v>
      </c>
      <c r="I14" s="214">
        <v>-59.725605846903449</v>
      </c>
      <c r="J14" s="216">
        <v>2307</v>
      </c>
      <c r="K14" s="214">
        <v>-48.721938208490776</v>
      </c>
      <c r="L14" s="216">
        <v>4319</v>
      </c>
      <c r="M14" s="214">
        <v>-54.33495453584267</v>
      </c>
      <c r="N14" s="216">
        <v>0</v>
      </c>
      <c r="O14" s="214">
        <v>-100</v>
      </c>
      <c r="P14" s="216">
        <f t="shared" si="9"/>
        <v>21633</v>
      </c>
      <c r="Q14" s="218">
        <v>-58.699096966341479</v>
      </c>
      <c r="R14" s="31"/>
    </row>
    <row r="15" spans="1:20" ht="21" customHeight="1">
      <c r="A15" s="1035">
        <v>8</v>
      </c>
      <c r="B15" s="1127">
        <v>2342</v>
      </c>
      <c r="C15" s="219">
        <v>-73.66171839856051</v>
      </c>
      <c r="D15" s="220">
        <v>4061</v>
      </c>
      <c r="E15" s="219">
        <v>-70.35982774979928</v>
      </c>
      <c r="F15" s="221">
        <v>3996</v>
      </c>
      <c r="G15" s="219">
        <v>-67.664670658682638</v>
      </c>
      <c r="H15" s="222">
        <v>2762</v>
      </c>
      <c r="I15" s="219">
        <v>-75.152932709607768</v>
      </c>
      <c r="J15" s="221">
        <v>2138</v>
      </c>
      <c r="K15" s="219">
        <v>-70.692254969156963</v>
      </c>
      <c r="L15" s="221">
        <v>4372</v>
      </c>
      <c r="M15" s="219">
        <v>-61.309734513274336</v>
      </c>
      <c r="N15" s="221">
        <v>252</v>
      </c>
      <c r="O15" s="219">
        <v>-62.5</v>
      </c>
      <c r="P15" s="221">
        <f t="shared" si="9"/>
        <v>19923</v>
      </c>
      <c r="Q15" s="223">
        <v>-69.50592340894481</v>
      </c>
      <c r="R15" s="31"/>
    </row>
    <row r="16" spans="1:20" ht="21" customHeight="1">
      <c r="A16" s="1035">
        <v>9</v>
      </c>
      <c r="B16" s="1127">
        <v>2568</v>
      </c>
      <c r="C16" s="219">
        <v>-66.523269456394218</v>
      </c>
      <c r="D16" s="220">
        <v>4442</v>
      </c>
      <c r="E16" s="219">
        <v>-62.279211956521742</v>
      </c>
      <c r="F16" s="221">
        <v>4327</v>
      </c>
      <c r="G16" s="219">
        <v>-58.613103778096608</v>
      </c>
      <c r="H16" s="222">
        <v>2969</v>
      </c>
      <c r="I16" s="219">
        <v>-65.696129404968232</v>
      </c>
      <c r="J16" s="221">
        <v>2293</v>
      </c>
      <c r="K16" s="219">
        <v>-58.467668900561499</v>
      </c>
      <c r="L16" s="221">
        <v>4662</v>
      </c>
      <c r="M16" s="219">
        <v>-54.463762453604225</v>
      </c>
      <c r="N16" s="221">
        <v>0</v>
      </c>
      <c r="O16" s="219">
        <v>-100</v>
      </c>
      <c r="P16" s="221">
        <f t="shared" si="9"/>
        <v>21261</v>
      </c>
      <c r="Q16" s="223">
        <v>-61.178468392798457</v>
      </c>
      <c r="R16" s="31"/>
    </row>
    <row r="17" spans="1:18" ht="21" customHeight="1">
      <c r="A17" s="1034">
        <v>10</v>
      </c>
      <c r="B17" s="1126">
        <v>2835</v>
      </c>
      <c r="C17" s="214">
        <v>-64.072994550754032</v>
      </c>
      <c r="D17" s="215">
        <v>4860</v>
      </c>
      <c r="E17" s="214">
        <v>-59.449311639549428</v>
      </c>
      <c r="F17" s="216">
        <v>4669</v>
      </c>
      <c r="G17" s="214">
        <v>-56.684293533722972</v>
      </c>
      <c r="H17" s="217">
        <v>3522</v>
      </c>
      <c r="I17" s="214">
        <v>-50.651534258091637</v>
      </c>
      <c r="J17" s="216">
        <v>2689</v>
      </c>
      <c r="K17" s="214">
        <v>-35.577383804504073</v>
      </c>
      <c r="L17" s="216">
        <v>5264</v>
      </c>
      <c r="M17" s="214">
        <v>-41.698969985601956</v>
      </c>
      <c r="N17" s="216">
        <v>0</v>
      </c>
      <c r="O17" s="214">
        <v>-100</v>
      </c>
      <c r="P17" s="216">
        <f t="shared" si="9"/>
        <v>23839</v>
      </c>
      <c r="Q17" s="218">
        <v>-53.655786465522269</v>
      </c>
      <c r="R17" s="31"/>
    </row>
    <row r="18" spans="1:18" ht="21" customHeight="1">
      <c r="A18" s="1035">
        <v>11</v>
      </c>
      <c r="B18" s="1127">
        <v>3386</v>
      </c>
      <c r="C18" s="219">
        <v>-59.89102108505093</v>
      </c>
      <c r="D18" s="220">
        <v>4890</v>
      </c>
      <c r="E18" s="219">
        <v>-61.474828645710232</v>
      </c>
      <c r="F18" s="221">
        <v>5096</v>
      </c>
      <c r="G18" s="219">
        <v>-56.084108927955882</v>
      </c>
      <c r="H18" s="222">
        <v>3915</v>
      </c>
      <c r="I18" s="219">
        <v>-47.336561743341413</v>
      </c>
      <c r="J18" s="221">
        <v>3101</v>
      </c>
      <c r="K18" s="219">
        <v>-30.950790469828547</v>
      </c>
      <c r="L18" s="221">
        <v>5841</v>
      </c>
      <c r="M18" s="219">
        <v>-41.903719912472646</v>
      </c>
      <c r="N18" s="221">
        <v>0</v>
      </c>
      <c r="O18" s="219">
        <v>-100</v>
      </c>
      <c r="P18" s="221">
        <f t="shared" si="9"/>
        <v>26229</v>
      </c>
      <c r="Q18" s="223">
        <v>-52.42940312312966</v>
      </c>
      <c r="R18" s="31"/>
    </row>
    <row r="19" spans="1:18" ht="21" customHeight="1">
      <c r="A19" s="1035">
        <v>12</v>
      </c>
      <c r="B19" s="1128">
        <v>3277</v>
      </c>
      <c r="C19" s="224">
        <v>-54.263782274947658</v>
      </c>
      <c r="D19" s="225">
        <v>4432</v>
      </c>
      <c r="E19" s="224">
        <v>-63.020442219440966</v>
      </c>
      <c r="F19" s="226">
        <v>3940</v>
      </c>
      <c r="G19" s="224">
        <v>-62.307471539271035</v>
      </c>
      <c r="H19" s="179">
        <v>3531</v>
      </c>
      <c r="I19" s="224">
        <v>-56.353522867737951</v>
      </c>
      <c r="J19" s="226">
        <v>2457</v>
      </c>
      <c r="K19" s="224">
        <v>-47.058823529411761</v>
      </c>
      <c r="L19" s="226">
        <v>4164</v>
      </c>
      <c r="M19" s="224">
        <v>-55.090595340811042</v>
      </c>
      <c r="N19" s="226">
        <v>0</v>
      </c>
      <c r="O19" s="224">
        <v>-100</v>
      </c>
      <c r="P19" s="226">
        <f t="shared" si="9"/>
        <v>21801</v>
      </c>
      <c r="Q19" s="183">
        <v>-58.114469058003039</v>
      </c>
      <c r="R19" s="31"/>
    </row>
    <row r="20" spans="1:18" ht="21" customHeight="1">
      <c r="A20" s="1034" t="s">
        <v>324</v>
      </c>
      <c r="B20" s="1126">
        <v>2486</v>
      </c>
      <c r="C20" s="214">
        <f t="shared" ref="C20:C34" si="10">(B20/B8-1)*100</f>
        <v>-65.433815350389324</v>
      </c>
      <c r="D20" s="215">
        <v>3743</v>
      </c>
      <c r="E20" s="214">
        <f t="shared" ref="E20:E34" si="11">(D20/D8-1)*100</f>
        <v>-67.443680960250504</v>
      </c>
      <c r="F20" s="216">
        <v>3026</v>
      </c>
      <c r="G20" s="214">
        <f t="shared" ref="G20:G34" si="12">(F20/F8-1)*100</f>
        <v>-69.169638308711157</v>
      </c>
      <c r="H20" s="217">
        <v>2872</v>
      </c>
      <c r="I20" s="214">
        <f t="shared" ref="I20:I34" si="13">(H20/H8-1)*100</f>
        <v>-62.220468297816353</v>
      </c>
      <c r="J20" s="216">
        <v>2050</v>
      </c>
      <c r="K20" s="214">
        <f t="shared" ref="K20:K34" si="14">(J20/J8-1)*100</f>
        <v>-52.677746999076632</v>
      </c>
      <c r="L20" s="216">
        <v>3450</v>
      </c>
      <c r="M20" s="214">
        <f t="shared" ref="M20:M34" si="15">(L20/L8-1)*100</f>
        <v>-61.104847801578352</v>
      </c>
      <c r="N20" s="216">
        <v>0</v>
      </c>
      <c r="O20" s="214">
        <f t="shared" ref="O20:O34" si="16">(N20/N8-1)*100</f>
        <v>-100</v>
      </c>
      <c r="P20" s="216">
        <f t="shared" si="9"/>
        <v>17627</v>
      </c>
      <c r="Q20" s="218">
        <f t="shared" ref="Q20:Q34" si="17">(P20/P8-1)*100</f>
        <v>-64.533912798535241</v>
      </c>
      <c r="R20" s="31"/>
    </row>
    <row r="21" spans="1:18" ht="21" customHeight="1">
      <c r="A21" s="1035">
        <v>2</v>
      </c>
      <c r="B21" s="1127">
        <v>2664</v>
      </c>
      <c r="C21" s="219">
        <f t="shared" si="10"/>
        <v>-60.398394529507947</v>
      </c>
      <c r="D21" s="220">
        <v>3980</v>
      </c>
      <c r="E21" s="219">
        <f t="shared" si="11"/>
        <v>-62.966409230482931</v>
      </c>
      <c r="F21" s="221">
        <v>3402</v>
      </c>
      <c r="G21" s="219">
        <f t="shared" si="12"/>
        <v>-65.709101905049891</v>
      </c>
      <c r="H21" s="222">
        <v>2992</v>
      </c>
      <c r="I21" s="219">
        <f t="shared" si="13"/>
        <v>-57.959814528593512</v>
      </c>
      <c r="J21" s="221">
        <v>2208</v>
      </c>
      <c r="K21" s="219">
        <f t="shared" si="14"/>
        <v>-52.300712896953996</v>
      </c>
      <c r="L21" s="221">
        <v>3729</v>
      </c>
      <c r="M21" s="219">
        <f t="shared" si="15"/>
        <v>-58.786472148541115</v>
      </c>
      <c r="N21" s="221">
        <v>0</v>
      </c>
      <c r="O21" s="219">
        <f t="shared" si="16"/>
        <v>-100</v>
      </c>
      <c r="P21" s="221">
        <f t="shared" si="9"/>
        <v>18975</v>
      </c>
      <c r="Q21" s="223">
        <f t="shared" si="17"/>
        <v>-60.922215128611732</v>
      </c>
      <c r="R21" s="31"/>
    </row>
    <row r="22" spans="1:18" ht="21" customHeight="1">
      <c r="A22" s="1035">
        <v>3</v>
      </c>
      <c r="B22" s="1127">
        <v>3739</v>
      </c>
      <c r="C22" s="219">
        <f t="shared" si="10"/>
        <v>-30.346497764530554</v>
      </c>
      <c r="D22" s="220">
        <v>6190</v>
      </c>
      <c r="E22" s="219">
        <f t="shared" si="11"/>
        <v>-19.631264606595689</v>
      </c>
      <c r="F22" s="221">
        <v>5403</v>
      </c>
      <c r="G22" s="219">
        <f t="shared" si="12"/>
        <v>-7.6252350829201561</v>
      </c>
      <c r="H22" s="222">
        <v>5326</v>
      </c>
      <c r="I22" s="219">
        <f t="shared" si="13"/>
        <v>-11.454696591853697</v>
      </c>
      <c r="J22" s="221">
        <v>4006</v>
      </c>
      <c r="K22" s="219">
        <f t="shared" si="14"/>
        <v>15.680046202714415</v>
      </c>
      <c r="L22" s="221">
        <v>5795</v>
      </c>
      <c r="M22" s="219">
        <f t="shared" si="15"/>
        <v>1.6488335379758023</v>
      </c>
      <c r="N22" s="221">
        <v>0</v>
      </c>
      <c r="O22" s="219">
        <f t="shared" si="16"/>
        <v>-100</v>
      </c>
      <c r="P22" s="221">
        <f t="shared" si="9"/>
        <v>30459</v>
      </c>
      <c r="Q22" s="223">
        <f t="shared" si="17"/>
        <v>-11.379109688681988</v>
      </c>
      <c r="R22" s="31"/>
    </row>
    <row r="23" spans="1:18" ht="21" customHeight="1">
      <c r="A23" s="1034">
        <v>4</v>
      </c>
      <c r="B23" s="1129">
        <v>2848</v>
      </c>
      <c r="C23" s="214">
        <f t="shared" si="10"/>
        <v>57.26118166758696</v>
      </c>
      <c r="D23" s="215">
        <v>4071</v>
      </c>
      <c r="E23" s="214">
        <f t="shared" si="11"/>
        <v>542.11356466876964</v>
      </c>
      <c r="F23" s="215">
        <v>3863</v>
      </c>
      <c r="G23" s="214">
        <f t="shared" si="12"/>
        <v>384.08521303258152</v>
      </c>
      <c r="H23" s="215">
        <v>3083</v>
      </c>
      <c r="I23" s="214">
        <f t="shared" si="13"/>
        <v>164.18166238217654</v>
      </c>
      <c r="J23" s="215">
        <v>2668</v>
      </c>
      <c r="K23" s="214">
        <f t="shared" si="14"/>
        <v>279.51635846372687</v>
      </c>
      <c r="L23" s="215">
        <v>3764</v>
      </c>
      <c r="M23" s="214">
        <f t="shared" si="15"/>
        <v>111.1048794167134</v>
      </c>
      <c r="N23" s="215">
        <v>0</v>
      </c>
      <c r="O23" s="214">
        <f t="shared" si="16"/>
        <v>-100</v>
      </c>
      <c r="P23" s="215">
        <f t="shared" si="9"/>
        <v>20297</v>
      </c>
      <c r="Q23" s="218">
        <f t="shared" si="17"/>
        <v>192.46397694524498</v>
      </c>
      <c r="R23" s="31"/>
    </row>
    <row r="24" spans="1:18" ht="21" customHeight="1">
      <c r="A24" s="1035">
        <v>5</v>
      </c>
      <c r="B24" s="1130">
        <v>2513</v>
      </c>
      <c r="C24" s="219" t="e">
        <f>(B24/B12-1)*100</f>
        <v>#DIV/0!</v>
      </c>
      <c r="D24" s="220">
        <v>3432</v>
      </c>
      <c r="E24" s="219" t="e">
        <f t="shared" si="11"/>
        <v>#DIV/0!</v>
      </c>
      <c r="F24" s="220">
        <v>3303</v>
      </c>
      <c r="G24" s="219" t="e">
        <f t="shared" si="12"/>
        <v>#DIV/0!</v>
      </c>
      <c r="H24" s="220">
        <v>2641</v>
      </c>
      <c r="I24" s="219" t="e">
        <f t="shared" si="13"/>
        <v>#DIV/0!</v>
      </c>
      <c r="J24" s="220">
        <v>2361</v>
      </c>
      <c r="K24" s="219" t="e">
        <f>(J24/J12-1)*100</f>
        <v>#DIV/0!</v>
      </c>
      <c r="L24" s="220">
        <v>3498</v>
      </c>
      <c r="M24" s="219">
        <f t="shared" si="15"/>
        <v>249.8</v>
      </c>
      <c r="N24" s="220">
        <v>0</v>
      </c>
      <c r="O24" s="219" t="e">
        <f>(N24/N12-1)*100</f>
        <v>#DIV/0!</v>
      </c>
      <c r="P24" s="220">
        <f t="shared" si="9"/>
        <v>17748</v>
      </c>
      <c r="Q24" s="223">
        <f t="shared" si="17"/>
        <v>1674.8000000000002</v>
      </c>
      <c r="R24" s="31"/>
    </row>
    <row r="25" spans="1:18" ht="21" customHeight="1">
      <c r="A25" s="1035">
        <v>6</v>
      </c>
      <c r="B25" s="1130">
        <v>3127</v>
      </c>
      <c r="C25" s="219">
        <f t="shared" si="10"/>
        <v>89.285714285714278</v>
      </c>
      <c r="D25" s="220">
        <v>4058</v>
      </c>
      <c r="E25" s="219">
        <f t="shared" si="11"/>
        <v>174.74610697359512</v>
      </c>
      <c r="F25" s="220">
        <v>3323</v>
      </c>
      <c r="G25" s="219">
        <f t="shared" si="12"/>
        <v>144.51802796173658</v>
      </c>
      <c r="H25" s="220">
        <v>3102</v>
      </c>
      <c r="I25" s="219">
        <f t="shared" si="13"/>
        <v>145.80031695721075</v>
      </c>
      <c r="J25" s="220">
        <v>2309</v>
      </c>
      <c r="K25" s="219">
        <f t="shared" si="14"/>
        <v>244.11326378539493</v>
      </c>
      <c r="L25" s="220">
        <v>3686</v>
      </c>
      <c r="M25" s="219">
        <f t="shared" si="15"/>
        <v>50.264981655116195</v>
      </c>
      <c r="N25" s="220">
        <v>0</v>
      </c>
      <c r="O25" s="219" t="e">
        <f t="shared" si="16"/>
        <v>#DIV/0!</v>
      </c>
      <c r="P25" s="220">
        <f t="shared" si="9"/>
        <v>19605</v>
      </c>
      <c r="Q25" s="223">
        <f t="shared" si="17"/>
        <v>120.9263015551048</v>
      </c>
      <c r="R25" s="31"/>
    </row>
    <row r="26" spans="1:18" ht="21" customHeight="1">
      <c r="A26" s="1034">
        <v>7</v>
      </c>
      <c r="B26" s="1131">
        <v>3438</v>
      </c>
      <c r="C26" s="227">
        <f t="shared" si="10"/>
        <v>35.354330708661408</v>
      </c>
      <c r="D26" s="228">
        <v>5030</v>
      </c>
      <c r="E26" s="227">
        <f t="shared" si="11"/>
        <v>22.563352826510719</v>
      </c>
      <c r="F26" s="228">
        <v>4706</v>
      </c>
      <c r="G26" s="227">
        <f t="shared" si="12"/>
        <v>-9.8812715434699392</v>
      </c>
      <c r="H26" s="228">
        <v>3807</v>
      </c>
      <c r="I26" s="227">
        <f t="shared" si="13"/>
        <v>21.203438395415475</v>
      </c>
      <c r="J26" s="228">
        <v>3004</v>
      </c>
      <c r="K26" s="227">
        <f t="shared" si="14"/>
        <v>30.21239705244907</v>
      </c>
      <c r="L26" s="228">
        <v>5035</v>
      </c>
      <c r="M26" s="227">
        <f t="shared" si="15"/>
        <v>16.577911553600376</v>
      </c>
      <c r="N26" s="228">
        <v>0</v>
      </c>
      <c r="O26" s="227" t="e">
        <f t="shared" si="16"/>
        <v>#DIV/0!</v>
      </c>
      <c r="P26" s="228">
        <f t="shared" si="9"/>
        <v>25020</v>
      </c>
      <c r="Q26" s="229">
        <f t="shared" si="17"/>
        <v>15.656635695465271</v>
      </c>
      <c r="R26" s="31"/>
    </row>
    <row r="27" spans="1:18" ht="21" customHeight="1">
      <c r="A27" s="1035">
        <v>8</v>
      </c>
      <c r="B27" s="1130">
        <v>3244</v>
      </c>
      <c r="C27" s="219">
        <f t="shared" si="10"/>
        <v>38.514090520922295</v>
      </c>
      <c r="D27" s="220">
        <v>4639</v>
      </c>
      <c r="E27" s="219">
        <f t="shared" si="11"/>
        <v>14.232947549864573</v>
      </c>
      <c r="F27" s="220">
        <v>4913</v>
      </c>
      <c r="G27" s="219">
        <f t="shared" si="12"/>
        <v>22.947947947947945</v>
      </c>
      <c r="H27" s="220">
        <v>3996</v>
      </c>
      <c r="I27" s="219">
        <f t="shared" si="13"/>
        <v>44.677769732078197</v>
      </c>
      <c r="J27" s="220">
        <v>3578</v>
      </c>
      <c r="K27" s="219">
        <f t="shared" si="14"/>
        <v>67.352666043030879</v>
      </c>
      <c r="L27" s="220">
        <v>4625</v>
      </c>
      <c r="M27" s="219">
        <f t="shared" si="15"/>
        <v>5.7868252516011021</v>
      </c>
      <c r="N27" s="220">
        <v>0</v>
      </c>
      <c r="O27" s="219">
        <f>(N27/N15-1)*100</f>
        <v>-100</v>
      </c>
      <c r="P27" s="220">
        <f t="shared" si="9"/>
        <v>24995</v>
      </c>
      <c r="Q27" s="223">
        <f t="shared" si="17"/>
        <v>25.458013351402897</v>
      </c>
      <c r="R27" s="31"/>
    </row>
    <row r="28" spans="1:18" ht="21" customHeight="1">
      <c r="A28" s="1035">
        <v>9</v>
      </c>
      <c r="B28" s="1130">
        <v>2838</v>
      </c>
      <c r="C28" s="219">
        <f t="shared" si="10"/>
        <v>10.514018691588788</v>
      </c>
      <c r="D28" s="220">
        <v>3991</v>
      </c>
      <c r="E28" s="219">
        <f t="shared" si="11"/>
        <v>-10.153084196307971</v>
      </c>
      <c r="F28" s="220">
        <v>3409</v>
      </c>
      <c r="G28" s="219">
        <f t="shared" si="12"/>
        <v>-21.21562283337185</v>
      </c>
      <c r="H28" s="220">
        <v>3140</v>
      </c>
      <c r="I28" s="219">
        <f t="shared" si="13"/>
        <v>5.7595149882115226</v>
      </c>
      <c r="J28" s="220">
        <v>2627</v>
      </c>
      <c r="K28" s="219">
        <f t="shared" si="14"/>
        <v>14.566070649803752</v>
      </c>
      <c r="L28" s="220">
        <v>3774</v>
      </c>
      <c r="M28" s="219">
        <f t="shared" si="15"/>
        <v>-19.047619047619047</v>
      </c>
      <c r="N28" s="220">
        <v>0</v>
      </c>
      <c r="O28" s="219" t="e">
        <f t="shared" si="16"/>
        <v>#DIV/0!</v>
      </c>
      <c r="P28" s="220">
        <f t="shared" si="9"/>
        <v>19779</v>
      </c>
      <c r="Q28" s="223">
        <f t="shared" si="17"/>
        <v>-6.9705093833780207</v>
      </c>
      <c r="R28" s="31"/>
    </row>
    <row r="29" spans="1:18" ht="21" customHeight="1">
      <c r="A29" s="1034">
        <v>10</v>
      </c>
      <c r="B29" s="1131">
        <v>3626</v>
      </c>
      <c r="C29" s="227">
        <f t="shared" si="10"/>
        <v>27.901234567901234</v>
      </c>
      <c r="D29" s="228">
        <v>5375</v>
      </c>
      <c r="E29" s="227">
        <f t="shared" si="11"/>
        <v>10.596707818930051</v>
      </c>
      <c r="F29" s="228">
        <v>4512</v>
      </c>
      <c r="G29" s="227">
        <f t="shared" si="12"/>
        <v>-3.3626044120796728</v>
      </c>
      <c r="H29" s="228">
        <v>3887</v>
      </c>
      <c r="I29" s="227">
        <f t="shared" si="13"/>
        <v>10.363429869392382</v>
      </c>
      <c r="J29" s="228">
        <v>2819</v>
      </c>
      <c r="K29" s="227">
        <f t="shared" si="14"/>
        <v>4.8345109706210421</v>
      </c>
      <c r="L29" s="228">
        <v>4979</v>
      </c>
      <c r="M29" s="227">
        <f t="shared" si="15"/>
        <v>-5.4141337386018229</v>
      </c>
      <c r="N29" s="228">
        <v>0</v>
      </c>
      <c r="O29" s="227" t="e">
        <f t="shared" si="16"/>
        <v>#DIV/0!</v>
      </c>
      <c r="P29" s="228">
        <f t="shared" si="9"/>
        <v>25198</v>
      </c>
      <c r="Q29" s="229">
        <f t="shared" si="17"/>
        <v>5.7007424808087626</v>
      </c>
      <c r="R29" s="31"/>
    </row>
    <row r="30" spans="1:18" ht="21" customHeight="1">
      <c r="A30" s="1035">
        <v>11</v>
      </c>
      <c r="B30" s="1130">
        <v>4110</v>
      </c>
      <c r="C30" s="219">
        <f t="shared" si="10"/>
        <v>21.382161842882464</v>
      </c>
      <c r="D30" s="220">
        <v>6134</v>
      </c>
      <c r="E30" s="219">
        <f t="shared" si="11"/>
        <v>25.439672801635993</v>
      </c>
      <c r="F30" s="220">
        <v>5564</v>
      </c>
      <c r="G30" s="219">
        <f t="shared" si="12"/>
        <v>9.1836734693877542</v>
      </c>
      <c r="H30" s="220">
        <v>4729</v>
      </c>
      <c r="I30" s="219">
        <f t="shared" si="13"/>
        <v>20.791826309067684</v>
      </c>
      <c r="J30" s="220">
        <v>2925</v>
      </c>
      <c r="K30" s="219">
        <f t="shared" si="14"/>
        <v>-5.6755885198323082</v>
      </c>
      <c r="L30" s="220">
        <v>5809</v>
      </c>
      <c r="M30" s="219">
        <f t="shared" si="15"/>
        <v>-0.54785139530901805</v>
      </c>
      <c r="N30" s="220">
        <v>0</v>
      </c>
      <c r="O30" s="219" t="e">
        <f t="shared" si="16"/>
        <v>#DIV/0!</v>
      </c>
      <c r="P30" s="220">
        <f t="shared" si="9"/>
        <v>29271</v>
      </c>
      <c r="Q30" s="223">
        <f t="shared" si="17"/>
        <v>11.597849708338103</v>
      </c>
      <c r="R30" s="31"/>
    </row>
    <row r="31" spans="1:18" ht="20.25" customHeight="1">
      <c r="A31" s="1035">
        <v>12</v>
      </c>
      <c r="B31" s="1130">
        <v>4414</v>
      </c>
      <c r="C31" s="219">
        <f t="shared" si="10"/>
        <v>34.696368629844379</v>
      </c>
      <c r="D31" s="220">
        <v>6815</v>
      </c>
      <c r="E31" s="219">
        <f t="shared" si="11"/>
        <v>53.768050541516253</v>
      </c>
      <c r="F31" s="220">
        <v>5990</v>
      </c>
      <c r="G31" s="219">
        <f t="shared" si="12"/>
        <v>52.030456852791886</v>
      </c>
      <c r="H31" s="220">
        <v>5794</v>
      </c>
      <c r="I31" s="219">
        <f t="shared" si="13"/>
        <v>64.089493061455684</v>
      </c>
      <c r="J31" s="220">
        <v>3685</v>
      </c>
      <c r="K31" s="219">
        <f t="shared" si="14"/>
        <v>49.979649979649984</v>
      </c>
      <c r="L31" s="220">
        <v>6802</v>
      </c>
      <c r="M31" s="219">
        <f t="shared" si="15"/>
        <v>63.352545629202694</v>
      </c>
      <c r="N31" s="220">
        <v>0</v>
      </c>
      <c r="O31" s="219" t="e">
        <f t="shared" si="16"/>
        <v>#DIV/0!</v>
      </c>
      <c r="P31" s="220">
        <f t="shared" si="9"/>
        <v>33500</v>
      </c>
      <c r="Q31" s="223">
        <f t="shared" si="17"/>
        <v>53.662676024035605</v>
      </c>
      <c r="R31" s="31"/>
    </row>
    <row r="32" spans="1:18" ht="21" customHeight="1">
      <c r="A32" s="1034" t="s">
        <v>442</v>
      </c>
      <c r="B32" s="1131">
        <v>3239</v>
      </c>
      <c r="C32" s="227">
        <f t="shared" si="10"/>
        <v>30.289621882542228</v>
      </c>
      <c r="D32" s="228">
        <v>4905</v>
      </c>
      <c r="E32" s="227">
        <f t="shared" si="11"/>
        <v>31.044616617686337</v>
      </c>
      <c r="F32" s="228">
        <v>4468</v>
      </c>
      <c r="G32" s="227">
        <f t="shared" si="12"/>
        <v>47.653668208856573</v>
      </c>
      <c r="H32" s="228">
        <v>4464</v>
      </c>
      <c r="I32" s="227">
        <f t="shared" si="13"/>
        <v>55.431754874651816</v>
      </c>
      <c r="J32" s="228">
        <v>3034</v>
      </c>
      <c r="K32" s="227">
        <f t="shared" si="14"/>
        <v>48</v>
      </c>
      <c r="L32" s="228">
        <v>4943</v>
      </c>
      <c r="M32" s="227">
        <f t="shared" si="15"/>
        <v>43.275362318840571</v>
      </c>
      <c r="N32" s="228">
        <v>0</v>
      </c>
      <c r="O32" s="227" t="e">
        <f t="shared" si="16"/>
        <v>#DIV/0!</v>
      </c>
      <c r="P32" s="228">
        <f t="shared" si="9"/>
        <v>25053</v>
      </c>
      <c r="Q32" s="229">
        <f t="shared" si="17"/>
        <v>42.128552788336073</v>
      </c>
      <c r="R32" s="31"/>
    </row>
    <row r="33" spans="1:19" ht="21" customHeight="1">
      <c r="A33" s="1035">
        <v>2</v>
      </c>
      <c r="B33" s="1130">
        <v>2679</v>
      </c>
      <c r="C33" s="219">
        <f t="shared" si="10"/>
        <v>0.56306306306306286</v>
      </c>
      <c r="D33" s="220">
        <v>3402</v>
      </c>
      <c r="E33" s="219">
        <f t="shared" si="11"/>
        <v>-14.522613065326627</v>
      </c>
      <c r="F33" s="220">
        <v>3383</v>
      </c>
      <c r="G33" s="219">
        <f t="shared" si="12"/>
        <v>-0.55849500293945198</v>
      </c>
      <c r="H33" s="220">
        <v>3086</v>
      </c>
      <c r="I33" s="219">
        <f t="shared" si="13"/>
        <v>3.1417112299465311</v>
      </c>
      <c r="J33" s="220">
        <v>2024</v>
      </c>
      <c r="K33" s="219">
        <f t="shared" si="14"/>
        <v>-8.3333333333333375</v>
      </c>
      <c r="L33" s="220">
        <v>3588</v>
      </c>
      <c r="M33" s="219">
        <f t="shared" si="15"/>
        <v>-3.7811745776347494</v>
      </c>
      <c r="N33" s="220">
        <v>0</v>
      </c>
      <c r="O33" s="219" t="e">
        <f t="shared" si="16"/>
        <v>#DIV/0!</v>
      </c>
      <c r="P33" s="220">
        <f t="shared" si="9"/>
        <v>18162</v>
      </c>
      <c r="Q33" s="223">
        <f t="shared" si="17"/>
        <v>-4.284584980237149</v>
      </c>
      <c r="R33" s="31"/>
    </row>
    <row r="34" spans="1:19" ht="20.25" customHeight="1" thickBot="1">
      <c r="A34" s="1035">
        <v>3</v>
      </c>
      <c r="B34" s="1130">
        <v>4125</v>
      </c>
      <c r="C34" s="219">
        <f t="shared" si="10"/>
        <v>10.323615940090924</v>
      </c>
      <c r="D34" s="220">
        <v>6217</v>
      </c>
      <c r="E34" s="219">
        <f t="shared" si="11"/>
        <v>0.43618739903068526</v>
      </c>
      <c r="F34" s="220">
        <v>5070</v>
      </c>
      <c r="G34" s="219">
        <f t="shared" si="12"/>
        <v>-6.1632426429761189</v>
      </c>
      <c r="H34" s="220">
        <v>5601</v>
      </c>
      <c r="I34" s="219">
        <f t="shared" si="13"/>
        <v>5.1633496057078565</v>
      </c>
      <c r="J34" s="220">
        <v>3588</v>
      </c>
      <c r="K34" s="219">
        <f t="shared" si="14"/>
        <v>-10.434348477284072</v>
      </c>
      <c r="L34" s="220">
        <v>6144</v>
      </c>
      <c r="M34" s="219">
        <f t="shared" si="15"/>
        <v>6.022433132010363</v>
      </c>
      <c r="N34" s="220">
        <v>0</v>
      </c>
      <c r="O34" s="219" t="e">
        <f t="shared" si="16"/>
        <v>#DIV/0!</v>
      </c>
      <c r="P34" s="220">
        <f t="shared" si="9"/>
        <v>30745</v>
      </c>
      <c r="Q34" s="223">
        <f t="shared" si="17"/>
        <v>0.93896713615022609</v>
      </c>
      <c r="R34" s="31"/>
    </row>
    <row r="35" spans="1:19" ht="20.25" customHeight="1" thickBot="1">
      <c r="A35" s="1133" t="s">
        <v>391</v>
      </c>
      <c r="B35" s="1132" t="s">
        <v>119</v>
      </c>
      <c r="C35" s="230"/>
      <c r="D35" s="231"/>
      <c r="E35" s="230"/>
      <c r="F35" s="231"/>
      <c r="G35" s="230"/>
      <c r="H35" s="231"/>
      <c r="I35" s="230"/>
      <c r="J35" s="231"/>
      <c r="K35" s="230"/>
      <c r="L35" s="231"/>
      <c r="M35" s="230"/>
      <c r="N35" s="231"/>
      <c r="O35" s="232"/>
      <c r="P35" s="233"/>
      <c r="Q35" s="234"/>
      <c r="R35" s="83"/>
      <c r="S35" s="33"/>
    </row>
    <row r="37" spans="1:19" ht="12.75" customHeight="1">
      <c r="C37" s="65"/>
      <c r="D37" s="66"/>
      <c r="E37" s="66"/>
      <c r="F37" s="66"/>
      <c r="G37" s="66"/>
      <c r="H37" s="66"/>
      <c r="I37" s="53"/>
      <c r="Q37" s="92"/>
      <c r="R37" s="132"/>
    </row>
    <row r="38" spans="1:19">
      <c r="B38" s="65"/>
      <c r="C38" s="65"/>
      <c r="D38" s="53"/>
      <c r="E38" s="53"/>
      <c r="F38" s="53"/>
      <c r="G38" s="53"/>
      <c r="H38" s="53"/>
      <c r="I38" s="65"/>
      <c r="J38" s="65"/>
      <c r="K38" s="65"/>
      <c r="Q38" s="92"/>
      <c r="R38" s="132"/>
    </row>
    <row r="39" spans="1:19">
      <c r="B39" s="65"/>
      <c r="D39" s="53"/>
      <c r="E39" s="53"/>
      <c r="F39" s="53"/>
      <c r="G39" s="53"/>
      <c r="H39" s="53"/>
      <c r="I39" s="65"/>
      <c r="J39" s="65"/>
      <c r="K39" s="65"/>
      <c r="Q39" s="92"/>
      <c r="R39" s="132"/>
    </row>
    <row r="40" spans="1:19">
      <c r="D40" s="53"/>
      <c r="E40" s="53"/>
      <c r="F40" s="53"/>
      <c r="G40" s="53"/>
      <c r="H40" s="53"/>
      <c r="I40" s="53"/>
      <c r="Q40" s="92"/>
      <c r="R40" s="132"/>
    </row>
    <row r="41" spans="1:19">
      <c r="D41" s="53"/>
      <c r="E41" s="53"/>
      <c r="F41" s="53"/>
      <c r="G41" s="53"/>
      <c r="H41" s="53"/>
      <c r="I41" s="53"/>
      <c r="Q41" s="92"/>
      <c r="R41" s="132"/>
    </row>
    <row r="42" spans="1:19">
      <c r="D42" s="53"/>
      <c r="E42" s="53"/>
      <c r="F42" s="53"/>
      <c r="G42" s="53"/>
      <c r="H42" s="53"/>
      <c r="I42" s="53"/>
      <c r="Q42" s="92"/>
      <c r="R42" s="132"/>
    </row>
    <row r="43" spans="1:19">
      <c r="D43" s="53"/>
      <c r="E43" s="53"/>
      <c r="F43" s="53"/>
      <c r="G43" s="53"/>
      <c r="H43" s="53"/>
      <c r="I43" s="53"/>
      <c r="Q43" s="92"/>
      <c r="R43" s="132"/>
    </row>
    <row r="44" spans="1:19">
      <c r="D44" s="53"/>
      <c r="E44" s="53"/>
      <c r="F44" s="53"/>
      <c r="G44" s="53"/>
      <c r="H44" s="53"/>
      <c r="I44" s="53"/>
      <c r="Q44" s="92"/>
      <c r="R44" s="132"/>
    </row>
    <row r="45" spans="1:19">
      <c r="D45" s="53"/>
      <c r="E45" s="53"/>
      <c r="F45" s="53"/>
      <c r="G45" s="53"/>
      <c r="H45" s="53"/>
      <c r="I45" s="53"/>
      <c r="Q45" s="92"/>
      <c r="R45" s="132"/>
    </row>
    <row r="46" spans="1:19">
      <c r="D46" s="53"/>
      <c r="E46" s="53"/>
      <c r="F46" s="53"/>
      <c r="G46" s="53"/>
      <c r="H46" s="53"/>
      <c r="I46" s="53"/>
      <c r="Q46" s="92"/>
      <c r="R46" s="132"/>
    </row>
    <row r="47" spans="1:19">
      <c r="D47" s="53"/>
      <c r="E47" s="53"/>
      <c r="F47" s="53"/>
      <c r="G47" s="53"/>
      <c r="H47" s="53"/>
      <c r="I47" s="53"/>
      <c r="Q47" s="92"/>
      <c r="R47" s="132"/>
    </row>
    <row r="48" spans="1:19">
      <c r="D48" s="53"/>
      <c r="E48" s="53"/>
      <c r="F48" s="53"/>
      <c r="G48" s="53"/>
      <c r="H48" s="53"/>
      <c r="I48" s="53"/>
      <c r="Q48" s="92"/>
      <c r="R48" s="132"/>
    </row>
    <row r="49" spans="3:18">
      <c r="D49" s="53"/>
      <c r="E49" s="53"/>
      <c r="F49" s="53"/>
      <c r="G49" s="53"/>
      <c r="H49" s="53"/>
      <c r="I49" s="53"/>
      <c r="Q49" s="92"/>
      <c r="R49" s="132"/>
    </row>
    <row r="50" spans="3:18">
      <c r="D50" s="53"/>
      <c r="E50" s="53"/>
      <c r="F50" s="53"/>
      <c r="G50" s="53"/>
      <c r="H50" s="53"/>
      <c r="I50" s="53"/>
      <c r="Q50" s="92"/>
      <c r="R50" s="132"/>
    </row>
    <row r="51" spans="3:18">
      <c r="D51" s="53"/>
      <c r="E51" s="53"/>
      <c r="F51" s="53"/>
      <c r="G51" s="53"/>
      <c r="H51" s="53"/>
      <c r="I51" s="53"/>
      <c r="Q51" s="92"/>
      <c r="R51" s="132"/>
    </row>
    <row r="52" spans="3:18">
      <c r="D52" s="53"/>
      <c r="E52" s="53"/>
      <c r="F52" s="53"/>
      <c r="G52" s="53"/>
      <c r="H52" s="53"/>
      <c r="I52" s="53"/>
      <c r="Q52" s="92"/>
      <c r="R52" s="132"/>
    </row>
    <row r="53" spans="3:18">
      <c r="D53" s="53"/>
      <c r="E53" s="53"/>
      <c r="F53" s="53"/>
      <c r="G53" s="53"/>
      <c r="H53" s="53"/>
      <c r="I53" s="53"/>
      <c r="Q53" s="92"/>
      <c r="R53" s="132"/>
    </row>
    <row r="54" spans="3:18">
      <c r="D54" s="53"/>
      <c r="E54" s="53"/>
      <c r="F54" s="53"/>
      <c r="G54" s="53"/>
      <c r="H54" s="53"/>
      <c r="I54" s="53"/>
      <c r="Q54" s="92"/>
      <c r="R54" s="132"/>
    </row>
    <row r="55" spans="3:18">
      <c r="Q55" s="92"/>
      <c r="R55" s="132"/>
    </row>
    <row r="56" spans="3:18">
      <c r="Q56" s="92"/>
      <c r="R56" s="132"/>
    </row>
    <row r="57" spans="3:18">
      <c r="Q57" s="92"/>
      <c r="R57" s="132"/>
    </row>
    <row r="58" spans="3:18">
      <c r="Q58" s="92"/>
      <c r="R58" s="132"/>
    </row>
    <row r="59" spans="3:18">
      <c r="C59" s="92"/>
      <c r="D59" s="92"/>
      <c r="E59" s="92"/>
      <c r="Q59" s="92"/>
      <c r="R59" s="132"/>
    </row>
    <row r="60" spans="3:18">
      <c r="C60" s="92"/>
      <c r="D60" s="92"/>
      <c r="E60" s="92"/>
      <c r="Q60" s="92"/>
      <c r="R60" s="132"/>
    </row>
    <row r="61" spans="3:18">
      <c r="Q61" s="92"/>
      <c r="R61" s="132"/>
    </row>
    <row r="62" spans="3:18">
      <c r="Q62" s="92"/>
      <c r="R62" s="132"/>
    </row>
    <row r="63" spans="3:18">
      <c r="H63" s="53"/>
      <c r="Q63" s="92"/>
      <c r="R63" s="132"/>
    </row>
    <row r="64" spans="3:18">
      <c r="G64" s="53"/>
      <c r="Q64" s="92"/>
      <c r="R64" s="132"/>
    </row>
    <row r="65" spans="17:20">
      <c r="Q65" s="92"/>
      <c r="R65" s="132"/>
    </row>
    <row r="66" spans="17:20">
      <c r="Q66" s="92"/>
      <c r="R66" s="132"/>
    </row>
    <row r="68" spans="17:20">
      <c r="S68" s="3"/>
      <c r="T68" s="3"/>
    </row>
    <row r="69" spans="17:20">
      <c r="S69" s="3"/>
      <c r="T69" s="3"/>
    </row>
  </sheetData>
  <sheetProtection formatColumns="0" formatRows="0" insertColumns="0" insertRows="0" deleteColumns="0"/>
  <mergeCells count="8">
    <mergeCell ref="B4:C4"/>
    <mergeCell ref="P4:Q4"/>
    <mergeCell ref="H4:I4"/>
    <mergeCell ref="J4:K4"/>
    <mergeCell ref="D4:E4"/>
    <mergeCell ref="F4:G4"/>
    <mergeCell ref="L4:M4"/>
    <mergeCell ref="N4:O4"/>
  </mergeCells>
  <phoneticPr fontId="3"/>
  <printOptions horizontalCentered="1"/>
  <pageMargins left="0.69" right="0.72" top="0.7" bottom="0.69" header="0.31496062992125984" footer="0.19685039370078741"/>
  <pageSetup paperSize="9" scale="77" orientation="landscape" errors="dash" r:id="rId1"/>
  <headerFooter scaleWithDoc="0" alignWithMargins="0">
    <oddFooter>&amp;C９</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O61"/>
  <sheetViews>
    <sheetView zoomScaleNormal="100" zoomScaleSheetLayoutView="93" workbookViewId="0">
      <pane xSplit="1" ySplit="5" topLeftCell="B6" activePane="bottomRight" state="frozen"/>
      <selection activeCell="A110" sqref="A110"/>
      <selection pane="topRight" activeCell="A110" sqref="A110"/>
      <selection pane="bottomLeft" activeCell="A110" sqref="A110"/>
      <selection pane="bottomRight"/>
    </sheetView>
  </sheetViews>
  <sheetFormatPr defaultColWidth="10.375" defaultRowHeight="17.25" customHeight="1"/>
  <cols>
    <col min="1" max="1" width="13.625" style="26" customWidth="1"/>
    <col min="2" max="2" width="13.875" style="26" customWidth="1"/>
    <col min="3" max="3" width="12.125" style="25" customWidth="1"/>
    <col min="4" max="4" width="13.875" style="26" customWidth="1"/>
    <col min="5" max="5" width="12.125" style="25" customWidth="1"/>
    <col min="6" max="6" width="13.875" style="26" customWidth="1"/>
    <col min="7" max="7" width="13.125" style="25" bestFit="1" customWidth="1"/>
    <col min="8" max="8" width="13.875" style="26" customWidth="1"/>
    <col min="9" max="9" width="12.125" style="25" customWidth="1"/>
    <col min="10" max="10" width="13.875" style="26" customWidth="1"/>
    <col min="11" max="11" width="15.375" style="25" bestFit="1" customWidth="1"/>
    <col min="12" max="16384" width="10.375" style="26"/>
  </cols>
  <sheetData>
    <row r="1" spans="1:12" s="1363" customFormat="1" ht="12.75" customHeight="1">
      <c r="A1" s="1368"/>
      <c r="B1" s="1368"/>
      <c r="C1" s="1368"/>
      <c r="D1" s="1368"/>
      <c r="E1" s="1368"/>
      <c r="F1" s="1368"/>
      <c r="G1" s="1368"/>
      <c r="H1" s="1368"/>
      <c r="I1" s="1368"/>
      <c r="J1" s="1368"/>
      <c r="K1" s="1368"/>
    </row>
    <row r="2" spans="1:12" s="1363" customFormat="1" ht="15" customHeight="1">
      <c r="A2" s="1377" t="s">
        <v>80</v>
      </c>
      <c r="B2" s="1368"/>
      <c r="C2" s="1368"/>
      <c r="D2" s="1368"/>
      <c r="E2" s="1368"/>
      <c r="F2" s="1368"/>
      <c r="G2" s="1368"/>
      <c r="H2" s="1368"/>
      <c r="I2" s="1368"/>
      <c r="J2" s="1368"/>
      <c r="K2" s="1368"/>
    </row>
    <row r="3" spans="1:12" s="1363" customFormat="1" ht="15" customHeight="1" thickBot="1">
      <c r="A3" s="1378"/>
      <c r="B3" s="1369"/>
      <c r="C3" s="1369"/>
      <c r="D3" s="1369"/>
      <c r="E3" s="1369"/>
      <c r="F3" s="1369"/>
      <c r="G3" s="1369"/>
      <c r="H3" s="1369"/>
      <c r="I3" s="1369"/>
      <c r="J3" s="1369"/>
      <c r="K3" s="1370" t="s">
        <v>81</v>
      </c>
    </row>
    <row r="4" spans="1:12" s="19" customFormat="1" ht="17.25" customHeight="1">
      <c r="A4" s="1117"/>
      <c r="B4" s="2178" t="s">
        <v>82</v>
      </c>
      <c r="C4" s="2179"/>
      <c r="D4" s="2176" t="s">
        <v>32</v>
      </c>
      <c r="E4" s="2180"/>
      <c r="F4" s="2176" t="s">
        <v>24</v>
      </c>
      <c r="G4" s="2180"/>
      <c r="H4" s="2176" t="s">
        <v>25</v>
      </c>
      <c r="I4" s="2180"/>
      <c r="J4" s="2176" t="s">
        <v>31</v>
      </c>
      <c r="K4" s="2177"/>
      <c r="L4" s="20"/>
    </row>
    <row r="5" spans="1:12" s="22" customFormat="1" ht="14.25" thickBot="1">
      <c r="A5" s="1118"/>
      <c r="B5" s="185" t="s">
        <v>1</v>
      </c>
      <c r="C5" s="186" t="s">
        <v>120</v>
      </c>
      <c r="D5" s="187" t="s">
        <v>1</v>
      </c>
      <c r="E5" s="186" t="s">
        <v>120</v>
      </c>
      <c r="F5" s="188" t="s">
        <v>1</v>
      </c>
      <c r="G5" s="186" t="s">
        <v>120</v>
      </c>
      <c r="H5" s="188" t="s">
        <v>1</v>
      </c>
      <c r="I5" s="186" t="s">
        <v>120</v>
      </c>
      <c r="J5" s="188" t="s">
        <v>1</v>
      </c>
      <c r="K5" s="189" t="s">
        <v>120</v>
      </c>
      <c r="L5" s="21"/>
    </row>
    <row r="6" spans="1:12" s="19" customFormat="1" ht="21" customHeight="1">
      <c r="A6" s="1772" t="s">
        <v>435</v>
      </c>
      <c r="B6" s="190">
        <f>SUM(B11:B22)</f>
        <v>547786</v>
      </c>
      <c r="C6" s="191">
        <v>-34.9</v>
      </c>
      <c r="D6" s="192">
        <f>SUM(D11:D22)</f>
        <v>896412</v>
      </c>
      <c r="E6" s="193">
        <v>-33.9</v>
      </c>
      <c r="F6" s="194">
        <f>SUM(F11:F22)</f>
        <v>1256829</v>
      </c>
      <c r="G6" s="193">
        <v>-38.6</v>
      </c>
      <c r="H6" s="195">
        <f>SUM(H11:H22)</f>
        <v>1248468</v>
      </c>
      <c r="I6" s="193">
        <v>-37.4</v>
      </c>
      <c r="J6" s="196">
        <f t="shared" ref="J6:J7" si="0">SUM(H6,F6,D6,B6)</f>
        <v>3949495</v>
      </c>
      <c r="K6" s="197">
        <v>-36.700000000000003</v>
      </c>
      <c r="L6" s="20"/>
    </row>
    <row r="7" spans="1:12" s="19" customFormat="1" ht="21" customHeight="1">
      <c r="A7" s="1814" t="s">
        <v>441</v>
      </c>
      <c r="B7" s="198">
        <f>SUM(B23:B34)</f>
        <v>553248</v>
      </c>
      <c r="C7" s="201">
        <f t="shared" ref="C7" si="1">(B7/B6-1)*100</f>
        <v>0.99710470877314439</v>
      </c>
      <c r="D7" s="199">
        <f>SUM(D23:D34)</f>
        <v>851334</v>
      </c>
      <c r="E7" s="202">
        <f t="shared" ref="E7" si="2">(D7/D6-1)*100</f>
        <v>-5.0287144750404966</v>
      </c>
      <c r="F7" s="203">
        <f>SUM(F23:F34)</f>
        <v>1211064</v>
      </c>
      <c r="G7" s="202">
        <f t="shared" ref="G7" si="3">(F7/F6-1)*100</f>
        <v>-3.6413068126212922</v>
      </c>
      <c r="H7" s="200">
        <f>SUM(H23:H34)</f>
        <v>1294525</v>
      </c>
      <c r="I7" s="202">
        <f t="shared" ref="I7" si="4">(H7/H6-1)*100</f>
        <v>3.6890813380879628</v>
      </c>
      <c r="J7" s="204">
        <f t="shared" si="0"/>
        <v>3910171</v>
      </c>
      <c r="K7" s="205">
        <f t="shared" ref="K7" si="5">(J7/J6-1)*100</f>
        <v>-0.99567159852081977</v>
      </c>
      <c r="L7" s="20"/>
    </row>
    <row r="8" spans="1:12" s="19" customFormat="1" ht="21" hidden="1" customHeight="1">
      <c r="A8" s="1034" t="s">
        <v>323</v>
      </c>
      <c r="B8" s="190">
        <v>68154</v>
      </c>
      <c r="C8" s="191">
        <v>-12.138713420136648</v>
      </c>
      <c r="D8" s="192">
        <v>106325</v>
      </c>
      <c r="E8" s="193">
        <v>-4.1901329128182008</v>
      </c>
      <c r="F8" s="194">
        <v>165537</v>
      </c>
      <c r="G8" s="193">
        <v>0.45513298985964123</v>
      </c>
      <c r="H8" s="195">
        <v>158723</v>
      </c>
      <c r="I8" s="193">
        <v>-2.7903159622486684</v>
      </c>
      <c r="J8" s="196">
        <f t="shared" ref="J8:J34" si="6">SUM(H8,F8,D8,B8)</f>
        <v>498739</v>
      </c>
      <c r="K8" s="197">
        <v>-3.459469504133672</v>
      </c>
      <c r="L8" s="20"/>
    </row>
    <row r="9" spans="1:12" s="19" customFormat="1" ht="21" hidden="1" customHeight="1">
      <c r="A9" s="1035">
        <v>2</v>
      </c>
      <c r="B9" s="198">
        <v>66131</v>
      </c>
      <c r="C9" s="201">
        <v>-1.8245249406175779</v>
      </c>
      <c r="D9" s="199">
        <v>99792</v>
      </c>
      <c r="E9" s="202">
        <v>-6.9173942243116233</v>
      </c>
      <c r="F9" s="203">
        <v>154870</v>
      </c>
      <c r="G9" s="202">
        <v>-1.2592049475596889</v>
      </c>
      <c r="H9" s="200">
        <v>148034</v>
      </c>
      <c r="I9" s="202">
        <v>-6.9869434635635885</v>
      </c>
      <c r="J9" s="204">
        <f t="shared" si="6"/>
        <v>468827</v>
      </c>
      <c r="K9" s="205">
        <v>-4.4316066918484109</v>
      </c>
      <c r="L9" s="20"/>
    </row>
    <row r="10" spans="1:12" s="19" customFormat="1" ht="21" hidden="1" customHeight="1">
      <c r="A10" s="1035">
        <v>3</v>
      </c>
      <c r="B10" s="198">
        <v>53844</v>
      </c>
      <c r="C10" s="201">
        <v>-27.186671715259369</v>
      </c>
      <c r="D10" s="199">
        <v>81231</v>
      </c>
      <c r="E10" s="202">
        <v>-30.910745573000831</v>
      </c>
      <c r="F10" s="203">
        <v>124630</v>
      </c>
      <c r="G10" s="202">
        <v>-32.397467956193694</v>
      </c>
      <c r="H10" s="200">
        <v>112265</v>
      </c>
      <c r="I10" s="202">
        <v>-37.990554834433432</v>
      </c>
      <c r="J10" s="204">
        <f t="shared" si="6"/>
        <v>371970</v>
      </c>
      <c r="K10" s="205">
        <v>-33.209917331628738</v>
      </c>
      <c r="L10" s="20"/>
    </row>
    <row r="11" spans="1:12" s="19" customFormat="1" ht="21" customHeight="1">
      <c r="A11" s="1034" t="s">
        <v>399</v>
      </c>
      <c r="B11" s="190">
        <v>35409</v>
      </c>
      <c r="C11" s="191">
        <v>-51.217865704130276</v>
      </c>
      <c r="D11" s="192">
        <v>50749</v>
      </c>
      <c r="E11" s="193">
        <v>-56.619224686925676</v>
      </c>
      <c r="F11" s="194">
        <v>73112</v>
      </c>
      <c r="G11" s="193">
        <v>-58.855573563839371</v>
      </c>
      <c r="H11" s="195">
        <v>59379</v>
      </c>
      <c r="I11" s="193">
        <v>-65.146828354923727</v>
      </c>
      <c r="J11" s="196">
        <f t="shared" si="6"/>
        <v>218649</v>
      </c>
      <c r="K11" s="197">
        <v>-59.331406379037112</v>
      </c>
      <c r="L11" s="20"/>
    </row>
    <row r="12" spans="1:12" s="19" customFormat="1" ht="21" customHeight="1">
      <c r="A12" s="1035">
        <v>5</v>
      </c>
      <c r="B12" s="198">
        <v>31215</v>
      </c>
      <c r="C12" s="201">
        <v>-54.889662846655199</v>
      </c>
      <c r="D12" s="199">
        <v>40460</v>
      </c>
      <c r="E12" s="202">
        <v>-63.765974405129725</v>
      </c>
      <c r="F12" s="203">
        <v>65821</v>
      </c>
      <c r="G12" s="202">
        <v>-61.375825929794502</v>
      </c>
      <c r="H12" s="200">
        <v>65710</v>
      </c>
      <c r="I12" s="202">
        <v>-61.483226944742405</v>
      </c>
      <c r="J12" s="204">
        <f t="shared" si="6"/>
        <v>203206</v>
      </c>
      <c r="K12" s="205">
        <v>-61.062323353293415</v>
      </c>
      <c r="L12" s="20"/>
    </row>
    <row r="13" spans="1:12" s="19" customFormat="1" ht="21" customHeight="1">
      <c r="A13" s="1035">
        <v>6</v>
      </c>
      <c r="B13" s="198">
        <v>45771</v>
      </c>
      <c r="C13" s="201">
        <v>-34.466811751904245</v>
      </c>
      <c r="D13" s="199">
        <v>73670</v>
      </c>
      <c r="E13" s="202">
        <v>-36.26501020867218</v>
      </c>
      <c r="F13" s="203">
        <v>104189</v>
      </c>
      <c r="G13" s="202">
        <v>-39.698460469961802</v>
      </c>
      <c r="H13" s="200">
        <v>108390</v>
      </c>
      <c r="I13" s="202">
        <v>-36.100597785716815</v>
      </c>
      <c r="J13" s="204">
        <f t="shared" si="6"/>
        <v>332020</v>
      </c>
      <c r="K13" s="205">
        <v>-37.098124803443476</v>
      </c>
      <c r="L13" s="20"/>
    </row>
    <row r="14" spans="1:12" s="19" customFormat="1" ht="21" customHeight="1">
      <c r="A14" s="1034">
        <v>7</v>
      </c>
      <c r="B14" s="190">
        <v>47585</v>
      </c>
      <c r="C14" s="191">
        <v>-34.704155003018819</v>
      </c>
      <c r="D14" s="192">
        <v>92941</v>
      </c>
      <c r="E14" s="193">
        <v>-24.405023343581732</v>
      </c>
      <c r="F14" s="194">
        <v>123168</v>
      </c>
      <c r="G14" s="193">
        <v>-33.295061902234544</v>
      </c>
      <c r="H14" s="195">
        <v>131851</v>
      </c>
      <c r="I14" s="193">
        <v>-26.088760083188056</v>
      </c>
      <c r="J14" s="196">
        <f t="shared" si="6"/>
        <v>395545</v>
      </c>
      <c r="K14" s="197">
        <v>-29.222755650351871</v>
      </c>
      <c r="L14" s="20"/>
    </row>
    <row r="15" spans="1:12" s="19" customFormat="1" ht="21" customHeight="1">
      <c r="A15" s="1035">
        <v>8</v>
      </c>
      <c r="B15" s="198">
        <v>44890</v>
      </c>
      <c r="C15" s="201">
        <v>-43.604819156019545</v>
      </c>
      <c r="D15" s="199">
        <v>81523</v>
      </c>
      <c r="E15" s="202">
        <v>-37.015776380240119</v>
      </c>
      <c r="F15" s="203">
        <v>118145</v>
      </c>
      <c r="G15" s="202">
        <v>-36.977569146240633</v>
      </c>
      <c r="H15" s="200">
        <v>125831</v>
      </c>
      <c r="I15" s="202">
        <v>-36.571362321178334</v>
      </c>
      <c r="J15" s="204">
        <f t="shared" si="6"/>
        <v>370389</v>
      </c>
      <c r="K15" s="205">
        <v>-37.737190693921463</v>
      </c>
      <c r="L15" s="20"/>
    </row>
    <row r="16" spans="1:12" s="19" customFormat="1" ht="21" customHeight="1">
      <c r="A16" s="1035">
        <v>9</v>
      </c>
      <c r="B16" s="198">
        <v>46717</v>
      </c>
      <c r="C16" s="201">
        <v>-30.969619953897986</v>
      </c>
      <c r="D16" s="199">
        <v>82812</v>
      </c>
      <c r="E16" s="202">
        <v>-29.790589232725729</v>
      </c>
      <c r="F16" s="203">
        <v>115867</v>
      </c>
      <c r="G16" s="202">
        <v>-30.873131879605044</v>
      </c>
      <c r="H16" s="200">
        <v>120709</v>
      </c>
      <c r="I16" s="202">
        <v>-26.707995336863068</v>
      </c>
      <c r="J16" s="204">
        <f t="shared" si="6"/>
        <v>366105</v>
      </c>
      <c r="K16" s="205">
        <v>-29.314762220115576</v>
      </c>
      <c r="L16" s="20"/>
    </row>
    <row r="17" spans="1:12" s="19" customFormat="1" ht="21" customHeight="1">
      <c r="A17" s="1034">
        <v>10</v>
      </c>
      <c r="B17" s="190">
        <v>51185</v>
      </c>
      <c r="C17" s="191">
        <v>-26.656445234137671</v>
      </c>
      <c r="D17" s="192">
        <v>90393</v>
      </c>
      <c r="E17" s="193">
        <v>-22.239236096176185</v>
      </c>
      <c r="F17" s="194">
        <v>131951</v>
      </c>
      <c r="G17" s="193">
        <v>-24.727177304802705</v>
      </c>
      <c r="H17" s="195">
        <v>130252</v>
      </c>
      <c r="I17" s="193">
        <v>-22.542816365366313</v>
      </c>
      <c r="J17" s="196">
        <f t="shared" si="6"/>
        <v>403781</v>
      </c>
      <c r="K17" s="197">
        <v>-23.741524863547948</v>
      </c>
      <c r="L17" s="20"/>
    </row>
    <row r="18" spans="1:12" s="19" customFormat="1" ht="21" customHeight="1">
      <c r="A18" s="1035">
        <v>11</v>
      </c>
      <c r="B18" s="198">
        <v>50837</v>
      </c>
      <c r="C18" s="201">
        <v>-29.297803985925487</v>
      </c>
      <c r="D18" s="199">
        <v>87285</v>
      </c>
      <c r="E18" s="202">
        <v>-25.116462624720103</v>
      </c>
      <c r="F18" s="203">
        <v>114505</v>
      </c>
      <c r="G18" s="202">
        <v>-34.407401042561723</v>
      </c>
      <c r="H18" s="200">
        <v>124717</v>
      </c>
      <c r="I18" s="202">
        <v>-24.881495178495062</v>
      </c>
      <c r="J18" s="204">
        <f t="shared" si="6"/>
        <v>377344</v>
      </c>
      <c r="K18" s="205">
        <v>-28.67665543292739</v>
      </c>
      <c r="L18" s="20"/>
    </row>
    <row r="19" spans="1:12" s="19" customFormat="1" ht="21" customHeight="1">
      <c r="A19" s="1035">
        <v>12</v>
      </c>
      <c r="B19" s="131">
        <v>58450</v>
      </c>
      <c r="C19" s="206">
        <v>-26.461337158098686</v>
      </c>
      <c r="D19" s="207">
        <v>87123</v>
      </c>
      <c r="E19" s="208">
        <v>-28.335705061239935</v>
      </c>
      <c r="F19" s="209">
        <v>114084</v>
      </c>
      <c r="G19" s="208">
        <v>-40.505022059513749</v>
      </c>
      <c r="H19" s="210">
        <v>94384</v>
      </c>
      <c r="I19" s="208">
        <v>-50.202862765581393</v>
      </c>
      <c r="J19" s="211">
        <f t="shared" si="6"/>
        <v>354041</v>
      </c>
      <c r="K19" s="212">
        <v>-39.204147376808208</v>
      </c>
      <c r="L19" s="20"/>
    </row>
    <row r="20" spans="1:12" s="19" customFormat="1" ht="21" customHeight="1">
      <c r="A20" s="1034" t="s">
        <v>324</v>
      </c>
      <c r="B20" s="190">
        <v>42758</v>
      </c>
      <c r="C20" s="191">
        <f t="shared" ref="C20:C34" si="7">(B20/B8-1)*100</f>
        <v>-37.262669835959741</v>
      </c>
      <c r="D20" s="192">
        <v>66389</v>
      </c>
      <c r="E20" s="193">
        <f t="shared" ref="E20:E34" si="8">(D20/D8-1)*100</f>
        <v>-37.560310369151182</v>
      </c>
      <c r="F20" s="194">
        <v>96027</v>
      </c>
      <c r="G20" s="193">
        <f t="shared" ref="G20:G34" si="9">(F20/F8-1)*100</f>
        <v>-41.99061237064825</v>
      </c>
      <c r="H20" s="195">
        <v>82891</v>
      </c>
      <c r="I20" s="193">
        <f t="shared" ref="I20:I34" si="10">(H20/H8-1)*100</f>
        <v>-47.776314711793496</v>
      </c>
      <c r="J20" s="196">
        <f t="shared" si="6"/>
        <v>288065</v>
      </c>
      <c r="K20" s="197">
        <f>(J20/J8-1)*100</f>
        <v>-42.241332640920405</v>
      </c>
      <c r="L20" s="20"/>
    </row>
    <row r="21" spans="1:12" s="19" customFormat="1" ht="21" customHeight="1">
      <c r="A21" s="1035">
        <v>2</v>
      </c>
      <c r="B21" s="198">
        <v>42956</v>
      </c>
      <c r="C21" s="201">
        <f t="shared" si="7"/>
        <v>-35.04407917618061</v>
      </c>
      <c r="D21" s="199">
        <v>63938</v>
      </c>
      <c r="E21" s="202">
        <f t="shared" si="8"/>
        <v>-35.928731762065091</v>
      </c>
      <c r="F21" s="203">
        <v>88939</v>
      </c>
      <c r="G21" s="202">
        <f t="shared" si="9"/>
        <v>-42.571834441789889</v>
      </c>
      <c r="H21" s="200">
        <v>89466</v>
      </c>
      <c r="I21" s="202">
        <f t="shared" si="10"/>
        <v>-39.563883972600891</v>
      </c>
      <c r="J21" s="204">
        <f t="shared" si="6"/>
        <v>285299</v>
      </c>
      <c r="K21" s="205">
        <f>(J21/J9-1)*100</f>
        <v>-39.146209582639223</v>
      </c>
      <c r="L21" s="20"/>
    </row>
    <row r="22" spans="1:12" s="19" customFormat="1" ht="21" customHeight="1">
      <c r="A22" s="1035">
        <v>3</v>
      </c>
      <c r="B22" s="198">
        <v>50013</v>
      </c>
      <c r="C22" s="201">
        <f t="shared" si="7"/>
        <v>-7.1149988856697099</v>
      </c>
      <c r="D22" s="199">
        <v>79129</v>
      </c>
      <c r="E22" s="202">
        <f t="shared" si="8"/>
        <v>-2.5876820425699498</v>
      </c>
      <c r="F22" s="203">
        <v>111021</v>
      </c>
      <c r="G22" s="202">
        <f t="shared" si="9"/>
        <v>-10.919521784482066</v>
      </c>
      <c r="H22" s="200">
        <v>114888</v>
      </c>
      <c r="I22" s="202">
        <f t="shared" si="10"/>
        <v>2.3364361109873943</v>
      </c>
      <c r="J22" s="204">
        <f t="shared" si="6"/>
        <v>355051</v>
      </c>
      <c r="K22" s="205">
        <f>(J22/J10-1)*100</f>
        <v>-4.5484850928838361</v>
      </c>
      <c r="L22" s="20"/>
    </row>
    <row r="23" spans="1:12" s="19" customFormat="1" ht="21" customHeight="1">
      <c r="A23" s="1034">
        <v>4</v>
      </c>
      <c r="B23" s="190">
        <v>41446</v>
      </c>
      <c r="C23" s="191">
        <f t="shared" si="7"/>
        <v>17.049337738992911</v>
      </c>
      <c r="D23" s="192">
        <v>70434</v>
      </c>
      <c r="E23" s="193">
        <f t="shared" si="8"/>
        <v>38.788941654022736</v>
      </c>
      <c r="F23" s="192">
        <v>85627</v>
      </c>
      <c r="G23" s="193">
        <f t="shared" si="9"/>
        <v>17.117573038625665</v>
      </c>
      <c r="H23" s="192">
        <v>111984</v>
      </c>
      <c r="I23" s="193">
        <f t="shared" si="10"/>
        <v>88.591926438639931</v>
      </c>
      <c r="J23" s="196">
        <f t="shared" si="6"/>
        <v>309491</v>
      </c>
      <c r="K23" s="197">
        <f t="shared" ref="K23:K34" si="11">(J23/J11-1)*100</f>
        <v>41.546954250876979</v>
      </c>
      <c r="L23" s="20"/>
    </row>
    <row r="24" spans="1:12" s="19" customFormat="1" ht="21" customHeight="1">
      <c r="A24" s="1035">
        <v>5</v>
      </c>
      <c r="B24" s="198">
        <v>34734</v>
      </c>
      <c r="C24" s="201">
        <f t="shared" si="7"/>
        <v>11.273426237385875</v>
      </c>
      <c r="D24" s="199">
        <v>56344</v>
      </c>
      <c r="E24" s="202">
        <f t="shared" si="8"/>
        <v>39.258526940187835</v>
      </c>
      <c r="F24" s="199">
        <v>78553</v>
      </c>
      <c r="G24" s="202">
        <f t="shared" si="9"/>
        <v>19.343370656781268</v>
      </c>
      <c r="H24" s="199">
        <v>102950</v>
      </c>
      <c r="I24" s="202">
        <f t="shared" si="10"/>
        <v>56.67326129964998</v>
      </c>
      <c r="J24" s="204">
        <f t="shared" si="6"/>
        <v>272581</v>
      </c>
      <c r="K24" s="205">
        <f t="shared" si="11"/>
        <v>34.140232079761425</v>
      </c>
      <c r="L24" s="20"/>
    </row>
    <row r="25" spans="1:12" s="19" customFormat="1" ht="21" customHeight="1">
      <c r="A25" s="1035">
        <v>6</v>
      </c>
      <c r="B25" s="198">
        <v>45304</v>
      </c>
      <c r="C25" s="201">
        <f t="shared" si="7"/>
        <v>-1.0202966944134917</v>
      </c>
      <c r="D25" s="199">
        <v>67249</v>
      </c>
      <c r="E25" s="202">
        <f t="shared" si="8"/>
        <v>-8.7158952083616121</v>
      </c>
      <c r="F25" s="199">
        <v>107208</v>
      </c>
      <c r="G25" s="265">
        <f t="shared" si="9"/>
        <v>2.8976187505398876</v>
      </c>
      <c r="H25" s="199">
        <v>92121</v>
      </c>
      <c r="I25" s="202">
        <f t="shared" si="10"/>
        <v>-15.009687240520343</v>
      </c>
      <c r="J25" s="204">
        <f t="shared" si="6"/>
        <v>311882</v>
      </c>
      <c r="K25" s="205">
        <f t="shared" si="11"/>
        <v>-6.0652972712487152</v>
      </c>
      <c r="L25" s="20"/>
    </row>
    <row r="26" spans="1:12" s="19" customFormat="1" ht="21" customHeight="1">
      <c r="A26" s="1034">
        <v>7</v>
      </c>
      <c r="B26" s="190">
        <v>51214</v>
      </c>
      <c r="C26" s="213">
        <f t="shared" si="7"/>
        <v>7.6263528422822358</v>
      </c>
      <c r="D26" s="192">
        <v>82950</v>
      </c>
      <c r="E26" s="266">
        <f t="shared" si="8"/>
        <v>-10.749830537652915</v>
      </c>
      <c r="F26" s="192">
        <v>121065</v>
      </c>
      <c r="G26" s="250">
        <f t="shared" si="9"/>
        <v>-1.7074240062353807</v>
      </c>
      <c r="H26" s="192">
        <v>118716</v>
      </c>
      <c r="I26" s="266">
        <f t="shared" si="10"/>
        <v>-9.9620025634997056</v>
      </c>
      <c r="J26" s="267">
        <f t="shared" si="6"/>
        <v>373945</v>
      </c>
      <c r="K26" s="268">
        <f t="shared" si="11"/>
        <v>-5.4608198814294244</v>
      </c>
      <c r="L26" s="20"/>
    </row>
    <row r="27" spans="1:12" s="19" customFormat="1" ht="21" customHeight="1">
      <c r="A27" s="1035">
        <v>8</v>
      </c>
      <c r="B27" s="198">
        <v>48452</v>
      </c>
      <c r="C27" s="201">
        <f t="shared" si="7"/>
        <v>7.9349521051459204</v>
      </c>
      <c r="D27" s="199">
        <v>70170</v>
      </c>
      <c r="E27" s="202">
        <f t="shared" si="8"/>
        <v>-13.926131275836262</v>
      </c>
      <c r="F27" s="199">
        <v>100083</v>
      </c>
      <c r="G27" s="202">
        <f t="shared" si="9"/>
        <v>-15.28799356722671</v>
      </c>
      <c r="H27" s="199">
        <v>105143</v>
      </c>
      <c r="I27" s="202">
        <f t="shared" si="10"/>
        <v>-16.441099570058249</v>
      </c>
      <c r="J27" s="204">
        <f t="shared" si="6"/>
        <v>323848</v>
      </c>
      <c r="K27" s="205">
        <f t="shared" si="11"/>
        <v>-12.565437958470692</v>
      </c>
      <c r="L27" s="20"/>
    </row>
    <row r="28" spans="1:12" s="19" customFormat="1" ht="21" customHeight="1">
      <c r="A28" s="1035">
        <v>9</v>
      </c>
      <c r="B28" s="198">
        <v>38207</v>
      </c>
      <c r="C28" s="201">
        <f t="shared" si="7"/>
        <v>-18.216066956354215</v>
      </c>
      <c r="D28" s="199">
        <v>56442</v>
      </c>
      <c r="E28" s="202">
        <f t="shared" si="8"/>
        <v>-31.843211128821913</v>
      </c>
      <c r="F28" s="199">
        <v>86510</v>
      </c>
      <c r="G28" s="202">
        <f t="shared" si="9"/>
        <v>-25.336808582253788</v>
      </c>
      <c r="H28" s="199">
        <v>76880</v>
      </c>
      <c r="I28" s="202">
        <f t="shared" si="10"/>
        <v>-36.309637226718806</v>
      </c>
      <c r="J28" s="204">
        <f t="shared" si="6"/>
        <v>258039</v>
      </c>
      <c r="K28" s="205">
        <f t="shared" si="11"/>
        <v>-29.517761297988287</v>
      </c>
      <c r="L28" s="20"/>
    </row>
    <row r="29" spans="1:12" s="19" customFormat="1" ht="21" customHeight="1">
      <c r="A29" s="1034">
        <v>10</v>
      </c>
      <c r="B29" s="190">
        <v>50086</v>
      </c>
      <c r="C29" s="271">
        <f t="shared" si="7"/>
        <v>-2.147113412132462</v>
      </c>
      <c r="D29" s="192">
        <v>76663</v>
      </c>
      <c r="E29" s="272">
        <f t="shared" si="8"/>
        <v>-15.189229254477665</v>
      </c>
      <c r="F29" s="192">
        <v>113703</v>
      </c>
      <c r="G29" s="272">
        <f t="shared" si="9"/>
        <v>-13.82937605626331</v>
      </c>
      <c r="H29" s="192">
        <v>117821</v>
      </c>
      <c r="I29" s="272">
        <f t="shared" si="10"/>
        <v>-9.5438073887541108</v>
      </c>
      <c r="J29" s="273">
        <f t="shared" si="6"/>
        <v>358273</v>
      </c>
      <c r="K29" s="274">
        <f t="shared" si="11"/>
        <v>-11.270465920882856</v>
      </c>
      <c r="L29" s="20"/>
    </row>
    <row r="30" spans="1:12" s="19" customFormat="1" ht="21" customHeight="1">
      <c r="A30" s="1035">
        <v>11</v>
      </c>
      <c r="B30" s="198">
        <v>53766</v>
      </c>
      <c r="C30" s="201">
        <f t="shared" si="7"/>
        <v>5.761551625784378</v>
      </c>
      <c r="D30" s="199">
        <v>86806</v>
      </c>
      <c r="E30" s="202">
        <f t="shared" si="8"/>
        <v>-0.54877699490175624</v>
      </c>
      <c r="F30" s="199">
        <v>111691</v>
      </c>
      <c r="G30" s="202">
        <f t="shared" si="9"/>
        <v>-2.4575346054757419</v>
      </c>
      <c r="H30" s="199">
        <v>126016</v>
      </c>
      <c r="I30" s="202">
        <f t="shared" si="10"/>
        <v>1.0415580875101194</v>
      </c>
      <c r="J30" s="204">
        <f t="shared" si="6"/>
        <v>378279</v>
      </c>
      <c r="K30" s="205">
        <f t="shared" si="11"/>
        <v>0.24778451492537545</v>
      </c>
      <c r="L30" s="20"/>
    </row>
    <row r="31" spans="1:12" s="19" customFormat="1" ht="21" customHeight="1">
      <c r="A31" s="1035">
        <v>12</v>
      </c>
      <c r="B31" s="198">
        <v>53272</v>
      </c>
      <c r="C31" s="201">
        <f t="shared" si="7"/>
        <v>-8.8588537211291669</v>
      </c>
      <c r="D31" s="199">
        <v>96369</v>
      </c>
      <c r="E31" s="202">
        <f t="shared" si="8"/>
        <v>10.612582211356347</v>
      </c>
      <c r="F31" s="199">
        <v>126721</v>
      </c>
      <c r="G31" s="202">
        <f t="shared" si="9"/>
        <v>11.076925773991086</v>
      </c>
      <c r="H31" s="199">
        <v>150650</v>
      </c>
      <c r="I31" s="202">
        <f t="shared" si="10"/>
        <v>59.613917613154776</v>
      </c>
      <c r="J31" s="204">
        <f t="shared" si="6"/>
        <v>427012</v>
      </c>
      <c r="K31" s="205">
        <f t="shared" si="11"/>
        <v>20.61088969921563</v>
      </c>
      <c r="L31" s="20"/>
    </row>
    <row r="32" spans="1:12" s="19" customFormat="1" ht="21" customHeight="1">
      <c r="A32" s="1034" t="s">
        <v>449</v>
      </c>
      <c r="B32" s="190">
        <v>48166</v>
      </c>
      <c r="C32" s="271">
        <f t="shared" si="7"/>
        <v>12.647925534402926</v>
      </c>
      <c r="D32" s="192">
        <v>70445</v>
      </c>
      <c r="E32" s="272">
        <f t="shared" si="8"/>
        <v>6.1094458419316489</v>
      </c>
      <c r="F32" s="192">
        <v>89266</v>
      </c>
      <c r="G32" s="272">
        <f t="shared" si="9"/>
        <v>-7.0407281285471797</v>
      </c>
      <c r="H32" s="192">
        <v>116613</v>
      </c>
      <c r="I32" s="272">
        <f t="shared" si="10"/>
        <v>40.68234187064941</v>
      </c>
      <c r="J32" s="273">
        <f t="shared" si="6"/>
        <v>324490</v>
      </c>
      <c r="K32" s="274">
        <f t="shared" si="11"/>
        <v>12.644715602381407</v>
      </c>
      <c r="L32" s="20"/>
    </row>
    <row r="33" spans="1:12" s="19" customFormat="1" ht="21" customHeight="1">
      <c r="A33" s="1035">
        <v>2</v>
      </c>
      <c r="B33" s="198">
        <v>39738</v>
      </c>
      <c r="C33" s="201">
        <f t="shared" si="7"/>
        <v>-7.4913865350591298</v>
      </c>
      <c r="D33" s="199">
        <v>50148</v>
      </c>
      <c r="E33" s="202">
        <f t="shared" si="8"/>
        <v>-21.567768776001749</v>
      </c>
      <c r="F33" s="199">
        <v>82731</v>
      </c>
      <c r="G33" s="202">
        <f t="shared" si="9"/>
        <v>-6.9800649883628108</v>
      </c>
      <c r="H33" s="199">
        <v>70179</v>
      </c>
      <c r="I33" s="202">
        <f t="shared" si="10"/>
        <v>-21.557910267587687</v>
      </c>
      <c r="J33" s="204">
        <f t="shared" si="6"/>
        <v>242796</v>
      </c>
      <c r="K33" s="205">
        <f t="shared" si="11"/>
        <v>-14.897703812491459</v>
      </c>
      <c r="L33" s="20"/>
    </row>
    <row r="34" spans="1:12" s="19" customFormat="1" ht="21" customHeight="1" thickBot="1">
      <c r="A34" s="1035">
        <v>3</v>
      </c>
      <c r="B34" s="198">
        <v>48863</v>
      </c>
      <c r="C34" s="201">
        <f t="shared" si="7"/>
        <v>-2.2994021554395894</v>
      </c>
      <c r="D34" s="199">
        <v>67314</v>
      </c>
      <c r="E34" s="202">
        <f t="shared" si="8"/>
        <v>-14.931314688672925</v>
      </c>
      <c r="F34" s="199">
        <v>107906</v>
      </c>
      <c r="G34" s="202">
        <f t="shared" si="9"/>
        <v>-2.8057754839174609</v>
      </c>
      <c r="H34" s="199">
        <v>105452</v>
      </c>
      <c r="I34" s="202">
        <f t="shared" si="10"/>
        <v>-8.2132163498363617</v>
      </c>
      <c r="J34" s="204">
        <f t="shared" si="6"/>
        <v>329535</v>
      </c>
      <c r="K34" s="205">
        <f t="shared" si="11"/>
        <v>-7.186573196526691</v>
      </c>
      <c r="L34" s="20"/>
    </row>
    <row r="35" spans="1:12" ht="21" customHeight="1">
      <c r="A35" s="2123" t="s">
        <v>392</v>
      </c>
      <c r="B35" s="2170" t="s">
        <v>41</v>
      </c>
      <c r="C35" s="2171"/>
      <c r="D35" s="2171"/>
      <c r="E35" s="2171"/>
      <c r="F35" s="2171"/>
      <c r="G35" s="2171"/>
      <c r="H35" s="2171"/>
      <c r="I35" s="2171"/>
      <c r="J35" s="2171"/>
      <c r="K35" s="2172"/>
    </row>
    <row r="36" spans="1:12" ht="21" customHeight="1" thickBot="1">
      <c r="A36" s="2125"/>
      <c r="B36" s="2173" t="s">
        <v>105</v>
      </c>
      <c r="C36" s="2174"/>
      <c r="D36" s="2174"/>
      <c r="E36" s="2174"/>
      <c r="F36" s="2174"/>
      <c r="G36" s="2174"/>
      <c r="H36" s="2174"/>
      <c r="I36" s="2174"/>
      <c r="J36" s="2174"/>
      <c r="K36" s="2175"/>
    </row>
    <row r="37" spans="1:12" ht="15" customHeight="1">
      <c r="A37" s="95"/>
      <c r="B37" s="23"/>
      <c r="C37" s="23"/>
      <c r="D37" s="23"/>
      <c r="E37" s="23"/>
      <c r="F37" s="23"/>
      <c r="G37" s="23"/>
      <c r="H37" s="23"/>
      <c r="I37" s="23"/>
      <c r="J37" s="23"/>
      <c r="K37" s="23"/>
    </row>
    <row r="38" spans="1:12" ht="15" customHeight="1">
      <c r="A38" s="24"/>
      <c r="B38" s="24"/>
      <c r="E38" s="27"/>
      <c r="F38" s="24"/>
      <c r="G38" s="27"/>
      <c r="H38" s="24"/>
      <c r="I38" s="27"/>
      <c r="J38" s="3"/>
      <c r="K38" s="27"/>
    </row>
    <row r="39" spans="1:12" ht="15" customHeight="1">
      <c r="A39" s="24"/>
      <c r="B39" s="24"/>
      <c r="C39" s="27"/>
      <c r="D39" s="24"/>
      <c r="E39" s="27"/>
      <c r="F39" s="24"/>
      <c r="G39" s="27"/>
      <c r="H39" s="24"/>
      <c r="I39" s="27"/>
      <c r="J39" s="16"/>
      <c r="K39" s="27"/>
    </row>
    <row r="40" spans="1:12" ht="15" customHeight="1">
      <c r="A40" s="24"/>
      <c r="B40" s="24"/>
      <c r="C40" s="27"/>
      <c r="D40" s="24"/>
      <c r="E40" s="27"/>
      <c r="F40" s="24"/>
      <c r="G40" s="27"/>
      <c r="H40" s="24"/>
      <c r="I40" s="27"/>
      <c r="J40" s="16"/>
      <c r="K40" s="27"/>
    </row>
    <row r="41" spans="1:12" ht="15" customHeight="1">
      <c r="J41" s="3"/>
    </row>
    <row r="42" spans="1:12" ht="15" customHeight="1">
      <c r="F42" s="25"/>
      <c r="H42" s="25"/>
      <c r="J42" s="3"/>
    </row>
    <row r="43" spans="1:12" ht="15" customHeight="1">
      <c r="F43" s="25"/>
      <c r="H43" s="25"/>
      <c r="J43" s="25"/>
    </row>
    <row r="44" spans="1:12" ht="15" customHeight="1">
      <c r="A44" s="28"/>
      <c r="F44" s="25"/>
      <c r="H44" s="25"/>
      <c r="J44" s="25"/>
    </row>
    <row r="45" spans="1:12" ht="15" customHeight="1">
      <c r="A45" s="28"/>
      <c r="F45" s="25"/>
      <c r="H45" s="25"/>
      <c r="J45" s="25"/>
    </row>
    <row r="46" spans="1:12" ht="15" customHeight="1">
      <c r="A46" s="28"/>
      <c r="F46" s="25"/>
      <c r="H46" s="25"/>
      <c r="I46" s="29"/>
      <c r="J46" s="30"/>
      <c r="K46" s="30"/>
    </row>
    <row r="47" spans="1:12" ht="15" customHeight="1">
      <c r="A47" s="28"/>
      <c r="F47" s="25"/>
      <c r="H47" s="25"/>
      <c r="I47" s="30"/>
      <c r="J47" s="30"/>
      <c r="K47" s="30"/>
    </row>
    <row r="48" spans="1:12" ht="15" customHeight="1">
      <c r="A48" s="28"/>
      <c r="F48" s="25"/>
      <c r="H48" s="25"/>
      <c r="I48" s="30"/>
      <c r="J48" s="30"/>
      <c r="K48" s="30"/>
    </row>
    <row r="49" spans="1:15" ht="17.25" customHeight="1">
      <c r="A49" s="28"/>
    </row>
    <row r="53" spans="1:15" ht="17.25" customHeight="1">
      <c r="O53" s="3"/>
    </row>
    <row r="57" spans="1:15" ht="17.25" customHeight="1">
      <c r="G57" s="26"/>
      <c r="I57" s="26"/>
      <c r="K57" s="26"/>
    </row>
    <row r="61" spans="1:15" ht="17.25" customHeight="1">
      <c r="C61" s="26"/>
      <c r="E61" s="26"/>
      <c r="G61" s="26"/>
      <c r="I61" s="26"/>
      <c r="K61" s="26"/>
    </row>
  </sheetData>
  <mergeCells count="8">
    <mergeCell ref="B35:K35"/>
    <mergeCell ref="B36:K36"/>
    <mergeCell ref="A35:A36"/>
    <mergeCell ref="J4:K4"/>
    <mergeCell ref="B4:C4"/>
    <mergeCell ref="D4:E4"/>
    <mergeCell ref="F4:G4"/>
    <mergeCell ref="H4:I4"/>
  </mergeCells>
  <phoneticPr fontId="3"/>
  <printOptions horizontalCentered="1" gridLinesSet="0"/>
  <pageMargins left="0.69" right="0.72" top="0.7" bottom="0.7" header="0.31496062992125984" footer="0.32"/>
  <pageSetup paperSize="9" scale="82" firstPageNumber="12" orientation="landscape" errors="dash" r:id="rId1"/>
  <headerFooter scaleWithDoc="0" alignWithMargins="0">
    <oddFooter>&amp;C１０</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S89"/>
  <sheetViews>
    <sheetView zoomScaleNormal="100" zoomScaleSheetLayoutView="95" workbookViewId="0"/>
  </sheetViews>
  <sheetFormatPr defaultColWidth="9" defaultRowHeight="13.5"/>
  <cols>
    <col min="1" max="1" width="13.625" style="74" customWidth="1"/>
    <col min="2" max="11" width="15.625" style="74" customWidth="1"/>
    <col min="12" max="13" width="3.875" style="74" customWidth="1"/>
    <col min="14" max="14" width="7.25" style="18" customWidth="1"/>
    <col min="15" max="15" width="13" style="18" customWidth="1"/>
    <col min="16" max="16" width="13.125" style="18" customWidth="1"/>
    <col min="17" max="17" width="11.375" style="18" bestFit="1" customWidth="1"/>
    <col min="18" max="18" width="14.25" style="18" bestFit="1" customWidth="1"/>
    <col min="19" max="16384" width="9" style="18"/>
  </cols>
  <sheetData>
    <row r="1" spans="1:17" s="1374" customFormat="1" ht="17.25" customHeight="1">
      <c r="A1" s="1372"/>
      <c r="B1" s="1372"/>
      <c r="C1" s="1372"/>
      <c r="D1" s="1373"/>
      <c r="E1" s="1373"/>
      <c r="F1" s="1373"/>
      <c r="G1" s="1373"/>
      <c r="H1" s="1373"/>
      <c r="I1" s="1373"/>
      <c r="J1" s="1373"/>
      <c r="K1" s="1373"/>
      <c r="L1" s="1373"/>
      <c r="M1" s="1373"/>
    </row>
    <row r="2" spans="1:17" s="1374" customFormat="1" ht="17.25" customHeight="1">
      <c r="A2" s="1379" t="s">
        <v>71</v>
      </c>
      <c r="B2" s="1372"/>
      <c r="C2" s="1372"/>
      <c r="D2" s="1373"/>
      <c r="E2" s="1373"/>
      <c r="F2" s="1373"/>
      <c r="G2" s="1373"/>
      <c r="H2" s="1373"/>
      <c r="I2" s="1373"/>
      <c r="J2" s="1373"/>
      <c r="K2" s="1373"/>
      <c r="L2" s="1373"/>
      <c r="M2" s="1373"/>
    </row>
    <row r="3" spans="1:17" s="1374" customFormat="1" ht="17.25" customHeight="1" thickBot="1">
      <c r="A3" s="1380" t="s">
        <v>19</v>
      </c>
      <c r="B3" s="1375"/>
      <c r="C3" s="1375"/>
      <c r="D3" s="1373"/>
      <c r="E3" s="1373"/>
      <c r="F3" s="1373"/>
      <c r="G3" s="1373"/>
      <c r="H3" s="1373"/>
      <c r="I3" s="1373"/>
      <c r="J3" s="1373"/>
      <c r="K3" s="1376" t="s">
        <v>81</v>
      </c>
      <c r="L3" s="1376"/>
      <c r="M3" s="1373"/>
    </row>
    <row r="4" spans="1:17" ht="20.25" customHeight="1">
      <c r="A4" s="1117"/>
      <c r="B4" s="2181" t="s">
        <v>110</v>
      </c>
      <c r="C4" s="2182"/>
      <c r="D4" s="2183" t="s">
        <v>112</v>
      </c>
      <c r="E4" s="2182"/>
      <c r="F4" s="2183" t="s">
        <v>33</v>
      </c>
      <c r="G4" s="2181"/>
      <c r="H4" s="2183" t="s">
        <v>34</v>
      </c>
      <c r="I4" s="2182"/>
      <c r="J4" s="2181" t="s">
        <v>79</v>
      </c>
      <c r="K4" s="2184"/>
      <c r="L4" s="103"/>
      <c r="N4" s="3"/>
      <c r="O4" s="3"/>
    </row>
    <row r="5" spans="1:17" ht="14.25" thickBot="1">
      <c r="A5" s="1118"/>
      <c r="B5" s="1134" t="s">
        <v>1</v>
      </c>
      <c r="C5" s="1305" t="s">
        <v>120</v>
      </c>
      <c r="D5" s="1305" t="s">
        <v>1</v>
      </c>
      <c r="E5" s="1305" t="s">
        <v>120</v>
      </c>
      <c r="F5" s="1305" t="s">
        <v>1</v>
      </c>
      <c r="G5" s="1305" t="s">
        <v>120</v>
      </c>
      <c r="H5" s="1305" t="s">
        <v>19</v>
      </c>
      <c r="I5" s="1305" t="s">
        <v>120</v>
      </c>
      <c r="J5" s="1134" t="s">
        <v>1</v>
      </c>
      <c r="K5" s="1312" t="s">
        <v>120</v>
      </c>
      <c r="L5" s="115"/>
      <c r="M5" s="115"/>
      <c r="N5" s="3"/>
      <c r="O5" s="3"/>
      <c r="P5" s="3"/>
      <c r="Q5" s="3"/>
    </row>
    <row r="6" spans="1:17" s="113" customFormat="1" ht="20.25" customHeight="1">
      <c r="A6" s="1491" t="s">
        <v>435</v>
      </c>
      <c r="B6" s="1492">
        <f>SUM(B11:B22)</f>
        <v>338263</v>
      </c>
      <c r="C6" s="1775">
        <v>-54.4</v>
      </c>
      <c r="D6" s="1493">
        <f>SUM(D11:D22)</f>
        <v>379118.5</v>
      </c>
      <c r="E6" s="1775">
        <v>-54.4</v>
      </c>
      <c r="F6" s="1888">
        <f>SUM(F11:F22)</f>
        <v>9908</v>
      </c>
      <c r="G6" s="1775">
        <v>-55</v>
      </c>
      <c r="H6" s="1894">
        <f>SUM(H11:H22)</f>
        <v>651260</v>
      </c>
      <c r="I6" s="1775">
        <v>-51.6</v>
      </c>
      <c r="J6" s="1959">
        <f>SUM(J11:J22)</f>
        <v>1378549.5</v>
      </c>
      <c r="K6" s="1913">
        <v>-54.9</v>
      </c>
      <c r="L6" s="1817"/>
    </row>
    <row r="7" spans="1:17" s="3" customFormat="1" ht="20.25" customHeight="1">
      <c r="A7" s="1491" t="s">
        <v>436</v>
      </c>
      <c r="B7" s="1492">
        <f>SUM(B23:B34)</f>
        <v>385086</v>
      </c>
      <c r="C7" s="1960">
        <f t="shared" ref="C7:K7" si="0">(B7/B6-1)*100</f>
        <v>13.842187883392508</v>
      </c>
      <c r="D7" s="1493">
        <f>SUM(D23:D34)</f>
        <v>419594</v>
      </c>
      <c r="E7" s="1961">
        <f t="shared" si="0"/>
        <v>10.676213373918708</v>
      </c>
      <c r="F7" s="1815">
        <f>SUM(F23:F34)</f>
        <v>17901</v>
      </c>
      <c r="G7" s="1962">
        <f t="shared" si="0"/>
        <v>80.672184093661684</v>
      </c>
      <c r="H7" s="1895">
        <f>SUM(H23:H34)</f>
        <v>774022.5</v>
      </c>
      <c r="I7" s="1963">
        <f t="shared" si="0"/>
        <v>18.84999846451494</v>
      </c>
      <c r="J7" s="1816">
        <f>SUM(J23:J34)</f>
        <v>1596603.5</v>
      </c>
      <c r="K7" s="1964">
        <f t="shared" si="0"/>
        <v>15.81764020805927</v>
      </c>
      <c r="L7" s="1818"/>
    </row>
    <row r="8" spans="1:17" ht="21" hidden="1" customHeight="1">
      <c r="A8" s="1496" t="s">
        <v>323</v>
      </c>
      <c r="B8" s="1660">
        <v>56967</v>
      </c>
      <c r="C8" s="1661">
        <v>-1.9517736355656568</v>
      </c>
      <c r="D8" s="1662">
        <v>67809</v>
      </c>
      <c r="E8" s="1663">
        <v>-1.049928132091027</v>
      </c>
      <c r="F8" s="1664">
        <v>1504</v>
      </c>
      <c r="G8" s="1663">
        <v>9.8612125639152559</v>
      </c>
      <c r="H8" s="1662">
        <v>105632</v>
      </c>
      <c r="I8" s="1663">
        <v>7.5934281960133188</v>
      </c>
      <c r="J8" s="1665">
        <v>231912</v>
      </c>
      <c r="K8" s="1666">
        <v>-2.0043903479952898</v>
      </c>
      <c r="L8" s="73"/>
      <c r="M8" s="73"/>
      <c r="N8" s="3"/>
      <c r="O8" s="3"/>
    </row>
    <row r="9" spans="1:17" ht="21" hidden="1" customHeight="1">
      <c r="A9" s="1035">
        <v>2</v>
      </c>
      <c r="B9" s="1667">
        <v>44963</v>
      </c>
      <c r="C9" s="1668">
        <v>-9.66568891389079</v>
      </c>
      <c r="D9" s="1669">
        <v>59229</v>
      </c>
      <c r="E9" s="1670">
        <v>0.78101071975498204</v>
      </c>
      <c r="F9" s="1671">
        <v>991</v>
      </c>
      <c r="G9" s="1670">
        <v>3.5527690700104531</v>
      </c>
      <c r="H9" s="1669">
        <v>80262</v>
      </c>
      <c r="I9" s="1670">
        <v>0.58777085709271759</v>
      </c>
      <c r="J9" s="1672">
        <v>185445</v>
      </c>
      <c r="K9" s="1673">
        <v>-6.4231432983136045</v>
      </c>
      <c r="L9" s="73"/>
      <c r="M9" s="73"/>
      <c r="N9" s="3"/>
      <c r="O9" s="3"/>
    </row>
    <row r="10" spans="1:17" ht="21" hidden="1" customHeight="1">
      <c r="A10" s="1035">
        <v>3</v>
      </c>
      <c r="B10" s="1137">
        <v>37552</v>
      </c>
      <c r="C10" s="1668">
        <v>-54.323525476506141</v>
      </c>
      <c r="D10" s="1669">
        <v>46238</v>
      </c>
      <c r="E10" s="1670">
        <v>-41.495694863570506</v>
      </c>
      <c r="F10" s="1671">
        <v>1301</v>
      </c>
      <c r="G10" s="1670">
        <v>-46.372629843363569</v>
      </c>
      <c r="H10" s="1669">
        <v>73467.5</v>
      </c>
      <c r="I10" s="1670">
        <v>-41.032823529883899</v>
      </c>
      <c r="J10" s="1672">
        <v>158558.5</v>
      </c>
      <c r="K10" s="1673">
        <v>-47.042133564903722</v>
      </c>
      <c r="L10" s="73"/>
      <c r="M10" s="73"/>
      <c r="N10" s="3"/>
      <c r="O10" s="3"/>
    </row>
    <row r="11" spans="1:17" ht="21" customHeight="1">
      <c r="A11" s="1496" t="s">
        <v>399</v>
      </c>
      <c r="B11" s="1660">
        <v>16432</v>
      </c>
      <c r="C11" s="1661">
        <v>-78.379800797336955</v>
      </c>
      <c r="D11" s="1662">
        <v>16445</v>
      </c>
      <c r="E11" s="1663">
        <v>-78.036874545078163</v>
      </c>
      <c r="F11" s="1664">
        <v>237</v>
      </c>
      <c r="G11" s="1663">
        <v>-89.677700348432055</v>
      </c>
      <c r="H11" s="1662">
        <v>35157.5</v>
      </c>
      <c r="I11" s="1663">
        <v>-74.914377452729212</v>
      </c>
      <c r="J11" s="1665">
        <f t="shared" ref="J11:J34" si="1">B11+D11+F11+H11</f>
        <v>68271.5</v>
      </c>
      <c r="K11" s="1666">
        <v>-77.539646899555706</v>
      </c>
      <c r="L11" s="73"/>
      <c r="M11" s="73"/>
      <c r="N11" s="3"/>
      <c r="O11" s="3"/>
    </row>
    <row r="12" spans="1:17" ht="21" customHeight="1">
      <c r="A12" s="1035">
        <v>5</v>
      </c>
      <c r="B12" s="1674">
        <v>14804</v>
      </c>
      <c r="C12" s="1668">
        <v>-82.712474017329569</v>
      </c>
      <c r="D12" s="1669">
        <v>10282</v>
      </c>
      <c r="E12" s="1670">
        <v>-87.772842677321734</v>
      </c>
      <c r="F12" s="1671">
        <v>88</v>
      </c>
      <c r="G12" s="1670">
        <v>-95.684158901422265</v>
      </c>
      <c r="H12" s="1669">
        <v>29819</v>
      </c>
      <c r="I12" s="1670">
        <v>-81.451981600644416</v>
      </c>
      <c r="J12" s="1672">
        <f t="shared" si="1"/>
        <v>54993</v>
      </c>
      <c r="K12" s="1673">
        <v>-84.196641789972503</v>
      </c>
      <c r="L12" s="73"/>
      <c r="M12" s="73"/>
      <c r="N12" s="3"/>
      <c r="O12" s="3"/>
    </row>
    <row r="13" spans="1:17" ht="21" customHeight="1">
      <c r="A13" s="1035">
        <v>6</v>
      </c>
      <c r="B13" s="1674">
        <v>21092</v>
      </c>
      <c r="C13" s="1668">
        <v>-56.88647234373083</v>
      </c>
      <c r="D13" s="1669">
        <v>25394.5</v>
      </c>
      <c r="E13" s="1670">
        <v>-57.90734294712415</v>
      </c>
      <c r="F13" s="1671">
        <v>72</v>
      </c>
      <c r="G13" s="1670">
        <v>-93.484162895927597</v>
      </c>
      <c r="H13" s="1669">
        <v>41316.5</v>
      </c>
      <c r="I13" s="1670">
        <v>-50.198283551505504</v>
      </c>
      <c r="J13" s="1672">
        <f t="shared" si="1"/>
        <v>87875</v>
      </c>
      <c r="K13" s="1673">
        <v>-56.391958751631435</v>
      </c>
      <c r="L13" s="73"/>
      <c r="M13" s="73"/>
      <c r="N13" s="3"/>
      <c r="O13" s="3"/>
    </row>
    <row r="14" spans="1:17" ht="21" customHeight="1">
      <c r="A14" s="1496">
        <v>7</v>
      </c>
      <c r="B14" s="1660">
        <v>28092</v>
      </c>
      <c r="C14" s="1661">
        <v>-52.375139863696461</v>
      </c>
      <c r="D14" s="1662">
        <v>35788.5</v>
      </c>
      <c r="E14" s="1663">
        <v>-43.680512388760803</v>
      </c>
      <c r="F14" s="1664">
        <v>779</v>
      </c>
      <c r="G14" s="1663">
        <v>-57.869118442401302</v>
      </c>
      <c r="H14" s="1662">
        <v>56629.5</v>
      </c>
      <c r="I14" s="1663">
        <v>-45.210601934045094</v>
      </c>
      <c r="J14" s="1665">
        <f t="shared" si="1"/>
        <v>121289</v>
      </c>
      <c r="K14" s="1666">
        <v>-48.885536202689551</v>
      </c>
      <c r="L14" s="73"/>
      <c r="M14" s="73"/>
      <c r="N14" s="3"/>
      <c r="O14" s="3"/>
    </row>
    <row r="15" spans="1:17" ht="21" customHeight="1">
      <c r="A15" s="1035">
        <v>8</v>
      </c>
      <c r="B15" s="1674">
        <v>33034</v>
      </c>
      <c r="C15" s="1668">
        <v>-61.995812337497981</v>
      </c>
      <c r="D15" s="1669">
        <v>36946.5</v>
      </c>
      <c r="E15" s="1670">
        <v>-58.581085625882821</v>
      </c>
      <c r="F15" s="1671">
        <v>1446</v>
      </c>
      <c r="G15" s="1670">
        <v>-62.654958677685954</v>
      </c>
      <c r="H15" s="1669">
        <v>64668.5</v>
      </c>
      <c r="I15" s="1670">
        <v>-60.259758615603957</v>
      </c>
      <c r="J15" s="1672">
        <f t="shared" si="1"/>
        <v>136095</v>
      </c>
      <c r="K15" s="1673">
        <v>-61.880393590293004</v>
      </c>
      <c r="L15" s="73"/>
      <c r="M15" s="73"/>
      <c r="N15" s="3"/>
      <c r="O15" s="3"/>
    </row>
    <row r="16" spans="1:17" ht="21" customHeight="1">
      <c r="A16" s="1035">
        <v>9</v>
      </c>
      <c r="B16" s="1674">
        <v>34121</v>
      </c>
      <c r="C16" s="1668">
        <v>-44.673433648981707</v>
      </c>
      <c r="D16" s="1669">
        <v>38524.5</v>
      </c>
      <c r="E16" s="1670">
        <v>-41.59990298105857</v>
      </c>
      <c r="F16" s="1671">
        <v>996</v>
      </c>
      <c r="G16" s="1670">
        <v>-48.205928237129484</v>
      </c>
      <c r="H16" s="1669">
        <v>59333.5</v>
      </c>
      <c r="I16" s="1670">
        <v>-40.516601836628311</v>
      </c>
      <c r="J16" s="1672">
        <f t="shared" si="1"/>
        <v>132975</v>
      </c>
      <c r="K16" s="1673">
        <v>-44.236749020290326</v>
      </c>
      <c r="L16" s="73"/>
      <c r="M16" s="73"/>
      <c r="N16" s="3"/>
      <c r="O16" s="3"/>
    </row>
    <row r="17" spans="1:15" ht="21" customHeight="1">
      <c r="A17" s="1496">
        <v>10</v>
      </c>
      <c r="B17" s="1660">
        <v>38841</v>
      </c>
      <c r="C17" s="1661">
        <v>-33.489160587691359</v>
      </c>
      <c r="D17" s="1662">
        <v>44354.5</v>
      </c>
      <c r="E17" s="1663">
        <v>-35.584617395471774</v>
      </c>
      <c r="F17" s="1664">
        <v>1468</v>
      </c>
      <c r="G17" s="1663">
        <v>-6.0179257362355969</v>
      </c>
      <c r="H17" s="1662">
        <v>67018</v>
      </c>
      <c r="I17" s="1663">
        <v>-36.306483113871479</v>
      </c>
      <c r="J17" s="1665">
        <f t="shared" si="1"/>
        <v>151681.5</v>
      </c>
      <c r="K17" s="1666">
        <v>-38.121133373992613</v>
      </c>
      <c r="L17" s="73"/>
      <c r="M17" s="73"/>
      <c r="N17" s="3"/>
      <c r="O17" s="3"/>
    </row>
    <row r="18" spans="1:15" ht="21" customHeight="1">
      <c r="A18" s="1035">
        <v>11</v>
      </c>
      <c r="B18" s="1674">
        <v>42426</v>
      </c>
      <c r="C18" s="1668">
        <v>-33.578607884272159</v>
      </c>
      <c r="D18" s="1669">
        <v>46221.5</v>
      </c>
      <c r="E18" s="1670">
        <v>-43.654305636824652</v>
      </c>
      <c r="F18" s="1671">
        <v>1393</v>
      </c>
      <c r="G18" s="1670">
        <v>-10.705128205128201</v>
      </c>
      <c r="H18" s="1669">
        <v>78682</v>
      </c>
      <c r="I18" s="1670">
        <v>-35.185673333553005</v>
      </c>
      <c r="J18" s="1672">
        <f t="shared" si="1"/>
        <v>168722.5</v>
      </c>
      <c r="K18" s="1673">
        <v>-41.502529236167206</v>
      </c>
      <c r="L18" s="73"/>
      <c r="M18" s="73"/>
      <c r="N18" s="3"/>
      <c r="O18" s="3"/>
    </row>
    <row r="19" spans="1:15" ht="21" customHeight="1">
      <c r="A19" s="1035">
        <v>12</v>
      </c>
      <c r="B19" s="1674">
        <v>29001</v>
      </c>
      <c r="C19" s="1668">
        <v>-52.65993046146815</v>
      </c>
      <c r="D19" s="1669">
        <v>33274</v>
      </c>
      <c r="E19" s="1670">
        <v>-52.413368991605047</v>
      </c>
      <c r="F19" s="1671">
        <v>1097</v>
      </c>
      <c r="G19" s="1670">
        <v>-45.368525896414347</v>
      </c>
      <c r="H19" s="1669">
        <v>60384</v>
      </c>
      <c r="I19" s="1670">
        <v>-45.57057869118443</v>
      </c>
      <c r="J19" s="1672">
        <f t="shared" si="1"/>
        <v>123756</v>
      </c>
      <c r="K19" s="1673">
        <v>-53.092166108222031</v>
      </c>
      <c r="L19" s="73"/>
      <c r="M19" s="73"/>
      <c r="N19" s="3"/>
      <c r="O19" s="3"/>
    </row>
    <row r="20" spans="1:15" ht="21" customHeight="1">
      <c r="A20" s="1496" t="s">
        <v>400</v>
      </c>
      <c r="B20" s="1660">
        <v>21639</v>
      </c>
      <c r="C20" s="1661">
        <f>(B20/B8-1)*100</f>
        <v>-62.014850703038604</v>
      </c>
      <c r="D20" s="1662">
        <v>23164.5</v>
      </c>
      <c r="E20" s="1663">
        <f>(D20/D8-1)*100</f>
        <v>-65.838605494845808</v>
      </c>
      <c r="F20" s="1664">
        <v>560</v>
      </c>
      <c r="G20" s="1663">
        <f>(F20/F8-1)*100</f>
        <v>-62.765957446808507</v>
      </c>
      <c r="H20" s="1662">
        <v>44644</v>
      </c>
      <c r="I20" s="1663">
        <f>(H20/H8-1)*100</f>
        <v>-57.736292032717351</v>
      </c>
      <c r="J20" s="1665">
        <f t="shared" si="1"/>
        <v>90007.5</v>
      </c>
      <c r="K20" s="1666">
        <f>(J20/J8-1)*100</f>
        <v>-61.188942357445931</v>
      </c>
      <c r="L20" s="73"/>
      <c r="M20" s="73"/>
      <c r="N20" s="3"/>
      <c r="O20" s="3"/>
    </row>
    <row r="21" spans="1:15" ht="21" customHeight="1">
      <c r="A21" s="1035">
        <v>2</v>
      </c>
      <c r="B21" s="1674">
        <v>20101</v>
      </c>
      <c r="C21" s="1668">
        <f>(B21/B9-1)*100</f>
        <v>-55.294353134799721</v>
      </c>
      <c r="D21" s="1669">
        <v>26325</v>
      </c>
      <c r="E21" s="1670">
        <f>(D21/D9-1)*100</f>
        <v>-55.55386719343565</v>
      </c>
      <c r="F21" s="1671">
        <v>474</v>
      </c>
      <c r="G21" s="1670">
        <f>(F21/F9-1)*100</f>
        <v>-52.169525731584265</v>
      </c>
      <c r="H21" s="1669">
        <v>41805</v>
      </c>
      <c r="I21" s="1670">
        <f>(H21/H9-1)*100</f>
        <v>-47.914330567391794</v>
      </c>
      <c r="J21" s="1672">
        <f t="shared" si="1"/>
        <v>88705</v>
      </c>
      <c r="K21" s="1673">
        <f>(J21/J9-1)*100</f>
        <v>-52.166410526031967</v>
      </c>
      <c r="L21" s="73"/>
      <c r="M21" s="73"/>
      <c r="N21" s="3"/>
      <c r="O21" s="3"/>
    </row>
    <row r="22" spans="1:15" ht="21" customHeight="1">
      <c r="A22" s="1035">
        <v>3</v>
      </c>
      <c r="B22" s="1675">
        <v>38680</v>
      </c>
      <c r="C22" s="1676">
        <f>(B22/B10-1)*100</f>
        <v>3.0038346825735029</v>
      </c>
      <c r="D22" s="1677">
        <v>42398</v>
      </c>
      <c r="E22" s="1678">
        <f>(D22/D10-1)*100</f>
        <v>-8.3048574765344547</v>
      </c>
      <c r="F22" s="1679">
        <v>1298</v>
      </c>
      <c r="G22" s="1678">
        <f>(F22/F10-1)*100</f>
        <v>-0.23059185242121361</v>
      </c>
      <c r="H22" s="1677">
        <v>71802.5</v>
      </c>
      <c r="I22" s="1678">
        <f>(H22/H10-1)*100</f>
        <v>-2.2663082315309446</v>
      </c>
      <c r="J22" s="1680">
        <f t="shared" si="1"/>
        <v>154178.5</v>
      </c>
      <c r="K22" s="1681">
        <f>(J22/J10-1)*100</f>
        <v>-2.7623873838362512</v>
      </c>
      <c r="L22" s="73"/>
      <c r="M22" s="73"/>
      <c r="N22" s="3"/>
      <c r="O22" s="3"/>
    </row>
    <row r="23" spans="1:15" ht="21" customHeight="1">
      <c r="A23" s="1496">
        <v>4</v>
      </c>
      <c r="B23" s="1140">
        <v>26757</v>
      </c>
      <c r="C23" s="159">
        <f t="shared" ref="C23:C34" si="2">(B23/B11-1)*100</f>
        <v>62.834712755598822</v>
      </c>
      <c r="D23" s="160">
        <v>28069.5</v>
      </c>
      <c r="E23" s="1682">
        <f t="shared" ref="E23:E34" si="3">(D23/D11-1)*100</f>
        <v>70.68713894800851</v>
      </c>
      <c r="F23" s="1683">
        <v>1275</v>
      </c>
      <c r="G23" s="1682">
        <f t="shared" ref="G23:G34" si="4">(F23/F11-1)*100</f>
        <v>437.97468354430384</v>
      </c>
      <c r="H23" s="160">
        <v>55234.5</v>
      </c>
      <c r="I23" s="1682">
        <f t="shared" ref="I23:I34" si="5">(H23/H11-1)*100</f>
        <v>57.105880679798048</v>
      </c>
      <c r="J23" s="1684">
        <f t="shared" si="1"/>
        <v>111336</v>
      </c>
      <c r="K23" s="1685">
        <f t="shared" ref="K23:K34" si="6">(J23/J11-1)*100</f>
        <v>63.078297679119387</v>
      </c>
      <c r="L23" s="73"/>
      <c r="M23" s="73"/>
      <c r="N23" s="3"/>
      <c r="O23" s="3"/>
    </row>
    <row r="24" spans="1:15" ht="21" customHeight="1">
      <c r="A24" s="1035">
        <v>5</v>
      </c>
      <c r="B24" s="1674">
        <v>23291</v>
      </c>
      <c r="C24" s="1668">
        <f t="shared" si="2"/>
        <v>57.329100243177521</v>
      </c>
      <c r="D24" s="1669">
        <v>22115.5</v>
      </c>
      <c r="E24" s="1670">
        <f t="shared" si="3"/>
        <v>115.08947675549504</v>
      </c>
      <c r="F24" s="1671">
        <v>996</v>
      </c>
      <c r="G24" s="1670">
        <f t="shared" si="4"/>
        <v>1031.8181818181818</v>
      </c>
      <c r="H24" s="1669">
        <v>50750.5</v>
      </c>
      <c r="I24" s="1670">
        <f t="shared" si="5"/>
        <v>70.195177571347116</v>
      </c>
      <c r="J24" s="1672">
        <f t="shared" si="1"/>
        <v>97153</v>
      </c>
      <c r="K24" s="1673">
        <f t="shared" si="6"/>
        <v>76.66430272943829</v>
      </c>
      <c r="L24" s="73"/>
      <c r="M24" s="73"/>
      <c r="N24" s="3"/>
      <c r="O24" s="3"/>
    </row>
    <row r="25" spans="1:15" ht="21" customHeight="1">
      <c r="A25" s="1035">
        <v>6</v>
      </c>
      <c r="B25" s="1674">
        <v>21092</v>
      </c>
      <c r="C25" s="1668">
        <f t="shared" si="2"/>
        <v>0</v>
      </c>
      <c r="D25" s="1669">
        <v>23326.5</v>
      </c>
      <c r="E25" s="1670">
        <f t="shared" si="3"/>
        <v>-8.1434956388194308</v>
      </c>
      <c r="F25" s="1671">
        <v>650</v>
      </c>
      <c r="G25" s="1686">
        <f t="shared" si="4"/>
        <v>802.77777777777783</v>
      </c>
      <c r="H25" s="1687">
        <v>41615</v>
      </c>
      <c r="I25" s="1670">
        <f t="shared" si="5"/>
        <v>0.72247165176140271</v>
      </c>
      <c r="J25" s="1672">
        <f t="shared" si="1"/>
        <v>86683.5</v>
      </c>
      <c r="K25" s="1673">
        <f t="shared" si="6"/>
        <v>-1.3559032716927488</v>
      </c>
      <c r="L25" s="73"/>
      <c r="M25" s="73"/>
      <c r="N25" s="3"/>
      <c r="O25" s="3"/>
    </row>
    <row r="26" spans="1:15" ht="21" customHeight="1">
      <c r="A26" s="1496">
        <v>7</v>
      </c>
      <c r="B26" s="1660">
        <v>34712</v>
      </c>
      <c r="C26" s="1661">
        <f t="shared" si="2"/>
        <v>23.565427879823432</v>
      </c>
      <c r="D26" s="1688">
        <v>39120</v>
      </c>
      <c r="E26" s="1663">
        <f t="shared" si="3"/>
        <v>9.308856196823001</v>
      </c>
      <c r="F26" s="1664">
        <v>1458</v>
      </c>
      <c r="G26" s="1689">
        <f t="shared" si="4"/>
        <v>87.163029525032101</v>
      </c>
      <c r="H26" s="1688">
        <v>67979</v>
      </c>
      <c r="I26" s="1663">
        <f t="shared" si="5"/>
        <v>20.04167439232203</v>
      </c>
      <c r="J26" s="1665">
        <f t="shared" si="1"/>
        <v>143269</v>
      </c>
      <c r="K26" s="1666">
        <f t="shared" si="6"/>
        <v>18.122006117619893</v>
      </c>
      <c r="L26" s="73"/>
      <c r="M26" s="73"/>
      <c r="N26" s="3"/>
      <c r="O26" s="3"/>
    </row>
    <row r="27" spans="1:15" ht="21" customHeight="1">
      <c r="A27" s="1035">
        <v>8</v>
      </c>
      <c r="B27" s="1674">
        <v>33390</v>
      </c>
      <c r="C27" s="1668">
        <f t="shared" si="2"/>
        <v>1.0776775443482434</v>
      </c>
      <c r="D27" s="1687">
        <v>36975</v>
      </c>
      <c r="E27" s="1670">
        <f t="shared" si="3"/>
        <v>7.7138565222689692E-2</v>
      </c>
      <c r="F27" s="1669">
        <v>2068</v>
      </c>
      <c r="G27" s="1686">
        <f t="shared" si="4"/>
        <v>43.015214384508994</v>
      </c>
      <c r="H27" s="1687">
        <v>72495.5</v>
      </c>
      <c r="I27" s="1670">
        <f t="shared" si="5"/>
        <v>12.103265113617923</v>
      </c>
      <c r="J27" s="1672">
        <f t="shared" si="1"/>
        <v>144928.5</v>
      </c>
      <c r="K27" s="1673">
        <f t="shared" si="6"/>
        <v>6.4906866527058238</v>
      </c>
      <c r="L27" s="73"/>
      <c r="M27" s="73"/>
      <c r="N27" s="3"/>
      <c r="O27" s="3"/>
    </row>
    <row r="28" spans="1:15" ht="21" customHeight="1">
      <c r="A28" s="1035">
        <v>9</v>
      </c>
      <c r="B28" s="1674">
        <v>25724</v>
      </c>
      <c r="C28" s="1668">
        <f t="shared" si="2"/>
        <v>-24.609478034055275</v>
      </c>
      <c r="D28" s="1687">
        <v>24854.5</v>
      </c>
      <c r="E28" s="1670">
        <f t="shared" si="3"/>
        <v>-35.483912834689612</v>
      </c>
      <c r="F28" s="1669">
        <v>1201</v>
      </c>
      <c r="G28" s="1686">
        <f t="shared" si="4"/>
        <v>20.582329317269064</v>
      </c>
      <c r="H28" s="1687">
        <v>51374.5</v>
      </c>
      <c r="I28" s="1670">
        <f t="shared" si="5"/>
        <v>-13.414007264024541</v>
      </c>
      <c r="J28" s="1672">
        <f t="shared" si="1"/>
        <v>103154</v>
      </c>
      <c r="K28" s="1673">
        <f t="shared" si="6"/>
        <v>-22.426019928557995</v>
      </c>
      <c r="L28" s="73"/>
      <c r="M28" s="73"/>
      <c r="N28" s="3"/>
      <c r="O28" s="3"/>
    </row>
    <row r="29" spans="1:15" ht="21" customHeight="1">
      <c r="A29" s="1496">
        <v>10</v>
      </c>
      <c r="B29" s="1660">
        <v>37879</v>
      </c>
      <c r="C29" s="1661">
        <f t="shared" si="2"/>
        <v>-2.4767642439689985</v>
      </c>
      <c r="D29" s="1690">
        <v>42495</v>
      </c>
      <c r="E29" s="1663">
        <f t="shared" si="3"/>
        <v>-4.1923592871072834</v>
      </c>
      <c r="F29" s="1662">
        <v>1750</v>
      </c>
      <c r="G29" s="1689">
        <f t="shared" si="4"/>
        <v>19.209809264305179</v>
      </c>
      <c r="H29" s="1690">
        <v>70084.5</v>
      </c>
      <c r="I29" s="1663">
        <f t="shared" si="5"/>
        <v>4.5756363961920732</v>
      </c>
      <c r="J29" s="1665">
        <f t="shared" si="1"/>
        <v>152208.5</v>
      </c>
      <c r="K29" s="1666">
        <f t="shared" si="6"/>
        <v>0.34743854721901446</v>
      </c>
      <c r="L29" s="73"/>
      <c r="M29" s="73"/>
      <c r="N29" s="3"/>
      <c r="O29" s="3"/>
    </row>
    <row r="30" spans="1:15" ht="21" customHeight="1">
      <c r="A30" s="1035">
        <v>11</v>
      </c>
      <c r="B30" s="1674">
        <v>44022</v>
      </c>
      <c r="C30" s="1668">
        <f t="shared" si="2"/>
        <v>3.7618441521708457</v>
      </c>
      <c r="D30" s="1687">
        <v>48434</v>
      </c>
      <c r="E30" s="1670">
        <f t="shared" si="3"/>
        <v>4.7867334465562461</v>
      </c>
      <c r="F30" s="1669">
        <v>1964</v>
      </c>
      <c r="G30" s="1686">
        <f t="shared" si="4"/>
        <v>40.990667623833453</v>
      </c>
      <c r="H30" s="1687">
        <v>81078.5</v>
      </c>
      <c r="I30" s="1670">
        <f t="shared" si="5"/>
        <v>3.0458046313006859</v>
      </c>
      <c r="J30" s="1672">
        <f t="shared" si="1"/>
        <v>175498.5</v>
      </c>
      <c r="K30" s="1673">
        <f t="shared" si="6"/>
        <v>4.0160618767502765</v>
      </c>
      <c r="L30" s="73"/>
      <c r="M30" s="73"/>
      <c r="N30" s="3"/>
      <c r="O30" s="3"/>
    </row>
    <row r="31" spans="1:15" ht="21" customHeight="1">
      <c r="A31" s="1035">
        <v>12</v>
      </c>
      <c r="B31" s="1674">
        <v>43378</v>
      </c>
      <c r="C31" s="1668">
        <f t="shared" si="2"/>
        <v>49.57415261542706</v>
      </c>
      <c r="D31" s="1687">
        <v>53553.5</v>
      </c>
      <c r="E31" s="1670">
        <f t="shared" si="3"/>
        <v>60.946985634429282</v>
      </c>
      <c r="F31" s="1669">
        <v>1933</v>
      </c>
      <c r="G31" s="1686">
        <f t="shared" si="4"/>
        <v>76.207839562443041</v>
      </c>
      <c r="H31" s="1687">
        <v>93789</v>
      </c>
      <c r="I31" s="1670">
        <f t="shared" si="5"/>
        <v>55.320945945945944</v>
      </c>
      <c r="J31" s="1672">
        <f t="shared" si="1"/>
        <v>192653.5</v>
      </c>
      <c r="K31" s="1673">
        <f t="shared" si="6"/>
        <v>55.672048223924484</v>
      </c>
      <c r="L31" s="73"/>
      <c r="M31" s="73"/>
      <c r="N31" s="3"/>
      <c r="O31" s="3"/>
    </row>
    <row r="32" spans="1:15" ht="21" customHeight="1">
      <c r="A32" s="1496" t="s">
        <v>401</v>
      </c>
      <c r="B32" s="1660">
        <v>32652</v>
      </c>
      <c r="C32" s="1661">
        <f t="shared" si="2"/>
        <v>50.894218771662267</v>
      </c>
      <c r="D32" s="1690">
        <v>32661</v>
      </c>
      <c r="E32" s="1663">
        <f t="shared" si="3"/>
        <v>40.995920481771677</v>
      </c>
      <c r="F32" s="1662">
        <v>1326</v>
      </c>
      <c r="G32" s="1689">
        <f t="shared" si="4"/>
        <v>136.78571428571428</v>
      </c>
      <c r="H32" s="1690">
        <v>72934.5</v>
      </c>
      <c r="I32" s="1663">
        <f t="shared" si="5"/>
        <v>63.369097751097584</v>
      </c>
      <c r="J32" s="1665">
        <f t="shared" si="1"/>
        <v>139573.5</v>
      </c>
      <c r="K32" s="1666">
        <f t="shared" si="6"/>
        <v>55.06874427131072</v>
      </c>
      <c r="L32" s="73"/>
      <c r="M32" s="73"/>
      <c r="N32" s="3"/>
      <c r="O32" s="3"/>
    </row>
    <row r="33" spans="1:15" ht="21" customHeight="1">
      <c r="A33" s="1035">
        <v>2</v>
      </c>
      <c r="B33" s="1674">
        <v>20693</v>
      </c>
      <c r="C33" s="1668">
        <f t="shared" si="2"/>
        <v>2.9451271081040842</v>
      </c>
      <c r="D33" s="1687">
        <v>24702.5</v>
      </c>
      <c r="E33" s="1670">
        <f t="shared" si="3"/>
        <v>-6.1633428300094995</v>
      </c>
      <c r="F33" s="1669">
        <v>890</v>
      </c>
      <c r="G33" s="1686">
        <f t="shared" si="4"/>
        <v>87.76371308016877</v>
      </c>
      <c r="H33" s="1687">
        <v>40755</v>
      </c>
      <c r="I33" s="1670">
        <f t="shared" si="5"/>
        <v>-2.5116612845353381</v>
      </c>
      <c r="J33" s="1672">
        <f t="shared" si="1"/>
        <v>87040.5</v>
      </c>
      <c r="K33" s="1673">
        <f t="shared" si="6"/>
        <v>-1.8764443943407927</v>
      </c>
      <c r="L33" s="73"/>
      <c r="M33" s="73"/>
      <c r="N33" s="3"/>
      <c r="O33" s="3"/>
    </row>
    <row r="34" spans="1:15" ht="21" customHeight="1" thickBot="1">
      <c r="A34" s="1035">
        <v>3</v>
      </c>
      <c r="B34" s="1674">
        <v>41496</v>
      </c>
      <c r="C34" s="1668">
        <f t="shared" si="2"/>
        <v>7.2802481902792149</v>
      </c>
      <c r="D34" s="1687">
        <v>43287</v>
      </c>
      <c r="E34" s="1670">
        <f t="shared" si="3"/>
        <v>2.0967970187272922</v>
      </c>
      <c r="F34" s="1669">
        <v>2390</v>
      </c>
      <c r="G34" s="1686">
        <f t="shared" si="4"/>
        <v>84.129429892141758</v>
      </c>
      <c r="H34" s="1687">
        <v>75932</v>
      </c>
      <c r="I34" s="1670">
        <f t="shared" si="5"/>
        <v>5.7511925072246894</v>
      </c>
      <c r="J34" s="1672">
        <f t="shared" si="1"/>
        <v>163105</v>
      </c>
      <c r="K34" s="1673">
        <f t="shared" si="6"/>
        <v>5.7897177622042051</v>
      </c>
      <c r="L34" s="73"/>
      <c r="M34" s="73"/>
      <c r="N34" s="3"/>
      <c r="O34" s="3"/>
    </row>
    <row r="35" spans="1:15" ht="21" customHeight="1" thickBot="1">
      <c r="A35" s="1142" t="s">
        <v>421</v>
      </c>
      <c r="B35" s="1141" t="s">
        <v>422</v>
      </c>
      <c r="C35" s="1141"/>
      <c r="D35" s="1141"/>
      <c r="E35" s="1141"/>
      <c r="F35" s="1141"/>
      <c r="G35" s="1141"/>
      <c r="H35" s="1141"/>
      <c r="I35" s="1141"/>
      <c r="J35" s="1141"/>
      <c r="K35" s="184"/>
      <c r="L35" s="73"/>
      <c r="M35" s="73"/>
      <c r="N35" s="3"/>
      <c r="O35" s="3"/>
    </row>
    <row r="36" spans="1:15">
      <c r="A36" s="103"/>
      <c r="B36" s="104"/>
      <c r="C36" s="104"/>
      <c r="D36" s="104"/>
      <c r="E36" s="104"/>
      <c r="F36" s="104"/>
      <c r="G36" s="104"/>
      <c r="H36" s="104"/>
      <c r="I36" s="104"/>
      <c r="J36" s="104"/>
      <c r="K36" s="104"/>
      <c r="L36" s="73"/>
      <c r="M36" s="73"/>
      <c r="N36" s="3"/>
      <c r="O36" s="3"/>
    </row>
    <row r="37" spans="1:15">
      <c r="A37" s="276"/>
      <c r="B37" s="275"/>
      <c r="C37" s="275"/>
      <c r="D37" s="275"/>
      <c r="E37" s="275"/>
      <c r="F37" s="275"/>
      <c r="G37" s="275"/>
      <c r="H37" s="275"/>
      <c r="I37" s="275"/>
      <c r="J37" s="275"/>
      <c r="K37" s="275"/>
      <c r="L37" s="73"/>
      <c r="M37" s="73"/>
      <c r="N37" s="3"/>
      <c r="O37" s="3"/>
    </row>
    <row r="38" spans="1:15">
      <c r="A38" s="275"/>
      <c r="B38" s="275"/>
      <c r="C38" s="275"/>
      <c r="D38" s="275"/>
      <c r="E38" s="275"/>
      <c r="F38" s="275"/>
      <c r="G38" s="275"/>
      <c r="H38" s="275"/>
      <c r="I38" s="275"/>
      <c r="J38" s="275"/>
      <c r="K38" s="275"/>
      <c r="L38" s="73"/>
      <c r="M38" s="73"/>
      <c r="N38" s="3"/>
      <c r="O38" s="3"/>
    </row>
    <row r="39" spans="1:15">
      <c r="A39" s="275"/>
      <c r="B39" s="275"/>
      <c r="C39" s="275"/>
      <c r="D39" s="275"/>
      <c r="E39" s="275"/>
      <c r="F39" s="275"/>
      <c r="G39" s="275"/>
      <c r="H39" s="275"/>
      <c r="I39" s="275"/>
      <c r="J39" s="275"/>
      <c r="K39" s="275"/>
      <c r="L39" s="275"/>
      <c r="M39" s="275"/>
      <c r="N39" s="3"/>
      <c r="O39" s="3"/>
    </row>
    <row r="40" spans="1:15">
      <c r="A40" s="275"/>
      <c r="B40" s="275"/>
      <c r="C40" s="275"/>
      <c r="D40" s="275"/>
      <c r="E40" s="275"/>
      <c r="F40" s="275"/>
      <c r="G40" s="275"/>
      <c r="H40" s="275"/>
      <c r="I40" s="275"/>
      <c r="J40" s="275"/>
      <c r="K40" s="275"/>
      <c r="L40" s="275"/>
      <c r="M40" s="275"/>
      <c r="N40" s="3"/>
      <c r="O40" s="3"/>
    </row>
    <row r="41" spans="1:15">
      <c r="A41" s="275"/>
      <c r="B41" s="275"/>
      <c r="C41" s="275"/>
      <c r="D41" s="275"/>
      <c r="E41" s="275"/>
      <c r="F41" s="275"/>
      <c r="G41" s="275"/>
      <c r="H41" s="275"/>
      <c r="I41" s="275"/>
      <c r="J41" s="275"/>
      <c r="K41" s="275"/>
      <c r="L41" s="275"/>
      <c r="M41" s="275"/>
      <c r="N41" s="3"/>
      <c r="O41" s="3"/>
    </row>
    <row r="42" spans="1:15">
      <c r="A42" s="275"/>
      <c r="B42" s="275"/>
      <c r="C42" s="275"/>
      <c r="D42" s="275"/>
      <c r="E42" s="275"/>
      <c r="F42" s="275"/>
      <c r="G42" s="275"/>
      <c r="H42" s="275"/>
      <c r="I42" s="275"/>
      <c r="J42" s="275"/>
      <c r="K42" s="275"/>
      <c r="L42" s="275"/>
      <c r="M42" s="275"/>
      <c r="N42" s="3"/>
      <c r="O42" s="3"/>
    </row>
    <row r="43" spans="1:15">
      <c r="A43" s="275"/>
      <c r="B43" s="275"/>
      <c r="C43" s="275"/>
      <c r="D43" s="275"/>
      <c r="E43" s="275"/>
      <c r="F43" s="275"/>
      <c r="G43" s="275"/>
      <c r="H43" s="275"/>
      <c r="I43" s="275"/>
      <c r="J43" s="275"/>
      <c r="K43" s="275"/>
      <c r="L43" s="275"/>
      <c r="M43" s="275"/>
      <c r="N43" s="3"/>
      <c r="O43" s="3"/>
    </row>
    <row r="44" spans="1:15">
      <c r="A44" s="275"/>
      <c r="B44" s="275"/>
      <c r="C44" s="275"/>
      <c r="D44" s="275"/>
      <c r="E44" s="275"/>
      <c r="F44" s="275"/>
      <c r="G44" s="275"/>
      <c r="H44" s="275"/>
      <c r="I44" s="275"/>
      <c r="J44" s="275"/>
      <c r="K44" s="275"/>
      <c r="L44" s="275"/>
      <c r="M44" s="275"/>
      <c r="N44" s="3"/>
      <c r="O44" s="3"/>
    </row>
    <row r="45" spans="1:15">
      <c r="A45" s="275"/>
      <c r="B45" s="275"/>
      <c r="C45" s="275"/>
      <c r="D45" s="275"/>
      <c r="E45" s="275"/>
      <c r="F45" s="275"/>
      <c r="G45" s="275"/>
      <c r="H45" s="275"/>
      <c r="I45" s="275"/>
      <c r="J45" s="275"/>
      <c r="K45" s="275"/>
      <c r="L45" s="275"/>
      <c r="M45" s="275"/>
      <c r="N45" s="3"/>
      <c r="O45" s="3"/>
    </row>
    <row r="46" spans="1:15">
      <c r="A46" s="275"/>
      <c r="B46" s="275"/>
      <c r="C46" s="275"/>
      <c r="D46" s="275"/>
      <c r="E46" s="275"/>
      <c r="F46" s="275"/>
      <c r="G46" s="275"/>
      <c r="H46" s="275"/>
      <c r="I46" s="275"/>
      <c r="J46" s="275"/>
      <c r="K46" s="275"/>
      <c r="L46" s="275"/>
      <c r="M46" s="275"/>
      <c r="N46" s="3"/>
      <c r="O46" s="3"/>
    </row>
    <row r="47" spans="1:15">
      <c r="A47" s="275"/>
      <c r="B47" s="275"/>
      <c r="C47" s="275"/>
      <c r="D47" s="275"/>
      <c r="E47" s="275"/>
      <c r="F47" s="275"/>
      <c r="G47" s="275"/>
      <c r="H47" s="275"/>
      <c r="I47" s="275"/>
      <c r="J47" s="275"/>
      <c r="K47" s="275"/>
      <c r="L47" s="275"/>
      <c r="M47" s="275"/>
      <c r="N47" s="3"/>
      <c r="O47" s="3"/>
    </row>
    <row r="48" spans="1:15">
      <c r="A48" s="275"/>
      <c r="B48" s="275"/>
      <c r="C48" s="275"/>
      <c r="D48" s="275"/>
      <c r="E48" s="275"/>
      <c r="F48" s="275"/>
      <c r="G48" s="275"/>
      <c r="H48" s="275"/>
      <c r="I48" s="275"/>
      <c r="J48" s="275"/>
      <c r="K48" s="275"/>
      <c r="L48" s="275"/>
      <c r="M48" s="275"/>
      <c r="N48" s="3"/>
      <c r="O48" s="3"/>
    </row>
    <row r="49" spans="1:16">
      <c r="B49" s="75"/>
      <c r="K49" s="275"/>
      <c r="L49" s="275"/>
      <c r="M49" s="275"/>
      <c r="N49" s="3"/>
    </row>
    <row r="52" spans="1:16">
      <c r="P52" s="3"/>
    </row>
    <row r="53" spans="1:16">
      <c r="P53" s="3"/>
    </row>
    <row r="54" spans="1:16">
      <c r="P54" s="3"/>
    </row>
    <row r="55" spans="1:16">
      <c r="P55" s="3"/>
    </row>
    <row r="56" spans="1:16">
      <c r="H56" s="275"/>
    </row>
    <row r="57" spans="1:16">
      <c r="P57" s="3"/>
    </row>
    <row r="58" spans="1:16">
      <c r="P58" s="3"/>
    </row>
    <row r="59" spans="1:16">
      <c r="P59" s="3"/>
    </row>
    <row r="60" spans="1:16">
      <c r="P60" s="3"/>
    </row>
    <row r="61" spans="1:16">
      <c r="P61" s="3"/>
    </row>
    <row r="62" spans="1:16">
      <c r="A62" s="18"/>
      <c r="B62" s="18"/>
      <c r="C62" s="18"/>
      <c r="P62" s="3"/>
    </row>
    <row r="63" spans="1:16">
      <c r="A63" s="18"/>
      <c r="B63" s="18"/>
      <c r="C63" s="18"/>
      <c r="P63" s="3"/>
    </row>
    <row r="64" spans="1:16">
      <c r="A64" s="18"/>
      <c r="B64" s="18"/>
      <c r="C64" s="18"/>
      <c r="P64" s="3"/>
    </row>
    <row r="65" spans="1:19">
      <c r="A65" s="18"/>
      <c r="B65" s="18"/>
      <c r="C65" s="18"/>
      <c r="P65" s="3"/>
    </row>
    <row r="66" spans="1:19">
      <c r="A66" s="18"/>
      <c r="B66" s="18"/>
      <c r="C66" s="18"/>
      <c r="P66" s="3"/>
    </row>
    <row r="67" spans="1:19">
      <c r="A67" s="18"/>
      <c r="B67" s="18"/>
      <c r="C67" s="18"/>
      <c r="P67" s="3"/>
    </row>
    <row r="68" spans="1:19">
      <c r="A68" s="18"/>
      <c r="B68" s="18"/>
      <c r="C68" s="18"/>
      <c r="P68" s="3"/>
    </row>
    <row r="69" spans="1:19">
      <c r="A69" s="18"/>
      <c r="B69" s="18"/>
      <c r="C69" s="18"/>
      <c r="P69" s="3"/>
    </row>
    <row r="70" spans="1:19">
      <c r="A70" s="18"/>
      <c r="B70" s="18"/>
      <c r="C70" s="18"/>
      <c r="P70" s="3"/>
    </row>
    <row r="71" spans="1:19">
      <c r="A71" s="18"/>
      <c r="B71" s="18"/>
      <c r="C71" s="18"/>
      <c r="P71" s="3"/>
    </row>
    <row r="72" spans="1:19">
      <c r="A72" s="18"/>
      <c r="B72" s="18"/>
      <c r="C72" s="18"/>
      <c r="P72" s="3"/>
      <c r="Q72" s="3"/>
      <c r="R72" s="3"/>
      <c r="S72" s="3"/>
    </row>
    <row r="73" spans="1:19">
      <c r="A73" s="18"/>
      <c r="B73" s="18"/>
      <c r="C73" s="18"/>
      <c r="P73" s="3"/>
      <c r="Q73" s="3"/>
      <c r="R73" s="3"/>
      <c r="S73" s="3"/>
    </row>
    <row r="74" spans="1:19">
      <c r="A74" s="18"/>
      <c r="B74" s="18"/>
      <c r="C74" s="18"/>
      <c r="P74" s="3"/>
      <c r="Q74" s="3"/>
      <c r="R74" s="3"/>
      <c r="S74" s="3"/>
    </row>
    <row r="75" spans="1:19">
      <c r="A75" s="18"/>
      <c r="B75" s="18"/>
      <c r="C75" s="18"/>
      <c r="P75" s="3"/>
      <c r="Q75" s="3"/>
      <c r="R75" s="3"/>
      <c r="S75" s="3"/>
    </row>
    <row r="76" spans="1:19">
      <c r="A76" s="18"/>
      <c r="B76" s="18"/>
      <c r="C76" s="18"/>
      <c r="P76" s="3"/>
      <c r="Q76" s="3"/>
      <c r="R76" s="3"/>
      <c r="S76" s="3"/>
    </row>
    <row r="77" spans="1:19">
      <c r="A77" s="18"/>
      <c r="B77" s="18"/>
      <c r="C77" s="18"/>
      <c r="P77" s="3"/>
      <c r="Q77" s="3"/>
      <c r="R77" s="3"/>
      <c r="S77" s="3"/>
    </row>
    <row r="78" spans="1:19">
      <c r="A78" s="18"/>
      <c r="B78" s="18"/>
      <c r="C78" s="18"/>
      <c r="D78" s="18"/>
      <c r="E78" s="18"/>
      <c r="F78" s="18"/>
      <c r="G78" s="18"/>
      <c r="H78" s="18"/>
      <c r="I78" s="18"/>
      <c r="J78" s="18"/>
      <c r="K78" s="18"/>
      <c r="L78" s="18"/>
      <c r="M78" s="18"/>
      <c r="P78" s="3"/>
      <c r="Q78" s="3"/>
      <c r="R78" s="3"/>
      <c r="S78" s="3"/>
    </row>
    <row r="79" spans="1:19">
      <c r="A79" s="18"/>
      <c r="B79" s="18"/>
      <c r="C79" s="18"/>
      <c r="D79" s="18"/>
      <c r="E79" s="18"/>
      <c r="F79" s="18"/>
      <c r="G79" s="18"/>
      <c r="H79" s="18"/>
      <c r="I79" s="18"/>
      <c r="J79" s="18"/>
      <c r="K79" s="18"/>
      <c r="L79" s="18"/>
      <c r="M79" s="18"/>
      <c r="P79" s="3"/>
      <c r="Q79" s="3"/>
      <c r="R79" s="3"/>
      <c r="S79" s="3"/>
    </row>
    <row r="80" spans="1:19">
      <c r="A80" s="18"/>
      <c r="B80" s="18"/>
      <c r="C80" s="18"/>
      <c r="D80" s="18"/>
      <c r="E80" s="18"/>
      <c r="F80" s="18"/>
      <c r="G80" s="18"/>
      <c r="H80" s="18"/>
      <c r="I80" s="18"/>
      <c r="J80" s="18"/>
      <c r="K80" s="18"/>
      <c r="L80" s="18"/>
      <c r="M80" s="18"/>
      <c r="P80" s="3"/>
      <c r="Q80" s="3"/>
      <c r="R80" s="3"/>
      <c r="S80" s="3"/>
    </row>
    <row r="81" spans="1:19">
      <c r="A81" s="18"/>
      <c r="B81" s="18"/>
      <c r="C81" s="18"/>
      <c r="D81" s="18"/>
      <c r="E81" s="18"/>
      <c r="F81" s="18"/>
      <c r="G81" s="18"/>
      <c r="H81" s="18"/>
      <c r="I81" s="18"/>
      <c r="J81" s="18"/>
      <c r="K81" s="18"/>
      <c r="L81" s="18"/>
      <c r="M81" s="18"/>
      <c r="P81" s="3"/>
      <c r="Q81" s="3"/>
      <c r="R81" s="3"/>
      <c r="S81" s="3"/>
    </row>
    <row r="82" spans="1:19">
      <c r="A82" s="18"/>
      <c r="B82" s="18"/>
      <c r="C82" s="18"/>
      <c r="D82" s="18"/>
      <c r="E82" s="18"/>
      <c r="F82" s="18"/>
      <c r="G82" s="18"/>
      <c r="H82" s="18"/>
      <c r="I82" s="18"/>
      <c r="J82" s="18"/>
      <c r="K82" s="18"/>
      <c r="L82" s="18"/>
      <c r="M82" s="18"/>
      <c r="P82" s="3"/>
      <c r="Q82" s="3"/>
      <c r="R82" s="3"/>
      <c r="S82" s="3"/>
    </row>
    <row r="83" spans="1:19">
      <c r="A83" s="18"/>
      <c r="B83" s="18"/>
      <c r="C83" s="18"/>
      <c r="D83" s="18"/>
      <c r="E83" s="18"/>
      <c r="F83" s="18"/>
      <c r="G83" s="18"/>
      <c r="H83" s="18"/>
      <c r="I83" s="18"/>
      <c r="J83" s="18"/>
      <c r="K83" s="18"/>
      <c r="L83" s="18"/>
      <c r="M83" s="18"/>
      <c r="P83" s="3"/>
      <c r="Q83" s="3"/>
      <c r="R83" s="3"/>
      <c r="S83" s="3"/>
    </row>
    <row r="84" spans="1:19">
      <c r="A84" s="18"/>
      <c r="B84" s="18"/>
      <c r="C84" s="18"/>
      <c r="D84" s="18"/>
      <c r="E84" s="18"/>
      <c r="F84" s="18"/>
      <c r="G84" s="18"/>
      <c r="H84" s="18"/>
      <c r="I84" s="18"/>
      <c r="J84" s="18"/>
      <c r="K84" s="18"/>
      <c r="L84" s="18"/>
      <c r="M84" s="18"/>
      <c r="P84" s="3"/>
      <c r="Q84" s="3"/>
      <c r="R84" s="3"/>
      <c r="S84" s="3"/>
    </row>
    <row r="85" spans="1:19">
      <c r="A85" s="18"/>
      <c r="B85" s="18"/>
      <c r="C85" s="18"/>
      <c r="D85" s="18"/>
      <c r="E85" s="18"/>
      <c r="F85" s="18"/>
      <c r="G85" s="18"/>
      <c r="H85" s="18"/>
      <c r="I85" s="18"/>
      <c r="J85" s="18"/>
      <c r="K85" s="18"/>
      <c r="L85" s="18"/>
      <c r="M85" s="18"/>
      <c r="P85" s="3"/>
      <c r="Q85" s="3"/>
      <c r="R85" s="3"/>
      <c r="S85" s="3"/>
    </row>
    <row r="86" spans="1:19">
      <c r="A86" s="18"/>
      <c r="B86" s="18"/>
      <c r="C86" s="18"/>
      <c r="D86" s="18"/>
      <c r="E86" s="18"/>
      <c r="F86" s="18"/>
      <c r="G86" s="18"/>
      <c r="H86" s="18"/>
      <c r="I86" s="18"/>
      <c r="J86" s="18"/>
      <c r="K86" s="18"/>
      <c r="L86" s="18"/>
      <c r="M86" s="18"/>
      <c r="P86" s="3"/>
      <c r="Q86" s="3"/>
      <c r="R86" s="3"/>
      <c r="S86" s="3"/>
    </row>
    <row r="87" spans="1:19">
      <c r="A87" s="18"/>
      <c r="B87" s="18"/>
      <c r="C87" s="18"/>
      <c r="D87" s="18"/>
      <c r="E87" s="18"/>
      <c r="F87" s="18"/>
      <c r="G87" s="18"/>
      <c r="H87" s="18"/>
      <c r="I87" s="18"/>
      <c r="J87" s="18"/>
      <c r="K87" s="18"/>
      <c r="L87" s="18"/>
      <c r="M87" s="18"/>
      <c r="P87" s="3"/>
      <c r="Q87" s="3"/>
      <c r="R87" s="3"/>
      <c r="S87" s="3"/>
    </row>
    <row r="88" spans="1:19">
      <c r="A88" s="18"/>
      <c r="B88" s="18"/>
      <c r="C88" s="18"/>
      <c r="D88" s="18"/>
      <c r="E88" s="18"/>
      <c r="F88" s="18"/>
      <c r="G88" s="18"/>
      <c r="H88" s="18"/>
      <c r="I88" s="18"/>
      <c r="J88" s="18"/>
      <c r="K88" s="18"/>
      <c r="L88" s="18"/>
      <c r="M88" s="18"/>
      <c r="P88" s="3"/>
      <c r="Q88" s="3"/>
      <c r="R88" s="3"/>
      <c r="S88" s="3"/>
    </row>
    <row r="89" spans="1:19">
      <c r="P89" s="3"/>
      <c r="Q89" s="3"/>
      <c r="R89" s="3"/>
      <c r="S89" s="3"/>
    </row>
  </sheetData>
  <sheetProtection formatColumns="0" formatRows="0" insertColumns="0" insertRows="0" deleteColumns="0"/>
  <mergeCells count="5">
    <mergeCell ref="B4:C4"/>
    <mergeCell ref="D4:E4"/>
    <mergeCell ref="F4:G4"/>
    <mergeCell ref="H4:I4"/>
    <mergeCell ref="J4:K4"/>
  </mergeCells>
  <phoneticPr fontId="3"/>
  <printOptions horizontalCentered="1"/>
  <pageMargins left="0.69" right="0.69" top="0.7" bottom="0.7" header="0.31496062992125984" footer="0.33"/>
  <pageSetup paperSize="9" scale="79" orientation="landscape" errors="dash" r:id="rId1"/>
  <headerFooter scaleWithDoc="0" alignWithMargins="0">
    <oddFooter>&amp;C１１</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R88"/>
  <sheetViews>
    <sheetView zoomScaleNormal="100" zoomScaleSheetLayoutView="96" workbookViewId="0"/>
  </sheetViews>
  <sheetFormatPr defaultColWidth="9" defaultRowHeight="13.5"/>
  <cols>
    <col min="1" max="1" width="13.625" style="74" customWidth="1"/>
    <col min="2" max="3" width="21" style="74" customWidth="1"/>
    <col min="4" max="6" width="22.625" style="74" customWidth="1"/>
    <col min="7" max="7" width="16.375" style="74" bestFit="1" customWidth="1"/>
    <col min="8" max="8" width="12.5" style="74" customWidth="1"/>
    <col min="9" max="9" width="4.5" style="74" customWidth="1"/>
    <col min="10" max="10" width="6.375" style="74" customWidth="1"/>
    <col min="11" max="13" width="11.5" style="74" customWidth="1"/>
    <col min="14" max="14" width="13" style="257" bestFit="1" customWidth="1"/>
    <col min="15" max="15" width="8.125" style="18" customWidth="1"/>
    <col min="16" max="16" width="3.375" style="18" customWidth="1"/>
    <col min="17" max="17" width="4.5" style="18" customWidth="1"/>
    <col min="18" max="18" width="6.5" style="18" customWidth="1"/>
    <col min="19" max="19" width="12" style="18" customWidth="1"/>
    <col min="20" max="20" width="13" style="18" customWidth="1"/>
    <col min="21" max="21" width="12.625" style="18" customWidth="1"/>
    <col min="22" max="22" width="13.25" style="18" customWidth="1"/>
    <col min="23" max="23" width="12.75" style="18" customWidth="1"/>
    <col min="24" max="24" width="13" style="257" bestFit="1" customWidth="1"/>
    <col min="25" max="25" width="8.75" style="254" customWidth="1"/>
    <col min="26" max="26" width="3" style="18" customWidth="1"/>
    <col min="27" max="27" width="4.375" style="18" customWidth="1"/>
    <col min="28" max="28" width="7.375" style="18" customWidth="1"/>
    <col min="29" max="29" width="12.875" style="18" customWidth="1"/>
    <col min="30" max="30" width="12.75" style="18" customWidth="1"/>
    <col min="31" max="31" width="13.25" style="18" customWidth="1"/>
    <col min="32" max="32" width="13.75" style="18" customWidth="1"/>
    <col min="33" max="33" width="13.125" style="18" customWidth="1"/>
    <col min="34" max="34" width="12.875" style="18" customWidth="1"/>
    <col min="35" max="35" width="16.125" style="18" hidden="1" customWidth="1"/>
    <col min="36" max="36" width="13" style="257" bestFit="1" customWidth="1"/>
    <col min="37" max="37" width="11.625" style="255" customWidth="1"/>
    <col min="38" max="40" width="14.5" style="18" customWidth="1"/>
    <col min="41" max="16384" width="9" style="18"/>
  </cols>
  <sheetData>
    <row r="1" spans="1:44" s="1374" customFormat="1" ht="17.25" customHeight="1">
      <c r="A1" s="1372"/>
      <c r="B1" s="1372"/>
      <c r="C1" s="1373"/>
      <c r="D1" s="1373"/>
      <c r="E1" s="1373"/>
      <c r="F1" s="1373"/>
      <c r="G1" s="1373"/>
      <c r="H1" s="1373"/>
      <c r="I1" s="1373"/>
      <c r="J1" s="1373"/>
      <c r="K1" s="1373"/>
      <c r="L1" s="1373"/>
      <c r="M1" s="1373"/>
      <c r="N1" s="1373"/>
      <c r="O1" s="1373"/>
      <c r="P1" s="1373"/>
      <c r="Q1" s="1373"/>
      <c r="R1" s="1373"/>
      <c r="S1" s="1373"/>
      <c r="T1" s="1373"/>
      <c r="U1" s="1373"/>
      <c r="V1" s="1373"/>
      <c r="W1" s="1373"/>
      <c r="X1" s="1373"/>
      <c r="Y1" s="1373"/>
      <c r="Z1" s="1373"/>
      <c r="AA1" s="1373"/>
      <c r="AB1" s="1373"/>
      <c r="AC1" s="1373"/>
      <c r="AD1" s="1373"/>
      <c r="AE1" s="1373"/>
      <c r="AF1" s="1373"/>
      <c r="AG1" s="1373"/>
      <c r="AH1" s="1373"/>
      <c r="AI1" s="1373"/>
      <c r="AJ1" s="1373"/>
      <c r="AK1" s="1373"/>
      <c r="AL1" s="1373"/>
      <c r="AM1" s="1373"/>
      <c r="AN1" s="1373"/>
      <c r="AO1" s="1373"/>
      <c r="AP1" s="1373"/>
      <c r="AQ1" s="1373"/>
      <c r="AR1" s="1373"/>
    </row>
    <row r="2" spans="1:44" s="1374" customFormat="1" ht="17.25" customHeight="1">
      <c r="A2" s="1379" t="s">
        <v>71</v>
      </c>
      <c r="B2" s="1372"/>
      <c r="C2" s="1373"/>
      <c r="D2" s="1373"/>
      <c r="E2" s="1373"/>
      <c r="F2" s="1373"/>
      <c r="G2" s="1373"/>
      <c r="H2" s="1373"/>
      <c r="I2" s="1373"/>
      <c r="J2" s="1373"/>
      <c r="K2" s="1373"/>
      <c r="L2" s="1373"/>
      <c r="M2" s="1373"/>
      <c r="N2" s="1373"/>
      <c r="O2" s="1373"/>
      <c r="P2" s="1373"/>
      <c r="Q2" s="1373"/>
      <c r="R2" s="1373"/>
      <c r="S2" s="1373"/>
      <c r="T2" s="1373"/>
      <c r="U2" s="1373"/>
      <c r="V2" s="1373"/>
      <c r="W2" s="1373"/>
      <c r="X2" s="1373"/>
      <c r="Y2" s="1373"/>
      <c r="Z2" s="1373"/>
      <c r="AA2" s="1373"/>
      <c r="AB2" s="1373"/>
      <c r="AC2" s="1373"/>
      <c r="AD2" s="1373"/>
      <c r="AE2" s="1373"/>
      <c r="AF2" s="1373"/>
      <c r="AG2" s="1373"/>
      <c r="AH2" s="1373"/>
      <c r="AI2" s="1373"/>
      <c r="AJ2" s="1373"/>
      <c r="AK2" s="1373"/>
      <c r="AL2" s="1373"/>
      <c r="AM2" s="1373"/>
      <c r="AN2" s="1373"/>
      <c r="AO2" s="1373"/>
      <c r="AP2" s="1373"/>
      <c r="AQ2" s="1373"/>
      <c r="AR2" s="1373"/>
    </row>
    <row r="3" spans="1:44" s="1374" customFormat="1" ht="17.25" customHeight="1" thickBot="1">
      <c r="A3" s="1380" t="s">
        <v>73</v>
      </c>
      <c r="B3" s="1375"/>
      <c r="C3" s="1373"/>
      <c r="D3" s="1373"/>
      <c r="E3" s="1373"/>
      <c r="F3" s="1373"/>
      <c r="G3" s="1376" t="s">
        <v>74</v>
      </c>
    </row>
    <row r="4" spans="1:44" ht="20.25" customHeight="1">
      <c r="A4" s="1117"/>
      <c r="B4" s="1143" t="s">
        <v>110</v>
      </c>
      <c r="C4" s="168" t="s">
        <v>112</v>
      </c>
      <c r="D4" s="168" t="s">
        <v>33</v>
      </c>
      <c r="E4" s="168" t="s">
        <v>34</v>
      </c>
      <c r="F4" s="2185" t="s">
        <v>70</v>
      </c>
      <c r="G4" s="2186"/>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row>
    <row r="5" spans="1:44" s="32" customFormat="1" ht="15" thickBot="1">
      <c r="A5" s="1145"/>
      <c r="B5" s="1144" t="s">
        <v>76</v>
      </c>
      <c r="C5" s="169" t="s">
        <v>76</v>
      </c>
      <c r="D5" s="169" t="s">
        <v>76</v>
      </c>
      <c r="E5" s="169" t="s">
        <v>76</v>
      </c>
      <c r="F5" s="169" t="s">
        <v>76</v>
      </c>
      <c r="G5" s="165" t="s">
        <v>328</v>
      </c>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row>
    <row r="6" spans="1:44" ht="21" customHeight="1">
      <c r="A6" s="1783" t="s">
        <v>435</v>
      </c>
      <c r="B6" s="1135">
        <f>SUM(B11:B22)</f>
        <v>38025.678999999996</v>
      </c>
      <c r="C6" s="172">
        <f>SUM(C11:C22)</f>
        <v>24487.670645000002</v>
      </c>
      <c r="D6" s="173">
        <f>SUM(D11:D22)</f>
        <v>6251.9480000000003</v>
      </c>
      <c r="E6" s="147">
        <f>SUM(E11:E22)</f>
        <v>41058.821999999993</v>
      </c>
      <c r="F6" s="174">
        <f>SUM(B6:E6)</f>
        <v>109824.119645</v>
      </c>
      <c r="G6" s="130">
        <v>-55.6</v>
      </c>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row>
    <row r="7" spans="1:44" ht="21" customHeight="1">
      <c r="A7" s="1814" t="s">
        <v>444</v>
      </c>
      <c r="B7" s="1136">
        <f>SUM(B23:B34)</f>
        <v>44622.235000000001</v>
      </c>
      <c r="C7" s="1136">
        <f>SUM(C23:C34)</f>
        <v>27087.82588</v>
      </c>
      <c r="D7" s="176">
        <f>SUM(D23:D34)</f>
        <v>11295.531000000001</v>
      </c>
      <c r="E7" s="177">
        <f>SUM(E23:E34)</f>
        <v>48760.965499999998</v>
      </c>
      <c r="F7" s="2064">
        <f>SUM(B7:E7)</f>
        <v>131766.55738000001</v>
      </c>
      <c r="G7" s="1896">
        <f t="shared" ref="G7" si="0">(F7/F6-1)*100</f>
        <v>19.97961632283296</v>
      </c>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row>
    <row r="8" spans="1:44" ht="21" hidden="1" customHeight="1">
      <c r="A8" s="1034" t="s">
        <v>323</v>
      </c>
      <c r="B8" s="1135">
        <v>6611.9440000000004</v>
      </c>
      <c r="C8" s="172">
        <v>4392.4519099999998</v>
      </c>
      <c r="D8" s="173">
        <v>949.024</v>
      </c>
      <c r="E8" s="147">
        <v>7170.4305000000004</v>
      </c>
      <c r="F8" s="174">
        <f t="shared" ref="F8:F31" si="1">B8+C8+D8+E8</f>
        <v>19123.850409999999</v>
      </c>
      <c r="G8" s="130">
        <v>0.32557874869281189</v>
      </c>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row>
    <row r="9" spans="1:44" ht="21" hidden="1" customHeight="1">
      <c r="A9" s="1035">
        <v>2</v>
      </c>
      <c r="B9" s="1136">
        <v>5483.4979999999996</v>
      </c>
      <c r="C9" s="175">
        <v>3850.1964199999998</v>
      </c>
      <c r="D9" s="176">
        <v>625.32100000000003</v>
      </c>
      <c r="E9" s="177">
        <v>5377.2550000000001</v>
      </c>
      <c r="F9" s="170">
        <f t="shared" si="1"/>
        <v>15336.270420000001</v>
      </c>
      <c r="G9" s="148">
        <v>-4.8717763363975592</v>
      </c>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row>
    <row r="10" spans="1:44" ht="21" hidden="1" customHeight="1">
      <c r="A10" s="1035">
        <v>3</v>
      </c>
      <c r="B10" s="1140">
        <v>4296.857</v>
      </c>
      <c r="C10" s="175">
        <v>2988.3103300000002</v>
      </c>
      <c r="D10" s="176">
        <v>820.93100000000004</v>
      </c>
      <c r="E10" s="177">
        <v>4771.8954999999996</v>
      </c>
      <c r="F10" s="170">
        <f t="shared" si="1"/>
        <v>12877.993829999999</v>
      </c>
      <c r="G10" s="150">
        <v>-48.782120560723698</v>
      </c>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row>
    <row r="11" spans="1:44" ht="21" customHeight="1">
      <c r="A11" s="1034" t="s">
        <v>399</v>
      </c>
      <c r="B11" s="1135">
        <v>1938.6020000000001</v>
      </c>
      <c r="C11" s="172">
        <v>1057.5300500000003</v>
      </c>
      <c r="D11" s="173">
        <v>149.547</v>
      </c>
      <c r="E11" s="147">
        <v>2260.4245000000001</v>
      </c>
      <c r="F11" s="174">
        <f t="shared" si="1"/>
        <v>5406.1035499999998</v>
      </c>
      <c r="G11" s="161">
        <v>-78.19931882531813</v>
      </c>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row>
    <row r="12" spans="1:44" ht="21" customHeight="1">
      <c r="A12" s="1035">
        <v>5</v>
      </c>
      <c r="B12" s="1138">
        <v>1684.644</v>
      </c>
      <c r="C12" s="175">
        <v>674.16075000000012</v>
      </c>
      <c r="D12" s="176">
        <v>55.527999999999999</v>
      </c>
      <c r="E12" s="177">
        <v>1841.43</v>
      </c>
      <c r="F12" s="170">
        <f t="shared" si="1"/>
        <v>4255.7627499999999</v>
      </c>
      <c r="G12" s="148">
        <v>-84.35974840009186</v>
      </c>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row>
    <row r="13" spans="1:44" ht="21" customHeight="1">
      <c r="A13" s="1035">
        <v>6</v>
      </c>
      <c r="B13" s="1138">
        <v>2429.2179999999998</v>
      </c>
      <c r="C13" s="175">
        <v>1644.2875750000003</v>
      </c>
      <c r="D13" s="176">
        <v>45.432000000000002</v>
      </c>
      <c r="E13" s="177">
        <v>2432.0844999999999</v>
      </c>
      <c r="F13" s="170">
        <f t="shared" si="1"/>
        <v>6551.0220749999999</v>
      </c>
      <c r="G13" s="148">
        <v>-59.291640258248123</v>
      </c>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row>
    <row r="14" spans="1:44" ht="21" customHeight="1">
      <c r="A14" s="1034">
        <v>7</v>
      </c>
      <c r="B14" s="1135">
        <v>3156.64</v>
      </c>
      <c r="C14" s="172">
        <v>2314.7085299999999</v>
      </c>
      <c r="D14" s="173">
        <v>491.54899999999998</v>
      </c>
      <c r="E14" s="147">
        <v>3587.6795000000002</v>
      </c>
      <c r="F14" s="174">
        <f t="shared" si="1"/>
        <v>9550.5770300000004</v>
      </c>
      <c r="G14" s="130">
        <v>-51.244900079582024</v>
      </c>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row>
    <row r="15" spans="1:44" ht="21" customHeight="1">
      <c r="A15" s="1035">
        <v>8</v>
      </c>
      <c r="B15" s="1138">
        <v>3643.1660000000002</v>
      </c>
      <c r="C15" s="175">
        <v>2385.7309300000002</v>
      </c>
      <c r="D15" s="176">
        <v>912.42600000000004</v>
      </c>
      <c r="E15" s="177">
        <v>3939.0785000000001</v>
      </c>
      <c r="F15" s="170">
        <f t="shared" si="1"/>
        <v>10880.401430000002</v>
      </c>
      <c r="G15" s="148">
        <v>-63.627867382585968</v>
      </c>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row>
    <row r="16" spans="1:44" ht="21" customHeight="1">
      <c r="A16" s="1035">
        <v>9</v>
      </c>
      <c r="B16" s="1138">
        <v>3873.1770000000001</v>
      </c>
      <c r="C16" s="175">
        <v>2490.8618750000001</v>
      </c>
      <c r="D16" s="176">
        <v>628.476</v>
      </c>
      <c r="E16" s="177">
        <v>3769.5785000000001</v>
      </c>
      <c r="F16" s="170">
        <f t="shared" si="1"/>
        <v>10762.093375</v>
      </c>
      <c r="G16" s="148">
        <v>-45.441409528554168</v>
      </c>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row>
    <row r="17" spans="1:44" ht="21" customHeight="1">
      <c r="A17" s="1034">
        <v>10</v>
      </c>
      <c r="B17" s="1135">
        <v>4533.2510000000002</v>
      </c>
      <c r="C17" s="172">
        <v>2862.7646149999996</v>
      </c>
      <c r="D17" s="173">
        <v>926.30799999999999</v>
      </c>
      <c r="E17" s="147">
        <v>4272.0820000000003</v>
      </c>
      <c r="F17" s="174">
        <f t="shared" si="1"/>
        <v>12594.405615000001</v>
      </c>
      <c r="G17" s="130">
        <v>-36.204787513952915</v>
      </c>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row>
    <row r="18" spans="1:44" ht="21" customHeight="1">
      <c r="A18" s="1035">
        <v>11</v>
      </c>
      <c r="B18" s="1138">
        <v>4424.152</v>
      </c>
      <c r="C18" s="175">
        <v>2986.6170050000001</v>
      </c>
      <c r="D18" s="176">
        <v>878.98299999999995</v>
      </c>
      <c r="E18" s="177">
        <v>4869.9809999999998</v>
      </c>
      <c r="F18" s="170">
        <f t="shared" si="1"/>
        <v>13159.733005</v>
      </c>
      <c r="G18" s="148">
        <v>-38.844048762554998</v>
      </c>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row>
    <row r="19" spans="1:44" ht="21" customHeight="1">
      <c r="A19" s="1035">
        <v>12</v>
      </c>
      <c r="B19" s="1138">
        <v>3198.9940000000001</v>
      </c>
      <c r="C19" s="175">
        <v>2139.0550200000002</v>
      </c>
      <c r="D19" s="176">
        <v>692.20699999999999</v>
      </c>
      <c r="E19" s="177">
        <v>3886.02</v>
      </c>
      <c r="F19" s="170">
        <f t="shared" si="1"/>
        <v>9916.2760200000012</v>
      </c>
      <c r="G19" s="148">
        <v>-53.474000687515108</v>
      </c>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row>
    <row r="20" spans="1:44" ht="21" customHeight="1">
      <c r="A20" s="1034" t="s">
        <v>324</v>
      </c>
      <c r="B20" s="1135">
        <v>2445.1860000000001</v>
      </c>
      <c r="C20" s="172">
        <v>1489.0969500000001</v>
      </c>
      <c r="D20" s="173">
        <v>353.36</v>
      </c>
      <c r="E20" s="147">
        <v>2914.2809999999999</v>
      </c>
      <c r="F20" s="174">
        <f t="shared" si="1"/>
        <v>7201.9239500000003</v>
      </c>
      <c r="G20" s="130">
        <f t="shared" ref="G20:G31" si="2">(F20/F8-1)*100</f>
        <v>-62.340617628790575</v>
      </c>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row>
    <row r="21" spans="1:44" ht="21" customHeight="1">
      <c r="A21" s="1035">
        <v>2</v>
      </c>
      <c r="B21" s="1138">
        <v>2312.4369999999999</v>
      </c>
      <c r="C21" s="175">
        <v>1697.9075499999999</v>
      </c>
      <c r="D21" s="176">
        <v>299.09399999999999</v>
      </c>
      <c r="E21" s="177">
        <v>2648.0810000000001</v>
      </c>
      <c r="F21" s="170">
        <f t="shared" si="1"/>
        <v>6957.51955</v>
      </c>
      <c r="G21" s="148">
        <f t="shared" si="2"/>
        <v>-54.633562401672883</v>
      </c>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row>
    <row r="22" spans="1:44" ht="21" customHeight="1">
      <c r="A22" s="1035">
        <v>3</v>
      </c>
      <c r="B22" s="1139">
        <v>4386.2120000000004</v>
      </c>
      <c r="C22" s="178">
        <v>2744.9497950000004</v>
      </c>
      <c r="D22" s="179">
        <v>819.03800000000001</v>
      </c>
      <c r="E22" s="149">
        <v>4638.1014999999998</v>
      </c>
      <c r="F22" s="171">
        <f t="shared" si="1"/>
        <v>12588.301295000001</v>
      </c>
      <c r="G22" s="150">
        <f t="shared" si="2"/>
        <v>-2.2495160257426372</v>
      </c>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row>
    <row r="23" spans="1:44" ht="21" customHeight="1">
      <c r="A23" s="1034">
        <v>4</v>
      </c>
      <c r="B23" s="1140">
        <v>3031.5949999999998</v>
      </c>
      <c r="C23" s="180">
        <v>1815.7809700000003</v>
      </c>
      <c r="D23" s="181">
        <v>804.52499999999998</v>
      </c>
      <c r="E23" s="160">
        <v>3546.5374999999999</v>
      </c>
      <c r="F23" s="182">
        <f t="shared" si="1"/>
        <v>9198.4384699999991</v>
      </c>
      <c r="G23" s="161">
        <f t="shared" si="2"/>
        <v>70.149135785606617</v>
      </c>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row>
    <row r="24" spans="1:44" ht="21" customHeight="1">
      <c r="A24" s="1035">
        <v>5</v>
      </c>
      <c r="B24" s="1138">
        <v>2634.2809999999999</v>
      </c>
      <c r="C24" s="175">
        <v>1427.9472949999999</v>
      </c>
      <c r="D24" s="176">
        <v>628.476</v>
      </c>
      <c r="E24" s="177">
        <v>3186.4315000000001</v>
      </c>
      <c r="F24" s="170">
        <f t="shared" si="1"/>
        <v>7877.1357950000001</v>
      </c>
      <c r="G24" s="148">
        <f t="shared" si="2"/>
        <v>85.093395890078696</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row>
    <row r="25" spans="1:44" ht="21" customHeight="1">
      <c r="A25" s="1035">
        <v>6</v>
      </c>
      <c r="B25" s="1138">
        <v>2366.288</v>
      </c>
      <c r="C25" s="175">
        <v>1505.8979200000001</v>
      </c>
      <c r="D25" s="176">
        <v>410.15</v>
      </c>
      <c r="E25" s="177">
        <v>2709.9279999999999</v>
      </c>
      <c r="F25" s="170">
        <f t="shared" si="1"/>
        <v>6992.2639199999994</v>
      </c>
      <c r="G25" s="148">
        <f t="shared" si="2"/>
        <v>6.7354657021209796</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row>
    <row r="26" spans="1:44" ht="21" customHeight="1">
      <c r="A26" s="1034">
        <v>7</v>
      </c>
      <c r="B26" s="1135">
        <v>3950.373</v>
      </c>
      <c r="C26" s="172">
        <v>2523.4903200000003</v>
      </c>
      <c r="D26" s="173">
        <v>919.99800000000005</v>
      </c>
      <c r="E26" s="147">
        <v>4296.652</v>
      </c>
      <c r="F26" s="174">
        <f t="shared" si="1"/>
        <v>11690.51332</v>
      </c>
      <c r="G26" s="130">
        <f t="shared" si="2"/>
        <v>22.406356006323946</v>
      </c>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row>
    <row r="27" spans="1:44" ht="21" customHeight="1">
      <c r="A27" s="1035">
        <v>8</v>
      </c>
      <c r="B27" s="1138">
        <v>3867.002</v>
      </c>
      <c r="C27" s="175">
        <v>2385.8560050000001</v>
      </c>
      <c r="D27" s="176">
        <v>1304.9079999999999</v>
      </c>
      <c r="E27" s="177">
        <v>4544.0045</v>
      </c>
      <c r="F27" s="170">
        <f t="shared" si="1"/>
        <v>12101.770505</v>
      </c>
      <c r="G27" s="148">
        <f t="shared" si="2"/>
        <v>11.22540452995031</v>
      </c>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row>
    <row r="28" spans="1:44" ht="21" customHeight="1">
      <c r="A28" s="1035">
        <v>9</v>
      </c>
      <c r="B28" s="1138">
        <v>2969.9450000000002</v>
      </c>
      <c r="C28" s="175">
        <v>1603.1220600000001</v>
      </c>
      <c r="D28" s="176">
        <v>757.83100000000002</v>
      </c>
      <c r="E28" s="177">
        <v>3284.8254999999999</v>
      </c>
      <c r="F28" s="170">
        <f t="shared" si="1"/>
        <v>8615.7235600000004</v>
      </c>
      <c r="G28" s="148">
        <f t="shared" si="2"/>
        <v>-19.943794763813784</v>
      </c>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row>
    <row r="29" spans="1:44" ht="21" customHeight="1">
      <c r="A29" s="1034">
        <v>10</v>
      </c>
      <c r="B29" s="1135">
        <v>4345.8670000000002</v>
      </c>
      <c r="C29" s="172">
        <v>2746.0490150000001</v>
      </c>
      <c r="D29" s="173">
        <v>1104.25</v>
      </c>
      <c r="E29" s="147">
        <v>4231.7934999999998</v>
      </c>
      <c r="F29" s="174">
        <f t="shared" si="1"/>
        <v>12427.959515</v>
      </c>
      <c r="G29" s="130">
        <f t="shared" si="2"/>
        <v>-1.3215875769616581</v>
      </c>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row>
    <row r="30" spans="1:44" ht="21" customHeight="1">
      <c r="A30" s="1035">
        <v>11</v>
      </c>
      <c r="B30" s="1138">
        <v>5047.576</v>
      </c>
      <c r="C30" s="175">
        <v>3128.6990949999999</v>
      </c>
      <c r="D30" s="176">
        <v>1239.2840000000001</v>
      </c>
      <c r="E30" s="177">
        <v>4998.4825000000001</v>
      </c>
      <c r="F30" s="170">
        <f t="shared" si="1"/>
        <v>14414.041595000001</v>
      </c>
      <c r="G30" s="148">
        <f t="shared" si="2"/>
        <v>9.5314136656376789</v>
      </c>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row>
    <row r="31" spans="1:44" ht="21" customHeight="1">
      <c r="A31" s="1035">
        <v>12</v>
      </c>
      <c r="B31" s="1138">
        <v>5085.3620000000001</v>
      </c>
      <c r="C31" s="175">
        <v>3451.9336049999997</v>
      </c>
      <c r="D31" s="176">
        <v>1219.723</v>
      </c>
      <c r="E31" s="177">
        <v>6030.8429999999998</v>
      </c>
      <c r="F31" s="170">
        <f t="shared" si="1"/>
        <v>15787.861604999998</v>
      </c>
      <c r="G31" s="148">
        <f t="shared" si="2"/>
        <v>59.211598922394629</v>
      </c>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row>
    <row r="32" spans="1:44" ht="21" customHeight="1">
      <c r="A32" s="1034" t="s">
        <v>449</v>
      </c>
      <c r="B32" s="1135">
        <v>3775.509</v>
      </c>
      <c r="C32" s="172">
        <v>2097.37185</v>
      </c>
      <c r="D32" s="173">
        <v>836.70600000000002</v>
      </c>
      <c r="E32" s="147">
        <v>4519.7105000000001</v>
      </c>
      <c r="F32" s="174">
        <f>B32+C32+D32+E32</f>
        <v>11229.297350000001</v>
      </c>
      <c r="G32" s="130">
        <f t="shared" ref="G32:G34" si="3">(F32/F20-1)*100</f>
        <v>55.920798774888489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row>
    <row r="33" spans="1:44" ht="21" customHeight="1">
      <c r="A33" s="1035">
        <v>2</v>
      </c>
      <c r="B33" s="1138">
        <v>2523.5010000000002</v>
      </c>
      <c r="C33" s="175">
        <v>1600.3258450000001</v>
      </c>
      <c r="D33" s="176">
        <v>561.59</v>
      </c>
      <c r="E33" s="177">
        <v>2611.7860000000001</v>
      </c>
      <c r="F33" s="170">
        <f t="shared" ref="F33:F34" si="4">B33+C33+D33+E33</f>
        <v>7297.2028450000007</v>
      </c>
      <c r="G33" s="148">
        <f t="shared" si="3"/>
        <v>4.8822470789895434</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row>
    <row r="34" spans="1:44" ht="21" customHeight="1" thickBot="1">
      <c r="A34" s="1035">
        <v>3</v>
      </c>
      <c r="B34" s="1138">
        <v>5024.9359999999997</v>
      </c>
      <c r="C34" s="175">
        <v>2801.3519000000006</v>
      </c>
      <c r="D34" s="176">
        <v>1508.09</v>
      </c>
      <c r="E34" s="177">
        <v>4799.9709999999995</v>
      </c>
      <c r="F34" s="170">
        <f t="shared" si="4"/>
        <v>14134.348899999999</v>
      </c>
      <c r="G34" s="148">
        <f t="shared" si="3"/>
        <v>12.281622188484477</v>
      </c>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row>
    <row r="35" spans="1:44" ht="21" customHeight="1" thickBot="1">
      <c r="A35" s="1146" t="s">
        <v>393</v>
      </c>
      <c r="B35" s="2187" t="s">
        <v>48</v>
      </c>
      <c r="C35" s="2188"/>
      <c r="D35" s="2188"/>
      <c r="E35" s="2188"/>
      <c r="F35" s="2188"/>
      <c r="G35" s="2189"/>
      <c r="H35" s="120"/>
      <c r="I35" s="18"/>
      <c r="J35" s="18"/>
      <c r="K35" s="18"/>
      <c r="L35" s="18"/>
      <c r="M35" s="18"/>
      <c r="N35" s="18"/>
      <c r="X35" s="18"/>
      <c r="Y35" s="18"/>
      <c r="AJ35" s="18"/>
      <c r="AK35" s="18"/>
    </row>
    <row r="36" spans="1:44">
      <c r="A36" s="102"/>
      <c r="B36" s="2060"/>
      <c r="C36" s="2060"/>
      <c r="D36" s="2060"/>
      <c r="E36" s="2060"/>
      <c r="F36" s="2060"/>
      <c r="G36" s="102"/>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row>
    <row r="37" spans="1:44">
      <c r="A37" s="88"/>
      <c r="B37" s="408"/>
      <c r="C37" s="2065"/>
      <c r="D37" s="2065"/>
      <c r="E37" s="2065"/>
      <c r="F37" s="2063"/>
      <c r="G37" s="98"/>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row>
    <row r="38" spans="1:44">
      <c r="A38" s="88"/>
      <c r="B38" s="408"/>
      <c r="C38" s="2065"/>
      <c r="D38" s="2065"/>
      <c r="E38" s="2065"/>
      <c r="F38" s="2063"/>
      <c r="G38" s="98"/>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row>
    <row r="39" spans="1:44">
      <c r="A39" s="88"/>
      <c r="B39" s="408"/>
      <c r="C39" s="2065"/>
      <c r="D39" s="2065"/>
      <c r="E39" s="2065"/>
      <c r="F39" s="2063"/>
      <c r="G39" s="98"/>
      <c r="H39" s="276"/>
      <c r="I39" s="276"/>
      <c r="J39" s="276"/>
      <c r="K39" s="276"/>
      <c r="L39" s="276"/>
      <c r="M39" s="276"/>
      <c r="Q39" s="3"/>
      <c r="AA39" s="3"/>
    </row>
    <row r="40" spans="1:44">
      <c r="A40" s="88"/>
      <c r="B40" s="112"/>
      <c r="C40" s="98"/>
      <c r="D40" s="98"/>
      <c r="E40" s="98"/>
      <c r="F40" s="98"/>
      <c r="G40" s="98"/>
      <c r="H40" s="114"/>
      <c r="I40" s="114"/>
      <c r="J40" s="114"/>
      <c r="K40" s="114"/>
      <c r="L40" s="114"/>
      <c r="M40" s="114"/>
      <c r="N40" s="133"/>
      <c r="O40" s="3"/>
      <c r="P40" s="3"/>
      <c r="Q40" s="3"/>
      <c r="AA40" s="3"/>
    </row>
    <row r="41" spans="1:44">
      <c r="A41" s="88"/>
      <c r="B41" s="112"/>
      <c r="C41" s="98"/>
      <c r="D41" s="98"/>
      <c r="E41" s="98"/>
      <c r="F41" s="98"/>
      <c r="G41" s="98"/>
      <c r="H41" s="114"/>
      <c r="I41" s="114"/>
      <c r="J41" s="114"/>
      <c r="K41" s="114"/>
      <c r="L41" s="114"/>
      <c r="M41" s="114"/>
      <c r="N41" s="133"/>
      <c r="O41" s="3"/>
      <c r="P41" s="3"/>
      <c r="Q41" s="3"/>
      <c r="AA41" s="3"/>
    </row>
    <row r="42" spans="1:44">
      <c r="A42" s="88"/>
      <c r="B42" s="112"/>
      <c r="C42" s="98"/>
      <c r="D42" s="98"/>
      <c r="E42" s="98"/>
      <c r="F42" s="98"/>
      <c r="G42" s="98"/>
      <c r="H42" s="114"/>
      <c r="I42" s="114"/>
      <c r="J42" s="114"/>
      <c r="K42" s="114"/>
      <c r="L42" s="114"/>
      <c r="M42" s="114"/>
      <c r="N42" s="133"/>
      <c r="O42" s="3"/>
      <c r="P42" s="3"/>
      <c r="Q42" s="3"/>
      <c r="AA42" s="3"/>
    </row>
    <row r="43" spans="1:44">
      <c r="A43" s="88"/>
      <c r="B43" s="112"/>
      <c r="C43" s="98"/>
      <c r="D43" s="98"/>
      <c r="E43" s="98"/>
      <c r="F43" s="98"/>
      <c r="G43" s="98"/>
      <c r="H43" s="114"/>
      <c r="I43" s="114"/>
      <c r="J43" s="114"/>
      <c r="K43" s="114"/>
      <c r="L43" s="114"/>
      <c r="M43" s="114"/>
      <c r="N43" s="133"/>
      <c r="O43" s="3"/>
      <c r="P43" s="3"/>
      <c r="Q43" s="3"/>
      <c r="AA43" s="3"/>
    </row>
    <row r="44" spans="1:44">
      <c r="A44" s="88"/>
      <c r="B44" s="112"/>
      <c r="C44" s="98"/>
      <c r="D44" s="98"/>
      <c r="E44" s="98"/>
      <c r="F44" s="98"/>
      <c r="G44" s="98"/>
      <c r="H44" s="114"/>
      <c r="I44" s="114"/>
      <c r="J44" s="114"/>
      <c r="K44" s="114"/>
      <c r="L44" s="114"/>
      <c r="M44" s="114"/>
      <c r="N44" s="133"/>
      <c r="O44" s="3"/>
      <c r="P44" s="3"/>
      <c r="Q44" s="3"/>
      <c r="AA44" s="3"/>
    </row>
    <row r="45" spans="1:44">
      <c r="A45" s="88"/>
      <c r="B45" s="112"/>
      <c r="C45" s="98"/>
      <c r="D45" s="98"/>
      <c r="E45" s="98"/>
      <c r="F45" s="98"/>
      <c r="G45" s="98"/>
      <c r="H45" s="114"/>
      <c r="I45" s="114"/>
      <c r="J45" s="114"/>
      <c r="K45" s="114"/>
      <c r="L45" s="114"/>
      <c r="M45" s="114"/>
      <c r="N45" s="133"/>
      <c r="O45" s="3"/>
      <c r="P45" s="3"/>
      <c r="Q45" s="3"/>
      <c r="AA45" s="3"/>
    </row>
    <row r="46" spans="1:44">
      <c r="A46" s="88"/>
      <c r="B46" s="112"/>
      <c r="C46" s="98"/>
      <c r="D46" s="98"/>
      <c r="E46" s="98"/>
      <c r="F46" s="98"/>
      <c r="G46" s="98"/>
      <c r="H46" s="114"/>
      <c r="I46" s="114"/>
      <c r="J46" s="114"/>
      <c r="K46" s="114"/>
      <c r="L46" s="114"/>
      <c r="M46" s="114"/>
      <c r="N46" s="133"/>
      <c r="O46" s="3"/>
      <c r="P46" s="3"/>
      <c r="Q46" s="3"/>
      <c r="AA46" s="3"/>
    </row>
    <row r="47" spans="1:44">
      <c r="A47" s="88"/>
      <c r="B47" s="112"/>
      <c r="C47" s="98"/>
      <c r="D47" s="98"/>
      <c r="E47" s="98"/>
      <c r="F47" s="98"/>
      <c r="G47" s="98"/>
      <c r="H47" s="114"/>
      <c r="I47" s="114"/>
      <c r="J47" s="114"/>
      <c r="K47" s="114"/>
      <c r="L47" s="114"/>
      <c r="M47" s="114"/>
      <c r="Q47" s="3"/>
      <c r="AA47" s="3"/>
    </row>
    <row r="48" spans="1:44">
      <c r="B48" s="75"/>
      <c r="C48" s="99"/>
      <c r="D48" s="99"/>
      <c r="E48" s="99"/>
      <c r="F48" s="99"/>
      <c r="G48" s="98"/>
      <c r="H48" s="99"/>
      <c r="I48" s="99"/>
      <c r="J48" s="99"/>
      <c r="K48" s="99"/>
      <c r="L48" s="99"/>
      <c r="M48" s="99"/>
    </row>
    <row r="51" spans="5:28">
      <c r="R51" s="3"/>
      <c r="AB51" s="3"/>
    </row>
    <row r="52" spans="5:28">
      <c r="R52" s="3"/>
      <c r="AB52" s="3"/>
    </row>
    <row r="53" spans="5:28">
      <c r="R53" s="3"/>
      <c r="AB53" s="3"/>
    </row>
    <row r="54" spans="5:28">
      <c r="R54" s="3"/>
      <c r="AB54" s="3"/>
    </row>
    <row r="55" spans="5:28">
      <c r="E55" s="88"/>
    </row>
    <row r="56" spans="5:28">
      <c r="R56" s="3"/>
      <c r="AB56" s="3"/>
    </row>
    <row r="57" spans="5:28">
      <c r="R57" s="3"/>
      <c r="AB57" s="3"/>
    </row>
    <row r="58" spans="5:28">
      <c r="R58" s="3"/>
      <c r="AB58" s="3"/>
    </row>
    <row r="59" spans="5:28">
      <c r="R59" s="3"/>
      <c r="AB59" s="3"/>
    </row>
    <row r="60" spans="5:28">
      <c r="R60" s="3"/>
      <c r="AB60" s="3"/>
    </row>
    <row r="61" spans="5:28">
      <c r="R61" s="3"/>
      <c r="AB61" s="3"/>
    </row>
    <row r="62" spans="5:28">
      <c r="R62" s="3"/>
      <c r="AB62" s="3"/>
    </row>
    <row r="63" spans="5:28">
      <c r="R63" s="3"/>
      <c r="AB63" s="3"/>
    </row>
    <row r="64" spans="5:28">
      <c r="R64" s="3"/>
      <c r="AB64" s="3"/>
    </row>
    <row r="65" spans="18:31">
      <c r="R65" s="3"/>
      <c r="AB65" s="3"/>
    </row>
    <row r="66" spans="18:31">
      <c r="R66" s="3"/>
      <c r="AB66" s="3"/>
    </row>
    <row r="67" spans="18:31">
      <c r="R67" s="3"/>
      <c r="AB67" s="3"/>
    </row>
    <row r="68" spans="18:31">
      <c r="R68" s="3"/>
      <c r="AB68" s="3"/>
    </row>
    <row r="69" spans="18:31">
      <c r="R69" s="3"/>
      <c r="AB69" s="3"/>
    </row>
    <row r="70" spans="18:31">
      <c r="R70" s="3"/>
      <c r="AB70" s="3"/>
    </row>
    <row r="71" spans="18:31">
      <c r="R71" s="3"/>
      <c r="S71" s="3"/>
      <c r="T71" s="3"/>
      <c r="U71" s="3"/>
      <c r="AB71" s="3"/>
      <c r="AC71" s="3"/>
      <c r="AD71" s="3"/>
      <c r="AE71" s="3"/>
    </row>
    <row r="72" spans="18:31">
      <c r="R72" s="3"/>
      <c r="S72" s="3"/>
      <c r="T72" s="3"/>
      <c r="U72" s="3"/>
      <c r="AB72" s="3"/>
      <c r="AC72" s="3"/>
      <c r="AD72" s="3"/>
      <c r="AE72" s="3"/>
    </row>
    <row r="73" spans="18:31">
      <c r="R73" s="3"/>
      <c r="S73" s="3"/>
      <c r="T73" s="3"/>
      <c r="U73" s="3"/>
      <c r="AB73" s="3"/>
      <c r="AC73" s="3"/>
      <c r="AD73" s="3"/>
      <c r="AE73" s="3"/>
    </row>
    <row r="74" spans="18:31">
      <c r="R74" s="3"/>
      <c r="S74" s="3"/>
      <c r="T74" s="3"/>
      <c r="U74" s="3"/>
      <c r="AB74" s="3"/>
      <c r="AC74" s="3"/>
      <c r="AD74" s="3"/>
      <c r="AE74" s="3"/>
    </row>
    <row r="75" spans="18:31">
      <c r="R75" s="3"/>
      <c r="S75" s="3"/>
      <c r="T75" s="3"/>
      <c r="U75" s="3"/>
      <c r="AB75" s="3"/>
      <c r="AC75" s="3"/>
      <c r="AD75" s="3"/>
      <c r="AE75" s="3"/>
    </row>
    <row r="76" spans="18:31">
      <c r="R76" s="3"/>
      <c r="S76" s="3"/>
      <c r="T76" s="3"/>
      <c r="U76" s="3"/>
      <c r="AB76" s="3"/>
      <c r="AC76" s="3"/>
      <c r="AD76" s="3"/>
      <c r="AE76" s="3"/>
    </row>
    <row r="77" spans="18:31">
      <c r="R77" s="3"/>
      <c r="S77" s="3"/>
      <c r="T77" s="3"/>
      <c r="U77" s="3"/>
      <c r="AB77" s="3"/>
      <c r="AC77" s="3"/>
      <c r="AD77" s="3"/>
      <c r="AE77" s="3"/>
    </row>
    <row r="78" spans="18:31">
      <c r="R78" s="3"/>
      <c r="S78" s="3"/>
      <c r="T78" s="3"/>
      <c r="U78" s="3"/>
      <c r="AB78" s="3"/>
      <c r="AC78" s="3"/>
      <c r="AD78" s="3"/>
      <c r="AE78" s="3"/>
    </row>
    <row r="79" spans="18:31">
      <c r="R79" s="3"/>
      <c r="S79" s="3"/>
      <c r="T79" s="3"/>
      <c r="U79" s="3"/>
      <c r="AB79" s="3"/>
      <c r="AC79" s="3"/>
      <c r="AD79" s="3"/>
      <c r="AE79" s="3"/>
    </row>
    <row r="80" spans="18:31">
      <c r="R80" s="3"/>
      <c r="S80" s="3"/>
      <c r="T80" s="3"/>
      <c r="U80" s="3"/>
      <c r="AB80" s="3"/>
      <c r="AC80" s="3"/>
      <c r="AD80" s="3"/>
      <c r="AE80" s="3"/>
    </row>
    <row r="81" spans="18:31">
      <c r="R81" s="3"/>
      <c r="S81" s="3"/>
      <c r="T81" s="3"/>
      <c r="U81" s="3"/>
      <c r="AB81" s="3"/>
      <c r="AC81" s="3"/>
      <c r="AD81" s="3"/>
      <c r="AE81" s="3"/>
    </row>
    <row r="82" spans="18:31">
      <c r="R82" s="3"/>
      <c r="S82" s="3"/>
      <c r="T82" s="3"/>
      <c r="U82" s="3"/>
      <c r="AB82" s="3"/>
      <c r="AC82" s="3"/>
      <c r="AD82" s="3"/>
      <c r="AE82" s="3"/>
    </row>
    <row r="83" spans="18:31">
      <c r="R83" s="3"/>
      <c r="S83" s="3"/>
      <c r="T83" s="3"/>
      <c r="U83" s="3"/>
      <c r="AB83" s="3"/>
      <c r="AC83" s="3"/>
      <c r="AD83" s="3"/>
      <c r="AE83" s="3"/>
    </row>
    <row r="84" spans="18:31">
      <c r="R84" s="3"/>
      <c r="S84" s="3"/>
      <c r="T84" s="3"/>
      <c r="U84" s="3"/>
      <c r="AB84" s="3"/>
      <c r="AC84" s="3"/>
      <c r="AD84" s="3"/>
      <c r="AE84" s="3"/>
    </row>
    <row r="85" spans="18:31">
      <c r="R85" s="3"/>
      <c r="S85" s="3"/>
      <c r="T85" s="3"/>
      <c r="U85" s="3"/>
      <c r="AB85" s="3"/>
      <c r="AC85" s="3"/>
      <c r="AD85" s="3"/>
      <c r="AE85" s="3"/>
    </row>
    <row r="86" spans="18:31">
      <c r="R86" s="3"/>
      <c r="S86" s="3"/>
      <c r="T86" s="3"/>
      <c r="U86" s="3"/>
      <c r="AB86" s="3"/>
      <c r="AC86" s="3"/>
      <c r="AD86" s="3"/>
      <c r="AE86" s="3"/>
    </row>
    <row r="87" spans="18:31">
      <c r="R87" s="3"/>
      <c r="S87" s="3"/>
      <c r="T87" s="3"/>
      <c r="U87" s="3"/>
      <c r="AB87" s="3"/>
      <c r="AC87" s="3"/>
      <c r="AD87" s="3"/>
      <c r="AE87" s="3"/>
    </row>
    <row r="88" spans="18:31">
      <c r="R88" s="3"/>
      <c r="S88" s="3"/>
      <c r="T88" s="3"/>
      <c r="U88" s="3"/>
      <c r="AB88" s="3"/>
      <c r="AC88" s="3"/>
      <c r="AD88" s="3"/>
      <c r="AE88" s="3"/>
    </row>
  </sheetData>
  <sheetProtection formatColumns="0" formatRows="0" insertColumns="0" insertRows="0" deleteColumns="0"/>
  <mergeCells count="2">
    <mergeCell ref="F4:G4"/>
    <mergeCell ref="B35:G35"/>
  </mergeCells>
  <phoneticPr fontId="3"/>
  <printOptions horizontalCentered="1"/>
  <pageMargins left="0.7" right="0.71" top="0.74" bottom="0.71" header="0.31496062992125984" footer="0.31"/>
  <pageSetup paperSize="9" scale="82" orientation="landscape" errors="dash" r:id="rId1"/>
  <headerFooter scaleWithDoc="0" alignWithMargins="0">
    <oddFooter>&amp;C１１－２</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5"/>
  <sheetViews>
    <sheetView topLeftCell="D1" zoomScaleNormal="100" zoomScaleSheetLayoutView="87" workbookViewId="0">
      <selection activeCell="K28" sqref="K28"/>
    </sheetView>
  </sheetViews>
  <sheetFormatPr defaultRowHeight="13.5"/>
  <cols>
    <col min="1" max="1" width="13.75" style="76" customWidth="1"/>
    <col min="2" max="2" width="15.625" style="76" customWidth="1"/>
    <col min="3" max="3" width="12.875" style="76" customWidth="1"/>
    <col min="4" max="4" width="15.625" style="76" customWidth="1"/>
    <col min="5" max="5" width="12.875" style="76" customWidth="1"/>
    <col min="6" max="6" width="15.625" style="76" customWidth="1"/>
    <col min="7" max="7" width="12.875" style="76" customWidth="1"/>
    <col min="8" max="8" width="15.625" style="76" customWidth="1"/>
    <col min="9" max="9" width="12.875" style="76" customWidth="1"/>
    <col min="10" max="10" width="15.625" style="76" customWidth="1"/>
    <col min="11" max="11" width="12.875" style="76" customWidth="1"/>
    <col min="12" max="12" width="4.375" customWidth="1"/>
    <col min="13" max="13" width="8.875" customWidth="1"/>
    <col min="14" max="14" width="5.625" bestFit="1" customWidth="1"/>
    <col min="15" max="15" width="13.25" bestFit="1" customWidth="1"/>
    <col min="16" max="17" width="11.25" bestFit="1" customWidth="1"/>
    <col min="18" max="18" width="14.625" bestFit="1" customWidth="1"/>
    <col min="19" max="19" width="2.875" customWidth="1"/>
    <col min="20" max="20" width="7.25" bestFit="1" customWidth="1"/>
    <col min="21" max="21" width="5.75" bestFit="1" customWidth="1"/>
    <col min="22" max="22" width="7.25" bestFit="1" customWidth="1"/>
    <col min="23" max="23" width="5.75" bestFit="1" customWidth="1"/>
    <col min="24" max="24" width="8.375" bestFit="1" customWidth="1"/>
    <col min="25" max="25" width="5.75" bestFit="1" customWidth="1"/>
    <col min="26" max="26" width="7.25" bestFit="1" customWidth="1"/>
    <col min="27" max="27" width="5.5" bestFit="1" customWidth="1"/>
    <col min="28" max="28" width="9.125" bestFit="1" customWidth="1"/>
    <col min="29" max="29" width="6.75" bestFit="1" customWidth="1"/>
    <col min="30" max="30" width="10" bestFit="1" customWidth="1"/>
    <col min="31" max="31" width="5.5" bestFit="1" customWidth="1"/>
    <col min="32" max="32" width="10.5" style="251" customWidth="1"/>
  </cols>
  <sheetData>
    <row r="1" spans="1:32" s="1374" customFormat="1" ht="20.25" customHeight="1">
      <c r="A1" s="1372"/>
      <c r="B1" s="1372"/>
      <c r="C1" s="1372"/>
      <c r="D1" s="1372"/>
      <c r="E1" s="1372"/>
      <c r="F1" s="1373"/>
      <c r="G1" s="1373"/>
      <c r="H1" s="1373"/>
      <c r="I1" s="1373"/>
      <c r="J1" s="1373"/>
      <c r="K1" s="1373"/>
      <c r="L1" s="1373"/>
      <c r="M1" s="1373"/>
      <c r="AF1" s="1382"/>
    </row>
    <row r="2" spans="1:32" s="1374" customFormat="1" ht="20.25" customHeight="1">
      <c r="A2" s="1381" t="s">
        <v>359</v>
      </c>
      <c r="B2" s="1372"/>
      <c r="C2" s="1372"/>
      <c r="D2" s="1372"/>
      <c r="E2" s="1372"/>
      <c r="F2" s="1373"/>
      <c r="G2" s="1373"/>
      <c r="H2" s="1373"/>
      <c r="I2" s="1373"/>
      <c r="J2" s="1373"/>
      <c r="K2" s="1373"/>
      <c r="L2" s="1373"/>
      <c r="M2" s="1373"/>
      <c r="AF2" s="1382"/>
    </row>
    <row r="3" spans="1:32" s="1374" customFormat="1" ht="20.25" customHeight="1" thickBot="1">
      <c r="A3" s="1380" t="s">
        <v>96</v>
      </c>
      <c r="B3" s="1375"/>
      <c r="C3" s="1375"/>
      <c r="D3" s="1375"/>
      <c r="E3" s="1373"/>
      <c r="F3" s="1373"/>
      <c r="G3" s="1373"/>
      <c r="H3" s="1373"/>
      <c r="I3" s="1373"/>
      <c r="J3" s="1373"/>
      <c r="K3" s="1376" t="s">
        <v>47</v>
      </c>
      <c r="L3" s="1373"/>
      <c r="AF3" s="1382"/>
    </row>
    <row r="4" spans="1:32" ht="20.25" customHeight="1">
      <c r="A4" s="1120"/>
      <c r="B4" s="2190" t="s">
        <v>111</v>
      </c>
      <c r="C4" s="2191"/>
      <c r="D4" s="2192" t="s">
        <v>112</v>
      </c>
      <c r="E4" s="2193"/>
      <c r="F4" s="2194" t="s">
        <v>33</v>
      </c>
      <c r="G4" s="2193"/>
      <c r="H4" s="2194" t="s">
        <v>34</v>
      </c>
      <c r="I4" s="2193"/>
      <c r="J4" s="2194" t="s">
        <v>70</v>
      </c>
      <c r="K4" s="2195"/>
      <c r="O4" s="32"/>
      <c r="P4" s="32"/>
      <c r="Q4" s="32"/>
      <c r="R4" s="32"/>
      <c r="T4" s="32"/>
      <c r="U4" s="32"/>
      <c r="V4" s="32"/>
      <c r="W4" s="32"/>
      <c r="X4" s="32"/>
      <c r="Y4" s="32"/>
      <c r="Z4" s="32"/>
      <c r="AA4" s="32"/>
      <c r="AB4" s="32"/>
      <c r="AC4" s="32"/>
      <c r="AD4" s="32"/>
      <c r="AE4" s="32"/>
      <c r="AF4" s="252"/>
    </row>
    <row r="5" spans="1:32" ht="15" thickBot="1">
      <c r="A5" s="1118"/>
      <c r="B5" s="1147" t="s">
        <v>97</v>
      </c>
      <c r="C5" s="1691" t="s">
        <v>120</v>
      </c>
      <c r="D5" s="1692" t="s">
        <v>97</v>
      </c>
      <c r="E5" s="1692" t="s">
        <v>120</v>
      </c>
      <c r="F5" s="1692" t="s">
        <v>97</v>
      </c>
      <c r="G5" s="1692" t="s">
        <v>120</v>
      </c>
      <c r="H5" s="1692" t="s">
        <v>97</v>
      </c>
      <c r="I5" s="1692" t="s">
        <v>120</v>
      </c>
      <c r="J5" s="1692" t="s">
        <v>97</v>
      </c>
      <c r="K5" s="1693" t="s">
        <v>120</v>
      </c>
      <c r="O5" s="32"/>
      <c r="P5" s="32"/>
      <c r="Q5" s="32"/>
      <c r="R5" s="32"/>
      <c r="T5" s="32"/>
      <c r="U5" s="32"/>
      <c r="V5" s="32"/>
      <c r="W5" s="32"/>
      <c r="X5" s="32"/>
      <c r="Y5" s="32"/>
      <c r="Z5" s="32"/>
      <c r="AA5" s="32"/>
      <c r="AB5" s="32"/>
      <c r="AC5" s="32"/>
      <c r="AD5" s="32"/>
      <c r="AE5" s="32"/>
      <c r="AF5" s="252"/>
    </row>
    <row r="6" spans="1:32" s="314" customFormat="1" ht="20.25" customHeight="1">
      <c r="A6" s="1783" t="s">
        <v>435</v>
      </c>
      <c r="B6" s="1694">
        <f>SUM(B11:B22)</f>
        <v>80931</v>
      </c>
      <c r="C6" s="1965">
        <v>-47.9</v>
      </c>
      <c r="D6" s="1694">
        <f t="shared" ref="D6:J6" si="0">SUM(D11:D22)</f>
        <v>67604</v>
      </c>
      <c r="E6" s="1965">
        <v>-40.9</v>
      </c>
      <c r="F6" s="1694">
        <f t="shared" si="0"/>
        <v>17331</v>
      </c>
      <c r="G6" s="1965">
        <v>-26.3</v>
      </c>
      <c r="H6" s="1694">
        <f t="shared" si="0"/>
        <v>186915</v>
      </c>
      <c r="I6" s="1965">
        <v>-51.7</v>
      </c>
      <c r="J6" s="1694">
        <f t="shared" si="0"/>
        <v>352781</v>
      </c>
      <c r="K6" s="1966">
        <v>-49.7</v>
      </c>
      <c r="M6"/>
      <c r="N6"/>
      <c r="O6" s="32"/>
      <c r="P6" s="32"/>
      <c r="Q6" s="32"/>
      <c r="R6" s="32"/>
      <c r="T6" s="32"/>
      <c r="U6" s="32"/>
      <c r="V6" s="32"/>
      <c r="W6" s="32"/>
      <c r="X6" s="32"/>
      <c r="Y6" s="32"/>
      <c r="Z6" s="32"/>
      <c r="AA6" s="32"/>
      <c r="AB6" s="32"/>
      <c r="AC6" s="32"/>
      <c r="AD6" s="32"/>
      <c r="AE6" s="32"/>
      <c r="AF6" s="252"/>
    </row>
    <row r="7" spans="1:32" s="314" customFormat="1" ht="20.25" customHeight="1">
      <c r="A7" s="1773" t="s">
        <v>444</v>
      </c>
      <c r="B7" s="1699">
        <f>SUM(B23:B34)</f>
        <v>90663</v>
      </c>
      <c r="C7" s="1967">
        <f t="shared" ref="C7:K7" si="1">(B7/B6-1)*100</f>
        <v>12.025058383067066</v>
      </c>
      <c r="D7" s="1699">
        <f t="shared" ref="D7:J7" si="2">SUM(D23:D34)</f>
        <v>79379</v>
      </c>
      <c r="E7" s="1967">
        <f t="shared" si="1"/>
        <v>17.417608425536947</v>
      </c>
      <c r="F7" s="1699">
        <f t="shared" si="2"/>
        <v>20603</v>
      </c>
      <c r="G7" s="1967">
        <f t="shared" si="1"/>
        <v>18.879464543303914</v>
      </c>
      <c r="H7" s="1699">
        <f t="shared" si="2"/>
        <v>227393</v>
      </c>
      <c r="I7" s="1967">
        <f t="shared" si="1"/>
        <v>21.655832865206115</v>
      </c>
      <c r="J7" s="1699">
        <f t="shared" si="2"/>
        <v>418038</v>
      </c>
      <c r="K7" s="2487">
        <f t="shared" si="1"/>
        <v>18.497878287095972</v>
      </c>
      <c r="M7"/>
      <c r="N7"/>
      <c r="O7" s="32"/>
      <c r="P7" s="32"/>
      <c r="Q7" s="32"/>
      <c r="R7" s="32"/>
      <c r="T7" s="32"/>
      <c r="U7" s="32"/>
      <c r="V7" s="32"/>
      <c r="W7" s="32"/>
      <c r="X7" s="32"/>
      <c r="Y7" s="32"/>
      <c r="Z7" s="32"/>
      <c r="AA7" s="32"/>
      <c r="AB7" s="32"/>
      <c r="AC7" s="32"/>
      <c r="AD7" s="32"/>
      <c r="AE7" s="32"/>
      <c r="AF7" s="252"/>
    </row>
    <row r="8" spans="1:32" s="314" customFormat="1" ht="20.25" hidden="1" customHeight="1">
      <c r="A8" s="1496" t="s">
        <v>323</v>
      </c>
      <c r="B8" s="1694">
        <v>11900</v>
      </c>
      <c r="C8" s="1695">
        <v>-3.7606146380913863</v>
      </c>
      <c r="D8" s="1696">
        <v>9572</v>
      </c>
      <c r="E8" s="1695">
        <v>-7.1310759677888802</v>
      </c>
      <c r="F8" s="1696">
        <v>1769</v>
      </c>
      <c r="G8" s="1695">
        <v>-1.2283640424343933</v>
      </c>
      <c r="H8" s="1697">
        <v>31771</v>
      </c>
      <c r="I8" s="1695">
        <v>8.6299449516189739</v>
      </c>
      <c r="J8" s="1697">
        <f t="shared" ref="J8:J34" si="3">SUM(B8,D8,F8,H8)</f>
        <v>55012</v>
      </c>
      <c r="K8" s="1698">
        <v>-2.7455140104304832</v>
      </c>
      <c r="M8"/>
      <c r="N8"/>
      <c r="O8" s="32"/>
      <c r="P8" s="32"/>
      <c r="Q8" s="32"/>
      <c r="R8" s="32"/>
      <c r="T8" s="32"/>
      <c r="U8" s="32"/>
      <c r="V8" s="32"/>
      <c r="W8" s="32"/>
      <c r="X8" s="32"/>
      <c r="Y8" s="32"/>
      <c r="Z8" s="32"/>
      <c r="AA8" s="32"/>
      <c r="AB8" s="32"/>
      <c r="AC8" s="32"/>
      <c r="AD8" s="32"/>
      <c r="AE8" s="32"/>
      <c r="AF8" s="252"/>
    </row>
    <row r="9" spans="1:32" s="314" customFormat="1" ht="20.25" hidden="1" customHeight="1">
      <c r="A9" s="1035">
        <v>2</v>
      </c>
      <c r="B9" s="1699">
        <v>8861</v>
      </c>
      <c r="C9" s="1700">
        <v>-7.1757804315943812</v>
      </c>
      <c r="D9" s="1701">
        <v>7629</v>
      </c>
      <c r="E9" s="1700">
        <v>6.4165155530757412</v>
      </c>
      <c r="F9" s="1701">
        <v>1636</v>
      </c>
      <c r="G9" s="1700">
        <v>-11.663066954643631</v>
      </c>
      <c r="H9" s="1702">
        <v>22760</v>
      </c>
      <c r="I9" s="1700">
        <v>3.2621024454425829</v>
      </c>
      <c r="J9" s="1702">
        <f t="shared" si="3"/>
        <v>40886</v>
      </c>
      <c r="K9" s="1703">
        <v>-4.6501865671641829</v>
      </c>
      <c r="M9"/>
      <c r="N9"/>
      <c r="O9" s="32"/>
      <c r="P9" s="32"/>
      <c r="Q9" s="32"/>
      <c r="R9" s="32"/>
      <c r="T9" s="32"/>
      <c r="U9" s="32"/>
      <c r="V9" s="32"/>
      <c r="W9" s="32"/>
      <c r="X9" s="32"/>
      <c r="Y9" s="32"/>
      <c r="Z9" s="32"/>
      <c r="AA9" s="32"/>
      <c r="AB9" s="32"/>
      <c r="AC9" s="32"/>
      <c r="AD9" s="32"/>
      <c r="AE9" s="32"/>
      <c r="AF9" s="252"/>
    </row>
    <row r="10" spans="1:32" s="314" customFormat="1" ht="20.25" hidden="1" customHeight="1">
      <c r="A10" s="1035">
        <v>3</v>
      </c>
      <c r="B10" s="1704">
        <v>8746</v>
      </c>
      <c r="C10" s="1700">
        <v>-44.557844690966718</v>
      </c>
      <c r="D10" s="1701">
        <v>7388</v>
      </c>
      <c r="E10" s="1700">
        <v>-29.765186804829359</v>
      </c>
      <c r="F10" s="1701">
        <v>2234</v>
      </c>
      <c r="G10" s="1700">
        <v>-24.013605442176868</v>
      </c>
      <c r="H10" s="1702">
        <v>21376</v>
      </c>
      <c r="I10" s="1700">
        <v>-38.504027617951664</v>
      </c>
      <c r="J10" s="1702">
        <f t="shared" si="3"/>
        <v>39744</v>
      </c>
      <c r="K10" s="1703">
        <v>-40.59015217196329</v>
      </c>
      <c r="M10"/>
      <c r="N10"/>
      <c r="O10" s="32"/>
      <c r="P10" s="32"/>
      <c r="Q10" s="32"/>
      <c r="R10" s="32"/>
      <c r="T10" s="32"/>
      <c r="U10" s="32"/>
      <c r="V10" s="32"/>
      <c r="W10" s="32"/>
      <c r="X10" s="32"/>
      <c r="Y10" s="32"/>
      <c r="Z10" s="32"/>
      <c r="AA10" s="32"/>
      <c r="AB10" s="32"/>
      <c r="AC10" s="32"/>
      <c r="AD10" s="32"/>
      <c r="AE10" s="32"/>
      <c r="AF10" s="252"/>
    </row>
    <row r="11" spans="1:32" s="314" customFormat="1" ht="20.25" customHeight="1">
      <c r="A11" s="1496" t="s">
        <v>399</v>
      </c>
      <c r="B11" s="1705">
        <v>3104</v>
      </c>
      <c r="C11" s="122">
        <v>-81.443175703951695</v>
      </c>
      <c r="D11" s="123">
        <v>2820</v>
      </c>
      <c r="E11" s="122">
        <v>-74.293527803099366</v>
      </c>
      <c r="F11" s="123">
        <v>1110</v>
      </c>
      <c r="G11" s="122">
        <v>-50.578806767586812</v>
      </c>
      <c r="H11" s="124">
        <v>8415</v>
      </c>
      <c r="I11" s="122">
        <v>-80.271024312475092</v>
      </c>
      <c r="J11" s="124">
        <f t="shared" si="3"/>
        <v>15449</v>
      </c>
      <c r="K11" s="125">
        <v>-79.371353033074726</v>
      </c>
      <c r="L11" s="106"/>
      <c r="M11"/>
      <c r="N11"/>
      <c r="O11" s="32"/>
      <c r="P11" s="32"/>
      <c r="Q11" s="32"/>
      <c r="R11" s="32"/>
      <c r="T11" s="32"/>
      <c r="U11" s="32"/>
      <c r="V11" s="32"/>
      <c r="W11" s="32"/>
      <c r="X11" s="32"/>
      <c r="Y11" s="32"/>
      <c r="Z11" s="32"/>
      <c r="AA11" s="32"/>
      <c r="AB11" s="32"/>
      <c r="AC11" s="32"/>
      <c r="AD11" s="32"/>
      <c r="AE11" s="32"/>
      <c r="AF11" s="252"/>
    </row>
    <row r="12" spans="1:32" s="314" customFormat="1" ht="20.25" customHeight="1">
      <c r="A12" s="1035">
        <v>5</v>
      </c>
      <c r="B12" s="1706">
        <v>2127</v>
      </c>
      <c r="C12" s="1700">
        <v>-88.742457923150212</v>
      </c>
      <c r="D12" s="1701">
        <v>2277</v>
      </c>
      <c r="E12" s="1700">
        <v>-81.54332495744508</v>
      </c>
      <c r="F12" s="1701">
        <v>696</v>
      </c>
      <c r="G12" s="1700">
        <v>-66.872917658257975</v>
      </c>
      <c r="H12" s="1702">
        <v>6530</v>
      </c>
      <c r="I12" s="1700">
        <v>-86.371699885213403</v>
      </c>
      <c r="J12" s="1702">
        <f t="shared" si="3"/>
        <v>11630</v>
      </c>
      <c r="K12" s="1703">
        <v>-86.16052835128221</v>
      </c>
      <c r="L12" s="106"/>
      <c r="M12"/>
      <c r="N12"/>
      <c r="O12" s="32"/>
      <c r="P12" s="32"/>
      <c r="Q12" s="32"/>
      <c r="R12" s="32"/>
      <c r="T12" s="32"/>
      <c r="U12" s="32"/>
      <c r="V12" s="32"/>
      <c r="W12" s="32"/>
      <c r="X12" s="32"/>
      <c r="Y12" s="32"/>
      <c r="Z12" s="32"/>
      <c r="AA12" s="32"/>
      <c r="AB12" s="32"/>
      <c r="AC12" s="32"/>
      <c r="AD12" s="32"/>
      <c r="AE12" s="32"/>
      <c r="AF12" s="252"/>
    </row>
    <row r="13" spans="1:32" s="314" customFormat="1" ht="20.25" customHeight="1">
      <c r="A13" s="1035">
        <v>6</v>
      </c>
      <c r="B13" s="1706">
        <v>4509</v>
      </c>
      <c r="C13" s="1700">
        <v>-55.768098881695117</v>
      </c>
      <c r="D13" s="1701">
        <v>4363</v>
      </c>
      <c r="E13" s="1700">
        <v>-44.085608099448926</v>
      </c>
      <c r="F13" s="1701">
        <v>913</v>
      </c>
      <c r="G13" s="1700">
        <v>-50.83467959073775</v>
      </c>
      <c r="H13" s="1702">
        <v>11997</v>
      </c>
      <c r="I13" s="1700">
        <v>-46.00324061571699</v>
      </c>
      <c r="J13" s="1702">
        <f t="shared" si="3"/>
        <v>21782</v>
      </c>
      <c r="K13" s="1703">
        <v>-50.220536142788589</v>
      </c>
      <c r="L13" s="106"/>
      <c r="M13"/>
      <c r="N13"/>
      <c r="O13" s="32"/>
      <c r="P13" s="32"/>
      <c r="Q13" s="32"/>
      <c r="R13" s="32"/>
      <c r="T13" s="32"/>
      <c r="U13" s="32"/>
      <c r="V13" s="32"/>
      <c r="W13" s="32"/>
      <c r="X13" s="32"/>
      <c r="Y13" s="32"/>
      <c r="Z13" s="32"/>
      <c r="AA13" s="32"/>
      <c r="AB13" s="32"/>
      <c r="AC13" s="32"/>
      <c r="AD13" s="32"/>
      <c r="AE13" s="32"/>
      <c r="AF13" s="252"/>
    </row>
    <row r="14" spans="1:32" s="314" customFormat="1" ht="20.25" customHeight="1">
      <c r="A14" s="1496">
        <v>7</v>
      </c>
      <c r="B14" s="1707">
        <v>6696</v>
      </c>
      <c r="C14" s="122">
        <v>-43.104766760132549</v>
      </c>
      <c r="D14" s="123">
        <v>6476</v>
      </c>
      <c r="E14" s="122">
        <v>-24.39878589773523</v>
      </c>
      <c r="F14" s="123">
        <v>1363</v>
      </c>
      <c r="G14" s="122">
        <v>-32.524752475247517</v>
      </c>
      <c r="H14" s="124">
        <v>17026</v>
      </c>
      <c r="I14" s="122">
        <v>-37.809109836724254</v>
      </c>
      <c r="J14" s="124">
        <f t="shared" si="3"/>
        <v>31561</v>
      </c>
      <c r="K14" s="125">
        <v>-38.845937724040382</v>
      </c>
      <c r="L14" s="106"/>
      <c r="M14"/>
      <c r="N14"/>
      <c r="O14" s="32"/>
      <c r="P14" s="32"/>
      <c r="Q14" s="32"/>
      <c r="R14" s="32"/>
      <c r="T14" s="32"/>
      <c r="U14" s="32"/>
      <c r="V14" s="32"/>
      <c r="W14" s="32"/>
      <c r="X14" s="32"/>
      <c r="Y14" s="32"/>
      <c r="Z14" s="32"/>
      <c r="AA14" s="32"/>
      <c r="AB14" s="32"/>
      <c r="AC14" s="32"/>
      <c r="AD14" s="32"/>
      <c r="AE14" s="32"/>
      <c r="AF14" s="252"/>
    </row>
    <row r="15" spans="1:32" s="314" customFormat="1" ht="20.25" customHeight="1">
      <c r="A15" s="1035">
        <v>8</v>
      </c>
      <c r="B15" s="1708">
        <v>7998</v>
      </c>
      <c r="C15" s="1700">
        <v>-55.418060200668897</v>
      </c>
      <c r="D15" s="1701">
        <v>6815</v>
      </c>
      <c r="E15" s="1700">
        <v>-48.678364334663762</v>
      </c>
      <c r="F15" s="1701">
        <v>1646</v>
      </c>
      <c r="G15" s="1700">
        <v>-32.095709570957098</v>
      </c>
      <c r="H15" s="1702">
        <v>19417</v>
      </c>
      <c r="I15" s="1700">
        <v>-59.587487252065685</v>
      </c>
      <c r="J15" s="1702">
        <f t="shared" si="3"/>
        <v>35876</v>
      </c>
      <c r="K15" s="1703">
        <v>-57.462651173820255</v>
      </c>
      <c r="L15" s="106"/>
      <c r="T15" s="32"/>
      <c r="U15" s="32"/>
      <c r="V15" s="32"/>
      <c r="W15" s="32"/>
      <c r="X15" s="32"/>
      <c r="Y15" s="32"/>
      <c r="Z15" s="32"/>
      <c r="AA15" s="32"/>
      <c r="AB15" s="32"/>
      <c r="AC15" s="32"/>
      <c r="AD15" s="32"/>
      <c r="AE15" s="32"/>
      <c r="AF15" s="252"/>
    </row>
    <row r="16" spans="1:32" s="314" customFormat="1" ht="20.25" customHeight="1">
      <c r="A16" s="1035">
        <v>9</v>
      </c>
      <c r="B16" s="1708">
        <v>8058</v>
      </c>
      <c r="C16" s="1700">
        <v>-34.779441521651158</v>
      </c>
      <c r="D16" s="1701">
        <v>6773</v>
      </c>
      <c r="E16" s="1700">
        <v>-21.271649424619319</v>
      </c>
      <c r="F16" s="1701">
        <v>1603</v>
      </c>
      <c r="G16" s="1700">
        <v>-20.800395256916993</v>
      </c>
      <c r="H16" s="1702">
        <v>17960</v>
      </c>
      <c r="I16" s="1700">
        <v>-34.686158993381333</v>
      </c>
      <c r="J16" s="1702">
        <f t="shared" si="3"/>
        <v>34394</v>
      </c>
      <c r="K16" s="1703">
        <v>-34.430167384756174</v>
      </c>
      <c r="L16" s="106"/>
      <c r="T16" s="32"/>
      <c r="U16" s="32"/>
      <c r="V16" s="32"/>
      <c r="W16" s="32"/>
      <c r="X16" s="32"/>
      <c r="Y16" s="32"/>
      <c r="Z16" s="32"/>
      <c r="AA16" s="32"/>
      <c r="AB16" s="32"/>
      <c r="AC16" s="32"/>
      <c r="AD16" s="32"/>
      <c r="AE16" s="32"/>
      <c r="AF16" s="252"/>
    </row>
    <row r="17" spans="1:32" s="314" customFormat="1" ht="20.25" customHeight="1">
      <c r="A17" s="1496">
        <v>10</v>
      </c>
      <c r="B17" s="1707">
        <v>9817</v>
      </c>
      <c r="C17" s="122">
        <v>-16.642608474144517</v>
      </c>
      <c r="D17" s="123">
        <v>7465</v>
      </c>
      <c r="E17" s="122">
        <v>-13.056137898905195</v>
      </c>
      <c r="F17" s="123">
        <v>1706</v>
      </c>
      <c r="G17" s="122">
        <v>-2.1227768215720033</v>
      </c>
      <c r="H17" s="124">
        <v>19850</v>
      </c>
      <c r="I17" s="122">
        <v>-34.022468922422391</v>
      </c>
      <c r="J17" s="124">
        <f t="shared" si="3"/>
        <v>38838</v>
      </c>
      <c r="K17" s="125">
        <v>-28.103074844036357</v>
      </c>
      <c r="L17" s="106"/>
      <c r="T17" s="32"/>
      <c r="U17" s="32"/>
      <c r="V17" s="32"/>
      <c r="W17" s="32"/>
      <c r="X17" s="32"/>
      <c r="Y17" s="32"/>
      <c r="Z17" s="32"/>
      <c r="AA17" s="32"/>
      <c r="AB17" s="32"/>
      <c r="AC17" s="32"/>
      <c r="AD17" s="32"/>
      <c r="AE17" s="32"/>
      <c r="AF17" s="252"/>
    </row>
    <row r="18" spans="1:32" s="314" customFormat="1" ht="20.25" customHeight="1">
      <c r="A18" s="1035">
        <v>11</v>
      </c>
      <c r="B18" s="1708">
        <v>11299</v>
      </c>
      <c r="C18" s="1700">
        <v>-20.958377054914301</v>
      </c>
      <c r="D18" s="1701">
        <v>7474</v>
      </c>
      <c r="E18" s="1700">
        <v>-20.68343415048286</v>
      </c>
      <c r="F18" s="1701">
        <v>1636</v>
      </c>
      <c r="G18" s="1700">
        <v>-7.3612684031710067</v>
      </c>
      <c r="H18" s="1702">
        <v>22921</v>
      </c>
      <c r="I18" s="1700">
        <v>-29.883756500458858</v>
      </c>
      <c r="J18" s="1702">
        <f t="shared" si="3"/>
        <v>43330</v>
      </c>
      <c r="K18" s="1703">
        <v>-29.525234617699205</v>
      </c>
      <c r="L18" s="106"/>
      <c r="T18" s="32"/>
      <c r="U18" s="32"/>
      <c r="V18" s="32"/>
      <c r="W18" s="32"/>
      <c r="X18" s="32"/>
      <c r="Y18" s="32"/>
      <c r="Z18" s="32"/>
      <c r="AA18" s="32"/>
      <c r="AB18" s="32"/>
      <c r="AC18" s="32"/>
      <c r="AD18" s="32"/>
      <c r="AE18" s="32"/>
      <c r="AF18" s="252"/>
    </row>
    <row r="19" spans="1:32" s="314" customFormat="1" ht="20.25" customHeight="1">
      <c r="A19" s="1035">
        <v>12</v>
      </c>
      <c r="B19" s="1708">
        <v>7283</v>
      </c>
      <c r="C19" s="1700">
        <v>-39.262780418647317</v>
      </c>
      <c r="D19" s="1701">
        <v>6011</v>
      </c>
      <c r="E19" s="1700">
        <v>-41.36753804135779</v>
      </c>
      <c r="F19" s="1701">
        <v>1543</v>
      </c>
      <c r="G19" s="1700">
        <v>-9.3951849677040506</v>
      </c>
      <c r="H19" s="1702">
        <v>16873</v>
      </c>
      <c r="I19" s="1700">
        <v>-48.804539110382919</v>
      </c>
      <c r="J19" s="1702">
        <f t="shared" si="3"/>
        <v>31710</v>
      </c>
      <c r="K19" s="1703">
        <v>-46.919098076633361</v>
      </c>
      <c r="L19" s="106"/>
      <c r="T19" s="32"/>
      <c r="U19" s="32"/>
      <c r="V19" s="32"/>
      <c r="W19" s="32"/>
      <c r="X19" s="32"/>
      <c r="Y19" s="32"/>
      <c r="Z19" s="32"/>
      <c r="AA19" s="32"/>
      <c r="AB19" s="32"/>
      <c r="AC19" s="32"/>
      <c r="AD19" s="32"/>
      <c r="AE19" s="32"/>
      <c r="AF19" s="252"/>
    </row>
    <row r="20" spans="1:32" s="80" customFormat="1" ht="20.25" customHeight="1">
      <c r="A20" s="1496" t="s">
        <v>423</v>
      </c>
      <c r="B20" s="1707">
        <v>5355</v>
      </c>
      <c r="C20" s="122">
        <f t="shared" ref="C20:C34" si="4">(B20/B8-1)*100</f>
        <v>-55.000000000000007</v>
      </c>
      <c r="D20" s="123">
        <v>4552</v>
      </c>
      <c r="E20" s="122">
        <f t="shared" ref="E20:E34" si="5">(D20/D8-1)*100</f>
        <v>-52.444630171333053</v>
      </c>
      <c r="F20" s="123">
        <v>1383</v>
      </c>
      <c r="G20" s="122">
        <f t="shared" ref="G20:G34" si="6">(F20/F8-1)*100</f>
        <v>-21.82023742227247</v>
      </c>
      <c r="H20" s="124">
        <v>12791</v>
      </c>
      <c r="I20" s="122">
        <f t="shared" ref="I20:I34" si="7">(H20/H8-1)*100</f>
        <v>-59.740014478612565</v>
      </c>
      <c r="J20" s="124">
        <f t="shared" si="3"/>
        <v>24081</v>
      </c>
      <c r="K20" s="125">
        <f t="shared" ref="K20:K34" si="8">(J20/J8-1)*100</f>
        <v>-56.225914345960881</v>
      </c>
      <c r="L20" s="113"/>
      <c r="T20" s="32"/>
      <c r="U20" s="32"/>
      <c r="V20" s="32"/>
      <c r="W20" s="32"/>
      <c r="X20" s="32"/>
      <c r="Y20" s="32"/>
      <c r="Z20" s="32"/>
      <c r="AA20" s="32"/>
      <c r="AB20" s="32"/>
      <c r="AC20" s="32"/>
      <c r="AD20" s="32"/>
      <c r="AE20" s="32"/>
      <c r="AF20" s="252"/>
    </row>
    <row r="21" spans="1:32" s="80" customFormat="1" ht="20.25" customHeight="1">
      <c r="A21" s="1035">
        <v>2</v>
      </c>
      <c r="B21" s="1708">
        <v>5189</v>
      </c>
      <c r="C21" s="1700">
        <f t="shared" si="4"/>
        <v>-41.440018056652747</v>
      </c>
      <c r="D21" s="1701">
        <v>4899</v>
      </c>
      <c r="E21" s="1700">
        <f t="shared" si="5"/>
        <v>-35.784506488399529</v>
      </c>
      <c r="F21" s="1701">
        <v>1392</v>
      </c>
      <c r="G21" s="1700">
        <f t="shared" si="6"/>
        <v>-14.914425427872857</v>
      </c>
      <c r="H21" s="1702">
        <v>11812</v>
      </c>
      <c r="I21" s="1700">
        <f t="shared" si="7"/>
        <v>-48.10193321616871</v>
      </c>
      <c r="J21" s="1702">
        <f t="shared" si="3"/>
        <v>23292</v>
      </c>
      <c r="K21" s="1703">
        <f t="shared" si="8"/>
        <v>-43.03184464119748</v>
      </c>
      <c r="L21" s="113"/>
      <c r="T21" s="32"/>
      <c r="U21" s="32"/>
      <c r="V21" s="32"/>
      <c r="W21" s="32"/>
      <c r="X21" s="32"/>
      <c r="Y21" s="32"/>
      <c r="Z21" s="32"/>
      <c r="AA21" s="32"/>
      <c r="AB21" s="32"/>
      <c r="AC21" s="32"/>
      <c r="AD21" s="32"/>
      <c r="AE21" s="32"/>
      <c r="AF21" s="252"/>
    </row>
    <row r="22" spans="1:32" s="80" customFormat="1" ht="20.25" customHeight="1">
      <c r="A22" s="1035">
        <v>3</v>
      </c>
      <c r="B22" s="1708">
        <v>9496</v>
      </c>
      <c r="C22" s="1700">
        <f t="shared" si="4"/>
        <v>8.5753487308483969</v>
      </c>
      <c r="D22" s="1701">
        <v>7679</v>
      </c>
      <c r="E22" s="1700">
        <f t="shared" si="5"/>
        <v>3.9388197076340115</v>
      </c>
      <c r="F22" s="1701">
        <v>2340</v>
      </c>
      <c r="G22" s="1700">
        <f t="shared" si="6"/>
        <v>4.7448522829006246</v>
      </c>
      <c r="H22" s="1702">
        <v>21323</v>
      </c>
      <c r="I22" s="1700">
        <f t="shared" si="7"/>
        <v>-0.2479416167664672</v>
      </c>
      <c r="J22" s="1702">
        <f t="shared" si="3"/>
        <v>40838</v>
      </c>
      <c r="K22" s="1703">
        <f t="shared" si="8"/>
        <v>2.7526167471819685</v>
      </c>
      <c r="L22" s="113"/>
      <c r="T22" s="32"/>
      <c r="U22" s="32"/>
      <c r="V22" s="32"/>
      <c r="W22" s="32"/>
      <c r="X22" s="32"/>
      <c r="Y22" s="32"/>
      <c r="Z22" s="32"/>
      <c r="AA22" s="32"/>
      <c r="AB22" s="32"/>
      <c r="AC22" s="32"/>
      <c r="AD22" s="32"/>
      <c r="AE22" s="32"/>
      <c r="AF22" s="252"/>
    </row>
    <row r="23" spans="1:32" s="80" customFormat="1" ht="20.25" customHeight="1">
      <c r="A23" s="1496">
        <v>4</v>
      </c>
      <c r="B23" s="1709">
        <v>6838</v>
      </c>
      <c r="C23" s="1695">
        <f t="shared" si="4"/>
        <v>120.29639175257731</v>
      </c>
      <c r="D23" s="1696">
        <v>5081</v>
      </c>
      <c r="E23" s="1695">
        <f t="shared" si="5"/>
        <v>80.177304964539005</v>
      </c>
      <c r="F23" s="1696">
        <v>1730</v>
      </c>
      <c r="G23" s="1695">
        <f t="shared" si="6"/>
        <v>55.855855855855864</v>
      </c>
      <c r="H23" s="1696">
        <v>16082</v>
      </c>
      <c r="I23" s="1695">
        <f t="shared" si="7"/>
        <v>91.111111111111114</v>
      </c>
      <c r="J23" s="1696">
        <f>SUM(B23,D23,F23,H23)</f>
        <v>29731</v>
      </c>
      <c r="K23" s="1698">
        <f t="shared" si="8"/>
        <v>92.446113017023748</v>
      </c>
      <c r="T23" s="32"/>
      <c r="U23" s="32"/>
      <c r="V23" s="32"/>
      <c r="W23" s="32"/>
      <c r="X23" s="32"/>
      <c r="Y23" s="32"/>
      <c r="Z23" s="32"/>
      <c r="AA23" s="32"/>
      <c r="AB23" s="32"/>
      <c r="AC23" s="32"/>
      <c r="AD23" s="32"/>
      <c r="AE23" s="32"/>
      <c r="AF23" s="252"/>
    </row>
    <row r="24" spans="1:32" s="80" customFormat="1" ht="20.25" customHeight="1">
      <c r="A24" s="1035">
        <v>5</v>
      </c>
      <c r="B24" s="1708">
        <v>5350</v>
      </c>
      <c r="C24" s="1700">
        <f t="shared" si="4"/>
        <v>151.52797367183828</v>
      </c>
      <c r="D24" s="1701">
        <v>3942</v>
      </c>
      <c r="E24" s="1700">
        <f t="shared" si="5"/>
        <v>73.122529644268781</v>
      </c>
      <c r="F24" s="1701">
        <v>1462</v>
      </c>
      <c r="G24" s="1700">
        <f t="shared" si="6"/>
        <v>110.05747126436782</v>
      </c>
      <c r="H24" s="1701">
        <v>14519</v>
      </c>
      <c r="I24" s="1700">
        <f t="shared" si="7"/>
        <v>122.34303215926494</v>
      </c>
      <c r="J24" s="1701">
        <f t="shared" si="3"/>
        <v>25273</v>
      </c>
      <c r="K24" s="1703">
        <f t="shared" si="8"/>
        <v>117.30868443680139</v>
      </c>
      <c r="T24" s="32"/>
      <c r="U24" s="32"/>
      <c r="V24" s="32"/>
      <c r="W24" s="32"/>
      <c r="X24" s="32"/>
      <c r="Y24" s="32"/>
      <c r="Z24" s="32"/>
      <c r="AA24" s="32"/>
      <c r="AB24" s="32"/>
      <c r="AC24" s="32"/>
      <c r="AD24" s="32"/>
      <c r="AE24" s="32"/>
      <c r="AF24" s="252"/>
    </row>
    <row r="25" spans="1:32" s="80" customFormat="1" ht="20.25" customHeight="1">
      <c r="A25" s="1035">
        <v>6</v>
      </c>
      <c r="B25" s="1708">
        <v>4989</v>
      </c>
      <c r="C25" s="1700">
        <f t="shared" si="4"/>
        <v>10.645375914836986</v>
      </c>
      <c r="D25" s="1701">
        <v>4219</v>
      </c>
      <c r="E25" s="1700">
        <f t="shared" si="5"/>
        <v>-3.3004813201925276</v>
      </c>
      <c r="F25" s="1701">
        <v>1323</v>
      </c>
      <c r="G25" s="1700">
        <f t="shared" si="6"/>
        <v>44.906900328587085</v>
      </c>
      <c r="H25" s="1701">
        <v>11451</v>
      </c>
      <c r="I25" s="1700">
        <f t="shared" si="7"/>
        <v>-4.5511377844461132</v>
      </c>
      <c r="J25" s="1701">
        <f t="shared" si="3"/>
        <v>21982</v>
      </c>
      <c r="K25" s="1703">
        <f t="shared" si="8"/>
        <v>0.91818933063998465</v>
      </c>
      <c r="T25" s="32"/>
      <c r="U25" s="32"/>
      <c r="V25" s="32"/>
      <c r="W25" s="32"/>
      <c r="X25" s="32"/>
      <c r="Y25" s="32"/>
      <c r="Z25" s="32"/>
      <c r="AA25" s="32"/>
      <c r="AB25" s="32"/>
      <c r="AC25" s="32"/>
      <c r="AD25" s="32"/>
      <c r="AE25" s="32"/>
      <c r="AF25" s="252"/>
    </row>
    <row r="26" spans="1:32" s="80" customFormat="1" ht="20.25" customHeight="1">
      <c r="A26" s="1496">
        <v>7</v>
      </c>
      <c r="B26" s="1709">
        <v>8226</v>
      </c>
      <c r="C26" s="1695">
        <f t="shared" si="4"/>
        <v>22.8494623655914</v>
      </c>
      <c r="D26" s="1696">
        <v>7443</v>
      </c>
      <c r="E26" s="1695">
        <f t="shared" si="5"/>
        <v>14.932056825200736</v>
      </c>
      <c r="F26" s="1696">
        <v>1572</v>
      </c>
      <c r="G26" s="1695">
        <f t="shared" si="6"/>
        <v>15.333822450476898</v>
      </c>
      <c r="H26" s="1710">
        <v>20662</v>
      </c>
      <c r="I26" s="1695">
        <f t="shared" si="7"/>
        <v>21.355573828262653</v>
      </c>
      <c r="J26" s="1710">
        <f t="shared" si="3"/>
        <v>37903</v>
      </c>
      <c r="K26" s="1698">
        <f t="shared" si="8"/>
        <v>20.094420328886908</v>
      </c>
      <c r="T26" s="32"/>
      <c r="U26" s="32"/>
      <c r="V26" s="32"/>
      <c r="W26" s="32"/>
      <c r="X26" s="32"/>
      <c r="Y26" s="32"/>
      <c r="Z26" s="32"/>
      <c r="AA26" s="32"/>
      <c r="AB26" s="32"/>
      <c r="AC26" s="32"/>
      <c r="AD26" s="32"/>
      <c r="AE26" s="32"/>
      <c r="AF26" s="252"/>
    </row>
    <row r="27" spans="1:32" s="80" customFormat="1" ht="20.25" customHeight="1">
      <c r="A27" s="1035">
        <v>8</v>
      </c>
      <c r="B27" s="1701">
        <v>7630</v>
      </c>
      <c r="C27" s="1700">
        <f t="shared" si="4"/>
        <v>-4.6011502875718975</v>
      </c>
      <c r="D27" s="1701">
        <v>6970</v>
      </c>
      <c r="E27" s="1700">
        <f t="shared" si="5"/>
        <v>2.2743947175348556</v>
      </c>
      <c r="F27" s="1701">
        <v>1622</v>
      </c>
      <c r="G27" s="1700">
        <f t="shared" si="6"/>
        <v>-1.4580801944106936</v>
      </c>
      <c r="H27" s="1711">
        <v>22135</v>
      </c>
      <c r="I27" s="1700">
        <f t="shared" si="7"/>
        <v>13.998042952052314</v>
      </c>
      <c r="J27" s="1711">
        <f t="shared" si="3"/>
        <v>38357</v>
      </c>
      <c r="K27" s="1703">
        <f t="shared" si="8"/>
        <v>6.9154866763295741</v>
      </c>
      <c r="T27" s="32"/>
      <c r="U27" s="32"/>
      <c r="V27" s="32"/>
      <c r="W27" s="32"/>
      <c r="X27" s="32"/>
      <c r="Y27" s="32"/>
      <c r="Z27" s="32"/>
      <c r="AA27" s="32"/>
      <c r="AB27" s="32"/>
      <c r="AC27" s="32"/>
      <c r="AD27" s="32"/>
      <c r="AE27" s="32"/>
      <c r="AF27" s="252"/>
    </row>
    <row r="28" spans="1:32" s="80" customFormat="1" ht="20.25" customHeight="1">
      <c r="A28" s="1035">
        <v>9</v>
      </c>
      <c r="B28" s="1701">
        <v>5724</v>
      </c>
      <c r="C28" s="1700">
        <f t="shared" si="4"/>
        <v>-28.965003723008188</v>
      </c>
      <c r="D28" s="1701">
        <v>4650</v>
      </c>
      <c r="E28" s="1700">
        <f t="shared" si="5"/>
        <v>-31.345046508194297</v>
      </c>
      <c r="F28" s="1701">
        <v>1565</v>
      </c>
      <c r="G28" s="1700">
        <f t="shared" si="6"/>
        <v>-2.3705552089831605</v>
      </c>
      <c r="H28" s="1711">
        <v>13424</v>
      </c>
      <c r="I28" s="1700">
        <f t="shared" si="7"/>
        <v>-25.25612472160357</v>
      </c>
      <c r="J28" s="1711">
        <f t="shared" si="3"/>
        <v>25363</v>
      </c>
      <c r="K28" s="1703">
        <f t="shared" si="8"/>
        <v>-26.257486770948425</v>
      </c>
      <c r="T28" s="32"/>
      <c r="U28" s="32"/>
      <c r="V28" s="32"/>
      <c r="W28" s="32"/>
      <c r="X28" s="32"/>
      <c r="Y28" s="32"/>
      <c r="Z28" s="32"/>
      <c r="AA28" s="32"/>
      <c r="AB28" s="32"/>
      <c r="AC28" s="32"/>
      <c r="AD28" s="32"/>
      <c r="AE28" s="32"/>
      <c r="AF28" s="252"/>
    </row>
    <row r="29" spans="1:32" s="80" customFormat="1" ht="20.25" customHeight="1">
      <c r="A29" s="1496">
        <v>10</v>
      </c>
      <c r="B29" s="1712">
        <v>9056</v>
      </c>
      <c r="C29" s="1695">
        <f t="shared" si="4"/>
        <v>-7.751859020067231</v>
      </c>
      <c r="D29" s="1712">
        <v>7811</v>
      </c>
      <c r="E29" s="1695">
        <f t="shared" si="5"/>
        <v>4.6349631614199582</v>
      </c>
      <c r="F29" s="1712">
        <v>1766</v>
      </c>
      <c r="G29" s="1713">
        <f t="shared" si="6"/>
        <v>3.5169988276670505</v>
      </c>
      <c r="H29" s="1714">
        <v>20887</v>
      </c>
      <c r="I29" s="1713">
        <f t="shared" si="7"/>
        <v>5.2241813602015075</v>
      </c>
      <c r="J29" s="1714">
        <f t="shared" si="3"/>
        <v>39520</v>
      </c>
      <c r="K29" s="1698">
        <f t="shared" si="8"/>
        <v>1.7560121530459938</v>
      </c>
      <c r="T29" s="32"/>
      <c r="U29" s="32"/>
      <c r="V29" s="32"/>
      <c r="W29" s="32"/>
      <c r="X29" s="32"/>
      <c r="Y29" s="32"/>
      <c r="Z29" s="32"/>
      <c r="AA29" s="32"/>
      <c r="AB29" s="32"/>
      <c r="AC29" s="32"/>
      <c r="AD29" s="32"/>
      <c r="AE29" s="32"/>
      <c r="AF29" s="252"/>
    </row>
    <row r="30" spans="1:32" s="80" customFormat="1" ht="20.25" customHeight="1">
      <c r="A30" s="1035">
        <v>11</v>
      </c>
      <c r="B30" s="1701">
        <v>10789</v>
      </c>
      <c r="C30" s="1700">
        <f t="shared" si="4"/>
        <v>-4.5136737764403971</v>
      </c>
      <c r="D30" s="1701">
        <v>8688</v>
      </c>
      <c r="E30" s="1700">
        <f t="shared" si="5"/>
        <v>16.242975648916236</v>
      </c>
      <c r="F30" s="1701">
        <v>1724</v>
      </c>
      <c r="G30" s="1700">
        <f t="shared" si="6"/>
        <v>5.3789731051344658</v>
      </c>
      <c r="H30" s="1711">
        <v>24548</v>
      </c>
      <c r="I30" s="1700">
        <f t="shared" si="7"/>
        <v>7.098294140744299</v>
      </c>
      <c r="J30" s="1711">
        <f t="shared" si="3"/>
        <v>45749</v>
      </c>
      <c r="K30" s="1703">
        <f t="shared" si="8"/>
        <v>5.5827371336256704</v>
      </c>
      <c r="T30" s="32"/>
      <c r="U30" s="32"/>
      <c r="V30" s="32"/>
      <c r="W30" s="32"/>
      <c r="X30" s="32"/>
      <c r="Y30" s="32"/>
      <c r="Z30" s="32"/>
      <c r="AA30" s="32"/>
      <c r="AB30" s="32"/>
      <c r="AC30" s="32"/>
      <c r="AD30" s="32"/>
      <c r="AE30" s="32"/>
      <c r="AF30" s="252"/>
    </row>
    <row r="31" spans="1:32" s="80" customFormat="1" ht="20.25" customHeight="1">
      <c r="A31" s="1035">
        <v>12</v>
      </c>
      <c r="B31" s="1701">
        <v>9790</v>
      </c>
      <c r="C31" s="1700">
        <f t="shared" si="4"/>
        <v>34.422628037896466</v>
      </c>
      <c r="D31" s="1701">
        <v>9858</v>
      </c>
      <c r="E31" s="1700">
        <f t="shared" si="5"/>
        <v>63.999334553318917</v>
      </c>
      <c r="F31" s="1701">
        <v>1761</v>
      </c>
      <c r="G31" s="1700">
        <f t="shared" si="6"/>
        <v>14.128321451717429</v>
      </c>
      <c r="H31" s="1711">
        <v>27782</v>
      </c>
      <c r="I31" s="1700">
        <f t="shared" si="7"/>
        <v>64.653588573460553</v>
      </c>
      <c r="J31" s="1711">
        <f t="shared" si="3"/>
        <v>49191</v>
      </c>
      <c r="K31" s="1703">
        <f t="shared" si="8"/>
        <v>55.127719962157038</v>
      </c>
      <c r="T31" s="32"/>
      <c r="U31" s="32"/>
      <c r="V31" s="32"/>
      <c r="W31" s="32"/>
      <c r="X31" s="32"/>
      <c r="Y31" s="32"/>
      <c r="Z31" s="32"/>
      <c r="AA31" s="32"/>
      <c r="AB31" s="32"/>
      <c r="AC31" s="32"/>
      <c r="AD31" s="32"/>
      <c r="AE31" s="32"/>
      <c r="AF31" s="252"/>
    </row>
    <row r="32" spans="1:32" s="80" customFormat="1" ht="20.25" customHeight="1">
      <c r="A32" s="1496" t="s">
        <v>424</v>
      </c>
      <c r="B32" s="1712">
        <v>7891</v>
      </c>
      <c r="C32" s="1695">
        <f t="shared" si="4"/>
        <v>47.357609710550896</v>
      </c>
      <c r="D32" s="1712">
        <v>6332</v>
      </c>
      <c r="E32" s="1695">
        <f t="shared" si="5"/>
        <v>39.103690685412992</v>
      </c>
      <c r="F32" s="1712">
        <v>1734</v>
      </c>
      <c r="G32" s="1695">
        <f t="shared" si="6"/>
        <v>25.37960954446854</v>
      </c>
      <c r="H32" s="2013">
        <v>22574</v>
      </c>
      <c r="I32" s="1695">
        <f t="shared" si="7"/>
        <v>76.483464936283326</v>
      </c>
      <c r="J32" s="1714">
        <f t="shared" si="3"/>
        <v>38531</v>
      </c>
      <c r="K32" s="1698">
        <f t="shared" si="8"/>
        <v>60.005813712055158</v>
      </c>
      <c r="T32" s="32"/>
      <c r="U32" s="32"/>
      <c r="V32" s="32"/>
      <c r="W32" s="32"/>
      <c r="X32" s="32"/>
      <c r="Y32" s="32"/>
      <c r="Z32" s="32"/>
      <c r="AA32" s="32"/>
      <c r="AB32" s="32"/>
      <c r="AC32" s="32"/>
      <c r="AD32" s="32"/>
      <c r="AE32" s="32"/>
      <c r="AF32" s="252"/>
    </row>
    <row r="33" spans="1:32" s="80" customFormat="1" ht="20.25" customHeight="1">
      <c r="A33" s="1035">
        <v>2</v>
      </c>
      <c r="B33" s="1701">
        <v>4710</v>
      </c>
      <c r="C33" s="1700">
        <f t="shared" si="4"/>
        <v>-9.2310657159375591</v>
      </c>
      <c r="D33" s="1701">
        <v>5455</v>
      </c>
      <c r="E33" s="1700">
        <f t="shared" si="5"/>
        <v>11.349254949989795</v>
      </c>
      <c r="F33" s="1701">
        <v>1580</v>
      </c>
      <c r="G33" s="1700">
        <f t="shared" si="6"/>
        <v>13.505747126436773</v>
      </c>
      <c r="H33" s="1711">
        <v>11025</v>
      </c>
      <c r="I33" s="1700">
        <f t="shared" si="7"/>
        <v>-6.6627158821537469</v>
      </c>
      <c r="J33" s="1711">
        <f t="shared" si="3"/>
        <v>22770</v>
      </c>
      <c r="K33" s="1703">
        <f t="shared" si="8"/>
        <v>-2.2411128284389514</v>
      </c>
      <c r="T33" s="32"/>
      <c r="U33" s="32"/>
      <c r="V33" s="32"/>
      <c r="W33" s="32"/>
      <c r="X33" s="32"/>
      <c r="Y33" s="32"/>
      <c r="Z33" s="32"/>
      <c r="AA33" s="32"/>
      <c r="AB33" s="32"/>
      <c r="AC33" s="32"/>
      <c r="AD33" s="32"/>
      <c r="AE33" s="32"/>
      <c r="AF33" s="252"/>
    </row>
    <row r="34" spans="1:32" s="80" customFormat="1" ht="20.25" customHeight="1" thickBot="1">
      <c r="A34" s="1035">
        <v>3</v>
      </c>
      <c r="B34" s="1701">
        <v>9670</v>
      </c>
      <c r="C34" s="1700">
        <f t="shared" si="4"/>
        <v>1.8323504633529941</v>
      </c>
      <c r="D34" s="1701">
        <v>8930</v>
      </c>
      <c r="E34" s="1700">
        <f t="shared" si="5"/>
        <v>16.291183747883832</v>
      </c>
      <c r="F34" s="1701">
        <v>2764</v>
      </c>
      <c r="G34" s="1700">
        <f t="shared" si="6"/>
        <v>18.119658119658123</v>
      </c>
      <c r="H34" s="1711">
        <v>22304</v>
      </c>
      <c r="I34" s="1700">
        <f t="shared" si="7"/>
        <v>4.6006659475683609</v>
      </c>
      <c r="J34" s="1711">
        <f t="shared" si="3"/>
        <v>43668</v>
      </c>
      <c r="K34" s="1703">
        <f t="shared" si="8"/>
        <v>6.9298202654390462</v>
      </c>
      <c r="T34" s="32"/>
      <c r="U34" s="32"/>
      <c r="V34" s="32"/>
      <c r="W34" s="32"/>
      <c r="X34" s="32"/>
      <c r="Y34" s="32"/>
      <c r="Z34" s="32"/>
      <c r="AA34" s="32"/>
      <c r="AB34" s="32"/>
      <c r="AC34" s="32"/>
      <c r="AD34" s="32"/>
      <c r="AE34" s="32"/>
      <c r="AF34" s="252"/>
    </row>
    <row r="35" spans="1:32" s="80" customFormat="1" ht="20.25" customHeight="1" thickBot="1">
      <c r="A35" s="1715" t="s">
        <v>390</v>
      </c>
      <c r="B35" s="1716" t="s">
        <v>48</v>
      </c>
      <c r="C35" s="1716"/>
      <c r="D35" s="1716"/>
      <c r="E35" s="1716"/>
      <c r="F35" s="1716"/>
      <c r="G35" s="1716"/>
      <c r="H35" s="1716"/>
      <c r="I35" s="1716"/>
      <c r="J35" s="1716"/>
      <c r="K35" s="1717"/>
      <c r="T35" s="32"/>
      <c r="U35" s="32"/>
      <c r="V35" s="32"/>
      <c r="W35" s="32"/>
      <c r="X35" s="32"/>
      <c r="Y35" s="32"/>
      <c r="Z35" s="32"/>
      <c r="AA35" s="32"/>
      <c r="AB35" s="32"/>
      <c r="AC35" s="32"/>
      <c r="AD35" s="32"/>
      <c r="AE35" s="32"/>
      <c r="AF35" s="252"/>
    </row>
    <row r="36" spans="1:32" s="80" customFormat="1" ht="18.75" customHeight="1">
      <c r="A36" s="105"/>
      <c r="B36" s="91"/>
      <c r="C36" s="91"/>
      <c r="D36" s="91"/>
      <c r="E36" s="91"/>
      <c r="F36" s="91"/>
      <c r="G36" s="91"/>
      <c r="H36" s="91"/>
      <c r="I36" s="91"/>
      <c r="J36" s="91"/>
      <c r="K36" s="91"/>
      <c r="AF36" s="253"/>
    </row>
    <row r="37" spans="1:32" ht="14.25">
      <c r="A37" s="276"/>
      <c r="B37" s="275"/>
      <c r="C37" s="275"/>
      <c r="D37" s="275"/>
      <c r="E37" s="275"/>
      <c r="F37" s="275"/>
      <c r="G37" s="275"/>
      <c r="H37" s="275"/>
      <c r="I37" s="275"/>
      <c r="J37" s="275"/>
      <c r="K37" s="275"/>
      <c r="L37" s="80"/>
    </row>
    <row r="38" spans="1:32" ht="14.25">
      <c r="A38" s="275"/>
      <c r="B38" s="275"/>
      <c r="C38" s="275"/>
      <c r="D38" s="275"/>
      <c r="E38" s="275"/>
      <c r="F38" s="275"/>
      <c r="G38" s="275"/>
      <c r="H38" s="275"/>
      <c r="I38" s="275"/>
      <c r="J38" s="275"/>
      <c r="K38" s="275"/>
      <c r="L38" s="80"/>
    </row>
    <row r="39" spans="1:32" ht="14.25">
      <c r="A39" s="275"/>
      <c r="B39" s="275"/>
      <c r="C39" s="275"/>
      <c r="D39" s="275"/>
      <c r="E39" s="275"/>
      <c r="F39" s="275"/>
      <c r="G39" s="275"/>
      <c r="H39" s="275"/>
      <c r="I39" s="275"/>
      <c r="J39" s="275"/>
      <c r="K39" s="275"/>
      <c r="L39" s="80"/>
    </row>
    <row r="40" spans="1:32" ht="14.25">
      <c r="A40" s="275"/>
      <c r="B40" s="275"/>
      <c r="C40" s="275"/>
      <c r="D40" s="275"/>
      <c r="E40" s="275"/>
      <c r="F40" s="275"/>
      <c r="G40" s="275"/>
      <c r="H40" s="275"/>
      <c r="I40" s="275"/>
      <c r="J40" s="275"/>
      <c r="K40" s="275"/>
      <c r="L40" s="80"/>
    </row>
    <row r="41" spans="1:32" ht="14.25">
      <c r="A41" s="275"/>
      <c r="B41" s="275"/>
      <c r="C41" s="275"/>
      <c r="D41" s="275"/>
      <c r="E41" s="275"/>
      <c r="F41" s="275"/>
      <c r="G41" s="275"/>
      <c r="H41" s="275"/>
      <c r="I41" s="275"/>
      <c r="J41" s="275"/>
      <c r="K41" s="275"/>
      <c r="L41" s="80"/>
    </row>
    <row r="42" spans="1:32">
      <c r="A42" s="275"/>
      <c r="B42" s="275"/>
      <c r="C42" s="275"/>
      <c r="D42" s="275"/>
      <c r="E42" s="275"/>
      <c r="F42" s="275"/>
      <c r="G42" s="275"/>
      <c r="H42" s="275"/>
      <c r="I42" s="275"/>
      <c r="J42" s="275"/>
      <c r="K42" s="275"/>
    </row>
    <row r="43" spans="1:32">
      <c r="A43" s="275"/>
      <c r="B43" s="275"/>
      <c r="C43" s="275"/>
      <c r="D43" s="275"/>
      <c r="E43" s="275"/>
      <c r="F43" s="275"/>
      <c r="G43" s="275"/>
      <c r="H43" s="275"/>
      <c r="I43" s="275"/>
      <c r="J43" s="275"/>
      <c r="K43" s="275"/>
    </row>
    <row r="44" spans="1:32">
      <c r="A44" s="275"/>
      <c r="B44" s="275"/>
      <c r="C44" s="275"/>
      <c r="D44" s="275"/>
      <c r="E44" s="275"/>
      <c r="F44" s="275"/>
      <c r="G44" s="275"/>
      <c r="H44" s="275"/>
      <c r="I44" s="275"/>
      <c r="J44" s="275"/>
      <c r="K44" s="275"/>
    </row>
    <row r="45" spans="1:32">
      <c r="A45" s="275"/>
      <c r="B45" s="275"/>
      <c r="C45" s="275"/>
      <c r="D45" s="275"/>
      <c r="E45" s="275"/>
      <c r="F45" s="275"/>
      <c r="G45" s="275"/>
      <c r="H45" s="275"/>
      <c r="I45" s="275"/>
      <c r="J45" s="275"/>
      <c r="K45" s="275"/>
    </row>
    <row r="46" spans="1:32">
      <c r="A46" s="275"/>
      <c r="B46" s="275"/>
      <c r="C46" s="275"/>
      <c r="D46" s="275"/>
      <c r="E46" s="275"/>
      <c r="F46" s="275"/>
      <c r="G46" s="275"/>
      <c r="H46" s="275"/>
      <c r="I46" s="275"/>
      <c r="J46" s="275"/>
      <c r="K46" s="275"/>
    </row>
    <row r="47" spans="1:32">
      <c r="A47" s="275"/>
      <c r="B47" s="275"/>
      <c r="C47" s="275"/>
      <c r="D47" s="275"/>
      <c r="E47" s="275"/>
      <c r="F47" s="275"/>
      <c r="G47" s="275"/>
      <c r="H47" s="275"/>
      <c r="I47" s="275"/>
      <c r="J47" s="275"/>
      <c r="K47" s="275"/>
    </row>
    <row r="48" spans="1:32">
      <c r="A48" s="275"/>
      <c r="B48" s="275"/>
      <c r="C48" s="275"/>
      <c r="D48" s="275"/>
      <c r="E48" s="275"/>
      <c r="F48" s="275"/>
      <c r="G48" s="275"/>
      <c r="H48" s="275"/>
      <c r="I48" s="275"/>
      <c r="J48" s="275"/>
      <c r="K48" s="275"/>
    </row>
    <row r="49" spans="1:11">
      <c r="A49" s="275"/>
      <c r="B49" s="275"/>
      <c r="C49" s="275"/>
      <c r="D49" s="275"/>
      <c r="E49" s="275"/>
      <c r="F49" s="275"/>
      <c r="G49" s="275"/>
      <c r="H49" s="275"/>
      <c r="I49" s="275"/>
      <c r="J49" s="275"/>
      <c r="K49" s="275"/>
    </row>
    <row r="50" spans="1:11">
      <c r="A50" s="276"/>
      <c r="B50" s="275"/>
      <c r="C50" s="275"/>
      <c r="D50" s="275"/>
      <c r="E50" s="275"/>
      <c r="F50" s="275"/>
      <c r="G50" s="275"/>
      <c r="H50" s="275"/>
      <c r="I50" s="275"/>
      <c r="J50" s="275"/>
      <c r="K50" s="275"/>
    </row>
    <row r="51" spans="1:11">
      <c r="A51" s="275"/>
      <c r="B51" s="275"/>
      <c r="C51" s="275"/>
      <c r="D51" s="275"/>
      <c r="E51" s="275"/>
      <c r="F51" s="275"/>
      <c r="G51" s="275"/>
      <c r="H51" s="275"/>
      <c r="I51" s="275"/>
      <c r="J51" s="275"/>
      <c r="K51" s="275"/>
    </row>
    <row r="52" spans="1:11">
      <c r="A52" s="275"/>
      <c r="B52" s="275"/>
      <c r="C52" s="275"/>
      <c r="D52" s="275"/>
      <c r="E52" s="275"/>
      <c r="F52" s="275"/>
      <c r="G52" s="275"/>
      <c r="H52" s="275"/>
      <c r="I52" s="275"/>
      <c r="J52" s="275"/>
      <c r="K52" s="275"/>
    </row>
    <row r="53" spans="1:11">
      <c r="A53" s="275"/>
      <c r="B53" s="275"/>
      <c r="C53" s="275"/>
      <c r="D53" s="275"/>
      <c r="E53" s="275"/>
      <c r="F53" s="275"/>
      <c r="G53" s="275"/>
      <c r="H53" s="275"/>
      <c r="I53" s="275"/>
      <c r="J53" s="275"/>
      <c r="K53" s="275"/>
    </row>
    <row r="54" spans="1:11">
      <c r="A54" s="275"/>
      <c r="B54" s="275"/>
      <c r="C54" s="275"/>
      <c r="D54" s="275"/>
      <c r="E54" s="275"/>
      <c r="F54" s="275"/>
      <c r="G54" s="275"/>
      <c r="H54" s="275"/>
      <c r="I54" s="275"/>
      <c r="J54" s="275"/>
      <c r="K54" s="275"/>
    </row>
    <row r="55" spans="1:11">
      <c r="A55" s="275"/>
      <c r="B55" s="275"/>
      <c r="C55" s="275"/>
      <c r="D55" s="275"/>
      <c r="E55" s="275"/>
      <c r="F55" s="275"/>
      <c r="G55" s="275"/>
      <c r="H55" s="275"/>
      <c r="I55" s="275"/>
      <c r="J55" s="275"/>
      <c r="K55" s="275"/>
    </row>
  </sheetData>
  <mergeCells count="5">
    <mergeCell ref="B4:C4"/>
    <mergeCell ref="D4:E4"/>
    <mergeCell ref="F4:G4"/>
    <mergeCell ref="H4:I4"/>
    <mergeCell ref="J4:K4"/>
  </mergeCells>
  <phoneticPr fontId="3"/>
  <printOptions horizontalCentered="1"/>
  <pageMargins left="0.69" right="0.72" top="0.71" bottom="0.7" header="0.31496062992125984" footer="0.33"/>
  <pageSetup paperSize="9" scale="84" orientation="landscape" errors="dash" r:id="rId1"/>
  <headerFooter scaleWithDoc="0" alignWithMargins="0">
    <oddFooter>&amp;C１２</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88"/>
  <sheetViews>
    <sheetView zoomScaleNormal="100" zoomScaleSheetLayoutView="91" workbookViewId="0"/>
  </sheetViews>
  <sheetFormatPr defaultRowHeight="13.5"/>
  <cols>
    <col min="1" max="1" width="13.625" style="76" customWidth="1"/>
    <col min="2" max="2" width="22.75" style="76" customWidth="1"/>
    <col min="3" max="6" width="22.625" style="76" customWidth="1"/>
    <col min="7" max="7" width="18.25" style="76" bestFit="1" customWidth="1"/>
    <col min="8" max="8" width="14" style="76" customWidth="1"/>
    <col min="9" max="9" width="11.75" style="76" customWidth="1"/>
    <col min="10" max="11" width="7.625" style="76" customWidth="1"/>
    <col min="12" max="12" width="7.375" style="76" customWidth="1"/>
    <col min="13" max="13" width="8.75" style="76" customWidth="1"/>
    <col min="14" max="14" width="8" style="76" customWidth="1"/>
    <col min="15" max="15" width="8.625" style="76" customWidth="1"/>
    <col min="16" max="16" width="8.25" style="76" customWidth="1"/>
    <col min="17" max="17" width="8.75" style="258" customWidth="1"/>
    <col min="18" max="18" width="9.75" style="260" customWidth="1"/>
    <col min="19" max="19" width="2.125" customWidth="1"/>
    <col min="20" max="20" width="5" style="18" customWidth="1"/>
    <col min="21" max="21" width="9" style="18" customWidth="1"/>
    <col min="22" max="22" width="10.125" style="18" customWidth="1"/>
    <col min="23" max="23" width="7.875" style="18" customWidth="1"/>
    <col min="24" max="25" width="8.5" style="18" customWidth="1"/>
    <col min="26" max="26" width="8" style="18" customWidth="1"/>
    <col min="27" max="27" width="6.625" style="18" customWidth="1"/>
    <col min="28" max="28" width="10" style="257" customWidth="1"/>
    <col min="29" max="29" width="8.625" style="255" customWidth="1"/>
    <col min="30" max="30" width="3.75" style="18" customWidth="1"/>
    <col min="31" max="31" width="5" style="18" customWidth="1"/>
    <col min="32" max="32" width="5.625" style="18" customWidth="1"/>
    <col min="33" max="33" width="8.875" style="18" customWidth="1"/>
    <col min="34" max="34" width="7.875" style="18" customWidth="1"/>
    <col min="35" max="35" width="8.125" style="262" customWidth="1"/>
    <col min="36" max="36" width="8.5" style="262" customWidth="1"/>
    <col min="37" max="37" width="8.75" style="18" customWidth="1"/>
    <col min="38" max="38" width="8.625" style="18" customWidth="1"/>
    <col min="39" max="39" width="8.875" style="262" customWidth="1"/>
    <col min="40" max="40" width="7.625" style="262" customWidth="1"/>
    <col min="41" max="41" width="8.5" style="18" customWidth="1"/>
    <col min="42" max="42" width="8.5" customWidth="1"/>
    <col min="43" max="43" width="9" style="263"/>
    <col min="44" max="44" width="7.375" style="263" customWidth="1"/>
    <col min="45" max="45" width="11.25" style="144" hidden="1" customWidth="1"/>
    <col min="46" max="46" width="9" style="251"/>
    <col min="47" max="47" width="9" style="256"/>
  </cols>
  <sheetData>
    <row r="1" spans="1:50" s="1374" customFormat="1" ht="20.25" customHeight="1">
      <c r="A1" s="1372"/>
      <c r="B1" s="1372"/>
      <c r="C1" s="1372"/>
      <c r="D1" s="1373"/>
      <c r="E1" s="1373"/>
      <c r="F1" s="1373"/>
      <c r="G1" s="1373"/>
      <c r="H1" s="1373"/>
      <c r="I1" s="1373"/>
      <c r="J1" s="1373"/>
      <c r="K1" s="1373"/>
      <c r="L1" s="1373"/>
      <c r="M1" s="1373"/>
      <c r="N1" s="1373"/>
      <c r="O1" s="1373"/>
      <c r="P1" s="1373"/>
      <c r="Q1" s="1373"/>
      <c r="R1" s="1373"/>
      <c r="S1" s="1373"/>
      <c r="T1" s="1373"/>
      <c r="U1" s="1373"/>
      <c r="V1" s="1373"/>
      <c r="W1" s="1373"/>
      <c r="X1" s="1373"/>
      <c r="Y1" s="1373"/>
      <c r="Z1" s="1373"/>
      <c r="AA1" s="1373"/>
      <c r="AB1" s="1373"/>
      <c r="AC1" s="1373"/>
      <c r="AD1" s="1373"/>
      <c r="AE1" s="1373"/>
      <c r="AF1" s="1373"/>
      <c r="AG1" s="1373"/>
      <c r="AH1" s="1373"/>
      <c r="AI1" s="1373"/>
      <c r="AJ1" s="1373"/>
      <c r="AK1" s="1373"/>
      <c r="AL1" s="1373"/>
      <c r="AM1" s="1373"/>
      <c r="AN1" s="1373"/>
      <c r="AO1" s="1373"/>
      <c r="AP1" s="1373"/>
      <c r="AQ1" s="1373"/>
      <c r="AR1" s="1373"/>
      <c r="AS1" s="1373"/>
      <c r="AT1" s="1373"/>
      <c r="AU1" s="1373"/>
      <c r="AV1" s="1373"/>
      <c r="AW1" s="1373"/>
      <c r="AX1" s="1373"/>
    </row>
    <row r="2" spans="1:50" s="1374" customFormat="1" ht="20.25" customHeight="1">
      <c r="A2" s="1381" t="s">
        <v>359</v>
      </c>
      <c r="B2" s="1372"/>
      <c r="C2" s="1372"/>
      <c r="D2" s="1373"/>
      <c r="E2" s="1373"/>
      <c r="F2" s="1373"/>
      <c r="G2" s="1373"/>
      <c r="H2" s="1373"/>
      <c r="I2" s="1373"/>
      <c r="J2" s="1373"/>
      <c r="K2" s="1373"/>
      <c r="L2" s="1373"/>
      <c r="M2" s="1373"/>
      <c r="N2" s="1373"/>
      <c r="O2" s="1373"/>
      <c r="P2" s="1373"/>
      <c r="Q2" s="1373"/>
      <c r="R2" s="1373"/>
      <c r="S2" s="1373"/>
      <c r="T2" s="1373"/>
      <c r="U2" s="1373"/>
      <c r="V2" s="1373"/>
      <c r="W2" s="1373"/>
      <c r="X2" s="1373"/>
      <c r="Y2" s="1373"/>
      <c r="Z2" s="1373"/>
      <c r="AA2" s="1373"/>
      <c r="AB2" s="1373"/>
      <c r="AC2" s="1373"/>
      <c r="AD2" s="1373"/>
      <c r="AE2" s="1373"/>
      <c r="AF2" s="1373"/>
      <c r="AG2" s="1373"/>
      <c r="AH2" s="1373"/>
      <c r="AI2" s="1373"/>
      <c r="AJ2" s="1373"/>
      <c r="AK2" s="1373"/>
      <c r="AL2" s="1373"/>
      <c r="AM2" s="1373"/>
      <c r="AN2" s="1373"/>
      <c r="AO2" s="1373"/>
      <c r="AP2" s="1373"/>
      <c r="AQ2" s="1373"/>
      <c r="AR2" s="1373"/>
      <c r="AS2" s="1373"/>
      <c r="AT2" s="1373"/>
      <c r="AU2" s="1373"/>
      <c r="AV2" s="1373"/>
      <c r="AW2" s="1373"/>
      <c r="AX2" s="1373"/>
    </row>
    <row r="3" spans="1:50" s="1374" customFormat="1" ht="20.25" customHeight="1" thickBot="1">
      <c r="A3" s="1380" t="s">
        <v>98</v>
      </c>
      <c r="B3" s="1375"/>
      <c r="C3" s="1375"/>
      <c r="D3" s="1373"/>
      <c r="E3" s="1373"/>
      <c r="F3" s="1373"/>
      <c r="G3" s="1376" t="s">
        <v>75</v>
      </c>
      <c r="H3" s="1373"/>
      <c r="I3" s="1373"/>
      <c r="J3" s="1373"/>
      <c r="K3" s="1373"/>
      <c r="L3" s="1373"/>
      <c r="M3" s="1373"/>
      <c r="N3" s="1373"/>
      <c r="O3" s="1373"/>
      <c r="P3" s="1373"/>
      <c r="Q3" s="1373"/>
      <c r="R3" s="1373"/>
      <c r="S3" s="1373"/>
      <c r="T3" s="1373"/>
      <c r="U3" s="1373"/>
      <c r="V3" s="1373"/>
      <c r="W3" s="1373"/>
      <c r="X3" s="1373"/>
      <c r="Y3" s="1373"/>
      <c r="Z3" s="1373"/>
      <c r="AA3" s="1373"/>
      <c r="AB3" s="1373"/>
      <c r="AC3" s="1373"/>
      <c r="AD3" s="1373"/>
      <c r="AE3" s="1373"/>
      <c r="AF3" s="1373"/>
      <c r="AG3" s="1373"/>
      <c r="AH3" s="1373"/>
      <c r="AI3" s="1373"/>
      <c r="AJ3" s="1373"/>
      <c r="AK3" s="1373"/>
      <c r="AL3" s="1373"/>
      <c r="AM3" s="1373"/>
      <c r="AN3" s="1373"/>
      <c r="AO3" s="1373"/>
      <c r="AP3" s="1373"/>
      <c r="AQ3" s="1373"/>
      <c r="AR3" s="1373"/>
      <c r="AS3" s="1373"/>
      <c r="AT3" s="1373"/>
      <c r="AU3" s="1373"/>
      <c r="AV3" s="1373"/>
      <c r="AW3" s="1373"/>
      <c r="AX3" s="1373"/>
    </row>
    <row r="4" spans="1:50" ht="20.25" customHeight="1">
      <c r="A4" s="1120"/>
      <c r="B4" s="1151" t="s">
        <v>110</v>
      </c>
      <c r="C4" s="163" t="s">
        <v>112</v>
      </c>
      <c r="D4" s="163" t="s">
        <v>33</v>
      </c>
      <c r="E4" s="163" t="s">
        <v>34</v>
      </c>
      <c r="F4" s="2185" t="s">
        <v>70</v>
      </c>
      <c r="G4" s="218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row>
    <row r="5" spans="1:50" ht="15" thickBot="1">
      <c r="A5" s="1118"/>
      <c r="B5" s="1152" t="s">
        <v>99</v>
      </c>
      <c r="C5" s="164" t="s">
        <v>99</v>
      </c>
      <c r="D5" s="164" t="s">
        <v>99</v>
      </c>
      <c r="E5" s="164" t="s">
        <v>99</v>
      </c>
      <c r="F5" s="164" t="s">
        <v>99</v>
      </c>
      <c r="G5" s="165" t="s">
        <v>128</v>
      </c>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row>
    <row r="6" spans="1:50" s="144" customFormat="1" ht="20.25" customHeight="1">
      <c r="A6" s="1154" t="s">
        <v>445</v>
      </c>
      <c r="B6" s="1819">
        <f>SUM(B11:B22)</f>
        <v>8469.5169999999998</v>
      </c>
      <c r="C6" s="1819">
        <f t="shared" ref="C6:E6" si="0">SUM(C11:C22)</f>
        <v>4287.1520600000003</v>
      </c>
      <c r="D6" s="1819">
        <f t="shared" si="0"/>
        <v>10935.861000000001</v>
      </c>
      <c r="E6" s="1819">
        <f t="shared" si="0"/>
        <v>12522.436999999998</v>
      </c>
      <c r="F6" s="1819">
        <f>SUM(B6:E6)</f>
        <v>36214.967059999995</v>
      </c>
      <c r="G6" s="1968">
        <v>-43</v>
      </c>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row>
    <row r="7" spans="1:50" s="146" customFormat="1" ht="20.25" customHeight="1">
      <c r="A7" s="1154" t="s">
        <v>444</v>
      </c>
      <c r="B7" s="1819">
        <f>SUM(B23:B34)</f>
        <v>9863.009</v>
      </c>
      <c r="C7" s="1819">
        <f>SUM(C23:C34)</f>
        <v>5046.3382700000011</v>
      </c>
      <c r="D7" s="1819">
        <f t="shared" ref="D7:E7" si="1">SUM(D23:D34)</f>
        <v>13000.493</v>
      </c>
      <c r="E7" s="1819">
        <f t="shared" si="1"/>
        <v>14852.490000000002</v>
      </c>
      <c r="F7" s="1819">
        <f>SUM(B7:E7)</f>
        <v>42762.330270000006</v>
      </c>
      <c r="G7" s="1969">
        <f t="shared" ref="G7" si="2">(F7/F6-1)*100</f>
        <v>18.079163786487818</v>
      </c>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row>
    <row r="8" spans="1:50" s="80" customFormat="1" ht="20.25" hidden="1" customHeight="1">
      <c r="A8" s="1036" t="s">
        <v>323</v>
      </c>
      <c r="B8" s="1150">
        <v>1214.2380000000001</v>
      </c>
      <c r="C8" s="310">
        <v>608.21609999999998</v>
      </c>
      <c r="D8" s="310">
        <v>1116.239</v>
      </c>
      <c r="E8" s="315">
        <v>2088.63</v>
      </c>
      <c r="F8" s="306">
        <f>SUM(B8,C8,D8,E8)</f>
        <v>5027.3230999999996</v>
      </c>
      <c r="G8" s="166">
        <v>-0.14144084625863401</v>
      </c>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row>
    <row r="9" spans="1:50" s="80" customFormat="1" ht="20.25" hidden="1" customHeight="1">
      <c r="A9" s="1037">
        <v>2</v>
      </c>
      <c r="B9" s="1149">
        <v>957.24700000000007</v>
      </c>
      <c r="C9" s="311">
        <v>486.41217000000006</v>
      </c>
      <c r="D9" s="311">
        <v>1032.316</v>
      </c>
      <c r="E9" s="316">
        <v>1494.02</v>
      </c>
      <c r="F9" s="307">
        <f t="shared" ref="F9:F34" si="3">SUM(B9,C9,D9,E9)</f>
        <v>3969.9951700000001</v>
      </c>
      <c r="G9" s="151">
        <v>-4.3786332008753366</v>
      </c>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row>
    <row r="10" spans="1:50" s="80" customFormat="1" ht="20.25" hidden="1" customHeight="1">
      <c r="A10" s="1037">
        <v>3</v>
      </c>
      <c r="B10" s="1149">
        <v>972.52599999999995</v>
      </c>
      <c r="C10" s="311">
        <v>468.69219999999996</v>
      </c>
      <c r="D10" s="311">
        <v>1409.654</v>
      </c>
      <c r="E10" s="316">
        <v>1423.5160000000001</v>
      </c>
      <c r="F10" s="307">
        <f t="shared" si="3"/>
        <v>4274.3881999999994</v>
      </c>
      <c r="G10" s="151">
        <v>-33.974731619495188</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row>
    <row r="11" spans="1:50" s="80" customFormat="1" ht="20.25" customHeight="1">
      <c r="A11" s="1036" t="s">
        <v>399</v>
      </c>
      <c r="B11" s="1148">
        <v>328.91699999999997</v>
      </c>
      <c r="C11" s="312">
        <v>179.38051000000002</v>
      </c>
      <c r="D11" s="312">
        <v>700.41</v>
      </c>
      <c r="E11" s="317">
        <v>623.07100000000003</v>
      </c>
      <c r="F11" s="308">
        <f t="shared" si="3"/>
        <v>1831.7785100000001</v>
      </c>
      <c r="G11" s="167">
        <v>-72.364676649956593</v>
      </c>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row>
    <row r="12" spans="1:50" s="80" customFormat="1" ht="20.25" customHeight="1">
      <c r="A12" s="1037">
        <v>5</v>
      </c>
      <c r="B12" s="1149">
        <v>211.893</v>
      </c>
      <c r="C12" s="311">
        <v>145.00901000000002</v>
      </c>
      <c r="D12" s="311">
        <v>439.17599999999999</v>
      </c>
      <c r="E12" s="316">
        <v>475.39499999999998</v>
      </c>
      <c r="F12" s="307">
        <f t="shared" si="3"/>
        <v>1271.4730099999999</v>
      </c>
      <c r="G12" s="151">
        <v>-82.169326163564648</v>
      </c>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row>
    <row r="13" spans="1:50" s="80" customFormat="1" ht="20.25" customHeight="1">
      <c r="A13" s="1037">
        <v>6</v>
      </c>
      <c r="B13" s="1149">
        <v>468.41899999999998</v>
      </c>
      <c r="C13" s="311">
        <v>278.81628000000001</v>
      </c>
      <c r="D13" s="311">
        <v>576.10299999999995</v>
      </c>
      <c r="E13" s="316">
        <v>803.57299999999998</v>
      </c>
      <c r="F13" s="307">
        <f t="shared" si="3"/>
        <v>2126.9112799999998</v>
      </c>
      <c r="G13" s="151">
        <v>-48.934900124286649</v>
      </c>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row>
    <row r="14" spans="1:50" s="80" customFormat="1" ht="20.25" customHeight="1">
      <c r="A14" s="1036">
        <v>7</v>
      </c>
      <c r="B14" s="1148">
        <v>711.16200000000003</v>
      </c>
      <c r="C14" s="312">
        <v>411.54260999999997</v>
      </c>
      <c r="D14" s="312">
        <v>860.053</v>
      </c>
      <c r="E14" s="317">
        <v>1148.6869999999999</v>
      </c>
      <c r="F14" s="308">
        <f t="shared" si="3"/>
        <v>3131.44461</v>
      </c>
      <c r="G14" s="167">
        <v>-35.64429082760541</v>
      </c>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row>
    <row r="15" spans="1:50" s="80" customFormat="1" ht="20.25" customHeight="1">
      <c r="A15" s="1037">
        <v>8</v>
      </c>
      <c r="B15" s="1149">
        <v>876.92499999999995</v>
      </c>
      <c r="C15" s="311">
        <v>432.30983000000003</v>
      </c>
      <c r="D15" s="311">
        <v>1038.626</v>
      </c>
      <c r="E15" s="316">
        <v>1200.702</v>
      </c>
      <c r="F15" s="307">
        <f t="shared" si="3"/>
        <v>3548.5628299999998</v>
      </c>
      <c r="G15" s="151">
        <v>-52.407307358196519</v>
      </c>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row>
    <row r="16" spans="1:50" s="80" customFormat="1" ht="20.25" customHeight="1">
      <c r="A16" s="1037">
        <v>9</v>
      </c>
      <c r="B16" s="1149">
        <v>876.80799999999999</v>
      </c>
      <c r="C16" s="311">
        <v>429.56259</v>
      </c>
      <c r="D16" s="311">
        <v>1011.4930000000001</v>
      </c>
      <c r="E16" s="316">
        <v>1190.9880000000001</v>
      </c>
      <c r="F16" s="307">
        <f t="shared" si="3"/>
        <v>3508.8515900000002</v>
      </c>
      <c r="G16" s="151">
        <v>-29.768037815880856</v>
      </c>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row>
    <row r="17" spans="1:50" s="80" customFormat="1" ht="20.25" customHeight="1">
      <c r="A17" s="1036">
        <v>10</v>
      </c>
      <c r="B17" s="1148">
        <v>1040.847</v>
      </c>
      <c r="C17" s="312">
        <v>471.14508999999998</v>
      </c>
      <c r="D17" s="312">
        <v>1076.4860000000001</v>
      </c>
      <c r="E17" s="317">
        <v>1303.69</v>
      </c>
      <c r="F17" s="308">
        <f t="shared" si="3"/>
        <v>3892.1680900000001</v>
      </c>
      <c r="G17" s="167">
        <v>-18.900082361202553</v>
      </c>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row>
    <row r="18" spans="1:50" s="80" customFormat="1" ht="20.25" customHeight="1">
      <c r="A18" s="1037">
        <v>11</v>
      </c>
      <c r="B18" s="1149">
        <v>1064.665</v>
      </c>
      <c r="C18" s="311">
        <v>471.76576</v>
      </c>
      <c r="D18" s="311">
        <v>1032.316</v>
      </c>
      <c r="E18" s="316">
        <v>1447.3920000000001</v>
      </c>
      <c r="F18" s="307">
        <f t="shared" si="3"/>
        <v>4016.1387599999998</v>
      </c>
      <c r="G18" s="151">
        <v>-22.046651138130045</v>
      </c>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row>
    <row r="19" spans="1:50" s="80" customFormat="1" ht="20.25" customHeight="1">
      <c r="A19" s="1037">
        <v>12</v>
      </c>
      <c r="B19" s="1149">
        <v>733.745</v>
      </c>
      <c r="C19" s="311">
        <v>378.38038</v>
      </c>
      <c r="D19" s="311">
        <v>973.63300000000004</v>
      </c>
      <c r="E19" s="316">
        <v>1102.0150000000001</v>
      </c>
      <c r="F19" s="307">
        <f t="shared" si="3"/>
        <v>3187.7733800000005</v>
      </c>
      <c r="G19" s="151">
        <v>-37.513060512557203</v>
      </c>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row>
    <row r="20" spans="1:50" s="80" customFormat="1" ht="20.25" customHeight="1">
      <c r="A20" s="1036" t="s">
        <v>324</v>
      </c>
      <c r="B20" s="1148">
        <v>574.08199999999999</v>
      </c>
      <c r="C20" s="312">
        <v>287.72192999999999</v>
      </c>
      <c r="D20" s="312">
        <v>872.673</v>
      </c>
      <c r="E20" s="317">
        <v>921.21100000000001</v>
      </c>
      <c r="F20" s="308">
        <f t="shared" si="3"/>
        <v>2655.6879300000001</v>
      </c>
      <c r="G20" s="166">
        <f>(F20/F8-1)*100</f>
        <v>-47.174910440906402</v>
      </c>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row>
    <row r="21" spans="1:50" s="80" customFormat="1" ht="20.25" customHeight="1">
      <c r="A21" s="1037">
        <v>2</v>
      </c>
      <c r="B21" s="1149">
        <v>580.827</v>
      </c>
      <c r="C21" s="311">
        <v>311.54720000000003</v>
      </c>
      <c r="D21" s="311">
        <v>878.35199999999998</v>
      </c>
      <c r="E21" s="316">
        <v>838.22900000000004</v>
      </c>
      <c r="F21" s="307">
        <f t="shared" si="3"/>
        <v>2608.9552000000003</v>
      </c>
      <c r="G21" s="151">
        <f>(F21/F9-1)*100</f>
        <v>-34.283164379769246</v>
      </c>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row>
    <row r="22" spans="1:50" s="80" customFormat="1" ht="21" customHeight="1">
      <c r="A22" s="1037">
        <v>3</v>
      </c>
      <c r="B22" s="1153">
        <v>1001.227</v>
      </c>
      <c r="C22" s="313">
        <v>489.97086999999999</v>
      </c>
      <c r="D22" s="313">
        <v>1476.54</v>
      </c>
      <c r="E22" s="318">
        <v>1467.4839999999999</v>
      </c>
      <c r="F22" s="309">
        <f t="shared" si="3"/>
        <v>4435.2218699999994</v>
      </c>
      <c r="G22" s="151">
        <f>(F22/F10-1)*100</f>
        <v>3.7627295995249055</v>
      </c>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row>
    <row r="23" spans="1:50" s="80" customFormat="1" ht="20.25" customHeight="1">
      <c r="A23" s="1036">
        <v>4</v>
      </c>
      <c r="B23" s="156">
        <v>743.67700000000002</v>
      </c>
      <c r="C23" s="156">
        <v>324.41631000000001</v>
      </c>
      <c r="D23" s="156">
        <v>1091.6300000000001</v>
      </c>
      <c r="E23" s="319">
        <v>1078.7729999999999</v>
      </c>
      <c r="F23" s="157">
        <f t="shared" si="3"/>
        <v>3238.4963100000004</v>
      </c>
      <c r="G23" s="167">
        <f>($F23/$F11-1)*100</f>
        <v>76.795190702395573</v>
      </c>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row>
    <row r="24" spans="1:50" s="80" customFormat="1" ht="21" customHeight="1">
      <c r="A24" s="1037">
        <v>5</v>
      </c>
      <c r="B24" s="1149">
        <v>587.61599999999999</v>
      </c>
      <c r="C24" s="311">
        <v>251.32741999999999</v>
      </c>
      <c r="D24" s="311">
        <v>922.52200000000005</v>
      </c>
      <c r="E24" s="316">
        <v>942.59799999999996</v>
      </c>
      <c r="F24" s="307">
        <f t="shared" si="3"/>
        <v>2704.06342</v>
      </c>
      <c r="G24" s="151">
        <f t="shared" ref="G24:G34" si="4">($F24/$F12-1)*100</f>
        <v>112.67171215848305</v>
      </c>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row>
    <row r="25" spans="1:50" s="80" customFormat="1" ht="21" customHeight="1">
      <c r="A25" s="1037">
        <v>6</v>
      </c>
      <c r="B25" s="1149">
        <v>529.721</v>
      </c>
      <c r="C25" s="311">
        <v>268.64514999999994</v>
      </c>
      <c r="D25" s="311">
        <v>834.81299999999999</v>
      </c>
      <c r="E25" s="316">
        <v>828.18299999999999</v>
      </c>
      <c r="F25" s="307">
        <f t="shared" si="3"/>
        <v>2461.3621499999999</v>
      </c>
      <c r="G25" s="151">
        <f t="shared" si="4"/>
        <v>15.72472124930384</v>
      </c>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row>
    <row r="26" spans="1:50" s="80" customFormat="1" ht="20.25" customHeight="1">
      <c r="A26" s="1036">
        <v>7</v>
      </c>
      <c r="B26" s="1148">
        <v>875.76599999999996</v>
      </c>
      <c r="C26" s="312">
        <v>472.24200999999999</v>
      </c>
      <c r="D26" s="312">
        <v>991.93200000000002</v>
      </c>
      <c r="E26" s="317">
        <v>1346.7840000000001</v>
      </c>
      <c r="F26" s="308">
        <f t="shared" si="3"/>
        <v>3686.7240100000004</v>
      </c>
      <c r="G26" s="167">
        <f t="shared" si="4"/>
        <v>17.732371769462674</v>
      </c>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row>
    <row r="27" spans="1:50" s="80" customFormat="1" ht="21" customHeight="1">
      <c r="A27" s="1037">
        <v>8</v>
      </c>
      <c r="B27" s="1149">
        <v>849.21100000000001</v>
      </c>
      <c r="C27" s="311">
        <v>442.22265000000004</v>
      </c>
      <c r="D27" s="311">
        <v>1023.482</v>
      </c>
      <c r="E27" s="316">
        <v>1369.146</v>
      </c>
      <c r="F27" s="307">
        <f t="shared" si="3"/>
        <v>3684.0616499999996</v>
      </c>
      <c r="G27" s="151">
        <f t="shared" si="4"/>
        <v>3.8184140028316715</v>
      </c>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row>
    <row r="28" spans="1:50" s="80" customFormat="1" ht="21" customHeight="1">
      <c r="A28" s="1037">
        <v>9</v>
      </c>
      <c r="B28" s="1149">
        <v>651.21600000000001</v>
      </c>
      <c r="C28" s="311">
        <v>296.16596999999996</v>
      </c>
      <c r="D28" s="311">
        <v>987.51499999999999</v>
      </c>
      <c r="E28" s="316">
        <v>925.93</v>
      </c>
      <c r="F28" s="307">
        <f t="shared" si="3"/>
        <v>2860.8269699999996</v>
      </c>
      <c r="G28" s="151">
        <f t="shared" si="4"/>
        <v>-18.468282381814859</v>
      </c>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row>
    <row r="29" spans="1:50" s="80" customFormat="1" ht="21" customHeight="1">
      <c r="A29" s="1036">
        <v>10</v>
      </c>
      <c r="B29" s="1148">
        <v>942.45500000000004</v>
      </c>
      <c r="C29" s="312">
        <v>495.42642999999993</v>
      </c>
      <c r="D29" s="312">
        <v>1114.346</v>
      </c>
      <c r="E29" s="317">
        <v>1315.67</v>
      </c>
      <c r="F29" s="308">
        <f t="shared" si="3"/>
        <v>3867.89743</v>
      </c>
      <c r="G29" s="167">
        <f t="shared" si="4"/>
        <v>-0.62357687126508576</v>
      </c>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row>
    <row r="30" spans="1:50" s="80" customFormat="1" ht="21" customHeight="1">
      <c r="A30" s="1037">
        <v>11</v>
      </c>
      <c r="B30" s="1149">
        <v>1121.2280000000001</v>
      </c>
      <c r="C30" s="311">
        <v>549.57094999999993</v>
      </c>
      <c r="D30" s="311">
        <v>1087.8440000000001</v>
      </c>
      <c r="E30" s="316">
        <v>1520.3019999999999</v>
      </c>
      <c r="F30" s="307">
        <f t="shared" si="3"/>
        <v>4278.9449500000001</v>
      </c>
      <c r="G30" s="151">
        <f t="shared" si="4"/>
        <v>6.5437527362725012</v>
      </c>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row>
    <row r="31" spans="1:50" s="80" customFormat="1" ht="21" customHeight="1">
      <c r="A31" s="1037">
        <v>12</v>
      </c>
      <c r="B31" s="1149">
        <v>1036.21</v>
      </c>
      <c r="C31" s="311">
        <v>621.91002000000003</v>
      </c>
      <c r="D31" s="311">
        <v>1111.191</v>
      </c>
      <c r="E31" s="320">
        <v>1759.973</v>
      </c>
      <c r="F31" s="307">
        <f t="shared" si="3"/>
        <v>4529.2840200000001</v>
      </c>
      <c r="G31" s="151">
        <f t="shared" si="4"/>
        <v>42.082999011680045</v>
      </c>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row>
    <row r="32" spans="1:50" s="80" customFormat="1" ht="21" customHeight="1">
      <c r="A32" s="1036" t="s">
        <v>449</v>
      </c>
      <c r="B32" s="1148">
        <v>855.21500000000003</v>
      </c>
      <c r="C32" s="312">
        <v>400.40155000000004</v>
      </c>
      <c r="D32" s="312">
        <v>1094.154</v>
      </c>
      <c r="E32" s="317">
        <v>1465.0830000000001</v>
      </c>
      <c r="F32" s="308">
        <f t="shared" si="3"/>
        <v>3814.8535500000003</v>
      </c>
      <c r="G32" s="167">
        <f t="shared" si="4"/>
        <v>43.648412409661418</v>
      </c>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row>
    <row r="33" spans="1:50" s="80" customFormat="1" ht="21" customHeight="1">
      <c r="A33" s="1037">
        <v>2</v>
      </c>
      <c r="B33" s="1149">
        <v>551.08900000000006</v>
      </c>
      <c r="C33" s="311">
        <v>351.50459999999998</v>
      </c>
      <c r="D33" s="311">
        <v>996.98</v>
      </c>
      <c r="E33" s="316">
        <v>814.37599999999998</v>
      </c>
      <c r="F33" s="307">
        <f t="shared" si="3"/>
        <v>2713.9495999999999</v>
      </c>
      <c r="G33" s="151">
        <f t="shared" si="4"/>
        <v>4.0243849338616355</v>
      </c>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row>
    <row r="34" spans="1:50" s="80" customFormat="1" ht="21" customHeight="1" thickBot="1">
      <c r="A34" s="1037">
        <v>3</v>
      </c>
      <c r="B34" s="1149">
        <v>1119.605</v>
      </c>
      <c r="C34" s="311">
        <v>572.50521000000003</v>
      </c>
      <c r="D34" s="311">
        <v>1744.0840000000001</v>
      </c>
      <c r="E34" s="320">
        <v>1485.672</v>
      </c>
      <c r="F34" s="307">
        <f t="shared" si="3"/>
        <v>4921.8662100000001</v>
      </c>
      <c r="G34" s="151">
        <f t="shared" si="4"/>
        <v>10.97226597144283</v>
      </c>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row>
    <row r="35" spans="1:50" s="80" customFormat="1" ht="21" customHeight="1" thickBot="1">
      <c r="A35" s="1146" t="s">
        <v>393</v>
      </c>
      <c r="B35" s="2187" t="s">
        <v>336</v>
      </c>
      <c r="C35" s="2196"/>
      <c r="D35" s="2196"/>
      <c r="E35" s="2196"/>
      <c r="F35" s="2197"/>
      <c r="G35" s="2198"/>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row>
    <row r="36" spans="1:50">
      <c r="A36" s="162"/>
      <c r="B36" s="275"/>
      <c r="C36" s="2061"/>
      <c r="D36" s="275"/>
      <c r="E36" s="275"/>
      <c r="F36" s="89"/>
      <c r="G36" s="89"/>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row>
    <row r="37" spans="1:50">
      <c r="A37" s="89"/>
      <c r="B37" s="275"/>
      <c r="C37" s="275"/>
      <c r="D37" s="275"/>
      <c r="E37" s="275"/>
      <c r="F37" s="2062"/>
      <c r="G37" s="89"/>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row>
    <row r="38" spans="1:50">
      <c r="A38" s="89"/>
      <c r="B38" s="275"/>
      <c r="C38" s="275"/>
      <c r="D38" s="275"/>
      <c r="E38" s="275"/>
      <c r="F38" s="2062"/>
      <c r="G38" s="89"/>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row>
    <row r="39" spans="1:50">
      <c r="A39" s="89"/>
      <c r="B39" s="275"/>
      <c r="C39" s="275"/>
      <c r="D39" s="275"/>
      <c r="E39" s="275"/>
      <c r="F39" s="2062"/>
      <c r="G39" s="89"/>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row>
    <row r="40" spans="1:50">
      <c r="A40" s="89"/>
      <c r="B40" s="275"/>
      <c r="C40" s="275"/>
      <c r="D40" s="275"/>
      <c r="E40" s="275"/>
      <c r="F40" s="89"/>
      <c r="G40" s="89"/>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row>
    <row r="41" spans="1:50">
      <c r="A41" s="89"/>
      <c r="B41" s="275"/>
      <c r="C41" s="275"/>
      <c r="D41" s="275"/>
      <c r="E41" s="275"/>
      <c r="F41" s="89"/>
      <c r="G41" s="89"/>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row>
    <row r="42" spans="1:50">
      <c r="A42" s="89"/>
      <c r="B42" s="275"/>
      <c r="C42" s="275"/>
      <c r="D42" s="275"/>
      <c r="E42" s="275"/>
      <c r="F42" s="89"/>
      <c r="G42" s="89"/>
      <c r="H42" s="275"/>
      <c r="I42" s="275"/>
      <c r="J42" s="275"/>
      <c r="K42" s="275"/>
      <c r="L42" s="275"/>
      <c r="M42" s="275"/>
      <c r="N42" s="275"/>
      <c r="O42" s="275"/>
      <c r="P42" s="275"/>
      <c r="Q42" s="259"/>
      <c r="R42" s="261"/>
      <c r="T42" s="3"/>
      <c r="AE42" s="3"/>
    </row>
    <row r="43" spans="1:50">
      <c r="A43" s="89"/>
      <c r="B43" s="275"/>
      <c r="C43" s="275"/>
      <c r="D43" s="275"/>
      <c r="E43" s="275"/>
      <c r="F43" s="89"/>
      <c r="G43" s="89"/>
      <c r="H43" s="275"/>
      <c r="I43" s="275"/>
      <c r="J43" s="275"/>
      <c r="K43" s="275"/>
      <c r="L43" s="275"/>
      <c r="M43" s="275"/>
      <c r="N43" s="275"/>
      <c r="O43" s="275"/>
      <c r="P43" s="275"/>
      <c r="Q43" s="259"/>
      <c r="R43" s="261"/>
      <c r="T43" s="3"/>
      <c r="AE43" s="3"/>
    </row>
    <row r="44" spans="1:50">
      <c r="A44" s="89"/>
      <c r="B44" s="275"/>
      <c r="C44" s="275"/>
      <c r="D44" s="275"/>
      <c r="E44" s="275"/>
      <c r="F44" s="89"/>
      <c r="G44" s="89"/>
      <c r="H44" s="275"/>
      <c r="I44" s="275"/>
      <c r="J44" s="275"/>
      <c r="K44" s="275"/>
      <c r="L44" s="275"/>
      <c r="M44" s="275"/>
      <c r="N44" s="275"/>
      <c r="O44" s="275"/>
      <c r="P44" s="275"/>
      <c r="Q44" s="259"/>
      <c r="R44" s="261"/>
      <c r="T44" s="3"/>
      <c r="AE44" s="3"/>
    </row>
    <row r="45" spans="1:50">
      <c r="A45" s="89"/>
      <c r="B45" s="275"/>
      <c r="C45" s="275"/>
      <c r="D45" s="275"/>
      <c r="E45" s="275"/>
      <c r="F45" s="89"/>
      <c r="G45" s="89"/>
      <c r="H45" s="275"/>
      <c r="I45" s="275"/>
      <c r="J45" s="275"/>
      <c r="K45" s="275"/>
      <c r="L45" s="275"/>
      <c r="M45" s="275"/>
      <c r="N45" s="275"/>
      <c r="O45" s="275"/>
      <c r="P45" s="275"/>
      <c r="Q45" s="259"/>
      <c r="R45" s="261"/>
      <c r="T45" s="3"/>
      <c r="AE45" s="3"/>
    </row>
    <row r="46" spans="1:50">
      <c r="A46" s="89"/>
      <c r="B46" s="275"/>
      <c r="C46" s="275"/>
      <c r="D46" s="275"/>
      <c r="E46" s="275"/>
      <c r="F46" s="89"/>
      <c r="G46" s="89"/>
      <c r="H46" s="275"/>
      <c r="I46" s="275"/>
      <c r="J46" s="275"/>
      <c r="K46" s="275"/>
      <c r="L46" s="275"/>
      <c r="M46" s="275"/>
      <c r="N46" s="275"/>
      <c r="O46" s="275"/>
      <c r="P46" s="275"/>
      <c r="Q46" s="259"/>
      <c r="R46" s="261"/>
      <c r="T46" s="3"/>
      <c r="AE46" s="3"/>
    </row>
    <row r="47" spans="1:50">
      <c r="A47" s="89"/>
      <c r="B47" s="275"/>
      <c r="C47" s="275"/>
      <c r="D47" s="275"/>
      <c r="E47" s="275"/>
      <c r="F47" s="89"/>
      <c r="G47" s="89"/>
      <c r="H47" s="275"/>
      <c r="I47" s="275"/>
      <c r="J47" s="275"/>
      <c r="K47" s="275"/>
      <c r="L47" s="275"/>
      <c r="M47" s="275"/>
      <c r="N47" s="275"/>
      <c r="O47" s="275"/>
      <c r="P47" s="275"/>
      <c r="Q47" s="259"/>
      <c r="R47" s="261"/>
      <c r="T47" s="3"/>
      <c r="AE47" s="3"/>
    </row>
    <row r="48" spans="1:50">
      <c r="A48" s="89"/>
      <c r="B48" s="275"/>
      <c r="C48" s="275"/>
      <c r="D48" s="275"/>
      <c r="E48" s="275"/>
      <c r="F48" s="89"/>
      <c r="G48" s="89"/>
      <c r="H48" s="275"/>
      <c r="I48" s="275"/>
      <c r="J48" s="275"/>
      <c r="K48" s="275"/>
      <c r="L48" s="275"/>
      <c r="M48" s="275"/>
      <c r="N48" s="275"/>
      <c r="O48" s="275"/>
      <c r="P48" s="275"/>
      <c r="Q48" s="259"/>
      <c r="R48" s="261"/>
    </row>
    <row r="49" spans="1:32">
      <c r="A49" s="90"/>
      <c r="B49" s="275"/>
      <c r="C49" s="275"/>
      <c r="D49" s="275"/>
      <c r="E49" s="275"/>
      <c r="F49" s="89"/>
      <c r="G49" s="89"/>
      <c r="H49" s="275"/>
      <c r="I49" s="275"/>
      <c r="J49" s="275"/>
      <c r="K49" s="275"/>
      <c r="L49" s="275"/>
      <c r="M49" s="275"/>
      <c r="N49" s="275"/>
      <c r="O49" s="275"/>
      <c r="P49" s="275"/>
      <c r="Q49" s="259"/>
      <c r="R49" s="261"/>
    </row>
    <row r="50" spans="1:32">
      <c r="A50" s="89"/>
      <c r="B50" s="275"/>
      <c r="C50" s="275"/>
      <c r="D50" s="275"/>
      <c r="E50" s="275"/>
      <c r="F50" s="89"/>
      <c r="G50" s="89"/>
      <c r="H50" s="275"/>
      <c r="I50" s="275"/>
      <c r="J50" s="275"/>
      <c r="K50" s="275"/>
      <c r="L50" s="275"/>
      <c r="M50" s="275"/>
      <c r="N50" s="275"/>
      <c r="O50" s="275"/>
      <c r="P50" s="275"/>
      <c r="Q50" s="259"/>
      <c r="R50" s="261"/>
    </row>
    <row r="51" spans="1:32">
      <c r="A51" s="89"/>
      <c r="B51" s="275"/>
      <c r="C51" s="275"/>
      <c r="D51" s="275"/>
      <c r="E51" s="275"/>
      <c r="F51" s="89"/>
      <c r="G51" s="89"/>
      <c r="H51" s="275"/>
      <c r="I51" s="275"/>
      <c r="J51" s="275"/>
      <c r="K51" s="275"/>
      <c r="L51" s="275"/>
      <c r="M51" s="275"/>
      <c r="N51" s="275"/>
      <c r="O51" s="275"/>
      <c r="P51" s="275"/>
      <c r="Q51" s="259"/>
      <c r="R51" s="261"/>
      <c r="U51" s="3"/>
      <c r="AF51" s="3"/>
    </row>
    <row r="52" spans="1:32">
      <c r="A52" s="89"/>
      <c r="B52" s="275"/>
      <c r="C52" s="275"/>
      <c r="D52" s="275"/>
      <c r="E52" s="275"/>
      <c r="F52" s="89"/>
      <c r="G52" s="89"/>
      <c r="H52" s="275"/>
      <c r="I52" s="275"/>
      <c r="J52" s="275"/>
      <c r="K52" s="275"/>
      <c r="L52" s="275"/>
      <c r="M52" s="275"/>
      <c r="N52" s="275"/>
      <c r="O52" s="275"/>
      <c r="P52" s="275"/>
      <c r="Q52" s="259"/>
      <c r="R52" s="261"/>
      <c r="U52" s="3"/>
      <c r="AF52" s="3"/>
    </row>
    <row r="53" spans="1:32">
      <c r="A53" s="89"/>
      <c r="B53" s="275"/>
      <c r="C53" s="275"/>
      <c r="D53" s="275"/>
      <c r="E53" s="275"/>
      <c r="F53" s="89"/>
      <c r="G53" s="89"/>
      <c r="H53" s="275"/>
      <c r="I53" s="275"/>
      <c r="J53" s="275"/>
      <c r="K53" s="275"/>
      <c r="L53" s="275"/>
      <c r="M53" s="275"/>
      <c r="N53" s="275"/>
      <c r="O53" s="275"/>
      <c r="P53" s="275"/>
      <c r="Q53" s="259"/>
      <c r="R53" s="261"/>
      <c r="U53" s="3"/>
      <c r="AF53" s="3"/>
    </row>
    <row r="54" spans="1:32">
      <c r="A54" s="89"/>
      <c r="B54" s="275"/>
      <c r="C54" s="275"/>
      <c r="D54" s="275"/>
      <c r="E54" s="275"/>
      <c r="F54" s="89"/>
      <c r="G54" s="89"/>
      <c r="H54" s="275"/>
      <c r="I54" s="275"/>
      <c r="J54" s="275"/>
      <c r="K54" s="275"/>
      <c r="L54" s="275"/>
      <c r="M54" s="275"/>
      <c r="N54" s="275"/>
      <c r="O54" s="275"/>
      <c r="P54" s="275"/>
      <c r="Q54" s="259"/>
      <c r="R54" s="261"/>
      <c r="U54" s="3"/>
      <c r="AF54" s="3"/>
    </row>
    <row r="55" spans="1:32" ht="21" customHeight="1"/>
    <row r="56" spans="1:32">
      <c r="U56" s="3"/>
      <c r="AF56" s="3"/>
    </row>
    <row r="57" spans="1:32">
      <c r="U57" s="3"/>
      <c r="AF57" s="3"/>
    </row>
    <row r="58" spans="1:32">
      <c r="U58" s="3"/>
      <c r="AF58" s="3"/>
    </row>
    <row r="59" spans="1:32">
      <c r="U59" s="3"/>
      <c r="AF59" s="3"/>
    </row>
    <row r="60" spans="1:32">
      <c r="U60" s="3"/>
      <c r="AF60" s="3"/>
    </row>
    <row r="61" spans="1:32">
      <c r="U61" s="3"/>
      <c r="AF61" s="3"/>
    </row>
    <row r="62" spans="1:32">
      <c r="U62" s="3"/>
      <c r="AF62" s="3"/>
    </row>
    <row r="63" spans="1:32">
      <c r="U63" s="3"/>
      <c r="AF63" s="3"/>
    </row>
    <row r="64" spans="1:32">
      <c r="U64" s="3"/>
      <c r="AF64" s="3"/>
    </row>
    <row r="65" spans="21:35">
      <c r="U65" s="3"/>
      <c r="AF65" s="3"/>
    </row>
    <row r="66" spans="21:35">
      <c r="U66" s="3"/>
      <c r="AF66" s="3"/>
    </row>
    <row r="67" spans="21:35">
      <c r="U67" s="3"/>
      <c r="AF67" s="3"/>
    </row>
    <row r="68" spans="21:35">
      <c r="U68" s="3"/>
      <c r="AF68" s="3"/>
    </row>
    <row r="69" spans="21:35">
      <c r="U69" s="3"/>
      <c r="AF69" s="3"/>
    </row>
    <row r="70" spans="21:35">
      <c r="U70" s="3"/>
      <c r="AF70" s="3"/>
    </row>
    <row r="71" spans="21:35">
      <c r="U71" s="3"/>
      <c r="V71" s="3"/>
      <c r="W71" s="3"/>
      <c r="X71" s="3"/>
      <c r="Y71" s="3"/>
      <c r="Z71" s="3"/>
      <c r="AA71" s="3"/>
      <c r="AB71" s="133"/>
      <c r="AF71" s="3"/>
      <c r="AG71" s="3"/>
      <c r="AH71" s="3"/>
      <c r="AI71" s="264"/>
    </row>
    <row r="72" spans="21:35">
      <c r="U72" s="3"/>
      <c r="V72" s="3"/>
      <c r="W72" s="3"/>
      <c r="X72" s="3"/>
      <c r="Y72" s="3"/>
      <c r="Z72" s="3"/>
      <c r="AA72" s="3"/>
      <c r="AB72" s="133"/>
      <c r="AF72" s="3"/>
      <c r="AG72" s="3"/>
      <c r="AH72" s="3"/>
      <c r="AI72" s="264"/>
    </row>
    <row r="73" spans="21:35">
      <c r="U73" s="3"/>
      <c r="V73" s="3"/>
      <c r="W73" s="3"/>
      <c r="X73" s="3"/>
      <c r="Y73" s="3"/>
      <c r="Z73" s="3"/>
      <c r="AA73" s="3"/>
      <c r="AB73" s="133"/>
      <c r="AF73" s="3"/>
      <c r="AG73" s="3"/>
      <c r="AH73" s="3"/>
      <c r="AI73" s="264"/>
    </row>
    <row r="74" spans="21:35">
      <c r="U74" s="3"/>
      <c r="V74" s="3"/>
      <c r="W74" s="3"/>
      <c r="X74" s="3"/>
      <c r="Y74" s="3"/>
      <c r="Z74" s="3"/>
      <c r="AA74" s="3"/>
      <c r="AB74" s="133"/>
      <c r="AF74" s="3"/>
      <c r="AG74" s="3"/>
      <c r="AH74" s="3"/>
      <c r="AI74" s="264"/>
    </row>
    <row r="75" spans="21:35">
      <c r="U75" s="3"/>
      <c r="V75" s="3"/>
      <c r="W75" s="3"/>
      <c r="X75" s="3"/>
      <c r="Y75" s="3"/>
      <c r="Z75" s="3"/>
      <c r="AA75" s="3"/>
      <c r="AB75" s="133"/>
      <c r="AF75" s="3"/>
      <c r="AG75" s="3"/>
      <c r="AH75" s="3"/>
      <c r="AI75" s="264"/>
    </row>
    <row r="76" spans="21:35">
      <c r="U76" s="3"/>
      <c r="V76" s="3"/>
      <c r="W76" s="3"/>
      <c r="X76" s="3"/>
      <c r="Y76" s="3"/>
      <c r="Z76" s="3"/>
      <c r="AA76" s="3"/>
      <c r="AB76" s="133"/>
      <c r="AF76" s="3"/>
      <c r="AG76" s="3"/>
      <c r="AH76" s="3"/>
      <c r="AI76" s="264"/>
    </row>
    <row r="77" spans="21:35">
      <c r="U77" s="3"/>
      <c r="V77" s="3"/>
      <c r="W77" s="3"/>
      <c r="X77" s="3"/>
      <c r="Y77" s="3"/>
      <c r="Z77" s="3"/>
      <c r="AA77" s="3"/>
      <c r="AB77" s="133"/>
      <c r="AF77" s="3"/>
      <c r="AG77" s="3"/>
      <c r="AH77" s="3"/>
      <c r="AI77" s="264"/>
    </row>
    <row r="78" spans="21:35">
      <c r="U78" s="3"/>
      <c r="V78" s="3"/>
      <c r="W78" s="3"/>
      <c r="X78" s="3"/>
      <c r="Y78" s="3"/>
      <c r="Z78" s="3"/>
      <c r="AA78" s="3"/>
      <c r="AB78" s="133"/>
      <c r="AF78" s="3"/>
      <c r="AG78" s="3"/>
      <c r="AH78" s="3"/>
      <c r="AI78" s="264"/>
    </row>
    <row r="79" spans="21:35">
      <c r="U79" s="3"/>
      <c r="V79" s="3"/>
      <c r="W79" s="3"/>
      <c r="X79" s="3"/>
      <c r="Y79" s="3"/>
      <c r="Z79" s="3"/>
      <c r="AA79" s="3"/>
      <c r="AB79" s="133"/>
      <c r="AF79" s="3"/>
      <c r="AG79" s="3"/>
      <c r="AH79" s="3"/>
      <c r="AI79" s="264"/>
    </row>
    <row r="80" spans="21:35">
      <c r="U80" s="3"/>
      <c r="V80" s="3"/>
      <c r="W80" s="3"/>
      <c r="X80" s="3"/>
      <c r="Y80" s="3"/>
      <c r="Z80" s="3"/>
      <c r="AA80" s="3"/>
      <c r="AB80" s="133"/>
      <c r="AF80" s="3"/>
      <c r="AG80" s="3"/>
      <c r="AH80" s="3"/>
      <c r="AI80" s="264"/>
    </row>
    <row r="81" spans="21:35">
      <c r="U81" s="3"/>
      <c r="V81" s="3"/>
      <c r="W81" s="3"/>
      <c r="X81" s="3"/>
      <c r="Y81" s="3"/>
      <c r="Z81" s="3"/>
      <c r="AA81" s="3"/>
      <c r="AB81" s="133"/>
      <c r="AF81" s="3"/>
      <c r="AG81" s="3"/>
      <c r="AH81" s="3"/>
      <c r="AI81" s="264"/>
    </row>
    <row r="82" spans="21:35">
      <c r="U82" s="3"/>
      <c r="V82" s="3"/>
      <c r="W82" s="3"/>
      <c r="X82" s="3"/>
      <c r="Y82" s="3"/>
      <c r="Z82" s="3"/>
      <c r="AA82" s="3"/>
      <c r="AB82" s="133"/>
      <c r="AF82" s="3"/>
      <c r="AG82" s="3"/>
      <c r="AH82" s="3"/>
      <c r="AI82" s="264"/>
    </row>
    <row r="83" spans="21:35">
      <c r="U83" s="3"/>
      <c r="V83" s="3"/>
      <c r="W83" s="3"/>
      <c r="X83" s="3"/>
      <c r="Y83" s="3"/>
      <c r="Z83" s="3"/>
      <c r="AA83" s="3"/>
      <c r="AB83" s="133"/>
      <c r="AF83" s="3"/>
      <c r="AG83" s="3"/>
      <c r="AH83" s="3"/>
      <c r="AI83" s="264"/>
    </row>
    <row r="84" spans="21:35">
      <c r="U84" s="3"/>
      <c r="V84" s="3"/>
      <c r="W84" s="3"/>
      <c r="X84" s="3"/>
      <c r="Y84" s="3"/>
      <c r="Z84" s="3"/>
      <c r="AA84" s="3"/>
      <c r="AB84" s="133"/>
      <c r="AF84" s="3"/>
      <c r="AG84" s="3"/>
      <c r="AH84" s="3"/>
      <c r="AI84" s="264"/>
    </row>
    <row r="85" spans="21:35">
      <c r="U85" s="3"/>
      <c r="V85" s="3"/>
      <c r="W85" s="3"/>
      <c r="X85" s="3"/>
      <c r="Y85" s="3"/>
      <c r="Z85" s="3"/>
      <c r="AA85" s="3"/>
      <c r="AB85" s="133"/>
      <c r="AF85" s="3"/>
      <c r="AG85" s="3"/>
      <c r="AH85" s="3"/>
      <c r="AI85" s="264"/>
    </row>
    <row r="86" spans="21:35">
      <c r="U86" s="3"/>
      <c r="V86" s="3"/>
      <c r="W86" s="3"/>
      <c r="X86" s="3"/>
      <c r="Y86" s="3"/>
      <c r="Z86" s="3"/>
      <c r="AA86" s="3"/>
      <c r="AB86" s="133"/>
      <c r="AF86" s="3"/>
      <c r="AG86" s="3"/>
      <c r="AH86" s="3"/>
      <c r="AI86" s="264"/>
    </row>
    <row r="87" spans="21:35">
      <c r="U87" s="3"/>
      <c r="V87" s="3"/>
      <c r="W87" s="3"/>
      <c r="X87" s="3"/>
      <c r="Y87" s="3"/>
      <c r="Z87" s="3"/>
      <c r="AA87" s="3"/>
      <c r="AB87" s="133"/>
      <c r="AF87" s="3"/>
      <c r="AG87" s="3"/>
      <c r="AH87" s="3"/>
      <c r="AI87" s="264"/>
    </row>
    <row r="88" spans="21:35">
      <c r="U88" s="3"/>
      <c r="V88" s="3"/>
      <c r="W88" s="3"/>
      <c r="X88" s="3"/>
      <c r="Y88" s="3"/>
      <c r="Z88" s="3"/>
      <c r="AA88" s="3"/>
      <c r="AB88" s="133"/>
      <c r="AF88" s="3"/>
      <c r="AG88" s="3"/>
      <c r="AH88" s="3"/>
      <c r="AI88" s="264"/>
    </row>
  </sheetData>
  <mergeCells count="2">
    <mergeCell ref="B35:G35"/>
    <mergeCell ref="F4:G4"/>
  </mergeCells>
  <phoneticPr fontId="3"/>
  <printOptions horizontalCentered="1"/>
  <pageMargins left="0.71" right="0.69" top="0.69" bottom="0.7" header="0.31496062992125984" footer="0.3"/>
  <pageSetup paperSize="9" scale="83" orientation="landscape" errors="dash" r:id="rId1"/>
  <headerFooter scaleWithDoc="0" alignWithMargins="0">
    <oddFooter>&amp;C１２－２</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zoomScaleNormal="100" zoomScaleSheetLayoutView="100" workbookViewId="0"/>
  </sheetViews>
  <sheetFormatPr defaultColWidth="9" defaultRowHeight="13.5"/>
  <cols>
    <col min="1" max="1" width="13.625" style="3" customWidth="1"/>
    <col min="2" max="9" width="11.875" style="3" customWidth="1"/>
    <col min="10" max="10" width="13.75" style="3" bestFit="1" customWidth="1"/>
    <col min="11" max="11" width="13.75" style="3" customWidth="1"/>
    <col min="12" max="13" width="11.875" style="3" customWidth="1"/>
    <col min="14" max="17" width="9" style="3" customWidth="1"/>
    <col min="18" max="18" width="11.125" style="3" bestFit="1" customWidth="1"/>
    <col min="19" max="19" width="9.625" style="3" bestFit="1" customWidth="1"/>
    <col min="20" max="20" width="9.125" style="3" bestFit="1" customWidth="1"/>
    <col min="21" max="22" width="9.625" style="3" bestFit="1" customWidth="1"/>
    <col min="23" max="23" width="10.125" style="3" bestFit="1" customWidth="1"/>
    <col min="24" max="24" width="10.625" style="3" bestFit="1" customWidth="1"/>
    <col min="25" max="25" width="11.125" style="3" bestFit="1" customWidth="1"/>
    <col min="26" max="26" width="9.625" style="3" bestFit="1" customWidth="1"/>
    <col min="27" max="27" width="11.125" style="3" bestFit="1" customWidth="1"/>
    <col min="28" max="28" width="9.625" style="3" bestFit="1" customWidth="1"/>
    <col min="29" max="29" width="11.125" style="3" bestFit="1" customWidth="1"/>
    <col min="30" max="30" width="9.625" style="3" bestFit="1" customWidth="1"/>
    <col min="31" max="31" width="11.125" style="3" bestFit="1" customWidth="1"/>
    <col min="32" max="16384" width="9" style="3"/>
  </cols>
  <sheetData>
    <row r="1" spans="1:25" s="80" customFormat="1" ht="15" customHeight="1">
      <c r="A1" s="1385"/>
      <c r="B1" s="1385"/>
      <c r="C1" s="1385"/>
    </row>
    <row r="2" spans="1:25" s="80" customFormat="1" ht="15" customHeight="1">
      <c r="A2" s="1383" t="s">
        <v>49</v>
      </c>
      <c r="B2" s="1385"/>
      <c r="C2" s="1385"/>
    </row>
    <row r="3" spans="1:25" s="80" customFormat="1" ht="15" customHeight="1" thickBot="1">
      <c r="A3" s="1384" t="s">
        <v>86</v>
      </c>
      <c r="M3" s="1730" t="s">
        <v>428</v>
      </c>
    </row>
    <row r="4" spans="1:25">
      <c r="A4" s="1483"/>
      <c r="B4" s="2202" t="s">
        <v>68</v>
      </c>
      <c r="C4" s="2202"/>
      <c r="D4" s="2202"/>
      <c r="E4" s="2202"/>
      <c r="F4" s="2202"/>
      <c r="G4" s="2202"/>
      <c r="H4" s="2202"/>
      <c r="I4" s="2202"/>
      <c r="J4" s="2202"/>
      <c r="K4" s="2202"/>
      <c r="L4" s="2203" t="s">
        <v>69</v>
      </c>
      <c r="M4" s="2204"/>
    </row>
    <row r="5" spans="1:25">
      <c r="A5" s="1467"/>
      <c r="B5" s="2207" t="s">
        <v>50</v>
      </c>
      <c r="C5" s="2207"/>
      <c r="D5" s="2208" t="s">
        <v>51</v>
      </c>
      <c r="E5" s="2207"/>
      <c r="F5" s="2208" t="s">
        <v>52</v>
      </c>
      <c r="G5" s="2207"/>
      <c r="H5" s="2208" t="s">
        <v>53</v>
      </c>
      <c r="I5" s="2207"/>
      <c r="J5" s="2208" t="s">
        <v>31</v>
      </c>
      <c r="K5" s="2207"/>
      <c r="L5" s="2205"/>
      <c r="M5" s="2206"/>
    </row>
    <row r="6" spans="1:25" ht="14.25" thickBot="1">
      <c r="A6" s="1484"/>
      <c r="B6" s="1466" t="s">
        <v>88</v>
      </c>
      <c r="C6" s="1466" t="s">
        <v>429</v>
      </c>
      <c r="D6" s="1466" t="s">
        <v>88</v>
      </c>
      <c r="E6" s="1466" t="s">
        <v>429</v>
      </c>
      <c r="F6" s="1466" t="s">
        <v>88</v>
      </c>
      <c r="G6" s="1466" t="s">
        <v>429</v>
      </c>
      <c r="H6" s="1466" t="s">
        <v>88</v>
      </c>
      <c r="I6" s="1466" t="s">
        <v>429</v>
      </c>
      <c r="J6" s="1466" t="s">
        <v>88</v>
      </c>
      <c r="K6" s="303" t="s">
        <v>429</v>
      </c>
      <c r="L6" s="63" t="s">
        <v>88</v>
      </c>
      <c r="M6" s="1821" t="s">
        <v>429</v>
      </c>
    </row>
    <row r="7" spans="1:25" ht="21" customHeight="1">
      <c r="A7" s="1897" t="s">
        <v>435</v>
      </c>
      <c r="B7" s="1899">
        <f>SUM(B12:B23)</f>
        <v>259876</v>
      </c>
      <c r="C7" s="1970">
        <v>-77.099999999999994</v>
      </c>
      <c r="D7" s="1900">
        <f t="shared" ref="D7:J7" si="0">SUM(D12:D23)</f>
        <v>419735</v>
      </c>
      <c r="E7" s="1970">
        <v>-75.8</v>
      </c>
      <c r="F7" s="1900">
        <f t="shared" si="0"/>
        <v>769307</v>
      </c>
      <c r="G7" s="1970">
        <v>-73.5</v>
      </c>
      <c r="H7" s="1900">
        <f t="shared" si="0"/>
        <v>485375</v>
      </c>
      <c r="I7" s="1970">
        <v>-69.3</v>
      </c>
      <c r="J7" s="1900">
        <f t="shared" si="0"/>
        <v>1934293</v>
      </c>
      <c r="K7" s="1970">
        <v>-73.7</v>
      </c>
      <c r="L7" s="305">
        <f>SUM(L12:L23)</f>
        <v>77</v>
      </c>
      <c r="M7" s="2014">
        <v>-100</v>
      </c>
      <c r="X7" s="54"/>
      <c r="Y7" s="54"/>
    </row>
    <row r="8" spans="1:25" ht="21" customHeight="1">
      <c r="A8" s="1898" t="s">
        <v>444</v>
      </c>
      <c r="B8" s="1901">
        <f>SUM(B24:B35)</f>
        <v>397599</v>
      </c>
      <c r="C8" s="1971">
        <f>(B8/B7-1)*100</f>
        <v>52.995659468361843</v>
      </c>
      <c r="D8" s="1902">
        <f t="shared" ref="D8:J8" si="1">SUM(D24:D35)</f>
        <v>656767</v>
      </c>
      <c r="E8" s="1971">
        <f>(D8/D7-1)*100</f>
        <v>56.471821506426664</v>
      </c>
      <c r="F8" s="1902">
        <f t="shared" si="1"/>
        <v>1144304</v>
      </c>
      <c r="G8" s="1971">
        <f>(F8/F7-1)*100</f>
        <v>48.744779392362211</v>
      </c>
      <c r="H8" s="1902">
        <f t="shared" si="1"/>
        <v>720203</v>
      </c>
      <c r="I8" s="1971">
        <f>(H8/H7-1)*100</f>
        <v>48.38073654390935</v>
      </c>
      <c r="J8" s="1902">
        <f t="shared" si="1"/>
        <v>2918873</v>
      </c>
      <c r="K8" s="1972">
        <f>(J8/J7-1)*100</f>
        <v>50.901285379205731</v>
      </c>
      <c r="L8" s="1741">
        <f>SUM(L24:L35)</f>
        <v>0</v>
      </c>
      <c r="M8" s="1742">
        <f>(L8/L7-1)*100</f>
        <v>-100</v>
      </c>
      <c r="X8" s="54"/>
      <c r="Y8" s="54"/>
    </row>
    <row r="9" spans="1:25" ht="21" hidden="1" customHeight="1">
      <c r="A9" s="1496" t="s">
        <v>323</v>
      </c>
      <c r="B9" s="304">
        <v>89846</v>
      </c>
      <c r="C9" s="1731">
        <v>-1.3104273992464721</v>
      </c>
      <c r="D9" s="1732">
        <v>138010</v>
      </c>
      <c r="E9" s="1731">
        <v>2.1259906613288804</v>
      </c>
      <c r="F9" s="1732">
        <v>240266</v>
      </c>
      <c r="G9" s="1731">
        <v>2.4025163129877347</v>
      </c>
      <c r="H9" s="1732">
        <v>136320</v>
      </c>
      <c r="I9" s="1731">
        <v>5.7547594296442295</v>
      </c>
      <c r="J9" s="1733">
        <f t="shared" ref="J9:J35" si="2">SUM(B9,D9,F9,H9)</f>
        <v>604442</v>
      </c>
      <c r="K9" s="1734">
        <v>2.4986985062073197</v>
      </c>
      <c r="L9" s="305">
        <v>35172</v>
      </c>
      <c r="M9" s="1735">
        <v>5.1071332516510859</v>
      </c>
      <c r="X9" s="54"/>
      <c r="Y9" s="54"/>
    </row>
    <row r="10" spans="1:25" ht="21" hidden="1" customHeight="1">
      <c r="A10" s="1035">
        <v>2</v>
      </c>
      <c r="B10" s="1736">
        <v>80861</v>
      </c>
      <c r="C10" s="1737">
        <v>-6.2883168959402935</v>
      </c>
      <c r="D10" s="1738">
        <v>126779</v>
      </c>
      <c r="E10" s="1737">
        <v>-1.0111341880475355</v>
      </c>
      <c r="F10" s="1738">
        <v>220315</v>
      </c>
      <c r="G10" s="1737">
        <v>-2.5254067063971375</v>
      </c>
      <c r="H10" s="1738">
        <v>124746</v>
      </c>
      <c r="I10" s="1737">
        <v>4.9725706586256635E-2</v>
      </c>
      <c r="J10" s="1739">
        <f t="shared" si="2"/>
        <v>552701</v>
      </c>
      <c r="K10" s="1740">
        <v>-2.1885861524630679</v>
      </c>
      <c r="L10" s="1741">
        <v>17687</v>
      </c>
      <c r="M10" s="1742">
        <v>-52.815792983860213</v>
      </c>
      <c r="X10" s="54"/>
      <c r="Y10" s="54"/>
    </row>
    <row r="11" spans="1:25" ht="21" hidden="1" customHeight="1">
      <c r="A11" s="1035">
        <v>3</v>
      </c>
      <c r="B11" s="1736">
        <v>39041</v>
      </c>
      <c r="C11" s="1737">
        <v>-64.155932390124775</v>
      </c>
      <c r="D11" s="1738">
        <v>73348</v>
      </c>
      <c r="E11" s="1737">
        <v>-53.440778991601981</v>
      </c>
      <c r="F11" s="1738">
        <v>124853</v>
      </c>
      <c r="G11" s="1737">
        <v>-54.475911280295499</v>
      </c>
      <c r="H11" s="1738">
        <v>66701</v>
      </c>
      <c r="I11" s="1737">
        <v>-54.440141253936062</v>
      </c>
      <c r="J11" s="1739">
        <f t="shared" si="2"/>
        <v>303943</v>
      </c>
      <c r="K11" s="1740">
        <v>-55.765402057294544</v>
      </c>
      <c r="L11" s="1741">
        <v>1289</v>
      </c>
      <c r="M11" s="1742">
        <v>-97.078157584549814</v>
      </c>
      <c r="X11" s="54"/>
      <c r="Y11" s="54"/>
    </row>
    <row r="12" spans="1:25" ht="21" customHeight="1">
      <c r="A12" s="1496" t="s">
        <v>399</v>
      </c>
      <c r="B12" s="304">
        <v>6611</v>
      </c>
      <c r="C12" s="1731">
        <v>-92.877382376073342</v>
      </c>
      <c r="D12" s="1732">
        <v>10310</v>
      </c>
      <c r="E12" s="1731">
        <v>-93.000726403758293</v>
      </c>
      <c r="F12" s="1732">
        <v>20219</v>
      </c>
      <c r="G12" s="1731">
        <v>-91.729692363698831</v>
      </c>
      <c r="H12" s="1732">
        <v>13754</v>
      </c>
      <c r="I12" s="1731">
        <v>-88.849705312482257</v>
      </c>
      <c r="J12" s="1733">
        <f t="shared" si="2"/>
        <v>50894</v>
      </c>
      <c r="K12" s="1734">
        <v>-91.628532797320815</v>
      </c>
      <c r="L12" s="305">
        <v>0</v>
      </c>
      <c r="M12" s="1735">
        <v>-100</v>
      </c>
      <c r="X12" s="54"/>
      <c r="Y12" s="54"/>
    </row>
    <row r="13" spans="1:25" ht="21" customHeight="1">
      <c r="A13" s="1035">
        <v>5</v>
      </c>
      <c r="B13" s="1736">
        <v>3297</v>
      </c>
      <c r="C13" s="1737">
        <v>-96.917942677659994</v>
      </c>
      <c r="D13" s="1738">
        <v>4689</v>
      </c>
      <c r="E13" s="1737">
        <v>-97.02141985974184</v>
      </c>
      <c r="F13" s="1738">
        <v>11157</v>
      </c>
      <c r="G13" s="1737">
        <v>-95.683611884865371</v>
      </c>
      <c r="H13" s="1738">
        <v>6899</v>
      </c>
      <c r="I13" s="1737">
        <v>-95.006333466034533</v>
      </c>
      <c r="J13" s="1739">
        <f t="shared" si="2"/>
        <v>26042</v>
      </c>
      <c r="K13" s="1740">
        <v>-96.060408481876095</v>
      </c>
      <c r="L13" s="1741">
        <v>0</v>
      </c>
      <c r="M13" s="1742">
        <v>-100</v>
      </c>
      <c r="X13" s="54"/>
      <c r="Y13" s="54"/>
    </row>
    <row r="14" spans="1:25" ht="21" customHeight="1">
      <c r="A14" s="1035">
        <v>6</v>
      </c>
      <c r="B14" s="1736">
        <v>11117</v>
      </c>
      <c r="C14" s="1737">
        <v>-88.420274155243533</v>
      </c>
      <c r="D14" s="1738">
        <v>17739</v>
      </c>
      <c r="E14" s="1737">
        <v>-87.489421123899788</v>
      </c>
      <c r="F14" s="1738">
        <v>42293</v>
      </c>
      <c r="G14" s="1737">
        <v>-81.66785144600874</v>
      </c>
      <c r="H14" s="1738">
        <v>23138</v>
      </c>
      <c r="I14" s="1737">
        <v>-81.089607375200231</v>
      </c>
      <c r="J14" s="1739">
        <f t="shared" si="2"/>
        <v>94287</v>
      </c>
      <c r="K14" s="1740">
        <v>-84.042304723993666</v>
      </c>
      <c r="L14" s="1741">
        <v>0</v>
      </c>
      <c r="M14" s="1742">
        <v>-100</v>
      </c>
      <c r="X14" s="54"/>
      <c r="Y14" s="54"/>
    </row>
    <row r="15" spans="1:25" ht="21" customHeight="1">
      <c r="A15" s="1496">
        <v>7</v>
      </c>
      <c r="B15" s="304">
        <v>20638</v>
      </c>
      <c r="C15" s="1731">
        <v>-78.680633031692906</v>
      </c>
      <c r="D15" s="1732">
        <v>34405</v>
      </c>
      <c r="E15" s="1731">
        <v>-76.850512377120324</v>
      </c>
      <c r="F15" s="1732">
        <v>69543</v>
      </c>
      <c r="G15" s="1731">
        <v>-72.185470194861296</v>
      </c>
      <c r="H15" s="1732">
        <v>40996</v>
      </c>
      <c r="I15" s="1731">
        <v>-69.432431626353306</v>
      </c>
      <c r="J15" s="1733">
        <f t="shared" si="2"/>
        <v>165582</v>
      </c>
      <c r="K15" s="1734">
        <v>-73.698982630864165</v>
      </c>
      <c r="L15" s="305">
        <v>0</v>
      </c>
      <c r="M15" s="1735">
        <v>-100</v>
      </c>
      <c r="X15" s="54"/>
      <c r="Y15" s="54"/>
    </row>
    <row r="16" spans="1:25" ht="21" customHeight="1">
      <c r="A16" s="1035">
        <v>8</v>
      </c>
      <c r="B16" s="1736">
        <v>21630</v>
      </c>
      <c r="C16" s="1737">
        <v>-81.545785733177496</v>
      </c>
      <c r="D16" s="1738">
        <v>38660</v>
      </c>
      <c r="E16" s="1737">
        <v>-78.140284413785309</v>
      </c>
      <c r="F16" s="1738">
        <v>64605</v>
      </c>
      <c r="G16" s="1737">
        <v>-77.769328176400137</v>
      </c>
      <c r="H16" s="1738">
        <v>47787</v>
      </c>
      <c r="I16" s="1737">
        <v>-71.29478900735846</v>
      </c>
      <c r="J16" s="1739">
        <f t="shared" si="2"/>
        <v>172682</v>
      </c>
      <c r="K16" s="1740">
        <v>-77.011013764209864</v>
      </c>
      <c r="L16" s="1741">
        <v>0</v>
      </c>
      <c r="M16" s="1742">
        <v>-100</v>
      </c>
      <c r="X16" s="54"/>
      <c r="Y16" s="54"/>
    </row>
    <row r="17" spans="1:25" ht="21" customHeight="1">
      <c r="A17" s="1035">
        <v>9</v>
      </c>
      <c r="B17" s="1736">
        <v>26108</v>
      </c>
      <c r="C17" s="1737">
        <v>-74.527786450202939</v>
      </c>
      <c r="D17" s="1738">
        <v>43895</v>
      </c>
      <c r="E17" s="1737">
        <v>-72.279059780480722</v>
      </c>
      <c r="F17" s="1738">
        <v>74773</v>
      </c>
      <c r="G17" s="1737">
        <v>-70.773987273494782</v>
      </c>
      <c r="H17" s="1738">
        <v>46335</v>
      </c>
      <c r="I17" s="1737">
        <v>-66.572881722757288</v>
      </c>
      <c r="J17" s="1739">
        <f t="shared" si="2"/>
        <v>191111</v>
      </c>
      <c r="K17" s="1740">
        <v>-70.836150105066224</v>
      </c>
      <c r="L17" s="1741">
        <v>0</v>
      </c>
      <c r="M17" s="1742">
        <v>-100</v>
      </c>
      <c r="X17" s="54"/>
      <c r="Y17" s="54"/>
    </row>
    <row r="18" spans="1:25" ht="21" customHeight="1">
      <c r="A18" s="1496">
        <v>10</v>
      </c>
      <c r="B18" s="304">
        <v>33719</v>
      </c>
      <c r="C18" s="1731">
        <v>-66.638303766659078</v>
      </c>
      <c r="D18" s="1732">
        <v>54932</v>
      </c>
      <c r="E18" s="1731">
        <v>-65.020154229204209</v>
      </c>
      <c r="F18" s="1732">
        <v>102507</v>
      </c>
      <c r="G18" s="1731">
        <v>-61.355590992886142</v>
      </c>
      <c r="H18" s="1732">
        <v>64490</v>
      </c>
      <c r="I18" s="1731">
        <v>-54.75433759199624</v>
      </c>
      <c r="J18" s="1733">
        <f t="shared" si="2"/>
        <v>255648</v>
      </c>
      <c r="K18" s="1734">
        <v>-61.608649947439552</v>
      </c>
      <c r="L18" s="305">
        <v>0</v>
      </c>
      <c r="M18" s="1735">
        <v>-100</v>
      </c>
      <c r="X18" s="54"/>
      <c r="Y18" s="54"/>
    </row>
    <row r="19" spans="1:25" ht="21" customHeight="1">
      <c r="A19" s="1035">
        <v>11</v>
      </c>
      <c r="B19" s="1736">
        <v>46622</v>
      </c>
      <c r="C19" s="1737">
        <v>-57.818069956390353</v>
      </c>
      <c r="D19" s="1738">
        <v>76019</v>
      </c>
      <c r="E19" s="1737">
        <v>-51.389839178949394</v>
      </c>
      <c r="F19" s="1738">
        <v>122952</v>
      </c>
      <c r="G19" s="1737">
        <v>-55.799055240396022</v>
      </c>
      <c r="H19" s="1738">
        <v>77239</v>
      </c>
      <c r="I19" s="1737">
        <v>-50.059484553413249</v>
      </c>
      <c r="J19" s="1739">
        <f t="shared" si="2"/>
        <v>322832</v>
      </c>
      <c r="K19" s="1740">
        <v>-53.863940697888779</v>
      </c>
      <c r="L19" s="1741">
        <v>0</v>
      </c>
      <c r="M19" s="1742">
        <v>-100</v>
      </c>
      <c r="X19" s="54"/>
      <c r="Y19" s="54"/>
    </row>
    <row r="20" spans="1:25" ht="21" customHeight="1">
      <c r="A20" s="1035">
        <v>12</v>
      </c>
      <c r="B20" s="1743">
        <v>37362</v>
      </c>
      <c r="C20" s="1744">
        <v>-62.717411912626112</v>
      </c>
      <c r="D20" s="1745">
        <v>55521</v>
      </c>
      <c r="E20" s="1744">
        <v>-62.930395593390088</v>
      </c>
      <c r="F20" s="1745">
        <v>90460</v>
      </c>
      <c r="G20" s="1744">
        <v>-63.300444646392528</v>
      </c>
      <c r="H20" s="1745">
        <v>55849</v>
      </c>
      <c r="I20" s="1744">
        <v>-58.226872905696503</v>
      </c>
      <c r="J20" s="1746">
        <f t="shared" si="2"/>
        <v>239192</v>
      </c>
      <c r="K20" s="1747">
        <v>-62.043378633135084</v>
      </c>
      <c r="L20" s="1748">
        <v>0</v>
      </c>
      <c r="M20" s="1749">
        <v>-100</v>
      </c>
      <c r="X20" s="54"/>
      <c r="Y20" s="54"/>
    </row>
    <row r="21" spans="1:25" ht="21" customHeight="1">
      <c r="A21" s="1496" t="s">
        <v>430</v>
      </c>
      <c r="B21" s="304">
        <v>15185</v>
      </c>
      <c r="C21" s="1731">
        <f>($B21/$B9-1)*100</f>
        <v>-83.0988580459898</v>
      </c>
      <c r="D21" s="1732">
        <v>24897</v>
      </c>
      <c r="E21" s="1731">
        <f>($D21/$D9-1)*100</f>
        <v>-81.960002898340704</v>
      </c>
      <c r="F21" s="1732">
        <v>47958</v>
      </c>
      <c r="G21" s="1731">
        <f>($F21/$F9-1)*100</f>
        <v>-80.03962275145048</v>
      </c>
      <c r="H21" s="1732">
        <v>29555</v>
      </c>
      <c r="I21" s="1731">
        <f>($H21/$H9-1)*100</f>
        <v>-78.319395539906097</v>
      </c>
      <c r="J21" s="1733">
        <f t="shared" si="2"/>
        <v>117595</v>
      </c>
      <c r="K21" s="1734">
        <f>($J21/$J9-1)*100</f>
        <v>-80.54486617409114</v>
      </c>
      <c r="L21" s="305">
        <v>77</v>
      </c>
      <c r="M21" s="1735">
        <f t="shared" ref="M21:M29" si="3">($L21/$L9-1)*100</f>
        <v>-99.78107585579437</v>
      </c>
      <c r="X21" s="54"/>
      <c r="Y21" s="54"/>
    </row>
    <row r="22" spans="1:25" ht="21" customHeight="1">
      <c r="A22" s="1035">
        <v>2</v>
      </c>
      <c r="B22" s="1736">
        <v>12484</v>
      </c>
      <c r="C22" s="1737">
        <f t="shared" ref="C22:C35" si="4">($B22/$B10-1)*100</f>
        <v>-84.561160510011007</v>
      </c>
      <c r="D22" s="1738">
        <v>15809</v>
      </c>
      <c r="E22" s="1737">
        <f t="shared" ref="E22:E35" si="5">($D22/$D10-1)*100</f>
        <v>-87.530269208622883</v>
      </c>
      <c r="F22" s="1738">
        <v>38485</v>
      </c>
      <c r="G22" s="1737">
        <f t="shared" ref="G22:G35" si="6">($F22/$F10-1)*100</f>
        <v>-82.531829426049057</v>
      </c>
      <c r="H22" s="1738">
        <v>24775</v>
      </c>
      <c r="I22" s="1737">
        <f t="shared" ref="I22:I35" si="7">($H22/$H10-1)*100</f>
        <v>-80.13964375611242</v>
      </c>
      <c r="J22" s="1739">
        <f t="shared" si="2"/>
        <v>91553</v>
      </c>
      <c r="K22" s="1740">
        <f t="shared" ref="K22:K35" si="8">($J22/$J10-1)*100</f>
        <v>-83.435347502537539</v>
      </c>
      <c r="L22" s="1741">
        <v>0</v>
      </c>
      <c r="M22" s="1742">
        <f t="shared" si="3"/>
        <v>-100</v>
      </c>
      <c r="X22" s="54"/>
      <c r="Y22" s="54"/>
    </row>
    <row r="23" spans="1:25" ht="21" customHeight="1">
      <c r="A23" s="1035">
        <v>3</v>
      </c>
      <c r="B23" s="1743">
        <v>25103</v>
      </c>
      <c r="C23" s="1737">
        <f t="shared" si="4"/>
        <v>-35.700929791757389</v>
      </c>
      <c r="D23" s="1745">
        <v>42859</v>
      </c>
      <c r="E23" s="1737">
        <f t="shared" si="5"/>
        <v>-41.567595571794733</v>
      </c>
      <c r="F23" s="1745">
        <v>84355</v>
      </c>
      <c r="G23" s="1737">
        <f t="shared" si="6"/>
        <v>-32.436545377363778</v>
      </c>
      <c r="H23" s="1745">
        <v>54558</v>
      </c>
      <c r="I23" s="1737">
        <f t="shared" si="7"/>
        <v>-18.205124360954105</v>
      </c>
      <c r="J23" s="1739">
        <f t="shared" si="2"/>
        <v>206875</v>
      </c>
      <c r="K23" s="1740">
        <f t="shared" si="8"/>
        <v>-31.936251204995671</v>
      </c>
      <c r="L23" s="1748">
        <v>0</v>
      </c>
      <c r="M23" s="1742">
        <f t="shared" si="3"/>
        <v>-100</v>
      </c>
      <c r="X23" s="54"/>
      <c r="Y23" s="54"/>
    </row>
    <row r="24" spans="1:25" ht="21" customHeight="1">
      <c r="A24" s="1496">
        <v>4</v>
      </c>
      <c r="B24" s="304">
        <v>24191</v>
      </c>
      <c r="C24" s="1731">
        <f t="shared" si="4"/>
        <v>265.92043563757375</v>
      </c>
      <c r="D24" s="1732">
        <v>39492</v>
      </c>
      <c r="E24" s="1731">
        <f t="shared" si="5"/>
        <v>283.04558680892336</v>
      </c>
      <c r="F24" s="1732">
        <v>67012</v>
      </c>
      <c r="G24" s="1731">
        <f t="shared" si="6"/>
        <v>231.43083238538006</v>
      </c>
      <c r="H24" s="1732">
        <v>47779</v>
      </c>
      <c r="I24" s="1731">
        <f t="shared" si="7"/>
        <v>247.38257961320343</v>
      </c>
      <c r="J24" s="1733">
        <f t="shared" si="2"/>
        <v>178474</v>
      </c>
      <c r="K24" s="1734">
        <f t="shared" si="8"/>
        <v>250.6778795142846</v>
      </c>
      <c r="L24" s="916">
        <v>0</v>
      </c>
      <c r="M24" s="1735" t="e">
        <f t="shared" si="3"/>
        <v>#DIV/0!</v>
      </c>
      <c r="X24" s="54"/>
      <c r="Y24" s="54"/>
    </row>
    <row r="25" spans="1:25" ht="21" customHeight="1">
      <c r="A25" s="1035">
        <v>5</v>
      </c>
      <c r="B25" s="1736">
        <v>18887</v>
      </c>
      <c r="C25" s="1737">
        <f t="shared" si="4"/>
        <v>472.854109796785</v>
      </c>
      <c r="D25" s="1738">
        <v>33114</v>
      </c>
      <c r="E25" s="1737">
        <f t="shared" si="5"/>
        <v>606.20601407549589</v>
      </c>
      <c r="F25" s="1738">
        <v>50935</v>
      </c>
      <c r="G25" s="1737">
        <f t="shared" si="6"/>
        <v>356.52953302859191</v>
      </c>
      <c r="H25" s="1738">
        <v>39654</v>
      </c>
      <c r="I25" s="1737">
        <f t="shared" si="7"/>
        <v>474.77895347151764</v>
      </c>
      <c r="J25" s="1739">
        <f t="shared" si="2"/>
        <v>142590</v>
      </c>
      <c r="K25" s="1740">
        <f t="shared" si="8"/>
        <v>447.53859150602875</v>
      </c>
      <c r="L25" s="1750">
        <v>0</v>
      </c>
      <c r="M25" s="1742" t="e">
        <f t="shared" si="3"/>
        <v>#DIV/0!</v>
      </c>
      <c r="X25" s="54"/>
      <c r="Y25" s="54"/>
    </row>
    <row r="26" spans="1:25" ht="21" customHeight="1">
      <c r="A26" s="1035">
        <v>6</v>
      </c>
      <c r="B26" s="1736">
        <v>19787</v>
      </c>
      <c r="C26" s="1737">
        <f t="shared" si="4"/>
        <v>77.988666007016278</v>
      </c>
      <c r="D26" s="1738">
        <v>30454</v>
      </c>
      <c r="E26" s="1737">
        <f t="shared" si="5"/>
        <v>71.678223124189628</v>
      </c>
      <c r="F26" s="1738">
        <v>59741</v>
      </c>
      <c r="G26" s="1737">
        <f t="shared" si="6"/>
        <v>41.255054027853298</v>
      </c>
      <c r="H26" s="1738">
        <v>33808</v>
      </c>
      <c r="I26" s="1737">
        <f t="shared" si="7"/>
        <v>46.114616647938455</v>
      </c>
      <c r="J26" s="1739">
        <f t="shared" si="2"/>
        <v>143790</v>
      </c>
      <c r="K26" s="1740">
        <f t="shared" si="8"/>
        <v>52.50246587546534</v>
      </c>
      <c r="L26" s="1750">
        <v>0</v>
      </c>
      <c r="M26" s="1742" t="e">
        <f t="shared" si="3"/>
        <v>#DIV/0!</v>
      </c>
      <c r="X26" s="54"/>
      <c r="Y26" s="54"/>
    </row>
    <row r="27" spans="1:25" ht="21" customHeight="1">
      <c r="A27" s="1496">
        <v>7</v>
      </c>
      <c r="B27" s="304">
        <v>27074</v>
      </c>
      <c r="C27" s="1731">
        <f t="shared" si="4"/>
        <v>31.185192363601132</v>
      </c>
      <c r="D27" s="1732">
        <v>45537</v>
      </c>
      <c r="E27" s="1731">
        <f t="shared" si="5"/>
        <v>32.3557622438599</v>
      </c>
      <c r="F27" s="1732">
        <v>86863</v>
      </c>
      <c r="G27" s="1731">
        <f t="shared" si="6"/>
        <v>24.905454179428553</v>
      </c>
      <c r="H27" s="1732">
        <v>55480</v>
      </c>
      <c r="I27" s="1731">
        <f t="shared" si="7"/>
        <v>35.330276124499946</v>
      </c>
      <c r="J27" s="1733">
        <f t="shared" si="2"/>
        <v>214954</v>
      </c>
      <c r="K27" s="1734">
        <f t="shared" si="8"/>
        <v>29.817250667343064</v>
      </c>
      <c r="L27" s="916">
        <v>0</v>
      </c>
      <c r="M27" s="1735" t="e">
        <f t="shared" si="3"/>
        <v>#DIV/0!</v>
      </c>
      <c r="X27" s="54"/>
      <c r="Y27" s="54"/>
    </row>
    <row r="28" spans="1:25" ht="21" customHeight="1">
      <c r="A28" s="1035">
        <v>8</v>
      </c>
      <c r="B28" s="1736">
        <v>30823</v>
      </c>
      <c r="C28" s="1737">
        <f t="shared" si="4"/>
        <v>42.501155802126675</v>
      </c>
      <c r="D28" s="1738">
        <v>48882</v>
      </c>
      <c r="E28" s="1737">
        <f t="shared" si="5"/>
        <v>26.440765649249865</v>
      </c>
      <c r="F28" s="1738">
        <v>86734</v>
      </c>
      <c r="G28" s="1737">
        <f t="shared" si="6"/>
        <v>34.252766813714118</v>
      </c>
      <c r="H28" s="1738">
        <v>59279</v>
      </c>
      <c r="I28" s="1737">
        <f t="shared" si="7"/>
        <v>24.048381358947001</v>
      </c>
      <c r="J28" s="1739">
        <f t="shared" si="2"/>
        <v>225718</v>
      </c>
      <c r="K28" s="1740">
        <f t="shared" si="8"/>
        <v>30.713102697443851</v>
      </c>
      <c r="L28" s="1750">
        <v>0</v>
      </c>
      <c r="M28" s="1742" t="e">
        <f t="shared" si="3"/>
        <v>#DIV/0!</v>
      </c>
      <c r="X28" s="54"/>
      <c r="Y28" s="54"/>
    </row>
    <row r="29" spans="1:25" ht="21" customHeight="1">
      <c r="A29" s="1035">
        <v>9</v>
      </c>
      <c r="B29" s="1736">
        <v>22560</v>
      </c>
      <c r="C29" s="1737">
        <f t="shared" si="4"/>
        <v>-13.589704305193806</v>
      </c>
      <c r="D29" s="1738">
        <v>38021</v>
      </c>
      <c r="E29" s="1737">
        <f t="shared" si="5"/>
        <v>-13.381934161066178</v>
      </c>
      <c r="F29" s="1738">
        <v>65919</v>
      </c>
      <c r="G29" s="1737">
        <f t="shared" si="6"/>
        <v>-11.841172615783769</v>
      </c>
      <c r="H29" s="1738">
        <v>41874</v>
      </c>
      <c r="I29" s="1737">
        <f t="shared" si="7"/>
        <v>-9.6277112334088759</v>
      </c>
      <c r="J29" s="1739">
        <f t="shared" si="2"/>
        <v>168374</v>
      </c>
      <c r="K29" s="1740">
        <f t="shared" si="8"/>
        <v>-11.897274358880438</v>
      </c>
      <c r="L29" s="1750">
        <v>0</v>
      </c>
      <c r="M29" s="1742" t="e">
        <f t="shared" si="3"/>
        <v>#DIV/0!</v>
      </c>
      <c r="X29" s="54"/>
      <c r="Y29" s="54"/>
    </row>
    <row r="30" spans="1:25" ht="21" customHeight="1">
      <c r="A30" s="1496">
        <v>10</v>
      </c>
      <c r="B30" s="304">
        <v>35700</v>
      </c>
      <c r="C30" s="1731">
        <f t="shared" si="4"/>
        <v>5.8750259497612589</v>
      </c>
      <c r="D30" s="1732">
        <v>58777</v>
      </c>
      <c r="E30" s="1731">
        <f t="shared" si="5"/>
        <v>6.9995630961916522</v>
      </c>
      <c r="F30" s="1732">
        <v>108518</v>
      </c>
      <c r="G30" s="1731">
        <f t="shared" si="6"/>
        <v>5.863989776307954</v>
      </c>
      <c r="H30" s="1732">
        <v>65903</v>
      </c>
      <c r="I30" s="1731">
        <f t="shared" si="7"/>
        <v>2.1910373701349073</v>
      </c>
      <c r="J30" s="1733">
        <f t="shared" si="2"/>
        <v>268898</v>
      </c>
      <c r="K30" s="1734">
        <f t="shared" si="8"/>
        <v>5.1829077481537089</v>
      </c>
      <c r="L30" s="916">
        <v>0</v>
      </c>
      <c r="M30" s="1735" t="e">
        <f t="shared" ref="M30:M34" si="9">($L30/$L15-1)*100</f>
        <v>#DIV/0!</v>
      </c>
      <c r="X30" s="54"/>
      <c r="Y30" s="54"/>
    </row>
    <row r="31" spans="1:25" ht="21" customHeight="1">
      <c r="A31" s="1035">
        <v>11</v>
      </c>
      <c r="B31" s="1736">
        <v>51578</v>
      </c>
      <c r="C31" s="1737">
        <f t="shared" si="4"/>
        <v>10.63017459568445</v>
      </c>
      <c r="D31" s="1738">
        <v>86582</v>
      </c>
      <c r="E31" s="1737">
        <f t="shared" si="5"/>
        <v>13.895210407924342</v>
      </c>
      <c r="F31" s="1738">
        <v>149727</v>
      </c>
      <c r="G31" s="1737">
        <f t="shared" si="6"/>
        <v>21.776790942806954</v>
      </c>
      <c r="H31" s="1738">
        <v>89097</v>
      </c>
      <c r="I31" s="1737">
        <f t="shared" si="7"/>
        <v>15.352347907145347</v>
      </c>
      <c r="J31" s="1739">
        <f t="shared" si="2"/>
        <v>376984</v>
      </c>
      <c r="K31" s="1740">
        <f t="shared" si="8"/>
        <v>16.774049660504531</v>
      </c>
      <c r="L31" s="1750">
        <v>0</v>
      </c>
      <c r="M31" s="1742" t="e">
        <f t="shared" si="9"/>
        <v>#DIV/0!</v>
      </c>
      <c r="X31" s="54"/>
      <c r="Y31" s="54"/>
    </row>
    <row r="32" spans="1:25" ht="21" customHeight="1">
      <c r="A32" s="1035">
        <v>12</v>
      </c>
      <c r="B32" s="1736">
        <v>60533</v>
      </c>
      <c r="C32" s="1737">
        <f t="shared" si="4"/>
        <v>62.01755794657673</v>
      </c>
      <c r="D32" s="1738">
        <v>91413</v>
      </c>
      <c r="E32" s="1737">
        <f t="shared" si="5"/>
        <v>64.645809693629431</v>
      </c>
      <c r="F32" s="1738">
        <v>158978</v>
      </c>
      <c r="G32" s="1737">
        <f t="shared" si="6"/>
        <v>75.743975237674107</v>
      </c>
      <c r="H32" s="1738">
        <v>95931</v>
      </c>
      <c r="I32" s="1737">
        <f t="shared" si="7"/>
        <v>71.76851868430947</v>
      </c>
      <c r="J32" s="1739">
        <f t="shared" si="2"/>
        <v>406855</v>
      </c>
      <c r="K32" s="1740">
        <f t="shared" si="8"/>
        <v>70.095571758252788</v>
      </c>
      <c r="L32" s="1750">
        <v>0</v>
      </c>
      <c r="M32" s="1742" t="e">
        <f t="shared" si="9"/>
        <v>#DIV/0!</v>
      </c>
      <c r="X32" s="54"/>
      <c r="Y32" s="54"/>
    </row>
    <row r="33" spans="1:25" ht="21" customHeight="1">
      <c r="A33" s="1496" t="s">
        <v>401</v>
      </c>
      <c r="B33" s="2015">
        <v>43369</v>
      </c>
      <c r="C33" s="1731">
        <f t="shared" si="4"/>
        <v>185.60421468554495</v>
      </c>
      <c r="D33" s="1751">
        <v>67343</v>
      </c>
      <c r="E33" s="1731">
        <f t="shared" si="5"/>
        <v>170.4864039844158</v>
      </c>
      <c r="F33" s="1751">
        <v>111945</v>
      </c>
      <c r="G33" s="1731">
        <f t="shared" si="6"/>
        <v>133.42299512073063</v>
      </c>
      <c r="H33" s="1751">
        <v>72596</v>
      </c>
      <c r="I33" s="1731">
        <f t="shared" si="7"/>
        <v>145.6301810184402</v>
      </c>
      <c r="J33" s="1733">
        <f t="shared" si="2"/>
        <v>295253</v>
      </c>
      <c r="K33" s="1734">
        <f t="shared" si="8"/>
        <v>151.07615119690462</v>
      </c>
      <c r="L33" s="2015">
        <v>0</v>
      </c>
      <c r="M33" s="2016" t="e">
        <f t="shared" si="9"/>
        <v>#DIV/0!</v>
      </c>
      <c r="X33" s="54"/>
      <c r="Y33" s="54"/>
    </row>
    <row r="34" spans="1:25" ht="21" customHeight="1">
      <c r="A34" s="1035">
        <v>2</v>
      </c>
      <c r="B34" s="1750">
        <v>21172</v>
      </c>
      <c r="C34" s="1737">
        <f t="shared" si="4"/>
        <v>69.593079141300862</v>
      </c>
      <c r="D34" s="1738">
        <v>39377</v>
      </c>
      <c r="E34" s="1737">
        <f t="shared" si="5"/>
        <v>149.07963818078312</v>
      </c>
      <c r="F34" s="1738">
        <v>68614</v>
      </c>
      <c r="G34" s="1737">
        <f t="shared" si="6"/>
        <v>78.287644536832516</v>
      </c>
      <c r="H34" s="1738">
        <v>43215</v>
      </c>
      <c r="I34" s="1737">
        <f t="shared" si="7"/>
        <v>74.429868819374363</v>
      </c>
      <c r="J34" s="1739">
        <f t="shared" si="2"/>
        <v>172378</v>
      </c>
      <c r="K34" s="1740">
        <f t="shared" si="8"/>
        <v>88.282197197251861</v>
      </c>
      <c r="L34" s="1750">
        <v>0</v>
      </c>
      <c r="M34" s="1742" t="e">
        <f t="shared" si="9"/>
        <v>#DIV/0!</v>
      </c>
      <c r="X34" s="54"/>
      <c r="Y34" s="54"/>
    </row>
    <row r="35" spans="1:25" ht="21" customHeight="1" thickBot="1">
      <c r="A35" s="1035">
        <v>3</v>
      </c>
      <c r="B35" s="1750">
        <v>41925</v>
      </c>
      <c r="C35" s="1737">
        <f t="shared" si="4"/>
        <v>67.011910926980846</v>
      </c>
      <c r="D35" s="1738">
        <v>77775</v>
      </c>
      <c r="E35" s="1737">
        <f t="shared" si="5"/>
        <v>81.467136424088295</v>
      </c>
      <c r="F35" s="1738">
        <v>129318</v>
      </c>
      <c r="G35" s="1737">
        <f t="shared" si="6"/>
        <v>53.302116057139457</v>
      </c>
      <c r="H35" s="1738">
        <v>75587</v>
      </c>
      <c r="I35" s="1737">
        <f t="shared" si="7"/>
        <v>38.544301477326883</v>
      </c>
      <c r="J35" s="1739">
        <f t="shared" si="2"/>
        <v>324605</v>
      </c>
      <c r="K35" s="1740">
        <f t="shared" si="8"/>
        <v>56.908761329305136</v>
      </c>
      <c r="L35" s="1750">
        <v>0</v>
      </c>
      <c r="M35" s="1742" t="e">
        <f>($L35/$L20-1)*100</f>
        <v>#DIV/0!</v>
      </c>
      <c r="X35" s="54"/>
      <c r="Y35" s="54"/>
    </row>
    <row r="36" spans="1:25" ht="21" customHeight="1" thickBot="1">
      <c r="A36" s="1202" t="s">
        <v>431</v>
      </c>
      <c r="B36" s="2199" t="s">
        <v>57</v>
      </c>
      <c r="C36" s="2200"/>
      <c r="D36" s="2200"/>
      <c r="E36" s="2200"/>
      <c r="F36" s="2200"/>
      <c r="G36" s="2200"/>
      <c r="H36" s="2200"/>
      <c r="I36" s="2200"/>
      <c r="J36" s="2200"/>
      <c r="K36" s="2200"/>
      <c r="L36" s="2200"/>
      <c r="M36" s="2201"/>
      <c r="X36" s="54"/>
      <c r="Y36" s="54"/>
    </row>
    <row r="37" spans="1:25">
      <c r="X37" s="54"/>
      <c r="Y37" s="54"/>
    </row>
    <row r="38" spans="1:25">
      <c r="X38" s="54"/>
      <c r="Y38" s="54"/>
    </row>
    <row r="39" spans="1:25">
      <c r="X39" s="54"/>
      <c r="Y39" s="54"/>
    </row>
    <row r="40" spans="1:25">
      <c r="X40" s="54"/>
      <c r="Y40" s="54"/>
    </row>
    <row r="41" spans="1:25">
      <c r="X41" s="54"/>
      <c r="Y41" s="54"/>
    </row>
    <row r="42" spans="1:25">
      <c r="X42" s="54"/>
      <c r="Y42" s="54"/>
    </row>
    <row r="43" spans="1:25">
      <c r="X43" s="54"/>
      <c r="Y43" s="54"/>
    </row>
    <row r="44" spans="1:25">
      <c r="X44" s="54"/>
      <c r="Y44" s="54"/>
    </row>
    <row r="45" spans="1:25">
      <c r="X45" s="54"/>
      <c r="Y45" s="54"/>
    </row>
    <row r="46" spans="1:25">
      <c r="X46" s="54"/>
      <c r="Y46" s="54"/>
    </row>
    <row r="47" spans="1:25">
      <c r="X47" s="54"/>
      <c r="Y47" s="54"/>
    </row>
    <row r="48" spans="1:25">
      <c r="X48" s="54"/>
      <c r="Y48" s="54"/>
    </row>
    <row r="49" spans="4:25">
      <c r="X49" s="54"/>
      <c r="Y49" s="54"/>
    </row>
    <row r="50" spans="4:25">
      <c r="X50" s="54"/>
      <c r="Y50" s="54"/>
    </row>
    <row r="51" spans="4:25">
      <c r="X51" s="54"/>
      <c r="Y51" s="54"/>
    </row>
    <row r="52" spans="4:25">
      <c r="X52" s="54"/>
      <c r="Y52" s="54"/>
    </row>
    <row r="53" spans="4:25">
      <c r="X53" s="54"/>
      <c r="Y53" s="54"/>
    </row>
    <row r="54" spans="4:25">
      <c r="X54" s="54"/>
      <c r="Y54" s="54"/>
    </row>
    <row r="55" spans="4:25">
      <c r="X55" s="54"/>
      <c r="Y55" s="54"/>
    </row>
    <row r="56" spans="4:25">
      <c r="X56" s="54"/>
      <c r="Y56" s="54"/>
    </row>
    <row r="57" spans="4:25">
      <c r="X57" s="54"/>
      <c r="Y57" s="54"/>
    </row>
    <row r="58" spans="4:25">
      <c r="D58" s="11"/>
      <c r="E58" s="11"/>
      <c r="J58" s="11"/>
      <c r="K58" s="11"/>
      <c r="X58" s="54"/>
      <c r="Y58" s="54"/>
    </row>
    <row r="59" spans="4:25">
      <c r="D59" s="11"/>
      <c r="E59" s="11"/>
      <c r="X59" s="54"/>
      <c r="Y59" s="54"/>
    </row>
    <row r="60" spans="4:25">
      <c r="X60" s="54"/>
      <c r="Y60" s="54"/>
    </row>
    <row r="61" spans="4:25">
      <c r="X61" s="54"/>
      <c r="Y61" s="54"/>
    </row>
    <row r="62" spans="4:25">
      <c r="X62" s="54"/>
      <c r="Y62" s="54"/>
    </row>
    <row r="63" spans="4:25">
      <c r="X63" s="54"/>
      <c r="Y63" s="54"/>
    </row>
  </sheetData>
  <mergeCells count="8">
    <mergeCell ref="B36:M36"/>
    <mergeCell ref="B4:K4"/>
    <mergeCell ref="L4:M5"/>
    <mergeCell ref="B5:C5"/>
    <mergeCell ref="D5:E5"/>
    <mergeCell ref="F5:G5"/>
    <mergeCell ref="H5:I5"/>
    <mergeCell ref="J5:K5"/>
  </mergeCells>
  <phoneticPr fontId="3"/>
  <printOptions horizontalCentered="1"/>
  <pageMargins left="0.72" right="0.72" top="0.69" bottom="0.69" header="0.31496062992125984" footer="0.19685039370078741"/>
  <pageSetup paperSize="9" scale="83" orientation="landscape" errors="dash" r:id="rId1"/>
  <headerFooter scaleWithDoc="0" alignWithMargins="0">
    <oddFooter>&amp;C１３</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W60"/>
  <sheetViews>
    <sheetView topLeftCell="A4" zoomScaleNormal="100" zoomScaleSheetLayoutView="100" workbookViewId="0">
      <selection activeCell="O19" sqref="O19"/>
    </sheetView>
  </sheetViews>
  <sheetFormatPr defaultColWidth="9" defaultRowHeight="13.5"/>
  <cols>
    <col min="1" max="1" width="11" style="3" customWidth="1"/>
    <col min="2" max="9" width="13.875" style="3" customWidth="1"/>
    <col min="10" max="11" width="13.875" style="16" customWidth="1"/>
    <col min="12" max="12" width="4.625" style="3" customWidth="1"/>
    <col min="13" max="13" width="13.25" style="3" customWidth="1"/>
    <col min="14" max="14" width="5.75" style="3" customWidth="1"/>
    <col min="15" max="17" width="9" style="3" customWidth="1"/>
    <col min="18" max="18" width="9.375" style="3" bestFit="1" customWidth="1"/>
    <col min="19" max="19" width="9.125" style="3" bestFit="1" customWidth="1"/>
    <col min="20" max="16384" width="9" style="3"/>
  </cols>
  <sheetData>
    <row r="1" spans="1:16" s="80" customFormat="1" ht="12.75" customHeight="1">
      <c r="A1" s="1386"/>
      <c r="B1" s="1386"/>
      <c r="C1" s="1386"/>
      <c r="J1" s="1337"/>
      <c r="K1" s="1337"/>
    </row>
    <row r="2" spans="1:16" s="80" customFormat="1" ht="15" customHeight="1">
      <c r="A2" s="1383" t="s">
        <v>49</v>
      </c>
      <c r="B2" s="1386"/>
      <c r="C2" s="1386"/>
      <c r="J2" s="1337"/>
      <c r="K2" s="1337"/>
    </row>
    <row r="3" spans="1:16" s="80" customFormat="1" ht="15" customHeight="1" thickBot="1">
      <c r="A3" s="1384" t="s">
        <v>87</v>
      </c>
      <c r="J3" s="1337"/>
      <c r="K3" s="1730" t="s">
        <v>432</v>
      </c>
    </row>
    <row r="4" spans="1:16" ht="15.75" customHeight="1">
      <c r="A4" s="1483"/>
      <c r="B4" s="2202" t="s">
        <v>54</v>
      </c>
      <c r="C4" s="2202"/>
      <c r="D4" s="2214" t="s">
        <v>55</v>
      </c>
      <c r="E4" s="2202"/>
      <c r="F4" s="2215" t="s">
        <v>52</v>
      </c>
      <c r="G4" s="2215"/>
      <c r="H4" s="2215" t="s">
        <v>53</v>
      </c>
      <c r="I4" s="2215"/>
      <c r="J4" s="2214" t="s">
        <v>31</v>
      </c>
      <c r="K4" s="2216"/>
    </row>
    <row r="5" spans="1:16" ht="14.25" thickBot="1">
      <c r="A5" s="1484"/>
      <c r="B5" s="1459" t="s">
        <v>88</v>
      </c>
      <c r="C5" s="1753" t="s">
        <v>127</v>
      </c>
      <c r="D5" s="1754" t="s">
        <v>88</v>
      </c>
      <c r="E5" s="1753" t="s">
        <v>127</v>
      </c>
      <c r="F5" s="1754" t="s">
        <v>88</v>
      </c>
      <c r="G5" s="1753" t="s">
        <v>127</v>
      </c>
      <c r="H5" s="1754" t="s">
        <v>88</v>
      </c>
      <c r="I5" s="1753" t="s">
        <v>127</v>
      </c>
      <c r="J5" s="1755" t="s">
        <v>88</v>
      </c>
      <c r="K5" s="1756" t="s">
        <v>127</v>
      </c>
    </row>
    <row r="6" spans="1:16" ht="21" customHeight="1">
      <c r="A6" s="1782" t="s">
        <v>435</v>
      </c>
      <c r="B6" s="129">
        <f>SUM(B11:B22)</f>
        <v>242658</v>
      </c>
      <c r="C6" s="1757">
        <v>-77.2</v>
      </c>
      <c r="D6" s="1752">
        <f>SUM(D11:D22)</f>
        <v>397757</v>
      </c>
      <c r="E6" s="1757">
        <v>-74.900000000000006</v>
      </c>
      <c r="F6" s="1752">
        <f>SUM(F11:F22)</f>
        <v>442335</v>
      </c>
      <c r="G6" s="1757">
        <v>-75.599999999999994</v>
      </c>
      <c r="H6" s="1751">
        <f>SUM(H11:H22)</f>
        <v>314123</v>
      </c>
      <c r="I6" s="1757">
        <v>-70.400000000000006</v>
      </c>
      <c r="J6" s="1752">
        <f t="shared" ref="J6:J7" si="0">SUM(B6,D6,F6,H6)</f>
        <v>1396873</v>
      </c>
      <c r="K6" s="1500">
        <v>-74.7</v>
      </c>
      <c r="L6" s="11"/>
      <c r="O6" s="16"/>
      <c r="P6" s="61"/>
    </row>
    <row r="7" spans="1:16" ht="21" customHeight="1">
      <c r="A7" s="1820" t="s">
        <v>444</v>
      </c>
      <c r="B7" s="1758">
        <f>SUM(B23:B34)</f>
        <v>370479</v>
      </c>
      <c r="C7" s="1759">
        <f t="shared" ref="C7:K7" si="1">(B7/B6-1)*100</f>
        <v>52.675370274213094</v>
      </c>
      <c r="D7" s="1739">
        <f>SUM(D23:D34)</f>
        <v>633029</v>
      </c>
      <c r="E7" s="1759">
        <f t="shared" si="1"/>
        <v>59.149681840922973</v>
      </c>
      <c r="F7" s="1739">
        <f>SUM(F23:F34)</f>
        <v>707333</v>
      </c>
      <c r="G7" s="1759">
        <f t="shared" si="1"/>
        <v>59.908892581414541</v>
      </c>
      <c r="H7" s="1738">
        <f>SUM(H23:H34)</f>
        <v>484506</v>
      </c>
      <c r="I7" s="1759">
        <f t="shared" si="1"/>
        <v>54.240854697045428</v>
      </c>
      <c r="J7" s="1739">
        <f t="shared" si="0"/>
        <v>2195347</v>
      </c>
      <c r="K7" s="1760">
        <f t="shared" si="1"/>
        <v>57.161531506443318</v>
      </c>
      <c r="L7" s="11"/>
      <c r="O7" s="16"/>
      <c r="P7" s="61"/>
    </row>
    <row r="8" spans="1:16" ht="21" hidden="1" customHeight="1">
      <c r="A8" s="1496" t="s">
        <v>323</v>
      </c>
      <c r="B8" s="129">
        <v>84403</v>
      </c>
      <c r="C8" s="1757">
        <v>-1.6809169908906685</v>
      </c>
      <c r="D8" s="1752">
        <v>128796</v>
      </c>
      <c r="E8" s="1757">
        <v>3.2490801087034837</v>
      </c>
      <c r="F8" s="1752">
        <v>148716</v>
      </c>
      <c r="G8" s="1757">
        <v>2.1492303571060578</v>
      </c>
      <c r="H8" s="1751">
        <v>90300</v>
      </c>
      <c r="I8" s="1757">
        <v>2.3832739971427985</v>
      </c>
      <c r="J8" s="1752">
        <f t="shared" ref="J8:J34" si="2">SUM(B8,D8,F8,H8)</f>
        <v>452215</v>
      </c>
      <c r="K8" s="1500">
        <v>1.7645046739908299</v>
      </c>
      <c r="L8" s="11"/>
      <c r="O8" s="16"/>
      <c r="P8" s="61"/>
    </row>
    <row r="9" spans="1:16" ht="21" hidden="1" customHeight="1">
      <c r="A9" s="1035">
        <v>2</v>
      </c>
      <c r="B9" s="1758">
        <v>76040</v>
      </c>
      <c r="C9" s="1759">
        <v>-6.53539338962843</v>
      </c>
      <c r="D9" s="1739">
        <v>119062</v>
      </c>
      <c r="E9" s="1759">
        <v>-0.74858286095365045</v>
      </c>
      <c r="F9" s="1739">
        <v>137889</v>
      </c>
      <c r="G9" s="1759">
        <v>-3.1004701302169368</v>
      </c>
      <c r="H9" s="1738">
        <v>81376</v>
      </c>
      <c r="I9" s="1759">
        <v>-4.0071720948887002</v>
      </c>
      <c r="J9" s="1739">
        <f t="shared" si="2"/>
        <v>414367</v>
      </c>
      <c r="K9" s="1760">
        <v>-3.2736448711574218</v>
      </c>
      <c r="L9" s="11"/>
      <c r="O9" s="16"/>
      <c r="P9" s="61"/>
    </row>
    <row r="10" spans="1:16" ht="21" hidden="1" customHeight="1">
      <c r="A10" s="1035">
        <v>3</v>
      </c>
      <c r="B10" s="1758">
        <v>36102</v>
      </c>
      <c r="C10" s="1759">
        <v>-64.902831922071101</v>
      </c>
      <c r="D10" s="1739">
        <v>67789</v>
      </c>
      <c r="E10" s="1759">
        <v>-54.095507672305217</v>
      </c>
      <c r="F10" s="1739">
        <v>75322</v>
      </c>
      <c r="G10" s="1759">
        <v>-57.139849435811065</v>
      </c>
      <c r="H10" s="1738">
        <v>43258</v>
      </c>
      <c r="I10" s="1759">
        <v>-57.059757792336704</v>
      </c>
      <c r="J10" s="1739">
        <f t="shared" si="2"/>
        <v>222471</v>
      </c>
      <c r="K10" s="1760">
        <v>-57.786670613415914</v>
      </c>
      <c r="L10" s="11"/>
      <c r="O10" s="16"/>
      <c r="P10" s="61"/>
    </row>
    <row r="11" spans="1:16" ht="21" customHeight="1">
      <c r="A11" s="1496" t="s">
        <v>425</v>
      </c>
      <c r="B11" s="301">
        <v>5857</v>
      </c>
      <c r="C11" s="1761">
        <v>-93.314690103869424</v>
      </c>
      <c r="D11" s="1733">
        <v>8923</v>
      </c>
      <c r="E11" s="1761">
        <v>-93.114225302115969</v>
      </c>
      <c r="F11" s="1733">
        <v>10509</v>
      </c>
      <c r="G11" s="1761">
        <v>-92.963461422573971</v>
      </c>
      <c r="H11" s="1732">
        <v>8257</v>
      </c>
      <c r="I11" s="1761">
        <v>-89.862367862097756</v>
      </c>
      <c r="J11" s="1733">
        <f t="shared" si="2"/>
        <v>33546</v>
      </c>
      <c r="K11" s="1762">
        <v>-92.511953285088637</v>
      </c>
      <c r="L11" s="11"/>
      <c r="O11" s="140"/>
      <c r="P11" s="61"/>
    </row>
    <row r="12" spans="1:16" ht="21" customHeight="1">
      <c r="A12" s="1035">
        <v>5</v>
      </c>
      <c r="B12" s="1758">
        <v>3247</v>
      </c>
      <c r="C12" s="1759">
        <v>-96.781356251424938</v>
      </c>
      <c r="D12" s="1739">
        <v>4617</v>
      </c>
      <c r="E12" s="1759">
        <v>-96.702543262603825</v>
      </c>
      <c r="F12" s="1739">
        <v>5508</v>
      </c>
      <c r="G12" s="1759">
        <v>-96.609355666771307</v>
      </c>
      <c r="H12" s="1738">
        <v>5183</v>
      </c>
      <c r="I12" s="1759">
        <v>-94.35046107562512</v>
      </c>
      <c r="J12" s="1739">
        <f t="shared" si="2"/>
        <v>18555</v>
      </c>
      <c r="K12" s="1760">
        <v>-96.252173860351817</v>
      </c>
      <c r="L12" s="11"/>
      <c r="O12" s="140"/>
      <c r="P12" s="61"/>
    </row>
    <row r="13" spans="1:16" ht="21" customHeight="1">
      <c r="A13" s="1035">
        <v>6</v>
      </c>
      <c r="B13" s="1758">
        <v>11117</v>
      </c>
      <c r="C13" s="1759">
        <v>-87.837246449749458</v>
      </c>
      <c r="D13" s="1739">
        <v>17526</v>
      </c>
      <c r="E13" s="1759">
        <v>-86.353549431981875</v>
      </c>
      <c r="F13" s="1739">
        <v>22301</v>
      </c>
      <c r="G13" s="1759">
        <v>-84.589178356713418</v>
      </c>
      <c r="H13" s="1738">
        <v>15069</v>
      </c>
      <c r="I13" s="1759">
        <v>-81.803581563281128</v>
      </c>
      <c r="J13" s="1739">
        <f t="shared" si="2"/>
        <v>66013</v>
      </c>
      <c r="K13" s="1760">
        <v>-85.243677266773062</v>
      </c>
      <c r="L13" s="11"/>
      <c r="O13" s="140"/>
      <c r="P13" s="61"/>
    </row>
    <row r="14" spans="1:16" ht="21" customHeight="1">
      <c r="A14" s="1496">
        <v>7</v>
      </c>
      <c r="B14" s="301">
        <v>19094</v>
      </c>
      <c r="C14" s="1761">
        <v>-79.102778781013669</v>
      </c>
      <c r="D14" s="1733">
        <v>32997</v>
      </c>
      <c r="E14" s="1761">
        <v>-75.88114903881295</v>
      </c>
      <c r="F14" s="1733">
        <v>36543</v>
      </c>
      <c r="G14" s="1761">
        <v>-76.572747379555722</v>
      </c>
      <c r="H14" s="1732">
        <v>25584</v>
      </c>
      <c r="I14" s="1761">
        <v>-71.804846868490941</v>
      </c>
      <c r="J14" s="1733">
        <f t="shared" si="2"/>
        <v>114218</v>
      </c>
      <c r="K14" s="1762">
        <v>-75.949295122182335</v>
      </c>
      <c r="L14" s="11"/>
      <c r="O14" s="140"/>
      <c r="P14" s="61"/>
    </row>
    <row r="15" spans="1:16" ht="21" customHeight="1">
      <c r="A15" s="1035">
        <v>8</v>
      </c>
      <c r="B15" s="1758">
        <v>18765</v>
      </c>
      <c r="C15" s="1759">
        <v>-82.52435321946767</v>
      </c>
      <c r="D15" s="1739">
        <v>36570</v>
      </c>
      <c r="E15" s="1759">
        <v>-77.05512542194225</v>
      </c>
      <c r="F15" s="1739">
        <v>36544</v>
      </c>
      <c r="G15" s="1759">
        <v>-80.142907599097995</v>
      </c>
      <c r="H15" s="1738">
        <v>31205</v>
      </c>
      <c r="I15" s="1759">
        <v>-73.02682191046685</v>
      </c>
      <c r="J15" s="1739">
        <f t="shared" si="2"/>
        <v>123084</v>
      </c>
      <c r="K15" s="1760">
        <v>-78.272290126464299</v>
      </c>
      <c r="L15" s="11"/>
      <c r="O15" s="16"/>
      <c r="P15" s="61"/>
    </row>
    <row r="16" spans="1:16" ht="21" customHeight="1">
      <c r="A16" s="1035">
        <v>9</v>
      </c>
      <c r="B16" s="1758">
        <v>24470</v>
      </c>
      <c r="C16" s="1759">
        <v>-74.755759132596751</v>
      </c>
      <c r="D16" s="1739">
        <v>41546</v>
      </c>
      <c r="E16" s="1759">
        <v>-71.886968643001168</v>
      </c>
      <c r="F16" s="1739">
        <v>42222</v>
      </c>
      <c r="G16" s="1759">
        <v>-73.918200181612647</v>
      </c>
      <c r="H16" s="1738">
        <v>30833</v>
      </c>
      <c r="I16" s="1759">
        <v>-67.192304827571519</v>
      </c>
      <c r="J16" s="1739">
        <f t="shared" si="2"/>
        <v>139071</v>
      </c>
      <c r="K16" s="1760">
        <v>-72.217971588900056</v>
      </c>
      <c r="L16" s="11"/>
      <c r="O16" s="16"/>
      <c r="P16" s="61"/>
    </row>
    <row r="17" spans="1:16" ht="21" customHeight="1">
      <c r="A17" s="1496">
        <v>10</v>
      </c>
      <c r="B17" s="301">
        <v>31529</v>
      </c>
      <c r="C17" s="1761">
        <v>-66.921261081676548</v>
      </c>
      <c r="D17" s="1733">
        <v>51865</v>
      </c>
      <c r="E17" s="1761">
        <v>-64.299972466960355</v>
      </c>
      <c r="F17" s="1733">
        <v>59010</v>
      </c>
      <c r="G17" s="1761">
        <v>-64.327598505640111</v>
      </c>
      <c r="H17" s="1732">
        <v>41305</v>
      </c>
      <c r="I17" s="1761">
        <v>-56.76408399103984</v>
      </c>
      <c r="J17" s="1733">
        <f t="shared" si="2"/>
        <v>183709</v>
      </c>
      <c r="K17" s="1762">
        <v>-63.371820612460148</v>
      </c>
      <c r="L17" s="11"/>
      <c r="O17" s="16"/>
      <c r="P17" s="61"/>
    </row>
    <row r="18" spans="1:16" ht="21" customHeight="1">
      <c r="A18" s="1035">
        <v>11</v>
      </c>
      <c r="B18" s="1758">
        <v>43839</v>
      </c>
      <c r="C18" s="1759">
        <v>-57.837385550511655</v>
      </c>
      <c r="D18" s="1739">
        <v>71549</v>
      </c>
      <c r="E18" s="1759">
        <v>-51.063553293937403</v>
      </c>
      <c r="F18" s="1739">
        <v>75034</v>
      </c>
      <c r="G18" s="1759">
        <v>-57.26409076411354</v>
      </c>
      <c r="H18" s="1738">
        <v>50932</v>
      </c>
      <c r="I18" s="1759">
        <v>-51.743348745546882</v>
      </c>
      <c r="J18" s="1739">
        <f t="shared" si="2"/>
        <v>241354</v>
      </c>
      <c r="K18" s="1760">
        <v>-54.573276316383847</v>
      </c>
      <c r="L18" s="11"/>
      <c r="O18" s="16"/>
      <c r="P18" s="61"/>
    </row>
    <row r="19" spans="1:16" ht="21" customHeight="1">
      <c r="A19" s="1035">
        <v>12</v>
      </c>
      <c r="B19" s="1758">
        <v>34361</v>
      </c>
      <c r="C19" s="1759">
        <v>-63.579029933011114</v>
      </c>
      <c r="D19" s="1739">
        <v>51975</v>
      </c>
      <c r="E19" s="1759">
        <v>-62.318388771278599</v>
      </c>
      <c r="F19" s="1739">
        <v>55352</v>
      </c>
      <c r="G19" s="1759">
        <v>-64.112372517618994</v>
      </c>
      <c r="H19" s="1738">
        <v>36228</v>
      </c>
      <c r="I19" s="1759">
        <v>-59.150721075242153</v>
      </c>
      <c r="J19" s="1739">
        <f t="shared" si="2"/>
        <v>177916</v>
      </c>
      <c r="K19" s="1760">
        <v>-62.559764309764311</v>
      </c>
      <c r="L19" s="11"/>
      <c r="O19" s="16"/>
      <c r="P19" s="61"/>
    </row>
    <row r="20" spans="1:16" ht="21" customHeight="1">
      <c r="A20" s="1496" t="s">
        <v>433</v>
      </c>
      <c r="B20" s="129">
        <v>13792</v>
      </c>
      <c r="C20" s="1757">
        <f>($B20/$B8-1)*100</f>
        <v>-83.659348601353031</v>
      </c>
      <c r="D20" s="1752">
        <v>23039</v>
      </c>
      <c r="E20" s="1757">
        <f>($D20/$D8-1)*100</f>
        <v>-82.112022112487963</v>
      </c>
      <c r="F20" s="1752">
        <v>26987</v>
      </c>
      <c r="G20" s="1757">
        <f>($F20/$F8-1)*100</f>
        <v>-81.853331181580998</v>
      </c>
      <c r="H20" s="1751">
        <v>19080</v>
      </c>
      <c r="I20" s="1757">
        <f>($H20/$H8-1)*100</f>
        <v>-78.870431893687709</v>
      </c>
      <c r="J20" s="1752">
        <f t="shared" si="2"/>
        <v>82898</v>
      </c>
      <c r="K20" s="1500">
        <f>($J20/$J8-1)*100</f>
        <v>-81.668454164501398</v>
      </c>
      <c r="L20" s="11"/>
      <c r="O20" s="16"/>
      <c r="P20" s="61"/>
    </row>
    <row r="21" spans="1:16" ht="21" customHeight="1">
      <c r="A21" s="1035">
        <v>2</v>
      </c>
      <c r="B21" s="1763">
        <v>12484</v>
      </c>
      <c r="C21" s="1759">
        <f>($B21/$B9-1)*100</f>
        <v>-83.582325092056806</v>
      </c>
      <c r="D21" s="1764">
        <v>15675</v>
      </c>
      <c r="E21" s="1759">
        <f>($D21/$D9-1)*100</f>
        <v>-86.834590381481917</v>
      </c>
      <c r="F21" s="1764">
        <v>22308</v>
      </c>
      <c r="G21" s="1759">
        <f>($F21/$F9-1)*100</f>
        <v>-83.821769684311292</v>
      </c>
      <c r="H21" s="1765">
        <v>16242</v>
      </c>
      <c r="I21" s="1759">
        <f>($H21/$H9-1)*100</f>
        <v>-80.040798269760131</v>
      </c>
      <c r="J21" s="1764">
        <f t="shared" si="2"/>
        <v>66709</v>
      </c>
      <c r="K21" s="1760">
        <f>($J21/$J9-1)*100</f>
        <v>-83.900986323717859</v>
      </c>
      <c r="L21" s="11"/>
      <c r="O21" s="16"/>
      <c r="P21" s="61"/>
    </row>
    <row r="22" spans="1:16" ht="21" customHeight="1">
      <c r="A22" s="1035">
        <v>3</v>
      </c>
      <c r="B22" s="152">
        <v>24103</v>
      </c>
      <c r="C22" s="1759">
        <f>($B22/$B10-1)*100</f>
        <v>-33.236385795800786</v>
      </c>
      <c r="D22" s="153">
        <v>41475</v>
      </c>
      <c r="E22" s="1759">
        <f>($D22/$D10-1)*100</f>
        <v>-38.817507265190521</v>
      </c>
      <c r="F22" s="153">
        <v>50017</v>
      </c>
      <c r="G22" s="1759">
        <f>($F22/$F10-1)*100</f>
        <v>-33.595762194312414</v>
      </c>
      <c r="H22" s="153">
        <v>34205</v>
      </c>
      <c r="I22" s="1759">
        <f>($H22/$H10-1)*100</f>
        <v>-20.927920847010959</v>
      </c>
      <c r="J22" s="154">
        <f t="shared" si="2"/>
        <v>149800</v>
      </c>
      <c r="K22" s="1760">
        <f>($J22/$J10-1)*100</f>
        <v>-32.665381105851999</v>
      </c>
      <c r="L22" s="11"/>
      <c r="O22" s="16"/>
      <c r="P22" s="61"/>
    </row>
    <row r="23" spans="1:16" ht="21" customHeight="1">
      <c r="A23" s="1496">
        <v>4</v>
      </c>
      <c r="B23" s="155">
        <v>22511</v>
      </c>
      <c r="C23" s="1761">
        <f t="shared" ref="C23:C34" si="3">($B23/$B11-1)*100</f>
        <v>284.34352057367255</v>
      </c>
      <c r="D23" s="302">
        <v>38871</v>
      </c>
      <c r="E23" s="1761">
        <f t="shared" ref="E23:E34" si="4">($D23/$D11-1)*100</f>
        <v>335.62703126751092</v>
      </c>
      <c r="F23" s="302">
        <v>41131</v>
      </c>
      <c r="G23" s="1761">
        <f t="shared" ref="G23:G34" si="5">($F23/$F11-1)*100</f>
        <v>291.38833380911603</v>
      </c>
      <c r="H23" s="302">
        <v>31342</v>
      </c>
      <c r="I23" s="1761">
        <f t="shared" ref="I23:I34" si="6">($H23/$H11-1)*100</f>
        <v>279.5809616083323</v>
      </c>
      <c r="J23" s="302">
        <f t="shared" si="2"/>
        <v>133855</v>
      </c>
      <c r="K23" s="1762">
        <f t="shared" ref="K23:K34" si="7">($J23/$J11-1)*100</f>
        <v>299.0192571394503</v>
      </c>
      <c r="L23" s="11"/>
      <c r="O23" s="16"/>
      <c r="P23" s="61"/>
    </row>
    <row r="24" spans="1:16" ht="21" customHeight="1">
      <c r="A24" s="1035">
        <v>5</v>
      </c>
      <c r="B24" s="1758">
        <v>17703</v>
      </c>
      <c r="C24" s="1759">
        <f t="shared" si="3"/>
        <v>445.21096396673852</v>
      </c>
      <c r="D24" s="1739">
        <v>31966</v>
      </c>
      <c r="E24" s="1759">
        <f t="shared" si="4"/>
        <v>592.35434264674029</v>
      </c>
      <c r="F24" s="1739">
        <v>33497</v>
      </c>
      <c r="G24" s="1759">
        <f t="shared" si="5"/>
        <v>508.15177923021065</v>
      </c>
      <c r="H24" s="1739">
        <v>27241</v>
      </c>
      <c r="I24" s="1759">
        <f t="shared" si="6"/>
        <v>425.58363881921667</v>
      </c>
      <c r="J24" s="1739">
        <f t="shared" si="2"/>
        <v>110407</v>
      </c>
      <c r="K24" s="1760">
        <f t="shared" si="7"/>
        <v>495.02559956884937</v>
      </c>
      <c r="L24" s="11"/>
      <c r="O24" s="16"/>
      <c r="P24" s="61"/>
    </row>
    <row r="25" spans="1:16" ht="21" customHeight="1">
      <c r="A25" s="1035">
        <v>6</v>
      </c>
      <c r="B25" s="1758">
        <v>18751</v>
      </c>
      <c r="C25" s="1759">
        <f t="shared" si="3"/>
        <v>68.669605109292078</v>
      </c>
      <c r="D25" s="1739">
        <v>29838</v>
      </c>
      <c r="E25" s="1759">
        <f t="shared" si="4"/>
        <v>70.2499144128723</v>
      </c>
      <c r="F25" s="1739">
        <v>37021</v>
      </c>
      <c r="G25" s="1759">
        <f t="shared" si="5"/>
        <v>66.00600869916147</v>
      </c>
      <c r="H25" s="1739">
        <v>22963</v>
      </c>
      <c r="I25" s="1759">
        <f t="shared" si="6"/>
        <v>52.38569248125291</v>
      </c>
      <c r="J25" s="1739">
        <f t="shared" si="2"/>
        <v>108573</v>
      </c>
      <c r="K25" s="1760">
        <f t="shared" si="7"/>
        <v>64.47214942511323</v>
      </c>
      <c r="L25" s="11"/>
      <c r="O25" s="16"/>
      <c r="P25" s="61"/>
    </row>
    <row r="26" spans="1:16" ht="21" customHeight="1">
      <c r="A26" s="1496">
        <v>7</v>
      </c>
      <c r="B26" s="301">
        <v>25197</v>
      </c>
      <c r="C26" s="1761">
        <f t="shared" si="3"/>
        <v>31.96292028909604</v>
      </c>
      <c r="D26" s="1733">
        <v>44635</v>
      </c>
      <c r="E26" s="1761">
        <f t="shared" si="4"/>
        <v>35.269873018759277</v>
      </c>
      <c r="F26" s="1733">
        <v>51341</v>
      </c>
      <c r="G26" s="1761">
        <f t="shared" si="5"/>
        <v>40.494759598281483</v>
      </c>
      <c r="H26" s="1733">
        <v>35869</v>
      </c>
      <c r="I26" s="1761">
        <f t="shared" si="6"/>
        <v>40.200906816760472</v>
      </c>
      <c r="J26" s="1733">
        <f t="shared" si="2"/>
        <v>157042</v>
      </c>
      <c r="K26" s="1762">
        <f t="shared" si="7"/>
        <v>37.493214729727356</v>
      </c>
      <c r="L26" s="11"/>
      <c r="O26" s="16"/>
      <c r="P26" s="61"/>
    </row>
    <row r="27" spans="1:16" ht="21" customHeight="1">
      <c r="A27" s="1035">
        <v>8</v>
      </c>
      <c r="B27" s="1758">
        <v>27906</v>
      </c>
      <c r="C27" s="1759">
        <f t="shared" si="3"/>
        <v>48.71302957633894</v>
      </c>
      <c r="D27" s="1739">
        <v>47843</v>
      </c>
      <c r="E27" s="1759">
        <f t="shared" si="4"/>
        <v>30.825813508340172</v>
      </c>
      <c r="F27" s="1739">
        <v>52930</v>
      </c>
      <c r="G27" s="1759">
        <f t="shared" si="5"/>
        <v>44.839098073555171</v>
      </c>
      <c r="H27" s="1739">
        <v>39461</v>
      </c>
      <c r="I27" s="1759">
        <f t="shared" si="6"/>
        <v>26.457298509854187</v>
      </c>
      <c r="J27" s="1739">
        <f t="shared" si="2"/>
        <v>168140</v>
      </c>
      <c r="K27" s="1760">
        <f t="shared" si="7"/>
        <v>36.605895161028236</v>
      </c>
      <c r="L27" s="11"/>
      <c r="M27" s="2069"/>
      <c r="O27" s="16"/>
      <c r="P27" s="61"/>
    </row>
    <row r="28" spans="1:16" ht="21" customHeight="1">
      <c r="A28" s="1035">
        <v>9</v>
      </c>
      <c r="B28" s="1758">
        <v>21284</v>
      </c>
      <c r="C28" s="1759">
        <f t="shared" si="3"/>
        <v>-13.020024519820183</v>
      </c>
      <c r="D28" s="2051">
        <v>36810</v>
      </c>
      <c r="E28" s="1759">
        <f t="shared" si="4"/>
        <v>-11.399412699176814</v>
      </c>
      <c r="F28" s="1739">
        <v>40865</v>
      </c>
      <c r="G28" s="1759">
        <f t="shared" si="5"/>
        <v>-3.2139642840225524</v>
      </c>
      <c r="H28" s="1739">
        <v>29423</v>
      </c>
      <c r="I28" s="1759">
        <f t="shared" si="6"/>
        <v>-4.5730224110530955</v>
      </c>
      <c r="J28" s="2070">
        <f t="shared" si="2"/>
        <v>128382</v>
      </c>
      <c r="K28" s="1760">
        <f t="shared" si="7"/>
        <v>-7.6860021140280903</v>
      </c>
      <c r="L28" s="11"/>
      <c r="M28" s="7" t="s">
        <v>453</v>
      </c>
      <c r="O28" s="16"/>
      <c r="P28" s="61"/>
    </row>
    <row r="29" spans="1:16" ht="21" customHeight="1">
      <c r="A29" s="1496">
        <v>10</v>
      </c>
      <c r="B29" s="301">
        <v>33505</v>
      </c>
      <c r="C29" s="1761">
        <f t="shared" si="3"/>
        <v>6.2672460274667774</v>
      </c>
      <c r="D29" s="1733">
        <v>56850</v>
      </c>
      <c r="E29" s="1761">
        <f t="shared" si="4"/>
        <v>9.6114913718307058</v>
      </c>
      <c r="F29" s="1733">
        <v>64764</v>
      </c>
      <c r="G29" s="1761">
        <f t="shared" si="5"/>
        <v>9.7508896797153142</v>
      </c>
      <c r="H29" s="1733">
        <v>46364</v>
      </c>
      <c r="I29" s="1761">
        <f t="shared" si="6"/>
        <v>12.247911875075657</v>
      </c>
      <c r="J29" s="1733">
        <f t="shared" si="2"/>
        <v>201483</v>
      </c>
      <c r="K29" s="1762">
        <f t="shared" si="7"/>
        <v>9.675083964313135</v>
      </c>
      <c r="L29" s="11"/>
      <c r="O29" s="16"/>
      <c r="P29" s="61"/>
    </row>
    <row r="30" spans="1:16" ht="21" customHeight="1">
      <c r="A30" s="1035">
        <v>11</v>
      </c>
      <c r="B30" s="1758">
        <v>48704</v>
      </c>
      <c r="C30" s="1759">
        <f t="shared" si="3"/>
        <v>11.097424667533474</v>
      </c>
      <c r="D30" s="2051">
        <v>83388</v>
      </c>
      <c r="E30" s="1759">
        <f t="shared" si="4"/>
        <v>16.546702259989665</v>
      </c>
      <c r="F30" s="1739">
        <v>94665</v>
      </c>
      <c r="G30" s="1759">
        <f t="shared" si="5"/>
        <v>26.162806194525157</v>
      </c>
      <c r="H30" s="1739">
        <v>60016</v>
      </c>
      <c r="I30" s="1759">
        <f t="shared" si="6"/>
        <v>17.835545433126534</v>
      </c>
      <c r="J30" s="2070">
        <f t="shared" si="2"/>
        <v>286773</v>
      </c>
      <c r="K30" s="1760">
        <f t="shared" si="7"/>
        <v>18.818416102488467</v>
      </c>
      <c r="L30" s="11"/>
      <c r="O30" s="16"/>
      <c r="P30" s="61"/>
    </row>
    <row r="31" spans="1:16" ht="21" customHeight="1">
      <c r="A31" s="1035">
        <v>12</v>
      </c>
      <c r="B31" s="1758">
        <v>56403</v>
      </c>
      <c r="C31" s="1759">
        <f t="shared" si="3"/>
        <v>64.148307674398296</v>
      </c>
      <c r="D31" s="1739">
        <v>87140</v>
      </c>
      <c r="E31" s="1759">
        <f t="shared" si="4"/>
        <v>67.657527657527666</v>
      </c>
      <c r="F31" s="1739">
        <v>89172</v>
      </c>
      <c r="G31" s="1759">
        <f t="shared" si="5"/>
        <v>61.099869923399332</v>
      </c>
      <c r="H31" s="1739">
        <v>63054</v>
      </c>
      <c r="I31" s="1759">
        <f t="shared" si="6"/>
        <v>74.047697913216297</v>
      </c>
      <c r="J31" s="1739">
        <f t="shared" si="2"/>
        <v>295769</v>
      </c>
      <c r="K31" s="1760">
        <f t="shared" si="7"/>
        <v>66.240810270015075</v>
      </c>
      <c r="L31" s="11"/>
      <c r="O31" s="16"/>
      <c r="P31" s="61"/>
    </row>
    <row r="32" spans="1:16" ht="21" customHeight="1">
      <c r="A32" s="1496" t="s">
        <v>427</v>
      </c>
      <c r="B32" s="2017">
        <v>39822</v>
      </c>
      <c r="C32" s="1757">
        <f t="shared" si="3"/>
        <v>188.73259860788863</v>
      </c>
      <c r="D32" s="1752">
        <v>63692</v>
      </c>
      <c r="E32" s="1757">
        <f t="shared" si="4"/>
        <v>176.45297104909065</v>
      </c>
      <c r="F32" s="1752">
        <v>71509</v>
      </c>
      <c r="G32" s="1757">
        <f t="shared" si="5"/>
        <v>164.97572905473007</v>
      </c>
      <c r="H32" s="1752">
        <v>47249</v>
      </c>
      <c r="I32" s="1757">
        <f t="shared" si="6"/>
        <v>147.63626834381554</v>
      </c>
      <c r="J32" s="1733">
        <f t="shared" si="2"/>
        <v>222272</v>
      </c>
      <c r="K32" s="1500">
        <f t="shared" si="7"/>
        <v>168.12709594923882</v>
      </c>
      <c r="L32" s="11"/>
      <c r="O32" s="16"/>
      <c r="P32" s="61"/>
    </row>
    <row r="33" spans="1:23" ht="21" customHeight="1">
      <c r="A33" s="1035">
        <v>2</v>
      </c>
      <c r="B33" s="2018">
        <v>19618</v>
      </c>
      <c r="C33" s="1759">
        <f t="shared" si="3"/>
        <v>57.145145786606854</v>
      </c>
      <c r="D33" s="1739">
        <v>37913</v>
      </c>
      <c r="E33" s="1759">
        <f t="shared" si="4"/>
        <v>141.86921850079744</v>
      </c>
      <c r="F33" s="1739">
        <v>44994</v>
      </c>
      <c r="G33" s="1759">
        <f t="shared" si="5"/>
        <v>101.69445938676706</v>
      </c>
      <c r="H33" s="1739">
        <v>29515</v>
      </c>
      <c r="I33" s="1759">
        <f t="shared" si="6"/>
        <v>81.720231498583914</v>
      </c>
      <c r="J33" s="1739">
        <f t="shared" si="2"/>
        <v>132040</v>
      </c>
      <c r="K33" s="1760">
        <f t="shared" si="7"/>
        <v>97.934311712062836</v>
      </c>
      <c r="L33" s="11"/>
      <c r="O33" s="16"/>
      <c r="P33" s="61"/>
    </row>
    <row r="34" spans="1:23" ht="21" customHeight="1" thickBot="1">
      <c r="A34" s="1035">
        <v>3</v>
      </c>
      <c r="B34" s="2019">
        <v>39075</v>
      </c>
      <c r="C34" s="2020">
        <f t="shared" si="3"/>
        <v>62.116748952412571</v>
      </c>
      <c r="D34" s="1746">
        <v>74083</v>
      </c>
      <c r="E34" s="2020">
        <f t="shared" si="4"/>
        <v>78.620855937311632</v>
      </c>
      <c r="F34" s="1746">
        <v>85444</v>
      </c>
      <c r="G34" s="2020">
        <f t="shared" si="5"/>
        <v>70.829917827938502</v>
      </c>
      <c r="H34" s="1746">
        <v>52009</v>
      </c>
      <c r="I34" s="2020">
        <f t="shared" si="6"/>
        <v>52.050869755883646</v>
      </c>
      <c r="J34" s="1739">
        <f t="shared" si="2"/>
        <v>250611</v>
      </c>
      <c r="K34" s="2021">
        <f t="shared" si="7"/>
        <v>67.297062750333779</v>
      </c>
      <c r="L34" s="11"/>
      <c r="O34" s="16"/>
      <c r="P34" s="61"/>
    </row>
    <row r="35" spans="1:23" ht="21" customHeight="1">
      <c r="A35" s="2209" t="s">
        <v>434</v>
      </c>
      <c r="B35" s="1766" t="s">
        <v>106</v>
      </c>
      <c r="C35" s="1767"/>
      <c r="D35" s="1767"/>
      <c r="E35" s="1767"/>
      <c r="F35" s="1767"/>
      <c r="G35" s="1767"/>
      <c r="H35" s="1767"/>
      <c r="I35" s="1767"/>
      <c r="J35" s="1767"/>
      <c r="K35" s="1768"/>
      <c r="L35" s="62"/>
      <c r="M35" s="62"/>
      <c r="O35" s="16"/>
      <c r="P35" s="61"/>
    </row>
    <row r="36" spans="1:23" ht="21" customHeight="1" thickBot="1">
      <c r="A36" s="2210"/>
      <c r="B36" s="2211" t="s">
        <v>95</v>
      </c>
      <c r="C36" s="2212"/>
      <c r="D36" s="2212"/>
      <c r="E36" s="2212"/>
      <c r="F36" s="2212"/>
      <c r="G36" s="2212"/>
      <c r="H36" s="2212"/>
      <c r="I36" s="2212"/>
      <c r="J36" s="2212"/>
      <c r="K36" s="2213"/>
      <c r="P36" s="61"/>
      <c r="T36" s="54"/>
      <c r="U36" s="54"/>
      <c r="V36" s="54"/>
      <c r="W36" s="54"/>
    </row>
    <row r="37" spans="1:23">
      <c r="H37" s="11"/>
      <c r="I37" s="11"/>
      <c r="P37" s="61"/>
      <c r="T37" s="54"/>
      <c r="U37" s="54"/>
      <c r="V37" s="54"/>
      <c r="W37" s="54"/>
    </row>
    <row r="38" spans="1:23">
      <c r="A38" s="16"/>
      <c r="H38" s="11"/>
      <c r="I38" s="11"/>
      <c r="P38" s="61"/>
      <c r="T38" s="54"/>
      <c r="U38" s="54"/>
      <c r="V38" s="54"/>
      <c r="W38" s="54"/>
    </row>
    <row r="39" spans="1:23">
      <c r="P39" s="61"/>
      <c r="T39" s="54"/>
      <c r="U39" s="54"/>
      <c r="V39" s="54"/>
      <c r="W39" s="54"/>
    </row>
    <row r="40" spans="1:23">
      <c r="P40" s="61"/>
      <c r="T40" s="54"/>
      <c r="U40" s="54"/>
      <c r="V40" s="54"/>
      <c r="W40" s="54"/>
    </row>
    <row r="41" spans="1:23">
      <c r="P41" s="61"/>
      <c r="T41" s="54"/>
      <c r="U41" s="54"/>
      <c r="V41" s="54"/>
      <c r="W41" s="54"/>
    </row>
    <row r="42" spans="1:23">
      <c r="P42" s="61"/>
      <c r="T42" s="54"/>
      <c r="U42" s="54"/>
      <c r="V42" s="54"/>
      <c r="W42" s="54"/>
    </row>
    <row r="43" spans="1:23">
      <c r="P43" s="61"/>
      <c r="T43" s="54"/>
      <c r="U43" s="54"/>
      <c r="V43" s="54"/>
      <c r="W43" s="54"/>
    </row>
    <row r="44" spans="1:23">
      <c r="P44" s="61"/>
      <c r="T44" s="54"/>
      <c r="U44" s="54"/>
      <c r="V44" s="54"/>
      <c r="W44" s="54"/>
    </row>
    <row r="45" spans="1:23">
      <c r="P45" s="61"/>
      <c r="T45" s="54"/>
      <c r="U45" s="54"/>
      <c r="V45" s="54"/>
      <c r="W45" s="54"/>
    </row>
    <row r="46" spans="1:23">
      <c r="P46" s="61"/>
      <c r="T46" s="54"/>
      <c r="U46" s="54"/>
      <c r="V46" s="54"/>
      <c r="W46" s="54"/>
    </row>
    <row r="47" spans="1:23">
      <c r="P47" s="61"/>
    </row>
    <row r="48" spans="1:23">
      <c r="P48" s="61"/>
    </row>
    <row r="49" spans="4:16">
      <c r="P49" s="61"/>
    </row>
    <row r="50" spans="4:16">
      <c r="P50" s="61"/>
    </row>
    <row r="51" spans="4:16">
      <c r="P51" s="61"/>
    </row>
    <row r="52" spans="4:16">
      <c r="P52" s="61"/>
    </row>
    <row r="53" spans="4:16">
      <c r="P53" s="61"/>
    </row>
    <row r="54" spans="4:16">
      <c r="P54" s="61"/>
    </row>
    <row r="55" spans="4:16">
      <c r="D55" s="11"/>
      <c r="E55" s="11"/>
      <c r="P55" s="61"/>
    </row>
    <row r="56" spans="4:16">
      <c r="P56" s="61"/>
    </row>
    <row r="57" spans="4:16">
      <c r="D57" s="11"/>
      <c r="E57" s="11"/>
      <c r="J57" s="17"/>
      <c r="K57" s="17"/>
      <c r="P57" s="61"/>
    </row>
    <row r="58" spans="4:16">
      <c r="J58" s="17"/>
      <c r="K58" s="17"/>
      <c r="P58" s="61"/>
    </row>
    <row r="59" spans="4:16">
      <c r="P59" s="61"/>
    </row>
    <row r="60" spans="4:16">
      <c r="P60" s="61"/>
    </row>
  </sheetData>
  <mergeCells count="7">
    <mergeCell ref="A35:A36"/>
    <mergeCell ref="B36:K36"/>
    <mergeCell ref="B4:C4"/>
    <mergeCell ref="D4:E4"/>
    <mergeCell ref="F4:G4"/>
    <mergeCell ref="H4:I4"/>
    <mergeCell ref="J4:K4"/>
  </mergeCells>
  <phoneticPr fontId="3"/>
  <printOptions horizontalCentered="1"/>
  <pageMargins left="0.71" right="0.71" top="0.71" bottom="0.71" header="0.31496062992125984" footer="0.32"/>
  <pageSetup paperSize="9" scale="82" orientation="landscape" errors="dash" r:id="rId1"/>
  <headerFooter scaleWithDoc="0" alignWithMargins="0">
    <oddFooter>&amp;C１４</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Normal="100" zoomScaleSheetLayoutView="87" workbookViewId="0">
      <selection activeCell="A3" sqref="A3"/>
    </sheetView>
  </sheetViews>
  <sheetFormatPr defaultColWidth="9" defaultRowHeight="13.5"/>
  <cols>
    <col min="1" max="1" width="13.5" style="74" customWidth="1"/>
    <col min="2" max="2" width="11.75" style="74" customWidth="1"/>
    <col min="3" max="3" width="10" style="74" customWidth="1"/>
    <col min="4" max="4" width="11.625" style="74" customWidth="1"/>
    <col min="5" max="5" width="10" style="74" customWidth="1"/>
    <col min="6" max="6" width="11.75" style="74" customWidth="1"/>
    <col min="7" max="7" width="10" style="74" customWidth="1"/>
    <col min="8" max="8" width="11.625" style="74" customWidth="1"/>
    <col min="9" max="9" width="10" style="74" customWidth="1"/>
    <col min="10" max="10" width="12.5" style="74" customWidth="1"/>
    <col min="11" max="11" width="10" style="74" customWidth="1"/>
    <col min="12" max="12" width="11.75" style="74" customWidth="1"/>
    <col min="13" max="13" width="10" style="74" customWidth="1"/>
    <col min="14" max="14" width="11.75" style="74" customWidth="1"/>
    <col min="15" max="15" width="10" style="74" customWidth="1"/>
    <col min="16" max="16" width="11.75" style="74" customWidth="1"/>
    <col min="17" max="18" width="10" style="74" customWidth="1"/>
    <col min="19" max="19" width="8.625" style="18" customWidth="1"/>
    <col min="20" max="20" width="9.625" style="18" bestFit="1" customWidth="1"/>
    <col min="21" max="21" width="11" style="18" bestFit="1" customWidth="1"/>
    <col min="22" max="22" width="11.375" style="18" bestFit="1" customWidth="1"/>
    <col min="23" max="23" width="9.25" style="18" bestFit="1" customWidth="1"/>
    <col min="24" max="24" width="9.125" style="18" bestFit="1" customWidth="1"/>
    <col min="25" max="16384" width="9" style="18"/>
  </cols>
  <sheetData>
    <row r="1" spans="1:19" s="1391" customFormat="1" ht="15" customHeight="1">
      <c r="A1" s="1388" t="s">
        <v>141</v>
      </c>
      <c r="B1" s="1389"/>
      <c r="C1" s="1389"/>
      <c r="D1" s="1389"/>
      <c r="E1" s="1389"/>
      <c r="F1" s="1389"/>
      <c r="G1" s="1389"/>
      <c r="H1" s="1389"/>
      <c r="I1" s="1389"/>
      <c r="J1" s="1389"/>
      <c r="K1" s="1389"/>
      <c r="L1" s="1389"/>
      <c r="M1" s="1389"/>
      <c r="N1" s="1389"/>
      <c r="O1" s="1389"/>
      <c r="P1" s="1389"/>
      <c r="Q1" s="1389"/>
      <c r="R1" s="1389"/>
      <c r="S1" s="1390"/>
    </row>
    <row r="2" spans="1:19" s="1391" customFormat="1" ht="15" customHeight="1">
      <c r="A2" s="1388" t="s">
        <v>142</v>
      </c>
      <c r="B2" s="1389"/>
      <c r="C2" s="1389"/>
      <c r="D2" s="1389"/>
      <c r="E2" s="1389"/>
      <c r="F2" s="1389"/>
      <c r="G2" s="1389"/>
      <c r="H2" s="1389"/>
      <c r="I2" s="1389"/>
      <c r="J2" s="1389"/>
      <c r="K2" s="1389"/>
      <c r="L2" s="1389"/>
      <c r="M2" s="1389"/>
      <c r="N2" s="1389"/>
      <c r="O2" s="1389"/>
      <c r="P2" s="1389"/>
      <c r="Q2" s="1389"/>
      <c r="R2" s="1389"/>
      <c r="S2" s="1390"/>
    </row>
    <row r="3" spans="1:19" s="1391" customFormat="1" ht="15" customHeight="1" thickBot="1">
      <c r="A3" s="1388"/>
      <c r="B3" s="1388"/>
      <c r="C3" s="1392"/>
      <c r="D3" s="1392"/>
      <c r="E3" s="1393"/>
      <c r="F3" s="1394"/>
      <c r="G3" s="1392"/>
      <c r="H3" s="1392"/>
      <c r="I3" s="1392"/>
      <c r="J3" s="1395"/>
      <c r="K3" s="1395"/>
      <c r="L3" s="1395"/>
      <c r="M3" s="1395"/>
      <c r="N3" s="1395"/>
      <c r="O3" s="1395"/>
      <c r="P3" s="1395"/>
      <c r="Q3" s="2217"/>
      <c r="R3" s="2217"/>
      <c r="S3" s="1396"/>
    </row>
    <row r="4" spans="1:19" ht="17.25" customHeight="1">
      <c r="A4" s="1159"/>
      <c r="B4" s="2218" t="s">
        <v>388</v>
      </c>
      <c r="C4" s="2219"/>
      <c r="D4" s="2219"/>
      <c r="E4" s="2219"/>
      <c r="F4" s="2219"/>
      <c r="G4" s="2219"/>
      <c r="H4" s="2219"/>
      <c r="I4" s="2219"/>
      <c r="J4" s="2220" t="s">
        <v>143</v>
      </c>
      <c r="K4" s="2221"/>
      <c r="L4" s="2221"/>
      <c r="M4" s="2221"/>
      <c r="N4" s="2221"/>
      <c r="O4" s="2221"/>
      <c r="P4" s="2221"/>
      <c r="Q4" s="2221"/>
      <c r="R4" s="362" t="s">
        <v>144</v>
      </c>
    </row>
    <row r="5" spans="1:19" ht="17.25" customHeight="1">
      <c r="A5" s="1160"/>
      <c r="B5" s="2222" t="s">
        <v>145</v>
      </c>
      <c r="C5" s="2224" t="s">
        <v>327</v>
      </c>
      <c r="D5" s="363" t="s">
        <v>146</v>
      </c>
      <c r="E5" s="2224" t="s">
        <v>329</v>
      </c>
      <c r="F5" s="363" t="s">
        <v>147</v>
      </c>
      <c r="G5" s="2224" t="s">
        <v>329</v>
      </c>
      <c r="H5" s="364" t="s">
        <v>148</v>
      </c>
      <c r="I5" s="2224" t="s">
        <v>329</v>
      </c>
      <c r="J5" s="2226" t="s">
        <v>149</v>
      </c>
      <c r="K5" s="2224" t="s">
        <v>327</v>
      </c>
      <c r="L5" s="363" t="s">
        <v>146</v>
      </c>
      <c r="M5" s="2224" t="s">
        <v>330</v>
      </c>
      <c r="N5" s="365" t="s">
        <v>150</v>
      </c>
      <c r="O5" s="2224" t="s">
        <v>331</v>
      </c>
      <c r="P5" s="365" t="s">
        <v>148</v>
      </c>
      <c r="Q5" s="2234" t="s">
        <v>330</v>
      </c>
      <c r="R5" s="2236" t="s">
        <v>328</v>
      </c>
    </row>
    <row r="6" spans="1:19" ht="15" thickBot="1">
      <c r="A6" s="1161"/>
      <c r="B6" s="2223"/>
      <c r="C6" s="2225"/>
      <c r="D6" s="366" t="s">
        <v>151</v>
      </c>
      <c r="E6" s="2225"/>
      <c r="F6" s="366" t="s">
        <v>152</v>
      </c>
      <c r="G6" s="2225"/>
      <c r="H6" s="367" t="s">
        <v>153</v>
      </c>
      <c r="I6" s="2225"/>
      <c r="J6" s="2227"/>
      <c r="K6" s="2225"/>
      <c r="L6" s="366" t="s">
        <v>151</v>
      </c>
      <c r="M6" s="2225"/>
      <c r="N6" s="368" t="s">
        <v>154</v>
      </c>
      <c r="O6" s="2225"/>
      <c r="P6" s="368" t="s">
        <v>153</v>
      </c>
      <c r="Q6" s="2235"/>
      <c r="R6" s="2237"/>
    </row>
    <row r="7" spans="1:19" s="375" customFormat="1" ht="21.75" customHeight="1">
      <c r="A7" s="1822" t="s">
        <v>435</v>
      </c>
      <c r="B7" s="1155">
        <f>SUM(B12:B23)</f>
        <v>3609844</v>
      </c>
      <c r="C7" s="369">
        <v>-2.8</v>
      </c>
      <c r="D7" s="370">
        <f>SUM(D12:D23)</f>
        <v>1261484</v>
      </c>
      <c r="E7" s="369">
        <v>-0.8</v>
      </c>
      <c r="F7" s="370">
        <f>SUM(F12:F23)</f>
        <v>2083795</v>
      </c>
      <c r="G7" s="369">
        <v>-3.9</v>
      </c>
      <c r="H7" s="370">
        <f>SUM(H12:H23)</f>
        <v>160620</v>
      </c>
      <c r="I7" s="371">
        <v>3.7</v>
      </c>
      <c r="J7" s="370">
        <f>SUM(J12:J23)</f>
        <v>97309665</v>
      </c>
      <c r="K7" s="372">
        <v>-2.8</v>
      </c>
      <c r="L7" s="370">
        <f>SUM(L12:L23)</f>
        <v>33779882</v>
      </c>
      <c r="M7" s="372">
        <v>-3</v>
      </c>
      <c r="N7" s="370">
        <f>SUM(N12:N23)</f>
        <v>61741486</v>
      </c>
      <c r="O7" s="372">
        <v>-2.6</v>
      </c>
      <c r="P7" s="370">
        <f>SUM(P12:P23)</f>
        <v>1746095</v>
      </c>
      <c r="Q7" s="371">
        <v>-0.8</v>
      </c>
      <c r="R7" s="373">
        <v>-4.7</v>
      </c>
      <c r="S7" s="374"/>
    </row>
    <row r="8" spans="1:19" s="375" customFormat="1" ht="21.75" customHeight="1">
      <c r="A8" s="1823" t="s">
        <v>446</v>
      </c>
      <c r="B8" s="1156">
        <f>SUM(B24:B35)</f>
        <v>3578545</v>
      </c>
      <c r="C8" s="376">
        <f>(B8/B7-1)*100</f>
        <v>-0.86704577815550632</v>
      </c>
      <c r="D8" s="377">
        <f>SUM(D24:D35)</f>
        <v>1295365</v>
      </c>
      <c r="E8" s="376">
        <f>(D8/D7-1)*100</f>
        <v>2.6858049725561273</v>
      </c>
      <c r="F8" s="377">
        <f>SUM(F24:F35)</f>
        <v>2125871</v>
      </c>
      <c r="G8" s="376">
        <f>(F8/F7-1)*100</f>
        <v>2.0192005451591832</v>
      </c>
      <c r="H8" s="377">
        <f>SUM(H24:H35)</f>
        <v>157310</v>
      </c>
      <c r="I8" s="378">
        <f>(H8/H7-1)*100</f>
        <v>-2.0607645374175032</v>
      </c>
      <c r="J8" s="377">
        <f>SUM(J24:J35)</f>
        <v>102820045</v>
      </c>
      <c r="K8" s="379">
        <f>(J8/J7-1)*100</f>
        <v>5.6627263078133039</v>
      </c>
      <c r="L8" s="377">
        <f>SUM(L24:L35)</f>
        <v>35627580</v>
      </c>
      <c r="M8" s="379">
        <f>(L8/L7-1)*100</f>
        <v>5.46981780457374</v>
      </c>
      <c r="N8" s="377">
        <f>SUM(N24:N35)</f>
        <v>65380729</v>
      </c>
      <c r="O8" s="379">
        <f>(N8/N7-1)*100</f>
        <v>5.8943236319255465</v>
      </c>
      <c r="P8" s="377">
        <f>SUM(P24:P35)</f>
        <v>1811736</v>
      </c>
      <c r="Q8" s="378">
        <f>(P8/P7-1)*100</f>
        <v>3.7593029016176116</v>
      </c>
      <c r="R8" s="380">
        <v>21.6</v>
      </c>
      <c r="S8" s="374"/>
    </row>
    <row r="9" spans="1:19" s="375" customFormat="1" ht="21.75" hidden="1" customHeight="1">
      <c r="A9" s="1036" t="s">
        <v>323</v>
      </c>
      <c r="B9" s="1155">
        <v>275314</v>
      </c>
      <c r="C9" s="369">
        <v>1.7217554516097966</v>
      </c>
      <c r="D9" s="370">
        <v>94702</v>
      </c>
      <c r="E9" s="369">
        <v>0.52863997282492914</v>
      </c>
      <c r="F9" s="370">
        <v>160710</v>
      </c>
      <c r="G9" s="369">
        <v>2.7294809511633877</v>
      </c>
      <c r="H9" s="370">
        <v>11234</v>
      </c>
      <c r="I9" s="371">
        <v>3.8838542629924255</v>
      </c>
      <c r="J9" s="370">
        <v>7630271</v>
      </c>
      <c r="K9" s="372">
        <v>4.6165091053576912</v>
      </c>
      <c r="L9" s="370">
        <v>2660230</v>
      </c>
      <c r="M9" s="372">
        <v>4.0366239827486217</v>
      </c>
      <c r="N9" s="370">
        <v>4838204</v>
      </c>
      <c r="O9" s="372">
        <v>4.9084139158460882</v>
      </c>
      <c r="P9" s="370">
        <v>128392</v>
      </c>
      <c r="Q9" s="371">
        <v>6.0941851144880488</v>
      </c>
      <c r="R9" s="373">
        <v>-5</v>
      </c>
      <c r="S9" s="374"/>
    </row>
    <row r="10" spans="1:19" s="375" customFormat="1" ht="21.75" hidden="1" customHeight="1">
      <c r="A10" s="1037">
        <v>2</v>
      </c>
      <c r="B10" s="1156">
        <v>288212</v>
      </c>
      <c r="C10" s="376">
        <v>-0.42323545365657855</v>
      </c>
      <c r="D10" s="377">
        <v>98879</v>
      </c>
      <c r="E10" s="376">
        <v>-1.3252567185925157</v>
      </c>
      <c r="F10" s="377">
        <v>167194</v>
      </c>
      <c r="G10" s="376">
        <v>0.29453579119751438</v>
      </c>
      <c r="H10" s="377">
        <v>11638</v>
      </c>
      <c r="I10" s="378">
        <v>-0.71660126258317192</v>
      </c>
      <c r="J10" s="377">
        <v>7744550</v>
      </c>
      <c r="K10" s="379">
        <v>-3.9513689120449724</v>
      </c>
      <c r="L10" s="377">
        <v>2699592</v>
      </c>
      <c r="M10" s="379">
        <v>-3.918031830004598</v>
      </c>
      <c r="N10" s="377">
        <v>4888500</v>
      </c>
      <c r="O10" s="379">
        <v>-4.3320169241427342</v>
      </c>
      <c r="P10" s="377">
        <v>130217</v>
      </c>
      <c r="Q10" s="378">
        <v>-7.277944715817652</v>
      </c>
      <c r="R10" s="380">
        <v>-4.0999999999999996</v>
      </c>
      <c r="S10" s="374"/>
    </row>
    <row r="11" spans="1:19" s="375" customFormat="1" ht="21.75" hidden="1" customHeight="1">
      <c r="A11" s="1037">
        <v>3</v>
      </c>
      <c r="B11" s="1156">
        <v>332684</v>
      </c>
      <c r="C11" s="376">
        <v>3.16614672810831</v>
      </c>
      <c r="D11" s="377">
        <v>113503</v>
      </c>
      <c r="E11" s="376">
        <v>0.74648062345776811</v>
      </c>
      <c r="F11" s="377">
        <v>193898</v>
      </c>
      <c r="G11" s="376">
        <v>4.6767619510351688</v>
      </c>
      <c r="H11" s="377">
        <v>13752</v>
      </c>
      <c r="I11" s="378">
        <v>1.9572953736654908</v>
      </c>
      <c r="J11" s="377">
        <v>8625186</v>
      </c>
      <c r="K11" s="379">
        <v>3.8380859050513028</v>
      </c>
      <c r="L11" s="377">
        <v>3013693</v>
      </c>
      <c r="M11" s="379">
        <v>3.3296166540148775</v>
      </c>
      <c r="N11" s="377">
        <v>5462443</v>
      </c>
      <c r="O11" s="379">
        <v>4.0840035746201986</v>
      </c>
      <c r="P11" s="377">
        <v>144695</v>
      </c>
      <c r="Q11" s="378">
        <v>4.811954915539074</v>
      </c>
      <c r="R11" s="380">
        <v>-6.9</v>
      </c>
      <c r="S11" s="374"/>
    </row>
    <row r="12" spans="1:19" s="375" customFormat="1" ht="21.75" customHeight="1">
      <c r="A12" s="1036" t="s">
        <v>399</v>
      </c>
      <c r="B12" s="1155">
        <v>312027</v>
      </c>
      <c r="C12" s="369">
        <v>-5.2108269032140502</v>
      </c>
      <c r="D12" s="370">
        <v>105724</v>
      </c>
      <c r="E12" s="369">
        <v>-5.3652947600207668</v>
      </c>
      <c r="F12" s="370">
        <v>185809</v>
      </c>
      <c r="G12" s="369">
        <v>-4.7533857557334862</v>
      </c>
      <c r="H12" s="370">
        <v>14621</v>
      </c>
      <c r="I12" s="371">
        <v>-0.40190735694822788</v>
      </c>
      <c r="J12" s="370">
        <v>7677902</v>
      </c>
      <c r="K12" s="372">
        <v>-9.8192556552199832</v>
      </c>
      <c r="L12" s="370">
        <v>2683652</v>
      </c>
      <c r="M12" s="372">
        <v>-9.7930281540063557</v>
      </c>
      <c r="N12" s="370">
        <v>4855411</v>
      </c>
      <c r="O12" s="372">
        <v>-9.8891070998403556</v>
      </c>
      <c r="P12" s="370">
        <v>133883</v>
      </c>
      <c r="Q12" s="371">
        <v>-7.9272402173165553</v>
      </c>
      <c r="R12" s="373">
        <v>-4.0999999999999996</v>
      </c>
      <c r="S12" s="374"/>
    </row>
    <row r="13" spans="1:19" s="375" customFormat="1" ht="21.75" customHeight="1">
      <c r="A13" s="1037">
        <v>5</v>
      </c>
      <c r="B13" s="1156">
        <v>267260</v>
      </c>
      <c r="C13" s="376">
        <v>0.28781243785014343</v>
      </c>
      <c r="D13" s="377">
        <v>90396</v>
      </c>
      <c r="E13" s="376">
        <v>-1.3090234183088634</v>
      </c>
      <c r="F13" s="377">
        <v>158156</v>
      </c>
      <c r="G13" s="376">
        <v>2.7327231745578162</v>
      </c>
      <c r="H13" s="377">
        <v>10950</v>
      </c>
      <c r="I13" s="378">
        <v>-0.14590552617180785</v>
      </c>
      <c r="J13" s="377">
        <v>7577963</v>
      </c>
      <c r="K13" s="379">
        <v>20.068317907220234</v>
      </c>
      <c r="L13" s="377">
        <v>2626927</v>
      </c>
      <c r="M13" s="379">
        <v>17.35011869354015</v>
      </c>
      <c r="N13" s="377">
        <v>4821022</v>
      </c>
      <c r="O13" s="379">
        <v>21.211942929825867</v>
      </c>
      <c r="P13" s="377">
        <v>126734</v>
      </c>
      <c r="Q13" s="378">
        <v>37.114974737365984</v>
      </c>
      <c r="R13" s="380">
        <v>-11.7</v>
      </c>
      <c r="S13" s="374"/>
    </row>
    <row r="14" spans="1:19" s="375" customFormat="1" ht="21.75" customHeight="1">
      <c r="A14" s="1037">
        <v>6</v>
      </c>
      <c r="B14" s="1156">
        <v>305277</v>
      </c>
      <c r="C14" s="376">
        <v>-1.3619091931293847</v>
      </c>
      <c r="D14" s="377">
        <v>103586</v>
      </c>
      <c r="E14" s="376">
        <v>-2.389702417971773</v>
      </c>
      <c r="F14" s="377">
        <v>178180</v>
      </c>
      <c r="G14" s="376">
        <v>-0.62575989113339281</v>
      </c>
      <c r="H14" s="377">
        <v>12234</v>
      </c>
      <c r="I14" s="378">
        <v>1.9075385256143385</v>
      </c>
      <c r="J14" s="377">
        <v>8226079</v>
      </c>
      <c r="K14" s="379">
        <v>-6.2525185988840715</v>
      </c>
      <c r="L14" s="377">
        <v>2863092</v>
      </c>
      <c r="M14" s="379">
        <v>-6.1171422359928673</v>
      </c>
      <c r="N14" s="377">
        <v>5217871</v>
      </c>
      <c r="O14" s="379">
        <v>-6.3078565084969673</v>
      </c>
      <c r="P14" s="377">
        <v>141899</v>
      </c>
      <c r="Q14" s="378">
        <v>-6.8451872956684978</v>
      </c>
      <c r="R14" s="380">
        <v>-5.2</v>
      </c>
      <c r="S14" s="374"/>
    </row>
    <row r="15" spans="1:19" s="375" customFormat="1" ht="21.75" customHeight="1">
      <c r="A15" s="1036">
        <v>7</v>
      </c>
      <c r="B15" s="1155">
        <v>316678</v>
      </c>
      <c r="C15" s="369">
        <v>-5.276980138789189</v>
      </c>
      <c r="D15" s="370">
        <v>109896</v>
      </c>
      <c r="E15" s="369">
        <v>-2.9898572601361195</v>
      </c>
      <c r="F15" s="370">
        <v>188192</v>
      </c>
      <c r="G15" s="369">
        <v>-4.798231458389191</v>
      </c>
      <c r="H15" s="370">
        <v>15254</v>
      </c>
      <c r="I15" s="371">
        <v>-0.4892687063735357</v>
      </c>
      <c r="J15" s="370">
        <v>8815479</v>
      </c>
      <c r="K15" s="372">
        <v>-4.1658780575701826</v>
      </c>
      <c r="L15" s="370">
        <v>3015583</v>
      </c>
      <c r="M15" s="372">
        <v>-4.630820269385616</v>
      </c>
      <c r="N15" s="370">
        <v>5601948</v>
      </c>
      <c r="O15" s="372">
        <v>-3.9370567529429246</v>
      </c>
      <c r="P15" s="370">
        <v>191857</v>
      </c>
      <c r="Q15" s="371">
        <v>-3.197372271612664</v>
      </c>
      <c r="R15" s="373">
        <v>-12</v>
      </c>
      <c r="S15" s="374"/>
    </row>
    <row r="16" spans="1:19" s="375" customFormat="1" ht="21.75" customHeight="1">
      <c r="A16" s="1037">
        <v>8</v>
      </c>
      <c r="B16" s="1156">
        <v>275063</v>
      </c>
      <c r="C16" s="376">
        <v>-4.0793552819246681</v>
      </c>
      <c r="D16" s="377">
        <v>96412</v>
      </c>
      <c r="E16" s="376">
        <v>-1.6735846939920251</v>
      </c>
      <c r="F16" s="377">
        <v>157420</v>
      </c>
      <c r="G16" s="376">
        <v>-5.7523289508345954</v>
      </c>
      <c r="H16" s="377">
        <v>12427</v>
      </c>
      <c r="I16" s="378">
        <v>8.6656173487233303</v>
      </c>
      <c r="J16" s="377">
        <v>7343361</v>
      </c>
      <c r="K16" s="379">
        <v>-6.0552674395606747</v>
      </c>
      <c r="L16" s="377">
        <v>2552219</v>
      </c>
      <c r="M16" s="379">
        <v>-6.2633619256965867</v>
      </c>
      <c r="N16" s="377">
        <v>4664799</v>
      </c>
      <c r="O16" s="379">
        <v>-5.9758215426837786</v>
      </c>
      <c r="P16" s="377">
        <v>123220</v>
      </c>
      <c r="Q16" s="378">
        <v>-4.7000317099391342</v>
      </c>
      <c r="R16" s="380">
        <v>-9.1</v>
      </c>
      <c r="S16" s="374"/>
    </row>
    <row r="17" spans="1:19" s="375" customFormat="1" ht="21.75" customHeight="1">
      <c r="A17" s="1037">
        <v>9</v>
      </c>
      <c r="B17" s="1156">
        <v>290534</v>
      </c>
      <c r="C17" s="376">
        <v>-8.6462997434220483</v>
      </c>
      <c r="D17" s="377">
        <v>103003</v>
      </c>
      <c r="E17" s="376">
        <v>-5.2915647584545482</v>
      </c>
      <c r="F17" s="377">
        <v>164341</v>
      </c>
      <c r="G17" s="376">
        <v>-11.022257835721906</v>
      </c>
      <c r="H17" s="377">
        <v>13150</v>
      </c>
      <c r="I17" s="378">
        <v>1.8748063216609934</v>
      </c>
      <c r="J17" s="377">
        <v>7475554</v>
      </c>
      <c r="K17" s="379">
        <v>-12.971136149506723</v>
      </c>
      <c r="L17" s="377">
        <v>2610158</v>
      </c>
      <c r="M17" s="379">
        <v>-12.780259992655274</v>
      </c>
      <c r="N17" s="377">
        <v>4734001</v>
      </c>
      <c r="O17" s="379">
        <v>-13.056363854081642</v>
      </c>
      <c r="P17" s="377">
        <v>128645</v>
      </c>
      <c r="Q17" s="378">
        <v>-13.678454002549822</v>
      </c>
      <c r="R17" s="380">
        <v>-7.2</v>
      </c>
      <c r="S17" s="374"/>
    </row>
    <row r="18" spans="1:19" s="375" customFormat="1" ht="21.75" customHeight="1">
      <c r="A18" s="1036">
        <v>10</v>
      </c>
      <c r="B18" s="1155">
        <v>316140</v>
      </c>
      <c r="C18" s="369">
        <v>1.3805377844052114</v>
      </c>
      <c r="D18" s="370">
        <v>110692</v>
      </c>
      <c r="E18" s="369">
        <v>2.9099496104572298</v>
      </c>
      <c r="F18" s="370">
        <v>183400</v>
      </c>
      <c r="G18" s="369">
        <v>0.21693633437702697</v>
      </c>
      <c r="H18" s="370">
        <v>15539</v>
      </c>
      <c r="I18" s="371">
        <v>12.44663144945366</v>
      </c>
      <c r="J18" s="370">
        <v>8238010</v>
      </c>
      <c r="K18" s="372">
        <v>3.1979939677225344</v>
      </c>
      <c r="L18" s="370">
        <v>2875351</v>
      </c>
      <c r="M18" s="372">
        <v>2.6350610684379827</v>
      </c>
      <c r="N18" s="370">
        <v>5214767</v>
      </c>
      <c r="O18" s="372">
        <v>3.3651364639337711</v>
      </c>
      <c r="P18" s="370">
        <v>142567</v>
      </c>
      <c r="Q18" s="371">
        <v>9.5573657112118617</v>
      </c>
      <c r="R18" s="373">
        <v>-6.1</v>
      </c>
      <c r="S18" s="374"/>
    </row>
    <row r="19" spans="1:19" s="375" customFormat="1" ht="21.75" customHeight="1">
      <c r="A19" s="1037">
        <v>11</v>
      </c>
      <c r="B19" s="1156">
        <v>301722</v>
      </c>
      <c r="C19" s="376">
        <v>-3.0970083342700683</v>
      </c>
      <c r="D19" s="377">
        <v>106199</v>
      </c>
      <c r="E19" s="376">
        <v>-1.0500717440321994</v>
      </c>
      <c r="F19" s="377">
        <v>171766</v>
      </c>
      <c r="G19" s="376">
        <v>-4.8166332332177042</v>
      </c>
      <c r="H19" s="377">
        <v>14014</v>
      </c>
      <c r="I19" s="378">
        <v>9.5271590465025433</v>
      </c>
      <c r="J19" s="377">
        <v>7760713</v>
      </c>
      <c r="K19" s="379">
        <v>-6.4615172114883102</v>
      </c>
      <c r="L19" s="377">
        <v>2713526</v>
      </c>
      <c r="M19" s="379">
        <v>-6.5111830640610213</v>
      </c>
      <c r="N19" s="377">
        <v>4915270</v>
      </c>
      <c r="O19" s="379">
        <v>-6.4981989289448201</v>
      </c>
      <c r="P19" s="377">
        <v>129441</v>
      </c>
      <c r="Q19" s="378">
        <v>-3.3604097295844459</v>
      </c>
      <c r="R19" s="380">
        <v>-8.8000000000000007</v>
      </c>
      <c r="S19" s="374"/>
    </row>
    <row r="20" spans="1:19" s="375" customFormat="1" ht="21.75" customHeight="1">
      <c r="A20" s="1037">
        <v>12</v>
      </c>
      <c r="B20" s="1156">
        <v>360706</v>
      </c>
      <c r="C20" s="376">
        <v>2.5111546878108459</v>
      </c>
      <c r="D20" s="377">
        <v>124363</v>
      </c>
      <c r="E20" s="376">
        <v>3.520235736760613</v>
      </c>
      <c r="F20" s="377">
        <v>208417</v>
      </c>
      <c r="G20" s="376">
        <v>1.7949419269128963</v>
      </c>
      <c r="H20" s="377">
        <v>16075</v>
      </c>
      <c r="I20" s="378">
        <v>11.647451034865952</v>
      </c>
      <c r="J20" s="377">
        <v>11041374</v>
      </c>
      <c r="K20" s="379">
        <v>4.2760516026670192</v>
      </c>
      <c r="L20" s="377">
        <v>3753754</v>
      </c>
      <c r="M20" s="379">
        <v>3.9542881323169521</v>
      </c>
      <c r="N20" s="377">
        <v>7047756</v>
      </c>
      <c r="O20" s="379">
        <v>4.4246591782940881</v>
      </c>
      <c r="P20" s="377">
        <v>236798</v>
      </c>
      <c r="Q20" s="378">
        <v>4.9850590102591852</v>
      </c>
      <c r="R20" s="380">
        <v>-3.2</v>
      </c>
      <c r="S20" s="374"/>
    </row>
    <row r="21" spans="1:19" s="375" customFormat="1" ht="21.75" customHeight="1">
      <c r="A21" s="1036" t="s">
        <v>324</v>
      </c>
      <c r="B21" s="1155">
        <v>264827</v>
      </c>
      <c r="C21" s="369">
        <f t="shared" ref="C21:C35" si="0">(B21/B9-1)*100</f>
        <v>-3.8091052398352421</v>
      </c>
      <c r="D21" s="370">
        <v>94861</v>
      </c>
      <c r="E21" s="369">
        <f t="shared" ref="E21:E35" si="1">(D21/D9-1)*100</f>
        <v>0.16789508141328291</v>
      </c>
      <c r="F21" s="370">
        <v>150742</v>
      </c>
      <c r="G21" s="369">
        <f t="shared" ref="G21:G35" si="2">(F21/F9-1)*100</f>
        <v>-6.2024765104847219</v>
      </c>
      <c r="H21" s="370">
        <v>11112</v>
      </c>
      <c r="I21" s="371">
        <f t="shared" ref="I21:I35" si="3">(H21/H9-1)*100</f>
        <v>-1.0859889620793983</v>
      </c>
      <c r="J21" s="370">
        <v>7336415</v>
      </c>
      <c r="K21" s="372">
        <f t="shared" ref="K21:K35" si="4">(J21/J9-1)*100</f>
        <v>-3.8511869368728857</v>
      </c>
      <c r="L21" s="370">
        <v>2556662</v>
      </c>
      <c r="M21" s="372">
        <f t="shared" ref="M21:M35" si="5">(L21/L9-1)*100</f>
        <v>-3.8931972047529739</v>
      </c>
      <c r="N21" s="370">
        <v>4654342</v>
      </c>
      <c r="O21" s="372">
        <f t="shared" ref="O21:O35" si="6">(N21/N9-1)*100</f>
        <v>-3.8002118141359897</v>
      </c>
      <c r="P21" s="370">
        <v>123239</v>
      </c>
      <c r="Q21" s="371">
        <f t="shared" ref="Q21:Q35" si="7">(P21/P9-1)*100</f>
        <v>-4.0134899370677264</v>
      </c>
      <c r="R21" s="373">
        <v>3.1</v>
      </c>
      <c r="S21" s="374"/>
    </row>
    <row r="22" spans="1:19" s="375" customFormat="1" ht="21.75" customHeight="1">
      <c r="A22" s="1037">
        <v>2</v>
      </c>
      <c r="B22" s="1156">
        <v>272341</v>
      </c>
      <c r="C22" s="376">
        <f t="shared" si="0"/>
        <v>-5.506710338223253</v>
      </c>
      <c r="D22" s="377">
        <v>97555</v>
      </c>
      <c r="E22" s="376">
        <f t="shared" si="1"/>
        <v>-1.3390103055249347</v>
      </c>
      <c r="F22" s="377">
        <v>154047</v>
      </c>
      <c r="G22" s="376">
        <f t="shared" si="2"/>
        <v>-7.8633204540832775</v>
      </c>
      <c r="H22" s="377">
        <v>11379</v>
      </c>
      <c r="I22" s="378">
        <f t="shared" si="3"/>
        <v>-2.2254682935212267</v>
      </c>
      <c r="J22" s="377">
        <v>7245323</v>
      </c>
      <c r="K22" s="379">
        <f t="shared" si="4"/>
        <v>-6.4461718240569121</v>
      </c>
      <c r="L22" s="377">
        <v>2527121</v>
      </c>
      <c r="M22" s="379">
        <f t="shared" si="5"/>
        <v>-6.3887802304940848</v>
      </c>
      <c r="N22" s="377">
        <v>4593503</v>
      </c>
      <c r="O22" s="379">
        <f t="shared" si="6"/>
        <v>-6.0345095632607144</v>
      </c>
      <c r="P22" s="377">
        <v>122194</v>
      </c>
      <c r="Q22" s="378">
        <f>(P22/P10-1)*100</f>
        <v>-6.1612539069399563</v>
      </c>
      <c r="R22" s="380">
        <v>-0.8</v>
      </c>
      <c r="S22" s="374"/>
    </row>
    <row r="23" spans="1:19" s="375" customFormat="1" ht="21.75" customHeight="1">
      <c r="A23" s="1037">
        <v>3</v>
      </c>
      <c r="B23" s="1156">
        <v>327269</v>
      </c>
      <c r="C23" s="376">
        <f t="shared" si="0"/>
        <v>-1.6276707025285275</v>
      </c>
      <c r="D23" s="377">
        <v>118797</v>
      </c>
      <c r="E23" s="376">
        <f t="shared" si="1"/>
        <v>4.6641938979586461</v>
      </c>
      <c r="F23" s="377">
        <v>183325</v>
      </c>
      <c r="G23" s="376">
        <f t="shared" si="2"/>
        <v>-5.4528669712941902</v>
      </c>
      <c r="H23" s="377">
        <v>13865</v>
      </c>
      <c r="I23" s="378">
        <f t="shared" si="3"/>
        <v>0.82169866201280417</v>
      </c>
      <c r="J23" s="377">
        <v>8571492</v>
      </c>
      <c r="K23" s="379">
        <f t="shared" si="4"/>
        <v>-0.62252570553260611</v>
      </c>
      <c r="L23" s="377">
        <v>3001837</v>
      </c>
      <c r="M23" s="379">
        <f t="shared" si="5"/>
        <v>-0.39340437131453188</v>
      </c>
      <c r="N23" s="377">
        <v>5420796</v>
      </c>
      <c r="O23" s="379">
        <f t="shared" si="6"/>
        <v>-0.76242443170574381</v>
      </c>
      <c r="P23" s="377">
        <v>145618</v>
      </c>
      <c r="Q23" s="378">
        <f t="shared" si="7"/>
        <v>0.63789350012093404</v>
      </c>
      <c r="R23" s="380">
        <v>1.3</v>
      </c>
      <c r="S23" s="374"/>
    </row>
    <row r="24" spans="1:19" s="375" customFormat="1" ht="21.75" customHeight="1">
      <c r="A24" s="1036">
        <v>4</v>
      </c>
      <c r="B24" s="382">
        <v>314331</v>
      </c>
      <c r="C24" s="381">
        <f t="shared" si="0"/>
        <v>0.73839763866587749</v>
      </c>
      <c r="D24" s="382">
        <v>115967</v>
      </c>
      <c r="E24" s="381">
        <f t="shared" si="1"/>
        <v>9.6884340357913157</v>
      </c>
      <c r="F24" s="382">
        <v>184755</v>
      </c>
      <c r="G24" s="381">
        <f t="shared" si="2"/>
        <v>-0.56724916446458939</v>
      </c>
      <c r="H24" s="382">
        <v>13610</v>
      </c>
      <c r="I24" s="383">
        <f t="shared" si="3"/>
        <v>-6.9147117160248905</v>
      </c>
      <c r="J24" s="382">
        <v>8415939</v>
      </c>
      <c r="K24" s="381">
        <f t="shared" si="4"/>
        <v>9.6124826808156705</v>
      </c>
      <c r="L24" s="382">
        <v>2936856</v>
      </c>
      <c r="M24" s="381">
        <f t="shared" si="5"/>
        <v>9.4350534271954842</v>
      </c>
      <c r="N24" s="382">
        <v>5336854</v>
      </c>
      <c r="O24" s="381">
        <f t="shared" si="6"/>
        <v>9.9155972583989218</v>
      </c>
      <c r="P24" s="382">
        <v>142229</v>
      </c>
      <c r="Q24" s="383">
        <f t="shared" si="7"/>
        <v>6.2338011547395933</v>
      </c>
      <c r="R24" s="384">
        <v>5.4</v>
      </c>
      <c r="S24" s="374"/>
    </row>
    <row r="25" spans="1:19" s="375" customFormat="1" ht="21.75" customHeight="1">
      <c r="A25" s="1037">
        <v>5</v>
      </c>
      <c r="B25" s="386">
        <v>270921</v>
      </c>
      <c r="C25" s="385">
        <f t="shared" si="0"/>
        <v>1.3698271346254565</v>
      </c>
      <c r="D25" s="386">
        <v>99510</v>
      </c>
      <c r="E25" s="385">
        <f t="shared" si="1"/>
        <v>10.082304526748963</v>
      </c>
      <c r="F25" s="386">
        <v>160221</v>
      </c>
      <c r="G25" s="385">
        <f t="shared" si="2"/>
        <v>1.305672879941322</v>
      </c>
      <c r="H25" s="386">
        <v>11189</v>
      </c>
      <c r="I25" s="387">
        <f t="shared" si="3"/>
        <v>2.1826484018264924</v>
      </c>
      <c r="J25" s="386">
        <v>7953511</v>
      </c>
      <c r="K25" s="385">
        <f t="shared" si="4"/>
        <v>4.9557908899792835</v>
      </c>
      <c r="L25" s="386">
        <v>2760532</v>
      </c>
      <c r="M25" s="385">
        <f t="shared" si="5"/>
        <v>5.0859806915076078</v>
      </c>
      <c r="N25" s="386">
        <v>5062281</v>
      </c>
      <c r="O25" s="385">
        <f t="shared" si="6"/>
        <v>5.0043123636440479</v>
      </c>
      <c r="P25" s="386">
        <v>130698</v>
      </c>
      <c r="Q25" s="387">
        <f t="shared" si="7"/>
        <v>3.1278110057285424</v>
      </c>
      <c r="R25" s="388">
        <v>8.6</v>
      </c>
      <c r="S25" s="374"/>
    </row>
    <row r="26" spans="1:19" s="375" customFormat="1" ht="21.75" customHeight="1">
      <c r="A26" s="1037">
        <v>6</v>
      </c>
      <c r="B26" s="390">
        <v>298696</v>
      </c>
      <c r="C26" s="389">
        <f t="shared" si="0"/>
        <v>-2.1557470756067398</v>
      </c>
      <c r="D26" s="390">
        <v>110444</v>
      </c>
      <c r="E26" s="389">
        <f t="shared" si="1"/>
        <v>6.620585793446998</v>
      </c>
      <c r="F26" s="390">
        <v>175460</v>
      </c>
      <c r="G26" s="389">
        <f t="shared" si="2"/>
        <v>-1.5265461892468246</v>
      </c>
      <c r="H26" s="390">
        <v>12792</v>
      </c>
      <c r="I26" s="391">
        <f t="shared" si="3"/>
        <v>4.5610593428150992</v>
      </c>
      <c r="J26" s="390">
        <v>8240612</v>
      </c>
      <c r="K26" s="389">
        <f t="shared" si="4"/>
        <v>0.17666983261406255</v>
      </c>
      <c r="L26" s="390">
        <v>2867080</v>
      </c>
      <c r="M26" s="389">
        <f t="shared" si="5"/>
        <v>0.13928997042358393</v>
      </c>
      <c r="N26" s="390">
        <v>5231532</v>
      </c>
      <c r="O26" s="389">
        <f t="shared" si="6"/>
        <v>0.26181176192359157</v>
      </c>
      <c r="P26" s="390">
        <v>142000</v>
      </c>
      <c r="Q26" s="391">
        <f t="shared" si="7"/>
        <v>7.1177386732812487E-2</v>
      </c>
      <c r="R26" s="392">
        <v>12.3</v>
      </c>
      <c r="S26" s="374"/>
    </row>
    <row r="27" spans="1:19" s="375" customFormat="1" ht="21.75" customHeight="1">
      <c r="A27" s="1036">
        <v>7</v>
      </c>
      <c r="B27" s="1155">
        <v>306210</v>
      </c>
      <c r="C27" s="369">
        <f t="shared" si="0"/>
        <v>-3.3055659060623133</v>
      </c>
      <c r="D27" s="370">
        <v>107648</v>
      </c>
      <c r="E27" s="369">
        <f t="shared" si="1"/>
        <v>-2.0455703574288386</v>
      </c>
      <c r="F27" s="370">
        <v>184694</v>
      </c>
      <c r="G27" s="369">
        <f t="shared" si="2"/>
        <v>-1.8587400102023421</v>
      </c>
      <c r="H27" s="370">
        <v>13867</v>
      </c>
      <c r="I27" s="371">
        <f t="shared" si="3"/>
        <v>-9.0926969975088525</v>
      </c>
      <c r="J27" s="370">
        <v>9257655</v>
      </c>
      <c r="K27" s="369">
        <f t="shared" si="4"/>
        <v>5.0159044108663897</v>
      </c>
      <c r="L27" s="370">
        <v>3156151</v>
      </c>
      <c r="M27" s="369">
        <f t="shared" si="5"/>
        <v>4.6613872010818458</v>
      </c>
      <c r="N27" s="370">
        <v>5900345</v>
      </c>
      <c r="O27" s="369">
        <f t="shared" si="6"/>
        <v>5.3266649386963349</v>
      </c>
      <c r="P27" s="370">
        <v>201159</v>
      </c>
      <c r="Q27" s="371">
        <f t="shared" si="7"/>
        <v>4.8484027166066479</v>
      </c>
      <c r="R27" s="373">
        <v>14.6</v>
      </c>
      <c r="S27" s="374"/>
    </row>
    <row r="28" spans="1:19" s="375" customFormat="1" ht="21.75" customHeight="1">
      <c r="A28" s="1037">
        <v>8</v>
      </c>
      <c r="B28" s="1157">
        <v>265947</v>
      </c>
      <c r="C28" s="393">
        <f t="shared" si="0"/>
        <v>-3.3141498493072463</v>
      </c>
      <c r="D28" s="394">
        <v>92303</v>
      </c>
      <c r="E28" s="393">
        <f t="shared" si="1"/>
        <v>-4.2619176036178041</v>
      </c>
      <c r="F28" s="394">
        <v>161972</v>
      </c>
      <c r="G28" s="393">
        <f t="shared" si="2"/>
        <v>2.8916274933299402</v>
      </c>
      <c r="H28" s="394">
        <v>11672</v>
      </c>
      <c r="I28" s="395">
        <f t="shared" si="3"/>
        <v>-6.0754808079182432</v>
      </c>
      <c r="J28" s="394">
        <v>7838540</v>
      </c>
      <c r="K28" s="393">
        <f t="shared" si="4"/>
        <v>6.7432201685304616</v>
      </c>
      <c r="L28" s="394">
        <v>2723876</v>
      </c>
      <c r="M28" s="393">
        <f t="shared" si="5"/>
        <v>6.7257942990001984</v>
      </c>
      <c r="N28" s="394">
        <v>4985803</v>
      </c>
      <c r="O28" s="393">
        <f t="shared" si="6"/>
        <v>6.881411181918029</v>
      </c>
      <c r="P28" s="394">
        <v>128861</v>
      </c>
      <c r="Q28" s="395">
        <f t="shared" si="7"/>
        <v>4.5779905859438363</v>
      </c>
      <c r="R28" s="396">
        <v>13.7</v>
      </c>
      <c r="S28" s="374"/>
    </row>
    <row r="29" spans="1:19" s="375" customFormat="1" ht="21.75" customHeight="1">
      <c r="A29" s="1037">
        <v>9</v>
      </c>
      <c r="B29" s="1158">
        <v>283369</v>
      </c>
      <c r="C29" s="397">
        <f t="shared" si="0"/>
        <v>-2.4661485402741157</v>
      </c>
      <c r="D29" s="398">
        <v>100979</v>
      </c>
      <c r="E29" s="397">
        <f t="shared" si="1"/>
        <v>-1.9649913109326955</v>
      </c>
      <c r="F29" s="398">
        <v>169888</v>
      </c>
      <c r="G29" s="397">
        <f t="shared" si="2"/>
        <v>3.3752989211456752</v>
      </c>
      <c r="H29" s="398">
        <v>12501</v>
      </c>
      <c r="I29" s="399">
        <f t="shared" si="3"/>
        <v>-4.9353612167300387</v>
      </c>
      <c r="J29" s="398">
        <v>8133440</v>
      </c>
      <c r="K29" s="397">
        <f t="shared" si="4"/>
        <v>8.8004982640751415</v>
      </c>
      <c r="L29" s="398">
        <v>2832500</v>
      </c>
      <c r="M29" s="397">
        <f t="shared" si="5"/>
        <v>8.5183349053965287</v>
      </c>
      <c r="N29" s="398">
        <v>5165316</v>
      </c>
      <c r="O29" s="397">
        <f t="shared" si="6"/>
        <v>9.111003567595354</v>
      </c>
      <c r="P29" s="398">
        <v>135624</v>
      </c>
      <c r="Q29" s="399">
        <f t="shared" si="7"/>
        <v>5.42500680166349</v>
      </c>
      <c r="R29" s="400">
        <v>10.4</v>
      </c>
      <c r="S29" s="374"/>
    </row>
    <row r="30" spans="1:19" s="375" customFormat="1" ht="21.75" customHeight="1">
      <c r="A30" s="1036">
        <v>10</v>
      </c>
      <c r="B30" s="1155">
        <v>305046</v>
      </c>
      <c r="C30" s="369">
        <f t="shared" si="0"/>
        <v>-3.5092047826912109</v>
      </c>
      <c r="D30" s="370">
        <v>110529</v>
      </c>
      <c r="E30" s="369">
        <f t="shared" si="1"/>
        <v>-0.14725544754815578</v>
      </c>
      <c r="F30" s="370">
        <v>180550</v>
      </c>
      <c r="G30" s="369">
        <f t="shared" si="2"/>
        <v>-1.5539803707742661</v>
      </c>
      <c r="H30" s="370">
        <v>13968</v>
      </c>
      <c r="I30" s="371">
        <f t="shared" si="3"/>
        <v>-10.110045691485936</v>
      </c>
      <c r="J30" s="370">
        <v>8467065</v>
      </c>
      <c r="K30" s="369">
        <f t="shared" si="4"/>
        <v>2.7804651851600193</v>
      </c>
      <c r="L30" s="370">
        <v>2947034</v>
      </c>
      <c r="M30" s="369">
        <f t="shared" si="5"/>
        <v>2.4930173742266692</v>
      </c>
      <c r="N30" s="370">
        <v>5376801</v>
      </c>
      <c r="O30" s="369">
        <f t="shared" si="6"/>
        <v>3.1072145697017772</v>
      </c>
      <c r="P30" s="370">
        <v>143230</v>
      </c>
      <c r="Q30" s="371">
        <f t="shared" si="7"/>
        <v>0.46504450539044395</v>
      </c>
      <c r="R30" s="373">
        <v>6.6</v>
      </c>
      <c r="S30" s="374"/>
    </row>
    <row r="31" spans="1:19" s="375" customFormat="1" ht="21" customHeight="1">
      <c r="A31" s="1037">
        <v>11</v>
      </c>
      <c r="B31" s="1156">
        <v>311655</v>
      </c>
      <c r="C31" s="376">
        <f t="shared" si="0"/>
        <v>3.2921033269035727</v>
      </c>
      <c r="D31" s="377">
        <v>112679</v>
      </c>
      <c r="E31" s="376">
        <f t="shared" si="1"/>
        <v>6.1017523705496179</v>
      </c>
      <c r="F31" s="377">
        <v>184347</v>
      </c>
      <c r="G31" s="376">
        <f t="shared" si="2"/>
        <v>7.3244996099344428</v>
      </c>
      <c r="H31" s="377">
        <v>14630</v>
      </c>
      <c r="I31" s="378">
        <f t="shared" si="3"/>
        <v>4.3956043956044022</v>
      </c>
      <c r="J31" s="377">
        <v>8534473</v>
      </c>
      <c r="K31" s="376">
        <f t="shared" si="4"/>
        <v>9.970217942603977</v>
      </c>
      <c r="L31" s="377">
        <v>2975945</v>
      </c>
      <c r="M31" s="376">
        <f t="shared" si="5"/>
        <v>9.6707752201379282</v>
      </c>
      <c r="N31" s="377">
        <v>5418925</v>
      </c>
      <c r="O31" s="376">
        <f t="shared" si="6"/>
        <v>10.246741277691761</v>
      </c>
      <c r="P31" s="377">
        <v>139603</v>
      </c>
      <c r="Q31" s="378">
        <f t="shared" si="7"/>
        <v>7.8506810052456411</v>
      </c>
      <c r="R31" s="380">
        <v>7</v>
      </c>
      <c r="S31" s="374"/>
    </row>
    <row r="32" spans="1:19" s="375" customFormat="1" ht="21" customHeight="1">
      <c r="A32" s="1037">
        <v>12</v>
      </c>
      <c r="B32" s="1156">
        <v>359157</v>
      </c>
      <c r="C32" s="376">
        <f t="shared" si="0"/>
        <v>-0.42943560683770254</v>
      </c>
      <c r="D32" s="377">
        <v>126899</v>
      </c>
      <c r="E32" s="376">
        <f t="shared" si="1"/>
        <v>2.0391917210102584</v>
      </c>
      <c r="F32" s="377">
        <v>215714</v>
      </c>
      <c r="G32" s="376">
        <f t="shared" si="2"/>
        <v>3.50115393657906</v>
      </c>
      <c r="H32" s="377">
        <v>16545</v>
      </c>
      <c r="I32" s="378">
        <f t="shared" si="3"/>
        <v>2.9237947122861652</v>
      </c>
      <c r="J32" s="377">
        <v>11481891</v>
      </c>
      <c r="K32" s="376">
        <f t="shared" si="4"/>
        <v>3.9896936739938438</v>
      </c>
      <c r="L32" s="377">
        <v>3894674</v>
      </c>
      <c r="M32" s="376">
        <f t="shared" si="5"/>
        <v>3.7541085537304841</v>
      </c>
      <c r="N32" s="377">
        <v>7341357</v>
      </c>
      <c r="O32" s="376">
        <f t="shared" si="6"/>
        <v>4.1658791819694008</v>
      </c>
      <c r="P32" s="377">
        <v>245860</v>
      </c>
      <c r="Q32" s="378">
        <f t="shared" si="7"/>
        <v>3.8268904298178086</v>
      </c>
      <c r="R32" s="380">
        <v>2.6</v>
      </c>
      <c r="S32" s="374"/>
    </row>
    <row r="33" spans="1:19" s="375" customFormat="1" ht="21.75" customHeight="1">
      <c r="A33" s="1036" t="s">
        <v>449</v>
      </c>
      <c r="B33" s="1155">
        <v>268100</v>
      </c>
      <c r="C33" s="369">
        <f t="shared" si="0"/>
        <v>1.2359011732187453</v>
      </c>
      <c r="D33" s="370">
        <v>98204</v>
      </c>
      <c r="E33" s="369">
        <f t="shared" si="1"/>
        <v>3.5241036885548249</v>
      </c>
      <c r="F33" s="370">
        <v>158737</v>
      </c>
      <c r="G33" s="369">
        <f t="shared" si="2"/>
        <v>5.3037640471799596</v>
      </c>
      <c r="H33" s="370">
        <v>11159</v>
      </c>
      <c r="I33" s="371">
        <f t="shared" si="3"/>
        <v>0.42296616270698362</v>
      </c>
      <c r="J33" s="370">
        <v>7809564</v>
      </c>
      <c r="K33" s="369">
        <f t="shared" si="4"/>
        <v>6.4493216373392226</v>
      </c>
      <c r="L33" s="370">
        <v>2715620</v>
      </c>
      <c r="M33" s="369">
        <f t="shared" si="5"/>
        <v>6.2174037866561838</v>
      </c>
      <c r="N33" s="370">
        <v>4966757</v>
      </c>
      <c r="O33" s="369">
        <f t="shared" si="6"/>
        <v>6.7123344180552325</v>
      </c>
      <c r="P33" s="370">
        <v>127187</v>
      </c>
      <c r="Q33" s="371">
        <f t="shared" si="7"/>
        <v>3.2035313496539208</v>
      </c>
      <c r="R33" s="373">
        <v>1.3</v>
      </c>
      <c r="S33" s="374"/>
    </row>
    <row r="34" spans="1:19" s="375" customFormat="1" ht="21" customHeight="1">
      <c r="A34" s="1037">
        <v>2</v>
      </c>
      <c r="B34" s="1156">
        <v>268852</v>
      </c>
      <c r="C34" s="376">
        <f t="shared" si="0"/>
        <v>-1.2811144851491374</v>
      </c>
      <c r="D34" s="377">
        <v>98878</v>
      </c>
      <c r="E34" s="376">
        <f t="shared" si="1"/>
        <v>1.3561580646814564</v>
      </c>
      <c r="F34" s="377">
        <v>158564</v>
      </c>
      <c r="G34" s="376">
        <f t="shared" si="2"/>
        <v>2.9322219841996233</v>
      </c>
      <c r="H34" s="377">
        <v>11410</v>
      </c>
      <c r="I34" s="378">
        <f t="shared" si="3"/>
        <v>0.27243167237893662</v>
      </c>
      <c r="J34" s="377">
        <v>7664945</v>
      </c>
      <c r="K34" s="376">
        <f t="shared" si="4"/>
        <v>5.791625852981297</v>
      </c>
      <c r="L34" s="377">
        <v>2667737</v>
      </c>
      <c r="M34" s="376">
        <f t="shared" si="5"/>
        <v>5.5642765027871688</v>
      </c>
      <c r="N34" s="377">
        <v>4871033</v>
      </c>
      <c r="O34" s="376">
        <f t="shared" si="6"/>
        <v>6.0417942472226427</v>
      </c>
      <c r="P34" s="377">
        <v>126175</v>
      </c>
      <c r="Q34" s="378">
        <f t="shared" si="7"/>
        <v>3.2579341047841881</v>
      </c>
      <c r="R34" s="380">
        <v>1.2</v>
      </c>
      <c r="S34" s="374"/>
    </row>
    <row r="35" spans="1:19" s="375" customFormat="1" ht="21" customHeight="1" thickBot="1">
      <c r="A35" s="1037">
        <v>3</v>
      </c>
      <c r="B35" s="1156">
        <v>326261</v>
      </c>
      <c r="C35" s="376">
        <f t="shared" si="0"/>
        <v>-0.30800350781773345</v>
      </c>
      <c r="D35" s="377">
        <v>121325</v>
      </c>
      <c r="E35" s="376">
        <f t="shared" si="1"/>
        <v>2.1279998653164656</v>
      </c>
      <c r="F35" s="377">
        <v>190969</v>
      </c>
      <c r="G35" s="376">
        <f t="shared" si="2"/>
        <v>4.1696440747306607</v>
      </c>
      <c r="H35" s="377">
        <v>13967</v>
      </c>
      <c r="I35" s="378">
        <f t="shared" si="3"/>
        <v>0.73566534439235554</v>
      </c>
      <c r="J35" s="377">
        <v>9022410</v>
      </c>
      <c r="K35" s="376">
        <f t="shared" si="4"/>
        <v>5.2606710710340732</v>
      </c>
      <c r="L35" s="377">
        <v>3149575</v>
      </c>
      <c r="M35" s="376">
        <f t="shared" si="5"/>
        <v>4.9215863486258504</v>
      </c>
      <c r="N35" s="377">
        <v>5723725</v>
      </c>
      <c r="O35" s="376">
        <f t="shared" si="6"/>
        <v>5.5882752274758252</v>
      </c>
      <c r="P35" s="377">
        <v>149110</v>
      </c>
      <c r="Q35" s="378">
        <f t="shared" si="7"/>
        <v>2.3980551854853038</v>
      </c>
      <c r="R35" s="380">
        <v>2.7</v>
      </c>
      <c r="S35" s="374"/>
    </row>
    <row r="36" spans="1:19" ht="19.5" customHeight="1">
      <c r="A36" s="2228" t="s">
        <v>390</v>
      </c>
      <c r="B36" s="2238" t="s">
        <v>155</v>
      </c>
      <c r="C36" s="2239"/>
      <c r="D36" s="2239"/>
      <c r="E36" s="2239"/>
      <c r="F36" s="2239"/>
      <c r="G36" s="2239"/>
      <c r="H36" s="2239"/>
      <c r="I36" s="2239"/>
      <c r="J36" s="2239"/>
      <c r="K36" s="2239"/>
      <c r="L36" s="2239"/>
      <c r="M36" s="2239"/>
      <c r="N36" s="2239"/>
      <c r="O36" s="2239"/>
      <c r="P36" s="2239"/>
      <c r="Q36" s="2239"/>
      <c r="R36" s="2240"/>
      <c r="S36" s="3"/>
    </row>
    <row r="37" spans="1:19" ht="19.5" customHeight="1">
      <c r="A37" s="2229"/>
      <c r="B37" s="2241" t="s">
        <v>156</v>
      </c>
      <c r="C37" s="2241"/>
      <c r="D37" s="2241"/>
      <c r="E37" s="2241"/>
      <c r="F37" s="2241"/>
      <c r="G37" s="2241"/>
      <c r="H37" s="2241"/>
      <c r="I37" s="2241"/>
      <c r="J37" s="2241"/>
      <c r="K37" s="2241"/>
      <c r="L37" s="2241"/>
      <c r="M37" s="2242"/>
      <c r="N37" s="2242"/>
      <c r="O37" s="2242"/>
      <c r="P37" s="2242"/>
      <c r="Q37" s="2242"/>
      <c r="R37" s="2243"/>
      <c r="S37" s="3"/>
    </row>
    <row r="38" spans="1:19" ht="19.5" customHeight="1">
      <c r="A38" s="2229"/>
      <c r="B38" s="2244" t="s">
        <v>157</v>
      </c>
      <c r="C38" s="2245"/>
      <c r="D38" s="2245"/>
      <c r="E38" s="2245"/>
      <c r="F38" s="2245"/>
      <c r="G38" s="2245"/>
      <c r="H38" s="2245"/>
      <c r="I38" s="2245"/>
      <c r="J38" s="2245"/>
      <c r="K38" s="2245"/>
      <c r="L38" s="2246"/>
      <c r="M38" s="2246"/>
      <c r="N38" s="2246"/>
      <c r="O38" s="2246"/>
      <c r="P38" s="2246"/>
      <c r="Q38" s="2246"/>
      <c r="R38" s="2247"/>
      <c r="S38" s="3"/>
    </row>
    <row r="39" spans="1:19" ht="19.5" customHeight="1">
      <c r="A39" s="2229"/>
      <c r="B39" s="2241" t="s">
        <v>158</v>
      </c>
      <c r="C39" s="2241"/>
      <c r="D39" s="2241"/>
      <c r="E39" s="2241"/>
      <c r="F39" s="2241"/>
      <c r="G39" s="2241"/>
      <c r="H39" s="2241"/>
      <c r="I39" s="2241"/>
      <c r="J39" s="2241"/>
      <c r="K39" s="2241"/>
      <c r="L39" s="2242"/>
      <c r="M39" s="2242"/>
      <c r="N39" s="2242"/>
      <c r="O39" s="2242"/>
      <c r="P39" s="2242"/>
      <c r="Q39" s="2242"/>
      <c r="R39" s="2243"/>
    </row>
    <row r="40" spans="1:19" ht="21" customHeight="1" thickBot="1">
      <c r="A40" s="2230"/>
      <c r="B40" s="2231" t="s">
        <v>159</v>
      </c>
      <c r="C40" s="2231"/>
      <c r="D40" s="2231"/>
      <c r="E40" s="2231"/>
      <c r="F40" s="2231"/>
      <c r="G40" s="2231"/>
      <c r="H40" s="2231"/>
      <c r="I40" s="2231"/>
      <c r="J40" s="2231"/>
      <c r="K40" s="2231"/>
      <c r="L40" s="2232"/>
      <c r="M40" s="2232"/>
      <c r="N40" s="2232"/>
      <c r="O40" s="2232"/>
      <c r="P40" s="2232"/>
      <c r="Q40" s="2232"/>
      <c r="R40" s="2233"/>
    </row>
    <row r="41" spans="1:19">
      <c r="A41" s="401"/>
      <c r="B41" s="402"/>
      <c r="C41" s="402"/>
      <c r="D41" s="402"/>
      <c r="E41" s="402"/>
      <c r="F41" s="402"/>
      <c r="G41" s="402"/>
      <c r="H41" s="402"/>
      <c r="I41" s="402"/>
      <c r="J41" s="402"/>
      <c r="K41" s="402"/>
      <c r="L41" s="403"/>
      <c r="M41" s="404"/>
      <c r="N41" s="405"/>
      <c r="O41" s="404"/>
      <c r="P41" s="405"/>
      <c r="Q41" s="406"/>
      <c r="R41" s="406"/>
    </row>
    <row r="53" spans="1:17">
      <c r="A53" s="18"/>
    </row>
    <row r="54" spans="1:17">
      <c r="A54" s="18"/>
    </row>
    <row r="55" spans="1:17">
      <c r="A55" s="18"/>
    </row>
    <row r="56" spans="1:17">
      <c r="A56" s="18"/>
    </row>
    <row r="57" spans="1:17">
      <c r="A57" s="18"/>
      <c r="B57" s="407"/>
      <c r="C57" s="408"/>
      <c r="D57" s="408"/>
      <c r="E57" s="408"/>
      <c r="F57" s="275"/>
      <c r="G57" s="275"/>
      <c r="H57" s="275"/>
      <c r="I57" s="275"/>
      <c r="J57" s="408"/>
      <c r="K57" s="407"/>
      <c r="L57" s="407"/>
      <c r="Q57" s="407"/>
    </row>
    <row r="58" spans="1:17">
      <c r="A58" s="18"/>
      <c r="C58" s="275"/>
      <c r="D58" s="275"/>
      <c r="E58" s="275"/>
      <c r="F58" s="275"/>
      <c r="G58" s="275"/>
      <c r="H58" s="275"/>
      <c r="I58" s="275"/>
      <c r="J58" s="275"/>
      <c r="L58" s="407"/>
    </row>
    <row r="59" spans="1:17">
      <c r="A59" s="18"/>
    </row>
    <row r="60" spans="1:17">
      <c r="A60" s="18"/>
    </row>
    <row r="61" spans="1:17">
      <c r="A61" s="18"/>
    </row>
    <row r="62" spans="1:17">
      <c r="A62" s="18"/>
    </row>
    <row r="63" spans="1:17">
      <c r="A63" s="18"/>
    </row>
    <row r="64" spans="1:17">
      <c r="A64" s="18"/>
    </row>
    <row r="65" spans="1:18">
      <c r="A65" s="18"/>
    </row>
    <row r="66" spans="1:18">
      <c r="A66" s="18"/>
    </row>
    <row r="69" spans="1:18">
      <c r="A69" s="18"/>
      <c r="B69" s="18"/>
      <c r="C69" s="18"/>
      <c r="D69" s="18"/>
      <c r="E69" s="18"/>
      <c r="F69" s="18"/>
      <c r="G69" s="18"/>
      <c r="H69" s="18"/>
      <c r="I69" s="18"/>
      <c r="J69" s="18"/>
      <c r="K69" s="18"/>
      <c r="L69" s="18"/>
      <c r="M69" s="18"/>
      <c r="N69" s="18"/>
      <c r="O69" s="18"/>
      <c r="P69" s="18"/>
      <c r="Q69" s="18"/>
      <c r="R69" s="18"/>
    </row>
    <row r="70" spans="1:18">
      <c r="A70" s="18"/>
      <c r="B70" s="18"/>
      <c r="C70" s="18"/>
      <c r="D70" s="18"/>
      <c r="E70" s="18"/>
      <c r="F70" s="18"/>
      <c r="G70" s="18"/>
      <c r="H70" s="18"/>
      <c r="I70" s="18"/>
      <c r="J70" s="18"/>
      <c r="K70" s="18"/>
      <c r="L70" s="18"/>
      <c r="M70" s="18"/>
      <c r="N70" s="18"/>
      <c r="O70" s="18"/>
      <c r="P70" s="18"/>
      <c r="Q70" s="18"/>
      <c r="R70" s="18"/>
    </row>
    <row r="71" spans="1:18">
      <c r="A71" s="18"/>
      <c r="B71" s="18"/>
      <c r="C71" s="18"/>
      <c r="D71" s="18"/>
      <c r="E71" s="18"/>
      <c r="F71" s="18"/>
      <c r="G71" s="18"/>
      <c r="H71" s="18"/>
      <c r="I71" s="18"/>
      <c r="J71" s="18"/>
      <c r="K71" s="18"/>
      <c r="L71" s="18"/>
      <c r="M71" s="18"/>
      <c r="N71" s="18"/>
      <c r="O71" s="18"/>
      <c r="P71" s="18"/>
      <c r="Q71" s="18"/>
      <c r="R71" s="18"/>
    </row>
    <row r="72" spans="1:18">
      <c r="A72" s="18"/>
      <c r="B72" s="18"/>
      <c r="C72" s="18"/>
      <c r="D72" s="18"/>
      <c r="E72" s="18"/>
      <c r="F72" s="18"/>
      <c r="G72" s="18"/>
      <c r="H72" s="18"/>
      <c r="I72" s="18"/>
      <c r="J72" s="18"/>
      <c r="K72" s="18"/>
      <c r="L72" s="18"/>
      <c r="M72" s="18"/>
      <c r="N72" s="18"/>
      <c r="O72" s="18"/>
      <c r="P72" s="18"/>
      <c r="Q72" s="18"/>
      <c r="R72" s="18"/>
    </row>
    <row r="73" spans="1:18">
      <c r="A73" s="18"/>
      <c r="B73" s="18"/>
      <c r="C73" s="18"/>
      <c r="D73" s="18"/>
      <c r="E73" s="18"/>
      <c r="F73" s="18"/>
      <c r="G73" s="18"/>
      <c r="H73" s="18"/>
      <c r="I73" s="18"/>
      <c r="J73" s="18"/>
      <c r="K73" s="18"/>
      <c r="L73" s="18"/>
      <c r="M73" s="18"/>
      <c r="N73" s="18"/>
      <c r="O73" s="18"/>
      <c r="P73" s="18"/>
      <c r="Q73" s="18"/>
      <c r="R73" s="18"/>
    </row>
    <row r="74" spans="1:18">
      <c r="A74" s="18"/>
      <c r="B74" s="18"/>
      <c r="C74" s="18"/>
      <c r="D74" s="18"/>
      <c r="E74" s="18"/>
      <c r="F74" s="18"/>
      <c r="G74" s="18"/>
      <c r="H74" s="18"/>
      <c r="I74" s="18"/>
      <c r="J74" s="18"/>
      <c r="K74" s="18"/>
      <c r="L74" s="18"/>
      <c r="M74" s="18"/>
      <c r="N74" s="18"/>
      <c r="O74" s="18"/>
      <c r="P74" s="18"/>
      <c r="Q74" s="18"/>
      <c r="R74" s="18"/>
    </row>
    <row r="75" spans="1:18">
      <c r="A75" s="18"/>
      <c r="B75" s="18"/>
      <c r="C75" s="18"/>
      <c r="D75" s="18"/>
      <c r="E75" s="18"/>
      <c r="F75" s="18"/>
      <c r="G75" s="18"/>
      <c r="H75" s="18"/>
      <c r="I75" s="18"/>
      <c r="J75" s="18"/>
      <c r="K75" s="18"/>
      <c r="L75" s="18"/>
      <c r="M75" s="18"/>
      <c r="N75" s="18"/>
      <c r="O75" s="18"/>
      <c r="P75" s="18"/>
      <c r="Q75" s="18"/>
      <c r="R75" s="18"/>
    </row>
    <row r="76" spans="1:18">
      <c r="A76" s="18"/>
      <c r="B76" s="18"/>
      <c r="C76" s="18"/>
      <c r="D76" s="18"/>
      <c r="E76" s="18"/>
      <c r="F76" s="18"/>
      <c r="G76" s="18"/>
      <c r="H76" s="18"/>
      <c r="I76" s="18"/>
      <c r="J76" s="18"/>
      <c r="K76" s="18"/>
      <c r="L76" s="18"/>
      <c r="M76" s="18"/>
      <c r="N76" s="18"/>
      <c r="O76" s="18"/>
      <c r="P76" s="18"/>
      <c r="Q76" s="18"/>
      <c r="R76" s="18"/>
    </row>
    <row r="77" spans="1:18">
      <c r="A77" s="18"/>
      <c r="B77" s="18"/>
      <c r="C77" s="18"/>
      <c r="D77" s="18"/>
      <c r="E77" s="18"/>
      <c r="F77" s="18"/>
      <c r="G77" s="18"/>
      <c r="H77" s="18"/>
      <c r="I77" s="18"/>
      <c r="J77" s="18"/>
      <c r="K77" s="18"/>
      <c r="L77" s="18"/>
      <c r="M77" s="18"/>
      <c r="N77" s="18"/>
      <c r="O77" s="18"/>
      <c r="P77" s="18"/>
      <c r="Q77" s="18"/>
      <c r="R77" s="18"/>
    </row>
    <row r="78" spans="1:18">
      <c r="A78" s="18"/>
      <c r="B78" s="18"/>
      <c r="C78" s="18"/>
      <c r="D78" s="18"/>
      <c r="E78" s="18"/>
      <c r="F78" s="18"/>
      <c r="G78" s="18"/>
      <c r="H78" s="18"/>
      <c r="I78" s="18"/>
      <c r="J78" s="18"/>
      <c r="K78" s="18"/>
      <c r="L78" s="18"/>
      <c r="M78" s="18"/>
      <c r="N78" s="18"/>
      <c r="O78" s="18"/>
      <c r="P78" s="18"/>
      <c r="Q78" s="18"/>
      <c r="R78" s="18"/>
    </row>
    <row r="79" spans="1:18">
      <c r="A79" s="18"/>
      <c r="B79" s="18"/>
      <c r="C79" s="18"/>
      <c r="D79" s="18"/>
      <c r="E79" s="18"/>
      <c r="F79" s="18"/>
      <c r="G79" s="18"/>
      <c r="H79" s="18"/>
      <c r="I79" s="18"/>
      <c r="J79" s="18"/>
      <c r="K79" s="18"/>
      <c r="L79" s="18"/>
      <c r="M79" s="18"/>
      <c r="N79" s="18"/>
      <c r="O79" s="18"/>
      <c r="P79" s="18"/>
      <c r="Q79" s="18"/>
      <c r="R79" s="18"/>
    </row>
    <row r="80" spans="1:18">
      <c r="A80" s="18"/>
      <c r="B80" s="18"/>
      <c r="C80" s="18"/>
      <c r="D80" s="18"/>
      <c r="E80" s="18"/>
      <c r="F80" s="18"/>
      <c r="G80" s="18"/>
      <c r="H80" s="18"/>
      <c r="I80" s="18"/>
      <c r="J80" s="18"/>
      <c r="K80" s="18"/>
      <c r="L80" s="18"/>
      <c r="M80" s="18"/>
      <c r="N80" s="18"/>
      <c r="O80" s="18"/>
      <c r="P80" s="18"/>
      <c r="Q80" s="18"/>
      <c r="R80" s="18"/>
    </row>
    <row r="81" spans="1:18">
      <c r="A81" s="18"/>
      <c r="B81" s="18"/>
      <c r="C81" s="18"/>
      <c r="D81" s="18"/>
      <c r="E81" s="18"/>
      <c r="F81" s="18"/>
      <c r="G81" s="18"/>
      <c r="H81" s="18"/>
      <c r="I81" s="18"/>
      <c r="J81" s="18"/>
      <c r="K81" s="18"/>
      <c r="L81" s="18"/>
      <c r="M81" s="18"/>
      <c r="N81" s="18"/>
      <c r="O81" s="18"/>
      <c r="P81" s="18"/>
      <c r="Q81" s="18"/>
      <c r="R81" s="18"/>
    </row>
    <row r="82" spans="1:18">
      <c r="A82" s="18"/>
      <c r="B82" s="18"/>
      <c r="C82" s="18"/>
      <c r="D82" s="18"/>
      <c r="E82" s="18"/>
      <c r="F82" s="18"/>
      <c r="G82" s="18"/>
      <c r="H82" s="18"/>
      <c r="I82" s="18"/>
      <c r="J82" s="18"/>
      <c r="K82" s="18"/>
      <c r="L82" s="18"/>
      <c r="M82" s="18"/>
      <c r="N82" s="18"/>
      <c r="O82" s="18"/>
      <c r="P82" s="18"/>
      <c r="Q82" s="18"/>
      <c r="R82" s="18"/>
    </row>
    <row r="90" spans="1:18">
      <c r="A90" s="18"/>
      <c r="B90" s="18"/>
      <c r="C90" s="18"/>
      <c r="D90" s="18"/>
      <c r="E90" s="18"/>
      <c r="F90" s="18"/>
      <c r="G90" s="18"/>
      <c r="H90" s="18"/>
      <c r="I90" s="18"/>
      <c r="J90" s="18"/>
      <c r="K90" s="18"/>
      <c r="L90" s="18"/>
      <c r="M90" s="18"/>
      <c r="N90" s="18"/>
      <c r="O90" s="18"/>
      <c r="P90" s="18"/>
      <c r="Q90" s="18"/>
      <c r="R90" s="18"/>
    </row>
    <row r="91" spans="1:18">
      <c r="A91" s="18"/>
      <c r="B91" s="18"/>
      <c r="C91" s="18"/>
      <c r="D91" s="18"/>
      <c r="E91" s="18"/>
      <c r="F91" s="18"/>
      <c r="G91" s="18"/>
      <c r="H91" s="18"/>
      <c r="I91" s="18"/>
      <c r="J91" s="18"/>
      <c r="K91" s="18"/>
      <c r="L91" s="18"/>
      <c r="M91" s="18"/>
      <c r="N91" s="18"/>
      <c r="O91" s="18"/>
      <c r="P91" s="18"/>
      <c r="Q91" s="18"/>
      <c r="R91" s="18"/>
    </row>
    <row r="92" spans="1:18">
      <c r="A92" s="18"/>
      <c r="B92" s="18"/>
      <c r="C92" s="18"/>
      <c r="D92" s="18"/>
      <c r="E92" s="18"/>
      <c r="F92" s="18"/>
      <c r="G92" s="18"/>
      <c r="H92" s="18"/>
      <c r="I92" s="18"/>
      <c r="J92" s="18"/>
      <c r="K92" s="18"/>
      <c r="L92" s="18"/>
      <c r="M92" s="18"/>
      <c r="N92" s="18"/>
      <c r="O92" s="18"/>
      <c r="P92" s="18"/>
      <c r="Q92" s="18"/>
      <c r="R92" s="18"/>
    </row>
    <row r="93" spans="1:18">
      <c r="A93" s="18"/>
      <c r="B93" s="18"/>
      <c r="C93" s="18"/>
      <c r="D93" s="18"/>
      <c r="E93" s="18"/>
      <c r="F93" s="18"/>
      <c r="G93" s="18"/>
      <c r="H93" s="18"/>
      <c r="I93" s="18"/>
      <c r="J93" s="18"/>
      <c r="K93" s="18"/>
      <c r="L93" s="18"/>
      <c r="M93" s="18"/>
      <c r="N93" s="18"/>
      <c r="O93" s="18"/>
      <c r="P93" s="18"/>
      <c r="Q93" s="18"/>
      <c r="R93" s="18"/>
    </row>
    <row r="94" spans="1:18">
      <c r="A94" s="18"/>
      <c r="B94" s="18"/>
      <c r="C94" s="18"/>
      <c r="D94" s="18"/>
      <c r="E94" s="18"/>
      <c r="F94" s="18"/>
      <c r="G94" s="18"/>
      <c r="H94" s="18"/>
      <c r="I94" s="18"/>
      <c r="J94" s="18"/>
      <c r="K94" s="18"/>
      <c r="L94" s="18"/>
      <c r="M94" s="18"/>
      <c r="N94" s="18"/>
      <c r="O94" s="18"/>
      <c r="P94" s="18"/>
      <c r="Q94" s="18"/>
      <c r="R94" s="18"/>
    </row>
    <row r="95" spans="1:18">
      <c r="A95" s="18"/>
      <c r="B95" s="18"/>
      <c r="C95" s="18"/>
      <c r="D95" s="18"/>
      <c r="E95" s="18"/>
      <c r="F95" s="18"/>
      <c r="G95" s="18"/>
      <c r="H95" s="18"/>
      <c r="I95" s="18"/>
      <c r="J95" s="18"/>
      <c r="K95" s="18"/>
      <c r="L95" s="18"/>
      <c r="M95" s="18"/>
      <c r="N95" s="18"/>
      <c r="O95" s="18"/>
      <c r="P95" s="18"/>
      <c r="Q95" s="18"/>
      <c r="R95" s="18"/>
    </row>
    <row r="96" spans="1:18">
      <c r="A96" s="18"/>
      <c r="B96" s="18"/>
      <c r="C96" s="18"/>
      <c r="D96" s="18"/>
      <c r="E96" s="18"/>
      <c r="F96" s="18"/>
      <c r="G96" s="18"/>
      <c r="H96" s="18"/>
      <c r="I96" s="18"/>
      <c r="J96" s="18"/>
      <c r="K96" s="18"/>
      <c r="L96" s="18"/>
      <c r="M96" s="18"/>
      <c r="N96" s="18"/>
      <c r="O96" s="18"/>
      <c r="P96" s="18"/>
      <c r="Q96" s="18"/>
      <c r="R96" s="18"/>
    </row>
    <row r="97" spans="1:18">
      <c r="A97" s="18"/>
      <c r="B97" s="18"/>
      <c r="C97" s="18"/>
      <c r="D97" s="18"/>
      <c r="E97" s="18"/>
      <c r="F97" s="18"/>
      <c r="G97" s="18"/>
      <c r="H97" s="18"/>
      <c r="I97" s="18"/>
      <c r="J97" s="18"/>
      <c r="K97" s="18"/>
      <c r="L97" s="18"/>
      <c r="M97" s="18"/>
      <c r="N97" s="18"/>
      <c r="O97" s="18"/>
      <c r="P97" s="18"/>
      <c r="Q97" s="18"/>
      <c r="R97" s="18"/>
    </row>
    <row r="98" spans="1:18">
      <c r="A98" s="18"/>
      <c r="B98" s="18"/>
      <c r="C98" s="18"/>
      <c r="D98" s="18"/>
      <c r="E98" s="18"/>
      <c r="F98" s="18"/>
      <c r="G98" s="18"/>
      <c r="H98" s="18"/>
      <c r="I98" s="18"/>
      <c r="J98" s="18"/>
      <c r="K98" s="18"/>
      <c r="L98" s="18"/>
      <c r="M98" s="18"/>
      <c r="N98" s="18"/>
      <c r="O98" s="18"/>
      <c r="P98" s="18"/>
      <c r="Q98" s="18"/>
      <c r="R98" s="18"/>
    </row>
    <row r="99" spans="1:18">
      <c r="A99" s="18"/>
      <c r="B99" s="18"/>
      <c r="C99" s="18"/>
      <c r="D99" s="18"/>
      <c r="E99" s="18"/>
      <c r="F99" s="18"/>
      <c r="G99" s="18"/>
      <c r="H99" s="18"/>
      <c r="I99" s="18"/>
      <c r="J99" s="18"/>
      <c r="K99" s="18"/>
      <c r="L99" s="18"/>
      <c r="M99" s="18"/>
      <c r="N99" s="18"/>
      <c r="O99" s="18"/>
      <c r="P99" s="18"/>
      <c r="Q99" s="18"/>
      <c r="R99" s="18"/>
    </row>
    <row r="100" spans="1:18">
      <c r="A100" s="18"/>
      <c r="B100" s="18"/>
      <c r="C100" s="18"/>
      <c r="D100" s="18"/>
      <c r="E100" s="18"/>
      <c r="F100" s="18"/>
      <c r="G100" s="18"/>
      <c r="H100" s="18"/>
      <c r="I100" s="18"/>
      <c r="J100" s="18"/>
      <c r="K100" s="18"/>
      <c r="L100" s="18"/>
      <c r="M100" s="18"/>
      <c r="N100" s="18"/>
      <c r="O100" s="18"/>
      <c r="P100" s="18"/>
      <c r="Q100" s="18"/>
      <c r="R100" s="18"/>
    </row>
    <row r="101" spans="1:18">
      <c r="A101" s="18"/>
      <c r="B101" s="18"/>
      <c r="C101" s="18"/>
      <c r="D101" s="18"/>
      <c r="E101" s="18"/>
      <c r="F101" s="18"/>
      <c r="G101" s="18"/>
      <c r="H101" s="18"/>
      <c r="I101" s="18"/>
      <c r="J101" s="18"/>
      <c r="K101" s="18"/>
      <c r="L101" s="18"/>
      <c r="M101" s="18"/>
      <c r="N101" s="18"/>
      <c r="O101" s="18"/>
      <c r="P101" s="18"/>
      <c r="Q101" s="18"/>
      <c r="R101" s="18"/>
    </row>
    <row r="102" spans="1:18">
      <c r="A102" s="18"/>
      <c r="B102" s="18"/>
      <c r="C102" s="18"/>
      <c r="D102" s="18"/>
      <c r="E102" s="18"/>
      <c r="F102" s="18"/>
      <c r="G102" s="18"/>
      <c r="H102" s="18"/>
      <c r="I102" s="18"/>
      <c r="J102" s="18"/>
      <c r="K102" s="18"/>
      <c r="L102" s="18"/>
      <c r="M102" s="18"/>
      <c r="N102" s="18"/>
      <c r="O102" s="18"/>
      <c r="P102" s="18"/>
      <c r="Q102" s="18"/>
      <c r="R102" s="18"/>
    </row>
    <row r="103" spans="1:18">
      <c r="A103" s="18"/>
      <c r="B103" s="18"/>
      <c r="C103" s="18"/>
      <c r="D103" s="18"/>
      <c r="E103" s="18"/>
      <c r="F103" s="18"/>
      <c r="G103" s="18"/>
      <c r="H103" s="18"/>
      <c r="I103" s="18"/>
      <c r="J103" s="18"/>
      <c r="K103" s="18"/>
      <c r="L103" s="18"/>
      <c r="M103" s="18"/>
      <c r="N103" s="18"/>
      <c r="O103" s="18"/>
      <c r="P103" s="18"/>
      <c r="Q103" s="18"/>
      <c r="R103" s="18"/>
    </row>
  </sheetData>
  <mergeCells count="20">
    <mergeCell ref="A36:A40"/>
    <mergeCell ref="B40:R40"/>
    <mergeCell ref="K5:K6"/>
    <mergeCell ref="M5:M6"/>
    <mergeCell ref="O5:O6"/>
    <mergeCell ref="Q5:Q6"/>
    <mergeCell ref="R5:R6"/>
    <mergeCell ref="B36:R36"/>
    <mergeCell ref="B37:R37"/>
    <mergeCell ref="B38:R38"/>
    <mergeCell ref="B39:R39"/>
    <mergeCell ref="Q3:R3"/>
    <mergeCell ref="B4:I4"/>
    <mergeCell ref="J4:Q4"/>
    <mergeCell ref="B5:B6"/>
    <mergeCell ref="C5:C6"/>
    <mergeCell ref="E5:E6"/>
    <mergeCell ref="G5:G6"/>
    <mergeCell ref="I5:I6"/>
    <mergeCell ref="J5:J6"/>
  </mergeCells>
  <phoneticPr fontId="3"/>
  <pageMargins left="0.70866141732283472" right="0.70866141732283472" top="0.74803149606299213" bottom="0.74803149606299213" header="0.31496062992125984" footer="0.31496062992125984"/>
  <pageSetup paperSize="9" scale="67" orientation="landscape" verticalDpi="0" r:id="rId1"/>
  <headerFooter>
    <oddFooter>&amp;C&amp;12 １５</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09"/>
  <sheetViews>
    <sheetView workbookViewId="0"/>
  </sheetViews>
  <sheetFormatPr defaultColWidth="8.5" defaultRowHeight="13.5"/>
  <cols>
    <col min="1" max="1" width="13.625" style="19" customWidth="1"/>
    <col min="2" max="2" width="12.625" style="19" customWidth="1"/>
    <col min="3" max="3" width="12.625" style="960" customWidth="1"/>
    <col min="4" max="4" width="11.625" style="19" customWidth="1"/>
    <col min="5" max="5" width="11.625" style="960" customWidth="1"/>
    <col min="6" max="6" width="11.625" style="19" customWidth="1"/>
    <col min="7" max="7" width="11.625" style="960" customWidth="1"/>
    <col min="8" max="8" width="11.625" style="19" customWidth="1"/>
    <col min="9" max="10" width="11.625" style="960" customWidth="1"/>
    <col min="11" max="11" width="11.625" style="19" customWidth="1"/>
    <col min="12" max="12" width="11.625" style="960" customWidth="1"/>
    <col min="13" max="13" width="11" style="19" bestFit="1" customWidth="1"/>
    <col min="14" max="14" width="8.25" style="19" bestFit="1" customWidth="1"/>
    <col min="15" max="15" width="11.75" style="19" customWidth="1"/>
    <col min="16" max="16" width="7.125" style="25" customWidth="1"/>
    <col min="17" max="19" width="8.5" style="26" customWidth="1"/>
    <col min="20" max="24" width="8.625" style="26" customWidth="1"/>
    <col min="25" max="25" width="10" style="26" customWidth="1"/>
    <col min="26" max="26" width="8.5" style="26" customWidth="1"/>
    <col min="27" max="27" width="12.375" style="26" customWidth="1"/>
    <col min="28" max="30" width="8.5" style="26" customWidth="1"/>
    <col min="31" max="31" width="9.875" style="26" bestFit="1" customWidth="1"/>
    <col min="32" max="32" width="10" style="26" bestFit="1" customWidth="1"/>
    <col min="33" max="35" width="8.625" style="26" bestFit="1" customWidth="1"/>
    <col min="36" max="16384" width="8.5" style="26"/>
  </cols>
  <sheetData>
    <row r="1" spans="1:28" s="1399" customFormat="1" ht="17.25" customHeight="1">
      <c r="A1" s="1397"/>
      <c r="B1" s="1397"/>
      <c r="C1" s="1397"/>
      <c r="D1" s="1397"/>
      <c r="E1" s="1397"/>
      <c r="F1" s="1397"/>
      <c r="G1" s="1398"/>
      <c r="H1" s="1398"/>
      <c r="I1" s="1398"/>
      <c r="L1" s="1398"/>
      <c r="M1" s="1398"/>
      <c r="N1" s="1398"/>
      <c r="O1" s="1398"/>
      <c r="P1" s="1398"/>
    </row>
    <row r="2" spans="1:28" s="1399" customFormat="1" ht="17.25" customHeight="1">
      <c r="A2" s="1397" t="s">
        <v>311</v>
      </c>
      <c r="B2" s="1397"/>
      <c r="C2" s="1397"/>
      <c r="D2" s="1397"/>
      <c r="E2" s="1397"/>
      <c r="F2" s="1397"/>
      <c r="G2" s="1398"/>
      <c r="H2" s="1398"/>
      <c r="I2" s="1398"/>
      <c r="L2" s="1398"/>
      <c r="M2" s="1398"/>
      <c r="N2" s="1398"/>
      <c r="O2" s="1398"/>
      <c r="P2" s="1398"/>
    </row>
    <row r="3" spans="1:28" s="1399" customFormat="1" ht="17.25" customHeight="1" thickBot="1">
      <c r="A3" s="1400"/>
      <c r="B3" s="1400"/>
      <c r="C3" s="1401"/>
      <c r="D3" s="1400"/>
      <c r="E3" s="1401"/>
      <c r="F3" s="1400"/>
      <c r="G3" s="1400"/>
      <c r="H3" s="1400"/>
      <c r="I3" s="1400"/>
      <c r="J3" s="1400"/>
      <c r="K3" s="1400"/>
      <c r="L3" s="1400"/>
      <c r="M3" s="1400"/>
      <c r="N3" s="2249"/>
      <c r="O3" s="2249"/>
      <c r="P3" s="1402"/>
    </row>
    <row r="4" spans="1:28" s="22" customFormat="1" ht="17.25" customHeight="1">
      <c r="A4" s="1171"/>
      <c r="B4" s="2250" t="s">
        <v>312</v>
      </c>
      <c r="C4" s="2250"/>
      <c r="D4" s="2251" t="s">
        <v>313</v>
      </c>
      <c r="E4" s="2252"/>
      <c r="F4" s="2252"/>
      <c r="G4" s="2252"/>
      <c r="H4" s="2252"/>
      <c r="I4" s="2252"/>
      <c r="J4" s="2252"/>
      <c r="K4" s="2252"/>
      <c r="L4" s="2252"/>
      <c r="M4" s="2253"/>
      <c r="N4" s="2254" t="s">
        <v>314</v>
      </c>
      <c r="O4" s="2255"/>
    </row>
    <row r="5" spans="1:28" s="972" customFormat="1" ht="14.25" thickBot="1">
      <c r="A5" s="1172"/>
      <c r="B5" s="1162" t="s">
        <v>315</v>
      </c>
      <c r="C5" s="961" t="s">
        <v>316</v>
      </c>
      <c r="D5" s="962" t="s">
        <v>317</v>
      </c>
      <c r="E5" s="963" t="s">
        <v>120</v>
      </c>
      <c r="F5" s="964" t="s">
        <v>318</v>
      </c>
      <c r="G5" s="965" t="s">
        <v>120</v>
      </c>
      <c r="H5" s="966" t="s">
        <v>319</v>
      </c>
      <c r="I5" s="965" t="s">
        <v>120</v>
      </c>
      <c r="J5" s="966" t="s">
        <v>177</v>
      </c>
      <c r="K5" s="967" t="s">
        <v>120</v>
      </c>
      <c r="L5" s="968" t="s">
        <v>320</v>
      </c>
      <c r="M5" s="969" t="s">
        <v>120</v>
      </c>
      <c r="N5" s="970" t="s">
        <v>321</v>
      </c>
      <c r="O5" s="971" t="s">
        <v>120</v>
      </c>
    </row>
    <row r="6" spans="1:28" s="980" customFormat="1" ht="22.5" customHeight="1">
      <c r="A6" s="1772" t="s">
        <v>435</v>
      </c>
      <c r="B6" s="1163">
        <f>SUM(B11:B22)</f>
        <v>409643</v>
      </c>
      <c r="C6" s="973">
        <v>-7.6</v>
      </c>
      <c r="D6" s="974">
        <f>SUM(D11:D22)</f>
        <v>987</v>
      </c>
      <c r="E6" s="975">
        <v>-61.6</v>
      </c>
      <c r="F6" s="1973">
        <f>SUM(F11:F22)</f>
        <v>2261</v>
      </c>
      <c r="G6" s="1974">
        <v>-63</v>
      </c>
      <c r="H6" s="1973">
        <f>SUM(H11:H22)</f>
        <v>3010</v>
      </c>
      <c r="I6" s="1974">
        <v>-61.6</v>
      </c>
      <c r="J6" s="1973">
        <f>SUM(J11:J22)</f>
        <v>1878</v>
      </c>
      <c r="K6" s="1975">
        <v>-39.5</v>
      </c>
      <c r="L6" s="977">
        <f t="shared" ref="L6" si="0">SUM(D6,F6,H6,J6)</f>
        <v>8136</v>
      </c>
      <c r="M6" s="1975">
        <v>-58.5</v>
      </c>
      <c r="N6" s="978">
        <f>SUM(N11:N22)</f>
        <v>0</v>
      </c>
      <c r="O6" s="979">
        <v>-100</v>
      </c>
      <c r="P6" s="11"/>
      <c r="Q6" s="11"/>
      <c r="AA6" s="981"/>
      <c r="AB6" s="981"/>
    </row>
    <row r="7" spans="1:28" s="980" customFormat="1" ht="22.5" customHeight="1">
      <c r="A7" s="1814" t="s">
        <v>444</v>
      </c>
      <c r="B7" s="1164">
        <f>SUM(B23:B34)</f>
        <v>410830</v>
      </c>
      <c r="C7" s="982">
        <f t="shared" ref="C7:K7" si="1">(B7/B6-1)*100</f>
        <v>0.28976450226172457</v>
      </c>
      <c r="D7" s="983">
        <f>SUM(D23:D34)</f>
        <v>1095</v>
      </c>
      <c r="E7" s="984">
        <f t="shared" si="1"/>
        <v>10.942249240121571</v>
      </c>
      <c r="F7" s="1976">
        <f>SUM(F23:F34)</f>
        <v>2015</v>
      </c>
      <c r="G7" s="984">
        <f t="shared" si="1"/>
        <v>-10.880141530296328</v>
      </c>
      <c r="H7" s="1976">
        <f>SUM(H23:H34)</f>
        <v>3042</v>
      </c>
      <c r="I7" s="984">
        <f t="shared" si="1"/>
        <v>1.0631229235880335</v>
      </c>
      <c r="J7" s="1976">
        <f>SUM(J23:J34)</f>
        <v>2061</v>
      </c>
      <c r="K7" s="984">
        <f t="shared" si="1"/>
        <v>9.7444089456869101</v>
      </c>
      <c r="L7" s="986">
        <f>SUM(D7,F7,H7,J7)</f>
        <v>8213</v>
      </c>
      <c r="M7" s="984">
        <f>(L7/L6-1)*100</f>
        <v>0.94641101278269968</v>
      </c>
      <c r="N7" s="1977">
        <f>SUM(N23:N34)</f>
        <v>0</v>
      </c>
      <c r="O7" s="988" t="e">
        <f>(N7/N6-1)*100</f>
        <v>#DIV/0!</v>
      </c>
      <c r="P7" s="11"/>
      <c r="Q7" s="11"/>
      <c r="AA7" s="981"/>
      <c r="AB7" s="981"/>
    </row>
    <row r="8" spans="1:28" s="980" customFormat="1" ht="22.5" hidden="1" customHeight="1">
      <c r="A8" s="1034" t="s">
        <v>323</v>
      </c>
      <c r="B8" s="1163">
        <v>32887</v>
      </c>
      <c r="C8" s="973">
        <v>-5.8326652158973813</v>
      </c>
      <c r="D8" s="974">
        <v>181</v>
      </c>
      <c r="E8" s="975">
        <v>-25.20661157024794</v>
      </c>
      <c r="F8" s="976">
        <v>522</v>
      </c>
      <c r="G8" s="975">
        <v>11.538461538461542</v>
      </c>
      <c r="H8" s="976">
        <v>610</v>
      </c>
      <c r="I8" s="975">
        <v>152.06611570247932</v>
      </c>
      <c r="J8" s="976">
        <v>254</v>
      </c>
      <c r="K8" s="975">
        <v>-7.6363636363636411</v>
      </c>
      <c r="L8" s="1824">
        <f t="shared" ref="L8:L31" si="2">SUM(D8,F8,H8,J8)</f>
        <v>1567</v>
      </c>
      <c r="M8" s="975">
        <v>27.709861450692742</v>
      </c>
      <c r="N8" s="978">
        <v>934</v>
      </c>
      <c r="O8" s="979">
        <v>12.665862484921586</v>
      </c>
      <c r="P8" s="11"/>
      <c r="Q8" s="11"/>
      <c r="AA8" s="981"/>
      <c r="AB8" s="981"/>
    </row>
    <row r="9" spans="1:28" s="980" customFormat="1" ht="22.5" hidden="1" customHeight="1">
      <c r="A9" s="1035">
        <v>2</v>
      </c>
      <c r="B9" s="1164">
        <v>36730</v>
      </c>
      <c r="C9" s="982">
        <v>-1.7283818493150638</v>
      </c>
      <c r="D9" s="983">
        <v>165</v>
      </c>
      <c r="E9" s="984">
        <v>-7.8212290502793325</v>
      </c>
      <c r="F9" s="985">
        <v>533</v>
      </c>
      <c r="G9" s="984">
        <v>-8.8888888888888911</v>
      </c>
      <c r="H9" s="985">
        <v>605</v>
      </c>
      <c r="I9" s="984">
        <v>-0.81967213114754189</v>
      </c>
      <c r="J9" s="985">
        <v>229</v>
      </c>
      <c r="K9" s="984">
        <v>-10.89494163424124</v>
      </c>
      <c r="L9" s="986">
        <f t="shared" si="2"/>
        <v>1532</v>
      </c>
      <c r="M9" s="984">
        <v>-6.0698957694665818</v>
      </c>
      <c r="N9" s="987">
        <v>1051</v>
      </c>
      <c r="O9" s="988">
        <v>147.29411764705884</v>
      </c>
      <c r="P9" s="11"/>
      <c r="Q9" s="11"/>
      <c r="AA9" s="981"/>
      <c r="AB9" s="981"/>
    </row>
    <row r="10" spans="1:28" s="980" customFormat="1" hidden="1">
      <c r="A10" s="1035">
        <v>3</v>
      </c>
      <c r="B10" s="1164">
        <v>42008</v>
      </c>
      <c r="C10" s="982">
        <v>3.7490738453939354</v>
      </c>
      <c r="D10" s="983">
        <v>174</v>
      </c>
      <c r="E10" s="984">
        <v>-14.705882352941179</v>
      </c>
      <c r="F10" s="985">
        <v>513</v>
      </c>
      <c r="G10" s="984">
        <v>-7.2332730560578646</v>
      </c>
      <c r="H10" s="985">
        <v>598</v>
      </c>
      <c r="I10" s="984">
        <v>-18.082191780821923</v>
      </c>
      <c r="J10" s="985">
        <v>244</v>
      </c>
      <c r="K10" s="984">
        <v>-22.539682539682538</v>
      </c>
      <c r="L10" s="986">
        <f t="shared" si="2"/>
        <v>1529</v>
      </c>
      <c r="M10" s="984">
        <v>-15.149833518312983</v>
      </c>
      <c r="N10" s="987">
        <v>0</v>
      </c>
      <c r="O10" s="988">
        <v>-100</v>
      </c>
      <c r="P10" s="11"/>
      <c r="Q10" s="11"/>
      <c r="AA10" s="981"/>
      <c r="AB10" s="981"/>
    </row>
    <row r="11" spans="1:28" s="980" customFormat="1" ht="22.5" customHeight="1">
      <c r="A11" s="1034" t="s">
        <v>399</v>
      </c>
      <c r="B11" s="1163">
        <v>34666</v>
      </c>
      <c r="C11" s="973">
        <v>-6.7692224941505508</v>
      </c>
      <c r="D11" s="974">
        <v>87</v>
      </c>
      <c r="E11" s="975">
        <v>-54.92227979274611</v>
      </c>
      <c r="F11" s="976">
        <v>247</v>
      </c>
      <c r="G11" s="975">
        <v>-54.678899082568797</v>
      </c>
      <c r="H11" s="976">
        <v>296</v>
      </c>
      <c r="I11" s="975">
        <v>-56.277695716395868</v>
      </c>
      <c r="J11" s="976">
        <v>171</v>
      </c>
      <c r="K11" s="975">
        <v>-35.471698113207552</v>
      </c>
      <c r="L11" s="989">
        <f>SUM(D11,F11,H11,J11)</f>
        <v>801</v>
      </c>
      <c r="M11" s="975">
        <v>-52.321428571428562</v>
      </c>
      <c r="N11" s="978">
        <v>0</v>
      </c>
      <c r="O11" s="979">
        <v>-100</v>
      </c>
      <c r="P11" s="11"/>
      <c r="Q11" s="11"/>
      <c r="AA11" s="981"/>
      <c r="AB11" s="981"/>
    </row>
    <row r="12" spans="1:28" s="980" customFormat="1" ht="22.5" customHeight="1">
      <c r="A12" s="1035">
        <v>5</v>
      </c>
      <c r="B12" s="1164">
        <v>29708</v>
      </c>
      <c r="C12" s="982">
        <v>-13.352388730093912</v>
      </c>
      <c r="D12" s="983">
        <v>33</v>
      </c>
      <c r="E12" s="984">
        <v>-87.109375</v>
      </c>
      <c r="F12" s="985">
        <v>107</v>
      </c>
      <c r="G12" s="984">
        <v>-73.902439024390247</v>
      </c>
      <c r="H12" s="985">
        <v>101</v>
      </c>
      <c r="I12" s="984">
        <v>-83.968253968253975</v>
      </c>
      <c r="J12" s="985">
        <v>73</v>
      </c>
      <c r="K12" s="984">
        <v>-71.259842519685051</v>
      </c>
      <c r="L12" s="986">
        <f t="shared" si="2"/>
        <v>314</v>
      </c>
      <c r="M12" s="984">
        <v>-79.741935483870961</v>
      </c>
      <c r="N12" s="987">
        <v>0</v>
      </c>
      <c r="O12" s="988">
        <v>-100</v>
      </c>
      <c r="P12" s="11"/>
      <c r="Q12" s="11"/>
      <c r="AA12" s="981"/>
      <c r="AB12" s="981"/>
    </row>
    <row r="13" spans="1:28" s="980" customFormat="1" ht="22.5" customHeight="1">
      <c r="A13" s="1035">
        <v>6</v>
      </c>
      <c r="B13" s="1164">
        <v>33802</v>
      </c>
      <c r="C13" s="982">
        <v>-13.578605578707847</v>
      </c>
      <c r="D13" s="983">
        <v>55</v>
      </c>
      <c r="E13" s="984">
        <v>-74.178403755868544</v>
      </c>
      <c r="F13" s="985">
        <v>134</v>
      </c>
      <c r="G13" s="984">
        <v>-72.314049586776846</v>
      </c>
      <c r="H13" s="985">
        <v>156</v>
      </c>
      <c r="I13" s="984">
        <v>-74.342105263157904</v>
      </c>
      <c r="J13" s="985">
        <v>91</v>
      </c>
      <c r="K13" s="984">
        <v>-65</v>
      </c>
      <c r="L13" s="986">
        <f t="shared" si="2"/>
        <v>436</v>
      </c>
      <c r="M13" s="984">
        <v>-72.140575079872207</v>
      </c>
      <c r="N13" s="987">
        <v>0</v>
      </c>
      <c r="O13" s="988">
        <v>-100</v>
      </c>
      <c r="P13" s="11"/>
      <c r="Q13" s="11"/>
      <c r="AA13" s="981"/>
      <c r="AB13" s="981"/>
    </row>
    <row r="14" spans="1:28" s="980" customFormat="1" ht="22.5" customHeight="1">
      <c r="A14" s="1034">
        <v>7</v>
      </c>
      <c r="B14" s="1163">
        <v>34265</v>
      </c>
      <c r="C14" s="973">
        <v>-15.998627148145427</v>
      </c>
      <c r="D14" s="974">
        <v>80</v>
      </c>
      <c r="E14" s="975">
        <v>-64.912280701754383</v>
      </c>
      <c r="F14" s="976">
        <v>164</v>
      </c>
      <c r="G14" s="975">
        <v>-70.181818181818187</v>
      </c>
      <c r="H14" s="976">
        <v>273</v>
      </c>
      <c r="I14" s="975">
        <v>-54.2713567839196</v>
      </c>
      <c r="J14" s="976">
        <v>154</v>
      </c>
      <c r="K14" s="975">
        <v>-37.398373983739845</v>
      </c>
      <c r="L14" s="990">
        <f t="shared" si="2"/>
        <v>671</v>
      </c>
      <c r="M14" s="991">
        <v>-58.605798889574331</v>
      </c>
      <c r="N14" s="992">
        <v>0</v>
      </c>
      <c r="O14" s="979">
        <v>-100</v>
      </c>
      <c r="P14" s="11"/>
      <c r="Q14" s="11"/>
      <c r="AA14" s="981"/>
      <c r="AB14" s="981"/>
    </row>
    <row r="15" spans="1:28" s="980" customFormat="1" ht="22.5" customHeight="1">
      <c r="A15" s="1035">
        <v>8</v>
      </c>
      <c r="B15" s="1164">
        <v>27421</v>
      </c>
      <c r="C15" s="982">
        <v>-11.152512717493435</v>
      </c>
      <c r="D15" s="983">
        <v>91</v>
      </c>
      <c r="E15" s="984">
        <v>-62.704918032786885</v>
      </c>
      <c r="F15" s="985">
        <v>215</v>
      </c>
      <c r="G15" s="984">
        <v>-58.252427184466015</v>
      </c>
      <c r="H15" s="985">
        <v>291</v>
      </c>
      <c r="I15" s="984">
        <v>-53.064516129032256</v>
      </c>
      <c r="J15" s="985">
        <v>189</v>
      </c>
      <c r="K15" s="984">
        <v>-33.684210526315795</v>
      </c>
      <c r="L15" s="986">
        <f t="shared" si="2"/>
        <v>786</v>
      </c>
      <c r="M15" s="984">
        <v>-52.76442307692308</v>
      </c>
      <c r="N15" s="987">
        <v>0</v>
      </c>
      <c r="O15" s="988">
        <v>-100</v>
      </c>
      <c r="P15" s="11"/>
      <c r="Q15" s="11"/>
      <c r="AA15" s="981"/>
      <c r="AB15" s="981"/>
    </row>
    <row r="16" spans="1:28" s="980" customFormat="1" ht="22.5" customHeight="1">
      <c r="A16" s="1035">
        <v>9</v>
      </c>
      <c r="B16" s="1164">
        <v>34383</v>
      </c>
      <c r="C16" s="982">
        <v>-9.9166841333053863</v>
      </c>
      <c r="D16" s="983">
        <v>81</v>
      </c>
      <c r="E16" s="984">
        <v>-70</v>
      </c>
      <c r="F16" s="985">
        <v>182</v>
      </c>
      <c r="G16" s="984">
        <v>-65.134099616858236</v>
      </c>
      <c r="H16" s="985">
        <v>233</v>
      </c>
      <c r="I16" s="984">
        <v>-59.407665505226483</v>
      </c>
      <c r="J16" s="985">
        <v>168</v>
      </c>
      <c r="K16" s="984">
        <v>-32.530120481927717</v>
      </c>
      <c r="L16" s="986">
        <f t="shared" si="2"/>
        <v>664</v>
      </c>
      <c r="M16" s="984">
        <v>-58.88544891640867</v>
      </c>
      <c r="N16" s="987">
        <v>0</v>
      </c>
      <c r="O16" s="988">
        <v>-100</v>
      </c>
      <c r="P16" s="11"/>
      <c r="Q16" s="11"/>
      <c r="AA16" s="981"/>
      <c r="AB16" s="981"/>
    </row>
    <row r="17" spans="1:35" s="980" customFormat="1" ht="22.5" customHeight="1">
      <c r="A17" s="1034">
        <v>10</v>
      </c>
      <c r="B17" s="1163">
        <v>37259</v>
      </c>
      <c r="C17" s="973">
        <v>14.540871222601371</v>
      </c>
      <c r="D17" s="974">
        <v>89</v>
      </c>
      <c r="E17" s="975">
        <v>-55.499999999999993</v>
      </c>
      <c r="F17" s="976">
        <v>210</v>
      </c>
      <c r="G17" s="975">
        <v>-57.575757575757571</v>
      </c>
      <c r="H17" s="976">
        <v>266</v>
      </c>
      <c r="I17" s="975">
        <v>-55.813953488372093</v>
      </c>
      <c r="J17" s="976">
        <v>156</v>
      </c>
      <c r="K17" s="975">
        <v>-33.333333333333336</v>
      </c>
      <c r="L17" s="989">
        <f t="shared" si="2"/>
        <v>721</v>
      </c>
      <c r="M17" s="975">
        <v>-52.906596995427826</v>
      </c>
      <c r="N17" s="978">
        <v>0</v>
      </c>
      <c r="O17" s="979">
        <v>-100</v>
      </c>
      <c r="P17" s="11"/>
      <c r="Q17" s="11"/>
      <c r="AA17" s="981"/>
      <c r="AB17" s="981"/>
    </row>
    <row r="18" spans="1:35" s="980" customFormat="1" ht="22.5" customHeight="1">
      <c r="A18" s="1035">
        <v>11</v>
      </c>
      <c r="B18" s="1164">
        <v>38221</v>
      </c>
      <c r="C18" s="982">
        <v>-8.2725352788710733</v>
      </c>
      <c r="D18" s="983">
        <v>117</v>
      </c>
      <c r="E18" s="984">
        <v>-40</v>
      </c>
      <c r="F18" s="985">
        <v>230</v>
      </c>
      <c r="G18" s="984">
        <v>-45.626477541371159</v>
      </c>
      <c r="H18" s="985">
        <v>292</v>
      </c>
      <c r="I18" s="984">
        <v>-55.351681957186535</v>
      </c>
      <c r="J18" s="985">
        <v>210</v>
      </c>
      <c r="K18" s="984">
        <v>-20.152091254752847</v>
      </c>
      <c r="L18" s="986">
        <f t="shared" si="2"/>
        <v>849</v>
      </c>
      <c r="M18" s="984">
        <v>-44.690553745928341</v>
      </c>
      <c r="N18" s="987">
        <v>0</v>
      </c>
      <c r="O18" s="988">
        <v>-100</v>
      </c>
      <c r="P18" s="11"/>
      <c r="Q18" s="11"/>
      <c r="AA18" s="981"/>
      <c r="AB18" s="981"/>
    </row>
    <row r="19" spans="1:35" s="980" customFormat="1" ht="22.5" customHeight="1">
      <c r="A19" s="1035">
        <v>12</v>
      </c>
      <c r="B19" s="1164">
        <v>36184</v>
      </c>
      <c r="C19" s="982">
        <v>-2.5162993695781011</v>
      </c>
      <c r="D19" s="983">
        <v>154</v>
      </c>
      <c r="E19" s="984">
        <v>-38.645418326693225</v>
      </c>
      <c r="F19" s="985">
        <v>297</v>
      </c>
      <c r="G19" s="984">
        <v>-50.582362728785355</v>
      </c>
      <c r="H19" s="985">
        <v>410</v>
      </c>
      <c r="I19" s="984">
        <v>-61.137440758293835</v>
      </c>
      <c r="J19" s="985">
        <v>237</v>
      </c>
      <c r="K19" s="984">
        <v>-26.397515527950311</v>
      </c>
      <c r="L19" s="986">
        <f t="shared" si="2"/>
        <v>1098</v>
      </c>
      <c r="M19" s="984">
        <v>-50.740242261103631</v>
      </c>
      <c r="N19" s="987">
        <v>0</v>
      </c>
      <c r="O19" s="988">
        <v>-100</v>
      </c>
      <c r="P19" s="11"/>
      <c r="Q19" s="11"/>
      <c r="AA19" s="981"/>
      <c r="AB19" s="981"/>
    </row>
    <row r="20" spans="1:35" s="19" customFormat="1" ht="22.5" customHeight="1">
      <c r="A20" s="1034" t="s">
        <v>324</v>
      </c>
      <c r="B20" s="1165">
        <v>31213</v>
      </c>
      <c r="C20" s="993">
        <f t="shared" ref="C20:C34" si="3">(B20/B8-1)*100</f>
        <v>-5.0901572049746102</v>
      </c>
      <c r="D20" s="994">
        <v>74</v>
      </c>
      <c r="E20" s="991">
        <f t="shared" ref="E20:E34" si="4">(D20/D8-1)*100</f>
        <v>-59.116022099447505</v>
      </c>
      <c r="F20" s="995">
        <v>183</v>
      </c>
      <c r="G20" s="991">
        <f t="shared" ref="G20:G34" si="5">(F20/F8-1)*100</f>
        <v>-64.94252873563218</v>
      </c>
      <c r="H20" s="995">
        <v>251</v>
      </c>
      <c r="I20" s="991">
        <f t="shared" ref="I20:I34" si="6">(H20/H8-1)*100</f>
        <v>-58.852459016393446</v>
      </c>
      <c r="J20" s="995">
        <v>161</v>
      </c>
      <c r="K20" s="991">
        <f t="shared" ref="K20:K34" si="7">(J20/J8-1)*100</f>
        <v>-36.614173228346459</v>
      </c>
      <c r="L20" s="995">
        <f t="shared" si="2"/>
        <v>669</v>
      </c>
      <c r="M20" s="991">
        <f t="shared" ref="M20:M34" si="8">(L20/L8-1)*100</f>
        <v>-57.306955966815565</v>
      </c>
      <c r="N20" s="992">
        <v>0</v>
      </c>
      <c r="O20" s="979">
        <f>(N20/N8-1)*100</f>
        <v>-100</v>
      </c>
      <c r="P20" s="3"/>
      <c r="Q20" s="3"/>
      <c r="AA20" s="996"/>
      <c r="AB20" s="996"/>
      <c r="AC20" s="980"/>
      <c r="AD20" s="980"/>
      <c r="AI20" s="980"/>
    </row>
    <row r="21" spans="1:35" s="19" customFormat="1" ht="22.5" customHeight="1">
      <c r="A21" s="1035">
        <v>2</v>
      </c>
      <c r="B21" s="1166">
        <v>32495</v>
      </c>
      <c r="C21" s="997">
        <f t="shared" si="3"/>
        <v>-11.53008439967329</v>
      </c>
      <c r="D21" s="998">
        <v>60</v>
      </c>
      <c r="E21" s="984">
        <f t="shared" si="4"/>
        <v>-63.636363636363633</v>
      </c>
      <c r="F21" s="985">
        <v>129</v>
      </c>
      <c r="G21" s="984">
        <f t="shared" si="5"/>
        <v>-75.797373358348977</v>
      </c>
      <c r="H21" s="985">
        <v>183</v>
      </c>
      <c r="I21" s="984">
        <f t="shared" si="6"/>
        <v>-69.752066115702476</v>
      </c>
      <c r="J21" s="985">
        <v>105</v>
      </c>
      <c r="K21" s="984">
        <f t="shared" si="7"/>
        <v>-54.148471615720517</v>
      </c>
      <c r="L21" s="985">
        <f t="shared" si="2"/>
        <v>477</v>
      </c>
      <c r="M21" s="984">
        <f t="shared" si="8"/>
        <v>-68.86422976501305</v>
      </c>
      <c r="N21" s="987">
        <v>0</v>
      </c>
      <c r="O21" s="999">
        <f t="shared" ref="O21:O31" si="9">(N21/N9-1)*100</f>
        <v>-100</v>
      </c>
      <c r="P21" s="3"/>
      <c r="Q21" s="3"/>
      <c r="AA21" s="996"/>
      <c r="AB21" s="996"/>
      <c r="AC21" s="980"/>
      <c r="AD21" s="980"/>
      <c r="AI21" s="980"/>
    </row>
    <row r="22" spans="1:35" s="19" customFormat="1" ht="22.5" customHeight="1">
      <c r="A22" s="1035">
        <v>3</v>
      </c>
      <c r="B22" s="1167">
        <v>40026</v>
      </c>
      <c r="C22" s="1000">
        <f t="shared" si="3"/>
        <v>-4.7181489240144758</v>
      </c>
      <c r="D22" s="1001">
        <v>66</v>
      </c>
      <c r="E22" s="1002">
        <f t="shared" si="4"/>
        <v>-62.068965517241381</v>
      </c>
      <c r="F22" s="1003">
        <v>163</v>
      </c>
      <c r="G22" s="1002">
        <f t="shared" si="5"/>
        <v>-68.226120857699811</v>
      </c>
      <c r="H22" s="1003">
        <v>258</v>
      </c>
      <c r="I22" s="1002">
        <f t="shared" si="6"/>
        <v>-56.856187290969906</v>
      </c>
      <c r="J22" s="1003">
        <v>163</v>
      </c>
      <c r="K22" s="1002">
        <f t="shared" si="7"/>
        <v>-33.196721311475407</v>
      </c>
      <c r="L22" s="1003">
        <f t="shared" si="2"/>
        <v>650</v>
      </c>
      <c r="M22" s="1002">
        <f t="shared" si="8"/>
        <v>-57.488554610856767</v>
      </c>
      <c r="N22" s="1004">
        <v>0</v>
      </c>
      <c r="O22" s="2053" t="e">
        <f>(N22/N10-1)*100</f>
        <v>#DIV/0!</v>
      </c>
      <c r="P22" s="3"/>
      <c r="Q22" s="3"/>
      <c r="AA22" s="996"/>
      <c r="AB22" s="996"/>
      <c r="AC22" s="980"/>
      <c r="AD22" s="980"/>
      <c r="AI22" s="980"/>
    </row>
    <row r="23" spans="1:35" s="19" customFormat="1" ht="22.5" customHeight="1">
      <c r="A23" s="1034">
        <v>4</v>
      </c>
      <c r="B23" s="1168">
        <v>35197</v>
      </c>
      <c r="C23" s="1005">
        <f t="shared" si="3"/>
        <v>1.5317602261581964</v>
      </c>
      <c r="D23" s="1006">
        <v>78</v>
      </c>
      <c r="E23" s="1007">
        <f t="shared" si="4"/>
        <v>-10.344827586206895</v>
      </c>
      <c r="F23" s="1008">
        <v>150</v>
      </c>
      <c r="G23" s="1007">
        <f t="shared" si="5"/>
        <v>-39.271255060728748</v>
      </c>
      <c r="H23" s="1008">
        <v>269</v>
      </c>
      <c r="I23" s="1007">
        <f t="shared" si="6"/>
        <v>-9.1216216216216228</v>
      </c>
      <c r="J23" s="1008">
        <v>180</v>
      </c>
      <c r="K23" s="1007">
        <f t="shared" si="7"/>
        <v>5.2631578947368363</v>
      </c>
      <c r="L23" s="977">
        <f t="shared" si="2"/>
        <v>677</v>
      </c>
      <c r="M23" s="1007">
        <f t="shared" si="8"/>
        <v>-15.480649188514361</v>
      </c>
      <c r="N23" s="1009">
        <v>0</v>
      </c>
      <c r="O23" s="1010" t="e">
        <f>(N23/N11-1)*100</f>
        <v>#DIV/0!</v>
      </c>
      <c r="P23" s="3"/>
      <c r="Q23" s="3"/>
      <c r="AA23" s="996"/>
      <c r="AB23" s="996"/>
      <c r="AC23" s="980"/>
      <c r="AD23" s="980"/>
      <c r="AI23" s="980"/>
    </row>
    <row r="24" spans="1:35" s="19" customFormat="1" ht="22.5" customHeight="1">
      <c r="A24" s="1035">
        <v>5</v>
      </c>
      <c r="B24" s="1164">
        <v>32014</v>
      </c>
      <c r="C24" s="982">
        <f t="shared" si="3"/>
        <v>7.7622189309277001</v>
      </c>
      <c r="D24" s="983">
        <v>58</v>
      </c>
      <c r="E24" s="984">
        <f t="shared" si="4"/>
        <v>75.757575757575751</v>
      </c>
      <c r="F24" s="985">
        <v>124</v>
      </c>
      <c r="G24" s="984">
        <f t="shared" si="5"/>
        <v>15.887850467289709</v>
      </c>
      <c r="H24" s="985">
        <v>208</v>
      </c>
      <c r="I24" s="984">
        <f t="shared" si="6"/>
        <v>105.94059405940595</v>
      </c>
      <c r="J24" s="985">
        <v>188</v>
      </c>
      <c r="K24" s="984">
        <f t="shared" si="7"/>
        <v>157.53424657534248</v>
      </c>
      <c r="L24" s="986">
        <f t="shared" si="2"/>
        <v>578</v>
      </c>
      <c r="M24" s="984">
        <f t="shared" si="8"/>
        <v>84.076433121019107</v>
      </c>
      <c r="N24" s="987">
        <v>0</v>
      </c>
      <c r="O24" s="988" t="e">
        <f t="shared" si="9"/>
        <v>#DIV/0!</v>
      </c>
      <c r="P24" s="3"/>
      <c r="Q24" s="3"/>
      <c r="AA24" s="996"/>
      <c r="AB24" s="996"/>
      <c r="AC24" s="980"/>
      <c r="AD24" s="980"/>
      <c r="AI24" s="980"/>
    </row>
    <row r="25" spans="1:35" s="19" customFormat="1" ht="22.5" customHeight="1">
      <c r="A25" s="1035">
        <v>6</v>
      </c>
      <c r="B25" s="1164">
        <v>36416</v>
      </c>
      <c r="C25" s="982">
        <f t="shared" si="3"/>
        <v>7.7332702206970083</v>
      </c>
      <c r="D25" s="983">
        <v>85</v>
      </c>
      <c r="E25" s="984">
        <f t="shared" si="4"/>
        <v>54.54545454545454</v>
      </c>
      <c r="F25" s="985">
        <v>142</v>
      </c>
      <c r="G25" s="984">
        <f t="shared" si="5"/>
        <v>5.9701492537313383</v>
      </c>
      <c r="H25" s="985">
        <v>209</v>
      </c>
      <c r="I25" s="984">
        <f t="shared" si="6"/>
        <v>33.974358974358964</v>
      </c>
      <c r="J25" s="985">
        <v>151</v>
      </c>
      <c r="K25" s="984">
        <f t="shared" si="7"/>
        <v>65.934065934065941</v>
      </c>
      <c r="L25" s="986">
        <f t="shared" si="2"/>
        <v>587</v>
      </c>
      <c r="M25" s="984">
        <f t="shared" si="8"/>
        <v>34.633027522935777</v>
      </c>
      <c r="N25" s="987">
        <v>0</v>
      </c>
      <c r="O25" s="988" t="e">
        <f>(N25/N13-1)*100</f>
        <v>#DIV/0!</v>
      </c>
      <c r="P25" s="3"/>
      <c r="Q25" s="3"/>
      <c r="AA25" s="996"/>
      <c r="AB25" s="996"/>
      <c r="AC25" s="980"/>
      <c r="AD25" s="980"/>
      <c r="AI25" s="980"/>
    </row>
    <row r="26" spans="1:35" s="19" customFormat="1" ht="22.5" customHeight="1">
      <c r="A26" s="1034">
        <v>7</v>
      </c>
      <c r="B26" s="1163">
        <v>35790</v>
      </c>
      <c r="C26" s="973">
        <f t="shared" si="3"/>
        <v>4.4506055742010719</v>
      </c>
      <c r="D26" s="974">
        <v>103</v>
      </c>
      <c r="E26" s="975">
        <f t="shared" si="4"/>
        <v>28.750000000000007</v>
      </c>
      <c r="F26" s="976">
        <v>157</v>
      </c>
      <c r="G26" s="975">
        <f t="shared" si="5"/>
        <v>-4.2682926829268331</v>
      </c>
      <c r="H26" s="976">
        <v>254</v>
      </c>
      <c r="I26" s="975">
        <f t="shared" si="6"/>
        <v>-6.9597069597069572</v>
      </c>
      <c r="J26" s="976">
        <v>151</v>
      </c>
      <c r="K26" s="975">
        <f t="shared" si="7"/>
        <v>-1.9480519480519431</v>
      </c>
      <c r="L26" s="989">
        <f t="shared" si="2"/>
        <v>665</v>
      </c>
      <c r="M26" s="975">
        <f t="shared" si="8"/>
        <v>-0.8941877794336861</v>
      </c>
      <c r="N26" s="978">
        <v>0</v>
      </c>
      <c r="O26" s="979" t="e">
        <f t="shared" si="9"/>
        <v>#DIV/0!</v>
      </c>
      <c r="P26" s="3"/>
      <c r="Q26" s="3"/>
      <c r="AA26" s="996"/>
      <c r="AB26" s="996"/>
      <c r="AC26" s="980"/>
      <c r="AD26" s="980"/>
      <c r="AI26" s="980"/>
    </row>
    <row r="27" spans="1:35" s="19" customFormat="1" ht="22.5" customHeight="1">
      <c r="A27" s="1035">
        <v>8</v>
      </c>
      <c r="B27" s="1164">
        <v>25916</v>
      </c>
      <c r="C27" s="982">
        <f t="shared" si="3"/>
        <v>-5.4884942197585769</v>
      </c>
      <c r="D27" s="983">
        <v>92</v>
      </c>
      <c r="E27" s="984">
        <f t="shared" si="4"/>
        <v>1.098901098901095</v>
      </c>
      <c r="F27" s="985">
        <v>148</v>
      </c>
      <c r="G27" s="984">
        <f t="shared" si="5"/>
        <v>-31.162790697674414</v>
      </c>
      <c r="H27" s="985">
        <v>237</v>
      </c>
      <c r="I27" s="984">
        <f t="shared" si="6"/>
        <v>-18.556701030927837</v>
      </c>
      <c r="J27" s="985">
        <v>158</v>
      </c>
      <c r="K27" s="984">
        <f t="shared" si="7"/>
        <v>-16.402116402116405</v>
      </c>
      <c r="L27" s="986">
        <f t="shared" si="2"/>
        <v>635</v>
      </c>
      <c r="M27" s="984">
        <f t="shared" si="8"/>
        <v>-19.211195928753177</v>
      </c>
      <c r="N27" s="987">
        <v>0</v>
      </c>
      <c r="O27" s="988" t="e">
        <f>(N27/N15-1)*100</f>
        <v>#DIV/0!</v>
      </c>
      <c r="P27" s="3"/>
      <c r="Q27" s="3"/>
      <c r="AA27" s="996"/>
      <c r="AB27" s="996"/>
      <c r="AC27" s="980"/>
      <c r="AD27" s="980"/>
      <c r="AI27" s="980"/>
    </row>
    <row r="28" spans="1:35" s="19" customFormat="1" ht="22.5" customHeight="1">
      <c r="A28" s="1035">
        <v>9</v>
      </c>
      <c r="B28" s="1164">
        <v>33494</v>
      </c>
      <c r="C28" s="982">
        <f t="shared" si="3"/>
        <v>-2.5855800831806386</v>
      </c>
      <c r="D28" s="983">
        <v>92</v>
      </c>
      <c r="E28" s="984">
        <f t="shared" si="4"/>
        <v>13.58024691358024</v>
      </c>
      <c r="F28" s="985">
        <v>150</v>
      </c>
      <c r="G28" s="984">
        <f t="shared" si="5"/>
        <v>-17.582417582417587</v>
      </c>
      <c r="H28" s="985">
        <v>210</v>
      </c>
      <c r="I28" s="984">
        <f t="shared" si="6"/>
        <v>-9.8712446351931327</v>
      </c>
      <c r="J28" s="985">
        <v>166</v>
      </c>
      <c r="K28" s="984">
        <f t="shared" si="7"/>
        <v>-1.1904761904761862</v>
      </c>
      <c r="L28" s="986">
        <f t="shared" si="2"/>
        <v>618</v>
      </c>
      <c r="M28" s="984">
        <f t="shared" si="8"/>
        <v>-6.9277108433734913</v>
      </c>
      <c r="N28" s="987">
        <v>0</v>
      </c>
      <c r="O28" s="988" t="e">
        <f t="shared" si="9"/>
        <v>#DIV/0!</v>
      </c>
      <c r="P28" s="3"/>
      <c r="Q28" s="3"/>
      <c r="AA28" s="996"/>
      <c r="AB28" s="996"/>
      <c r="AC28" s="980"/>
      <c r="AD28" s="980"/>
      <c r="AI28" s="980"/>
    </row>
    <row r="29" spans="1:35" s="19" customFormat="1" ht="22.5" customHeight="1">
      <c r="A29" s="1034">
        <v>10</v>
      </c>
      <c r="B29" s="1163">
        <v>36343</v>
      </c>
      <c r="C29" s="973">
        <f t="shared" si="3"/>
        <v>-2.4584664108000753</v>
      </c>
      <c r="D29" s="974">
        <v>89</v>
      </c>
      <c r="E29" s="975">
        <f t="shared" si="4"/>
        <v>0</v>
      </c>
      <c r="F29" s="976">
        <v>149</v>
      </c>
      <c r="G29" s="975">
        <f t="shared" si="5"/>
        <v>-29.047619047619044</v>
      </c>
      <c r="H29" s="976">
        <v>232</v>
      </c>
      <c r="I29" s="975">
        <f t="shared" si="6"/>
        <v>-12.781954887218049</v>
      </c>
      <c r="J29" s="976">
        <v>174</v>
      </c>
      <c r="K29" s="975">
        <f t="shared" si="7"/>
        <v>11.538461538461542</v>
      </c>
      <c r="L29" s="990">
        <f t="shared" si="2"/>
        <v>644</v>
      </c>
      <c r="M29" s="991">
        <f t="shared" si="8"/>
        <v>-10.679611650485432</v>
      </c>
      <c r="N29" s="992">
        <v>0</v>
      </c>
      <c r="O29" s="979" t="e">
        <f t="shared" si="9"/>
        <v>#DIV/0!</v>
      </c>
      <c r="P29" s="3"/>
      <c r="Q29" s="3"/>
      <c r="AA29" s="996"/>
      <c r="AB29" s="996"/>
      <c r="AC29" s="980"/>
      <c r="AD29" s="980"/>
      <c r="AI29" s="980"/>
    </row>
    <row r="30" spans="1:35" s="19" customFormat="1" ht="22.5" customHeight="1">
      <c r="A30" s="1035">
        <v>11</v>
      </c>
      <c r="B30" s="1164">
        <v>38237</v>
      </c>
      <c r="C30" s="982">
        <f t="shared" si="3"/>
        <v>4.1861803720477653E-2</v>
      </c>
      <c r="D30" s="983">
        <v>96</v>
      </c>
      <c r="E30" s="984">
        <f t="shared" si="4"/>
        <v>-17.948717948717952</v>
      </c>
      <c r="F30" s="985">
        <v>172</v>
      </c>
      <c r="G30" s="984">
        <f t="shared" si="5"/>
        <v>-25.217391304347824</v>
      </c>
      <c r="H30" s="985">
        <v>251</v>
      </c>
      <c r="I30" s="984">
        <f t="shared" si="6"/>
        <v>-14.04109589041096</v>
      </c>
      <c r="J30" s="985">
        <v>176</v>
      </c>
      <c r="K30" s="984">
        <f t="shared" si="7"/>
        <v>-16.19047619047619</v>
      </c>
      <c r="L30" s="986">
        <f t="shared" si="2"/>
        <v>695</v>
      </c>
      <c r="M30" s="984">
        <f t="shared" si="8"/>
        <v>-18.138987043580677</v>
      </c>
      <c r="N30" s="987">
        <v>0</v>
      </c>
      <c r="O30" s="988" t="e">
        <f t="shared" si="9"/>
        <v>#DIV/0!</v>
      </c>
      <c r="P30" s="3"/>
      <c r="Q30" s="3"/>
      <c r="AA30" s="996"/>
      <c r="AB30" s="996"/>
      <c r="AC30" s="980"/>
      <c r="AD30" s="980"/>
      <c r="AI30" s="980"/>
    </row>
    <row r="31" spans="1:35" s="19" customFormat="1" ht="23.25" customHeight="1">
      <c r="A31" s="1035">
        <v>12</v>
      </c>
      <c r="B31" s="1164">
        <v>33937</v>
      </c>
      <c r="C31" s="982">
        <f t="shared" si="3"/>
        <v>-6.2099270395755024</v>
      </c>
      <c r="D31" s="983">
        <v>139</v>
      </c>
      <c r="E31" s="984">
        <f t="shared" si="4"/>
        <v>-9.740259740259738</v>
      </c>
      <c r="F31" s="985">
        <v>246</v>
      </c>
      <c r="G31" s="984">
        <f t="shared" si="5"/>
        <v>-17.171717171717169</v>
      </c>
      <c r="H31" s="985">
        <v>389</v>
      </c>
      <c r="I31" s="984">
        <f t="shared" si="6"/>
        <v>-5.1219512195121997</v>
      </c>
      <c r="J31" s="985">
        <v>219</v>
      </c>
      <c r="K31" s="984">
        <f t="shared" si="7"/>
        <v>-7.5949367088607556</v>
      </c>
      <c r="L31" s="986">
        <f t="shared" si="2"/>
        <v>993</v>
      </c>
      <c r="M31" s="984">
        <f t="shared" si="8"/>
        <v>-9.5628415300546443</v>
      </c>
      <c r="N31" s="987">
        <v>0</v>
      </c>
      <c r="O31" s="988" t="e">
        <f t="shared" si="9"/>
        <v>#DIV/0!</v>
      </c>
      <c r="P31" s="3"/>
      <c r="Q31" s="3"/>
      <c r="AA31" s="996"/>
      <c r="AB31" s="996"/>
      <c r="AC31" s="980"/>
      <c r="AD31" s="980"/>
      <c r="AI31" s="980"/>
    </row>
    <row r="32" spans="1:35" s="19" customFormat="1" ht="22.5" customHeight="1">
      <c r="A32" s="1034" t="s">
        <v>449</v>
      </c>
      <c r="B32" s="1163">
        <v>32644</v>
      </c>
      <c r="C32" s="973">
        <f t="shared" si="3"/>
        <v>4.5846281997885541</v>
      </c>
      <c r="D32" s="974">
        <v>98</v>
      </c>
      <c r="E32" s="975">
        <f t="shared" si="4"/>
        <v>32.432432432432435</v>
      </c>
      <c r="F32" s="976">
        <v>202</v>
      </c>
      <c r="G32" s="975">
        <f t="shared" si="5"/>
        <v>10.382513661202175</v>
      </c>
      <c r="H32" s="976">
        <v>264</v>
      </c>
      <c r="I32" s="975">
        <f t="shared" si="6"/>
        <v>5.1792828685258918</v>
      </c>
      <c r="J32" s="976">
        <v>170</v>
      </c>
      <c r="K32" s="975">
        <f t="shared" si="7"/>
        <v>5.5900621118012417</v>
      </c>
      <c r="L32" s="990">
        <v>734</v>
      </c>
      <c r="M32" s="991">
        <f t="shared" si="8"/>
        <v>9.7159940209267539</v>
      </c>
      <c r="N32" s="992">
        <v>0</v>
      </c>
      <c r="O32" s="979" t="e">
        <f t="shared" ref="O32:O34" si="10">(N32/N20-1)*100</f>
        <v>#DIV/0!</v>
      </c>
      <c r="P32" s="3"/>
      <c r="Q32" s="3"/>
      <c r="AA32" s="996"/>
      <c r="AB32" s="996"/>
      <c r="AC32" s="980"/>
      <c r="AD32" s="980"/>
      <c r="AI32" s="980"/>
    </row>
    <row r="33" spans="1:35" s="19" customFormat="1" ht="22.5" customHeight="1">
      <c r="A33" s="1035">
        <v>2</v>
      </c>
      <c r="B33" s="1164">
        <v>32080</v>
      </c>
      <c r="C33" s="982">
        <f t="shared" si="3"/>
        <v>-1.2771195568548999</v>
      </c>
      <c r="D33" s="983">
        <v>77</v>
      </c>
      <c r="E33" s="984">
        <f t="shared" si="4"/>
        <v>28.333333333333343</v>
      </c>
      <c r="F33" s="985">
        <v>175</v>
      </c>
      <c r="G33" s="984">
        <f t="shared" si="5"/>
        <v>35.65891472868217</v>
      </c>
      <c r="H33" s="985">
        <v>233</v>
      </c>
      <c r="I33" s="984">
        <f t="shared" si="6"/>
        <v>27.322404371584707</v>
      </c>
      <c r="J33" s="985">
        <v>136</v>
      </c>
      <c r="K33" s="984">
        <f t="shared" si="7"/>
        <v>29.523809523809529</v>
      </c>
      <c r="L33" s="986">
        <v>621</v>
      </c>
      <c r="M33" s="984">
        <f t="shared" si="8"/>
        <v>30.188679245283012</v>
      </c>
      <c r="N33" s="987">
        <v>0</v>
      </c>
      <c r="O33" s="988" t="e">
        <f t="shared" si="10"/>
        <v>#DIV/0!</v>
      </c>
      <c r="P33" s="3"/>
      <c r="Q33" s="3"/>
      <c r="AA33" s="996"/>
      <c r="AB33" s="996"/>
      <c r="AC33" s="980"/>
      <c r="AD33" s="980"/>
      <c r="AI33" s="980"/>
    </row>
    <row r="34" spans="1:35" s="19" customFormat="1" ht="23.25" customHeight="1" thickBot="1">
      <c r="A34" s="1035">
        <v>3</v>
      </c>
      <c r="B34" s="1164">
        <v>38762</v>
      </c>
      <c r="C34" s="982">
        <f t="shared" si="3"/>
        <v>-3.1579473342327469</v>
      </c>
      <c r="D34" s="983">
        <v>88</v>
      </c>
      <c r="E34" s="984">
        <f t="shared" si="4"/>
        <v>33.333333333333329</v>
      </c>
      <c r="F34" s="985">
        <v>200</v>
      </c>
      <c r="G34" s="984">
        <f t="shared" si="5"/>
        <v>22.699386503067487</v>
      </c>
      <c r="H34" s="985">
        <v>286</v>
      </c>
      <c r="I34" s="984">
        <f t="shared" si="6"/>
        <v>10.852713178294572</v>
      </c>
      <c r="J34" s="985">
        <v>192</v>
      </c>
      <c r="K34" s="984">
        <f t="shared" si="7"/>
        <v>17.791411042944794</v>
      </c>
      <c r="L34" s="986">
        <v>766</v>
      </c>
      <c r="M34" s="984">
        <f t="shared" si="8"/>
        <v>17.846153846153847</v>
      </c>
      <c r="N34" s="987">
        <v>0</v>
      </c>
      <c r="O34" s="988" t="e">
        <f t="shared" si="10"/>
        <v>#DIV/0!</v>
      </c>
      <c r="P34" s="3"/>
      <c r="Q34" s="3"/>
      <c r="AA34" s="996"/>
      <c r="AB34" s="996"/>
      <c r="AC34" s="980"/>
      <c r="AD34" s="980"/>
      <c r="AI34" s="980"/>
    </row>
    <row r="35" spans="1:35" s="19" customFormat="1" ht="21.75" customHeight="1" thickBot="1">
      <c r="A35" s="2256" t="s">
        <v>390</v>
      </c>
      <c r="B35" s="1169"/>
      <c r="C35" s="1011"/>
      <c r="D35" s="1012" t="s">
        <v>57</v>
      </c>
      <c r="E35" s="1013"/>
      <c r="F35" s="1013"/>
      <c r="G35" s="1013"/>
      <c r="H35" s="1013"/>
      <c r="I35" s="1013"/>
      <c r="J35" s="1013"/>
      <c r="K35" s="1013"/>
      <c r="L35" s="1013"/>
      <c r="M35" s="1013"/>
      <c r="N35" s="1013"/>
      <c r="O35" s="1014"/>
      <c r="AA35" s="996"/>
      <c r="AB35" s="996"/>
      <c r="AC35" s="980"/>
      <c r="AD35" s="980"/>
      <c r="AI35" s="980"/>
    </row>
    <row r="36" spans="1:35" s="19" customFormat="1" ht="24" customHeight="1" thickBot="1">
      <c r="A36" s="2257"/>
      <c r="B36" s="1170" t="s">
        <v>322</v>
      </c>
      <c r="C36" s="1015"/>
      <c r="D36" s="1016"/>
      <c r="E36" s="1016"/>
      <c r="F36" s="1016"/>
      <c r="G36" s="1016"/>
      <c r="H36" s="1016"/>
      <c r="I36" s="1016"/>
      <c r="J36" s="1016"/>
      <c r="K36" s="1016"/>
      <c r="L36" s="1016"/>
      <c r="M36" s="1016"/>
      <c r="N36" s="1016"/>
      <c r="O36" s="1017"/>
      <c r="AA36" s="996"/>
      <c r="AB36" s="996"/>
      <c r="AC36" s="980"/>
      <c r="AD36" s="980"/>
      <c r="AI36" s="980"/>
    </row>
    <row r="37" spans="1:35" s="19" customFormat="1">
      <c r="A37" s="2248"/>
      <c r="B37" s="2248"/>
      <c r="C37" s="2248"/>
      <c r="D37" s="2248"/>
      <c r="E37" s="2248"/>
      <c r="F37" s="2248"/>
      <c r="G37" s="2248"/>
      <c r="H37" s="1018"/>
      <c r="I37" s="1018"/>
      <c r="J37" s="1018"/>
      <c r="K37" s="1019"/>
      <c r="L37" s="1020"/>
      <c r="M37" s="1018"/>
      <c r="N37" s="1018"/>
      <c r="O37" s="1018"/>
      <c r="P37" s="1018"/>
      <c r="Q37" s="20"/>
      <c r="AA37" s="996"/>
      <c r="AB37" s="996"/>
      <c r="AC37" s="980"/>
      <c r="AD37" s="980"/>
    </row>
    <row r="38" spans="1:35" s="19" customFormat="1">
      <c r="A38" s="1018"/>
      <c r="B38" s="1021"/>
      <c r="C38" s="1018"/>
      <c r="D38" s="1018"/>
      <c r="E38" s="1018"/>
      <c r="F38" s="1018"/>
      <c r="G38" s="1018"/>
      <c r="H38" s="1018"/>
      <c r="I38" s="1018"/>
      <c r="J38" s="1018"/>
      <c r="K38" s="1019"/>
      <c r="L38" s="1020"/>
      <c r="M38" s="1018"/>
      <c r="N38" s="1018"/>
      <c r="O38" s="1018"/>
      <c r="P38" s="1021"/>
      <c r="Q38" s="1022"/>
      <c r="AA38" s="996"/>
      <c r="AB38" s="996"/>
      <c r="AC38" s="980"/>
      <c r="AD38" s="980"/>
    </row>
    <row r="39" spans="1:35" s="19" customFormat="1">
      <c r="A39" s="1023"/>
      <c r="B39" s="1023"/>
      <c r="C39" s="1023"/>
      <c r="D39" s="1023"/>
      <c r="E39" s="1023"/>
      <c r="F39" s="1023"/>
      <c r="G39" s="623"/>
      <c r="H39" s="20"/>
      <c r="I39" s="623"/>
      <c r="J39" s="623"/>
      <c r="K39" s="1019"/>
      <c r="L39" s="1020"/>
      <c r="M39" s="20"/>
      <c r="N39" s="20"/>
      <c r="O39" s="20"/>
      <c r="P39" s="623"/>
      <c r="AA39" s="996"/>
      <c r="AB39" s="996"/>
      <c r="AC39" s="980"/>
      <c r="AD39" s="980"/>
    </row>
    <row r="40" spans="1:35">
      <c r="A40" s="20"/>
      <c r="B40" s="20"/>
      <c r="C40" s="623"/>
      <c r="D40" s="20"/>
      <c r="E40" s="623"/>
      <c r="F40" s="20"/>
      <c r="G40" s="623"/>
      <c r="H40" s="20"/>
      <c r="I40" s="623"/>
      <c r="J40" s="623"/>
      <c r="K40" s="1019"/>
      <c r="L40" s="1020"/>
      <c r="M40" s="20"/>
      <c r="N40" s="20"/>
      <c r="O40" s="20"/>
      <c r="P40" s="623"/>
      <c r="V40" s="19"/>
      <c r="W40" s="19"/>
      <c r="X40" s="19"/>
      <c r="Y40" s="19"/>
      <c r="Z40" s="19"/>
      <c r="AA40" s="996"/>
      <c r="AB40" s="996"/>
      <c r="AC40" s="980"/>
      <c r="AD40" s="980"/>
      <c r="AE40" s="19"/>
    </row>
    <row r="41" spans="1:35">
      <c r="F41" s="960"/>
      <c r="H41" s="960"/>
      <c r="K41" s="1019"/>
      <c r="L41" s="1020"/>
      <c r="M41" s="623"/>
      <c r="N41" s="623"/>
      <c r="O41" s="623"/>
      <c r="V41" s="19"/>
      <c r="W41" s="19"/>
      <c r="X41" s="19"/>
      <c r="Y41" s="19"/>
      <c r="Z41" s="19"/>
      <c r="AA41" s="996"/>
      <c r="AB41" s="996"/>
      <c r="AC41" s="980"/>
      <c r="AD41" s="980"/>
      <c r="AE41" s="19"/>
    </row>
    <row r="42" spans="1:35">
      <c r="F42" s="960"/>
      <c r="H42" s="960"/>
      <c r="K42" s="1019"/>
      <c r="L42" s="1020"/>
      <c r="M42" s="623"/>
      <c r="N42" s="623"/>
      <c r="O42" s="623"/>
      <c r="V42" s="19"/>
      <c r="W42" s="19"/>
      <c r="X42" s="19"/>
      <c r="Y42" s="19"/>
      <c r="Z42" s="19"/>
      <c r="AA42" s="996"/>
      <c r="AB42" s="996"/>
      <c r="AC42" s="980"/>
      <c r="AD42" s="980"/>
      <c r="AE42" s="19"/>
    </row>
    <row r="43" spans="1:35">
      <c r="F43" s="960"/>
      <c r="H43" s="960"/>
      <c r="K43" s="1019"/>
      <c r="L43" s="1020"/>
      <c r="M43" s="623"/>
      <c r="N43" s="623"/>
      <c r="O43" s="623"/>
      <c r="V43" s="19"/>
      <c r="W43" s="19"/>
      <c r="X43" s="19"/>
      <c r="Y43" s="19"/>
      <c r="Z43" s="19"/>
      <c r="AA43" s="996"/>
      <c r="AB43" s="996"/>
      <c r="AC43" s="980"/>
      <c r="AD43" s="980"/>
      <c r="AE43" s="19"/>
    </row>
    <row r="44" spans="1:35">
      <c r="F44" s="960"/>
      <c r="H44" s="960"/>
      <c r="K44" s="1019"/>
      <c r="L44" s="1020"/>
      <c r="M44" s="623"/>
      <c r="N44" s="623"/>
      <c r="O44" s="623"/>
      <c r="V44" s="19"/>
      <c r="W44" s="19"/>
      <c r="X44" s="19"/>
      <c r="Y44" s="19"/>
      <c r="Z44" s="19"/>
      <c r="AA44" s="996"/>
      <c r="AB44" s="996"/>
      <c r="AC44" s="980"/>
      <c r="AD44" s="980"/>
      <c r="AE44" s="19"/>
    </row>
    <row r="45" spans="1:35">
      <c r="F45" s="960"/>
      <c r="H45" s="960"/>
      <c r="K45" s="1019"/>
      <c r="L45" s="1020"/>
      <c r="M45" s="623"/>
      <c r="N45" s="623"/>
      <c r="O45" s="623"/>
      <c r="V45" s="19"/>
      <c r="W45" s="19"/>
      <c r="X45" s="19"/>
      <c r="Y45" s="19"/>
      <c r="Z45" s="19"/>
      <c r="AA45" s="996"/>
      <c r="AB45" s="996"/>
      <c r="AC45" s="980"/>
      <c r="AD45" s="980"/>
      <c r="AE45" s="19"/>
    </row>
    <row r="46" spans="1:35">
      <c r="F46" s="960"/>
      <c r="H46" s="960"/>
      <c r="K46" s="1019"/>
      <c r="L46" s="1020"/>
      <c r="M46" s="623"/>
      <c r="N46" s="623"/>
      <c r="O46" s="623"/>
      <c r="V46" s="19"/>
      <c r="W46" s="19"/>
      <c r="X46" s="19"/>
      <c r="Y46" s="19"/>
      <c r="Z46" s="19"/>
      <c r="AA46" s="996"/>
      <c r="AB46" s="996"/>
      <c r="AC46" s="980"/>
      <c r="AD46" s="980"/>
      <c r="AE46" s="19"/>
    </row>
    <row r="47" spans="1:35">
      <c r="F47" s="960"/>
      <c r="H47" s="960"/>
      <c r="K47" s="1019"/>
      <c r="L47" s="1020"/>
      <c r="M47" s="623"/>
      <c r="N47" s="623"/>
      <c r="O47" s="623"/>
      <c r="V47" s="19"/>
      <c r="W47" s="19"/>
      <c r="X47" s="19"/>
      <c r="Y47" s="19"/>
      <c r="Z47" s="19"/>
      <c r="AA47" s="996"/>
      <c r="AB47" s="996"/>
      <c r="AC47" s="980"/>
      <c r="AD47" s="980"/>
      <c r="AE47" s="19"/>
    </row>
    <row r="48" spans="1:35">
      <c r="F48" s="960"/>
      <c r="H48" s="960"/>
      <c r="K48" s="1019"/>
      <c r="L48" s="1020"/>
      <c r="M48" s="623"/>
      <c r="N48" s="623"/>
      <c r="O48" s="623"/>
      <c r="V48" s="19"/>
      <c r="W48" s="19"/>
      <c r="X48" s="19"/>
      <c r="Y48" s="19"/>
      <c r="Z48" s="19"/>
      <c r="AA48" s="996"/>
      <c r="AB48" s="996"/>
      <c r="AC48" s="980"/>
      <c r="AD48" s="980"/>
      <c r="AE48" s="19"/>
    </row>
    <row r="49" spans="3:31">
      <c r="D49" s="960"/>
      <c r="F49" s="960"/>
      <c r="H49" s="960"/>
      <c r="K49" s="1019"/>
      <c r="L49" s="1020"/>
      <c r="M49" s="623"/>
      <c r="N49" s="623"/>
      <c r="O49" s="623"/>
      <c r="V49" s="19"/>
      <c r="W49" s="19"/>
      <c r="X49" s="19"/>
      <c r="Y49" s="19"/>
      <c r="Z49" s="19"/>
      <c r="AA49" s="996"/>
      <c r="AB49" s="996"/>
      <c r="AC49" s="980"/>
      <c r="AD49" s="980"/>
      <c r="AE49" s="19"/>
    </row>
    <row r="50" spans="3:31">
      <c r="I50" s="19"/>
      <c r="J50" s="19"/>
      <c r="K50" s="1019"/>
      <c r="L50" s="1020"/>
      <c r="M50" s="20"/>
      <c r="N50" s="20"/>
      <c r="O50" s="20"/>
      <c r="V50" s="19"/>
      <c r="W50" s="19"/>
      <c r="X50" s="19"/>
      <c r="Y50" s="19"/>
      <c r="Z50" s="19"/>
      <c r="AA50" s="996"/>
      <c r="AB50" s="996"/>
      <c r="AC50" s="980"/>
      <c r="AD50" s="980"/>
      <c r="AE50" s="19"/>
    </row>
    <row r="51" spans="3:31">
      <c r="K51" s="1019"/>
      <c r="L51" s="1020"/>
      <c r="M51" s="20"/>
      <c r="N51" s="20"/>
      <c r="O51" s="20"/>
      <c r="V51" s="19"/>
      <c r="W51" s="19"/>
      <c r="X51" s="19"/>
      <c r="Y51" s="19"/>
      <c r="Z51" s="19"/>
      <c r="AA51" s="996"/>
      <c r="AB51" s="996"/>
      <c r="AC51" s="980"/>
      <c r="AD51" s="980"/>
      <c r="AE51" s="19"/>
    </row>
    <row r="52" spans="3:31">
      <c r="K52" s="1019"/>
      <c r="L52" s="1020"/>
      <c r="M52" s="20"/>
      <c r="N52" s="20"/>
      <c r="O52" s="20"/>
      <c r="V52" s="19"/>
      <c r="W52" s="19"/>
      <c r="X52" s="19"/>
      <c r="Y52" s="19"/>
      <c r="Z52" s="19"/>
      <c r="AA52" s="996"/>
      <c r="AB52" s="996"/>
      <c r="AC52" s="980"/>
      <c r="AD52" s="980"/>
      <c r="AE52" s="19"/>
    </row>
    <row r="53" spans="3:31">
      <c r="K53" s="1019"/>
      <c r="L53" s="1020"/>
      <c r="M53" s="20"/>
      <c r="N53" s="20"/>
      <c r="O53" s="20"/>
      <c r="V53" s="19"/>
      <c r="W53" s="19"/>
      <c r="X53" s="19"/>
      <c r="Y53" s="19"/>
      <c r="Z53" s="19"/>
      <c r="AA53" s="996"/>
      <c r="AB53" s="996"/>
      <c r="AC53" s="980"/>
      <c r="AD53" s="980"/>
      <c r="AE53" s="19"/>
    </row>
    <row r="54" spans="3:31">
      <c r="K54" s="1019"/>
      <c r="L54" s="1020"/>
      <c r="M54" s="20"/>
      <c r="N54" s="20"/>
      <c r="O54" s="20"/>
      <c r="V54" s="19"/>
      <c r="W54" s="19"/>
      <c r="X54" s="19"/>
      <c r="Y54" s="19"/>
      <c r="Z54" s="19"/>
      <c r="AA54" s="996"/>
      <c r="AB54" s="996"/>
      <c r="AC54" s="980"/>
      <c r="AD54" s="980"/>
      <c r="AE54" s="19"/>
    </row>
    <row r="55" spans="3:31">
      <c r="K55" s="1019"/>
      <c r="L55" s="1020"/>
      <c r="M55" s="20"/>
      <c r="N55" s="20"/>
      <c r="O55" s="20"/>
      <c r="V55" s="19"/>
      <c r="W55" s="19"/>
      <c r="X55" s="19"/>
      <c r="Y55" s="19"/>
      <c r="Z55" s="19"/>
      <c r="AA55" s="996"/>
      <c r="AB55" s="996"/>
      <c r="AC55" s="980"/>
      <c r="AD55" s="980"/>
      <c r="AE55" s="19"/>
    </row>
    <row r="56" spans="3:31">
      <c r="C56" s="275"/>
      <c r="D56" s="408"/>
      <c r="E56" s="1024"/>
      <c r="F56" s="980"/>
      <c r="K56" s="275"/>
      <c r="L56" s="275"/>
      <c r="R56" s="11"/>
      <c r="S56" s="11"/>
      <c r="T56" s="3"/>
      <c r="V56" s="19"/>
      <c r="W56" s="19"/>
      <c r="X56" s="19"/>
      <c r="Y56" s="19"/>
      <c r="Z56" s="19"/>
      <c r="AA56" s="996"/>
      <c r="AB56" s="996"/>
      <c r="AC56" s="980"/>
      <c r="AD56" s="980"/>
      <c r="AE56" s="19"/>
    </row>
    <row r="57" spans="3:31">
      <c r="J57" s="1024"/>
      <c r="K57" s="960"/>
      <c r="V57" s="19"/>
      <c r="W57" s="19"/>
      <c r="X57" s="19"/>
      <c r="Y57" s="19"/>
      <c r="Z57" s="19"/>
      <c r="AA57" s="996"/>
      <c r="AB57" s="996"/>
      <c r="AC57" s="980"/>
      <c r="AD57" s="980"/>
      <c r="AE57" s="19"/>
    </row>
    <row r="58" spans="3:31">
      <c r="C58" s="1025"/>
      <c r="D58" s="980"/>
      <c r="J58" s="1024"/>
      <c r="K58" s="1025"/>
      <c r="R58" s="492"/>
      <c r="S58" s="492"/>
      <c r="V58" s="19"/>
      <c r="W58" s="19"/>
      <c r="X58" s="19"/>
      <c r="Y58" s="19"/>
      <c r="Z58" s="19"/>
      <c r="AA58" s="996"/>
      <c r="AB58" s="996"/>
      <c r="AC58" s="980"/>
      <c r="AD58" s="980"/>
      <c r="AE58" s="19"/>
    </row>
    <row r="59" spans="3:31">
      <c r="K59" s="960"/>
      <c r="Q59" s="492"/>
      <c r="R59" s="492"/>
      <c r="S59" s="492"/>
      <c r="V59" s="19"/>
      <c r="W59" s="19"/>
      <c r="X59" s="19"/>
      <c r="Y59" s="19"/>
      <c r="Z59" s="19"/>
      <c r="AA59" s="996"/>
      <c r="AB59" s="996"/>
      <c r="AC59" s="980"/>
      <c r="AD59" s="980"/>
      <c r="AE59" s="19"/>
    </row>
    <row r="60" spans="3:31">
      <c r="K60" s="960"/>
      <c r="V60" s="19"/>
      <c r="W60" s="19"/>
      <c r="X60" s="19"/>
      <c r="Y60" s="19"/>
      <c r="Z60" s="19"/>
      <c r="AA60" s="996"/>
      <c r="AB60" s="996"/>
      <c r="AC60" s="980"/>
      <c r="AD60" s="980"/>
      <c r="AE60" s="19"/>
    </row>
    <row r="61" spans="3:31">
      <c r="K61" s="960"/>
      <c r="V61" s="19"/>
      <c r="W61" s="19"/>
      <c r="X61" s="19"/>
      <c r="Y61" s="19"/>
      <c r="Z61" s="19"/>
      <c r="AA61" s="996"/>
      <c r="AB61" s="996"/>
      <c r="AC61" s="980"/>
      <c r="AD61" s="980"/>
      <c r="AE61" s="19"/>
    </row>
    <row r="62" spans="3:31">
      <c r="K62" s="960"/>
      <c r="V62" s="19"/>
      <c r="W62" s="19"/>
      <c r="X62" s="19"/>
      <c r="Y62" s="19"/>
      <c r="Z62" s="19"/>
      <c r="AA62" s="996"/>
      <c r="AB62" s="996"/>
      <c r="AC62" s="980"/>
      <c r="AD62" s="980"/>
      <c r="AE62" s="19"/>
    </row>
    <row r="63" spans="3:31">
      <c r="K63" s="1026"/>
      <c r="V63" s="19"/>
      <c r="W63" s="19"/>
      <c r="X63" s="19"/>
      <c r="Y63" s="19"/>
      <c r="Z63" s="19"/>
      <c r="AA63" s="996"/>
      <c r="AB63" s="996"/>
      <c r="AC63" s="980"/>
      <c r="AD63" s="980"/>
      <c r="AE63" s="19"/>
    </row>
    <row r="64" spans="3:31">
      <c r="K64" s="1026"/>
      <c r="V64" s="19"/>
      <c r="W64" s="19"/>
      <c r="X64" s="19"/>
      <c r="Y64" s="19"/>
      <c r="Z64" s="19"/>
      <c r="AA64" s="996"/>
      <c r="AB64" s="996"/>
      <c r="AC64" s="980"/>
      <c r="AD64" s="980"/>
      <c r="AE64" s="19"/>
    </row>
    <row r="65" spans="1:31">
      <c r="K65" s="1026"/>
      <c r="V65" s="19"/>
      <c r="W65" s="19"/>
      <c r="X65" s="19"/>
      <c r="Y65" s="19"/>
      <c r="Z65" s="19"/>
      <c r="AA65" s="996"/>
      <c r="AB65" s="996"/>
      <c r="AC65" s="980"/>
      <c r="AD65" s="980"/>
      <c r="AE65" s="19"/>
    </row>
    <row r="66" spans="1:31">
      <c r="K66" s="1026"/>
      <c r="V66" s="19"/>
      <c r="W66" s="19"/>
      <c r="X66" s="19"/>
      <c r="Y66" s="19"/>
      <c r="Z66" s="19"/>
      <c r="AA66" s="996"/>
      <c r="AB66" s="996"/>
      <c r="AC66" s="980"/>
      <c r="AD66" s="980"/>
      <c r="AE66" s="19"/>
    </row>
    <row r="67" spans="1:31">
      <c r="V67" s="19"/>
      <c r="W67" s="19"/>
      <c r="X67" s="19"/>
      <c r="Y67" s="19"/>
      <c r="Z67" s="19"/>
      <c r="AA67" s="996"/>
      <c r="AB67" s="996"/>
      <c r="AC67" s="980"/>
      <c r="AD67" s="980"/>
      <c r="AE67" s="19"/>
    </row>
    <row r="68" spans="1:31">
      <c r="V68" s="19"/>
      <c r="W68" s="19"/>
      <c r="X68" s="19"/>
      <c r="Y68" s="19"/>
      <c r="Z68" s="19"/>
      <c r="AA68" s="996"/>
      <c r="AB68" s="996"/>
      <c r="AC68" s="980"/>
      <c r="AD68" s="980"/>
      <c r="AE68" s="19"/>
    </row>
    <row r="69" spans="1:31">
      <c r="V69" s="19"/>
      <c r="W69" s="19"/>
      <c r="X69" s="19"/>
      <c r="Y69" s="19"/>
      <c r="Z69" s="19"/>
      <c r="AA69" s="996"/>
      <c r="AB69" s="996"/>
      <c r="AC69" s="980"/>
      <c r="AD69" s="980"/>
      <c r="AE69" s="19"/>
    </row>
    <row r="70" spans="1:31">
      <c r="V70" s="19"/>
      <c r="W70" s="19"/>
      <c r="X70" s="19"/>
      <c r="Y70" s="19"/>
      <c r="Z70" s="19"/>
      <c r="AA70" s="996"/>
      <c r="AB70" s="996"/>
      <c r="AC70" s="980"/>
      <c r="AD70" s="980"/>
      <c r="AE70" s="19"/>
    </row>
    <row r="71" spans="1:31">
      <c r="V71" s="19"/>
      <c r="W71" s="19"/>
      <c r="X71" s="19"/>
      <c r="Y71" s="19"/>
      <c r="Z71" s="19"/>
      <c r="AA71" s="996"/>
      <c r="AB71" s="996"/>
      <c r="AC71" s="980"/>
      <c r="AD71" s="980"/>
      <c r="AE71" s="19"/>
    </row>
    <row r="72" spans="1:31" ht="17.25" customHeight="1">
      <c r="V72" s="19"/>
      <c r="W72" s="19"/>
      <c r="X72" s="19"/>
      <c r="Y72" s="19"/>
      <c r="Z72" s="19"/>
      <c r="AA72" s="996"/>
      <c r="AB72" s="996"/>
      <c r="AC72" s="980"/>
      <c r="AD72" s="980"/>
      <c r="AE72" s="19"/>
    </row>
    <row r="73" spans="1:31" ht="17.25" customHeight="1">
      <c r="A73" s="1027"/>
      <c r="B73" s="1027"/>
      <c r="C73" s="1027"/>
      <c r="D73" s="1027"/>
      <c r="E73" s="1027"/>
      <c r="F73" s="1027"/>
      <c r="G73" s="1027"/>
      <c r="H73" s="1027"/>
      <c r="I73" s="1027"/>
      <c r="J73" s="1027"/>
      <c r="K73" s="1027"/>
      <c r="L73" s="1027"/>
      <c r="M73" s="1027"/>
      <c r="N73" s="1027"/>
      <c r="O73" s="1027"/>
      <c r="V73" s="19"/>
      <c r="W73" s="19"/>
      <c r="X73" s="19"/>
      <c r="Y73" s="19"/>
      <c r="Z73" s="19"/>
      <c r="AA73" s="996"/>
      <c r="AB73" s="996"/>
      <c r="AC73" s="980"/>
      <c r="AD73" s="980"/>
      <c r="AE73" s="19"/>
    </row>
    <row r="74" spans="1:31" ht="17.25" customHeight="1">
      <c r="A74" s="1027"/>
      <c r="B74" s="1027"/>
      <c r="C74" s="1027"/>
      <c r="D74" s="1027"/>
      <c r="E74" s="1027"/>
      <c r="F74" s="1027"/>
      <c r="G74" s="1027"/>
      <c r="H74" s="1027"/>
      <c r="I74" s="1027"/>
      <c r="J74" s="1027"/>
      <c r="L74" s="1027"/>
      <c r="M74" s="1027"/>
      <c r="N74" s="1027"/>
      <c r="O74" s="1027"/>
      <c r="P74" s="1028"/>
      <c r="Q74" s="24"/>
      <c r="V74" s="19"/>
      <c r="W74" s="19"/>
      <c r="X74" s="19"/>
      <c r="Y74" s="19"/>
      <c r="Z74" s="19"/>
      <c r="AA74" s="996"/>
      <c r="AB74" s="996"/>
      <c r="AC74" s="980"/>
      <c r="AD74" s="980"/>
      <c r="AE74" s="19"/>
    </row>
    <row r="75" spans="1:31" ht="17.25" customHeight="1">
      <c r="A75" s="1027"/>
      <c r="B75" s="1027"/>
      <c r="C75" s="1027"/>
      <c r="D75" s="1027"/>
      <c r="E75" s="1027"/>
      <c r="F75" s="1027"/>
      <c r="G75" s="1027"/>
      <c r="H75" s="1027"/>
      <c r="I75" s="1027"/>
      <c r="J75" s="1027"/>
      <c r="K75" s="1027"/>
      <c r="L75" s="1027"/>
      <c r="M75" s="1027"/>
      <c r="N75" s="1027"/>
      <c r="O75" s="1027"/>
      <c r="P75" s="1028"/>
      <c r="Q75" s="24"/>
    </row>
    <row r="76" spans="1:31" ht="17.25" customHeight="1">
      <c r="A76" s="20"/>
      <c r="B76" s="1027"/>
      <c r="C76" s="1027"/>
      <c r="D76" s="1027"/>
      <c r="E76" s="1027"/>
      <c r="F76" s="1027"/>
      <c r="G76" s="1027"/>
      <c r="H76" s="1027"/>
      <c r="I76" s="1027"/>
      <c r="J76" s="1027"/>
      <c r="K76" s="1027"/>
      <c r="L76" s="1027"/>
      <c r="M76" s="1027"/>
      <c r="N76" s="1027"/>
      <c r="O76" s="1027"/>
      <c r="P76" s="1028"/>
      <c r="Q76" s="24"/>
    </row>
    <row r="77" spans="1:31" ht="13.7" customHeight="1">
      <c r="A77" s="1027"/>
      <c r="B77" s="1027"/>
      <c r="C77" s="1027"/>
      <c r="D77" s="1027"/>
      <c r="E77" s="1027"/>
      <c r="F77" s="1027"/>
      <c r="G77" s="1027"/>
      <c r="H77" s="1027"/>
      <c r="I77" s="1027"/>
      <c r="J77" s="1027"/>
      <c r="K77" s="1027"/>
      <c r="L77" s="1027"/>
      <c r="M77" s="1027"/>
      <c r="N77" s="1027"/>
      <c r="O77" s="1027"/>
      <c r="P77" s="1028"/>
      <c r="Q77" s="24"/>
    </row>
    <row r="78" spans="1:31" ht="17.25" customHeight="1">
      <c r="A78" s="1027"/>
      <c r="B78" s="1027"/>
      <c r="C78" s="1027"/>
      <c r="D78" s="1027"/>
      <c r="E78" s="1027"/>
      <c r="F78" s="1027"/>
      <c r="G78" s="1027"/>
      <c r="H78" s="1027"/>
      <c r="I78" s="1027"/>
      <c r="J78" s="1027"/>
      <c r="K78" s="1027"/>
      <c r="L78" s="1027"/>
      <c r="M78" s="1027"/>
      <c r="N78" s="1027"/>
      <c r="O78" s="1027"/>
      <c r="P78" s="1028"/>
      <c r="Q78" s="24"/>
    </row>
    <row r="79" spans="1:31" ht="17.25" customHeight="1">
      <c r="A79" s="1027"/>
      <c r="B79" s="1027"/>
      <c r="C79" s="1027"/>
      <c r="D79" s="1027"/>
      <c r="E79" s="1027"/>
      <c r="F79" s="1027"/>
      <c r="G79" s="1027"/>
      <c r="H79" s="1027"/>
      <c r="I79" s="1027"/>
      <c r="J79" s="1027"/>
      <c r="K79" s="1027"/>
      <c r="L79" s="1027"/>
      <c r="M79" s="1027"/>
      <c r="N79" s="1027"/>
      <c r="O79" s="1027"/>
      <c r="P79" s="1028"/>
      <c r="Q79" s="24"/>
    </row>
    <row r="80" spans="1:31" ht="17.25" customHeight="1">
      <c r="A80" s="1027"/>
      <c r="B80" s="1027"/>
      <c r="C80" s="1027"/>
      <c r="D80" s="1027"/>
      <c r="E80" s="1027"/>
      <c r="F80" s="1027"/>
      <c r="G80" s="1027"/>
      <c r="H80" s="1027"/>
      <c r="I80" s="1027"/>
      <c r="J80" s="1027"/>
      <c r="K80" s="1027"/>
      <c r="L80" s="1027"/>
      <c r="M80" s="1027"/>
      <c r="N80" s="1027"/>
      <c r="O80" s="1027"/>
      <c r="P80" s="1028"/>
      <c r="Q80" s="24"/>
    </row>
    <row r="81" spans="1:37" ht="17.25" customHeight="1">
      <c r="A81" s="20"/>
      <c r="B81" s="1027"/>
      <c r="C81" s="1027"/>
      <c r="D81" s="1027"/>
      <c r="E81" s="1027"/>
      <c r="F81" s="1027"/>
      <c r="G81" s="1027"/>
      <c r="H81" s="1027"/>
      <c r="I81" s="1027"/>
      <c r="J81" s="1027"/>
      <c r="K81" s="1027"/>
      <c r="L81" s="1027"/>
      <c r="M81" s="1027"/>
      <c r="N81" s="1027"/>
      <c r="O81" s="1027"/>
      <c r="P81" s="1028"/>
      <c r="Q81" s="24"/>
    </row>
    <row r="82" spans="1:37" ht="17.25" customHeight="1">
      <c r="A82" s="1027"/>
      <c r="B82" s="1027"/>
      <c r="C82" s="1027"/>
      <c r="D82" s="1027"/>
      <c r="E82" s="1027"/>
      <c r="F82" s="1027"/>
      <c r="G82" s="1027"/>
      <c r="H82" s="1027"/>
      <c r="I82" s="1027"/>
      <c r="J82" s="1027"/>
      <c r="K82" s="1027"/>
      <c r="L82" s="1027"/>
      <c r="M82" s="1027"/>
      <c r="N82" s="1027"/>
      <c r="O82" s="1027"/>
      <c r="P82" s="1028"/>
      <c r="Q82" s="24"/>
    </row>
    <row r="83" spans="1:37" ht="17.25" customHeight="1">
      <c r="A83" s="1027"/>
      <c r="B83" s="1027"/>
      <c r="C83" s="1027"/>
      <c r="D83" s="1027"/>
      <c r="E83" s="1027"/>
      <c r="F83" s="1027"/>
      <c r="G83" s="1027"/>
      <c r="H83" s="1027"/>
      <c r="I83" s="1027"/>
      <c r="J83" s="1027"/>
      <c r="K83" s="1027"/>
      <c r="L83" s="1027"/>
      <c r="M83" s="1027"/>
      <c r="N83" s="1027"/>
      <c r="O83" s="1027"/>
      <c r="P83" s="1028"/>
      <c r="Q83" s="24"/>
      <c r="X83" s="3"/>
      <c r="Y83" s="3"/>
      <c r="Z83" s="3"/>
      <c r="AA83" s="3"/>
      <c r="AB83" s="3"/>
      <c r="AC83" s="3"/>
      <c r="AD83" s="3"/>
      <c r="AE83" s="3"/>
      <c r="AF83" s="3"/>
      <c r="AG83" s="3"/>
      <c r="AH83" s="3"/>
      <c r="AI83" s="3"/>
      <c r="AJ83" s="3"/>
      <c r="AK83" s="3"/>
    </row>
    <row r="84" spans="1:37" ht="17.25" customHeight="1">
      <c r="A84" s="1027"/>
      <c r="B84" s="1027"/>
      <c r="C84" s="1027"/>
      <c r="D84" s="1027"/>
      <c r="E84" s="1027"/>
      <c r="F84" s="1027"/>
      <c r="G84" s="1027"/>
      <c r="H84" s="1027"/>
      <c r="I84" s="1027"/>
      <c r="J84" s="1027"/>
      <c r="K84" s="1027"/>
      <c r="L84" s="1027"/>
      <c r="M84" s="1027"/>
      <c r="N84" s="1027"/>
      <c r="O84" s="1027"/>
      <c r="P84" s="1028"/>
      <c r="Q84" s="24"/>
      <c r="X84" s="3"/>
      <c r="Y84" s="3"/>
      <c r="Z84" s="3"/>
      <c r="AA84" s="3"/>
      <c r="AB84" s="3"/>
      <c r="AC84" s="3"/>
      <c r="AD84" s="3"/>
      <c r="AE84" s="3"/>
      <c r="AF84" s="3"/>
      <c r="AG84" s="3"/>
      <c r="AH84" s="3"/>
      <c r="AI84" s="3"/>
      <c r="AJ84" s="3"/>
      <c r="AK84" s="3"/>
    </row>
    <row r="85" spans="1:37" ht="17.25" customHeight="1">
      <c r="A85" s="1027"/>
      <c r="B85" s="1027"/>
      <c r="C85" s="1027"/>
      <c r="D85" s="1027"/>
      <c r="E85" s="1027"/>
      <c r="F85" s="1027"/>
      <c r="G85" s="1027"/>
      <c r="H85" s="1027"/>
      <c r="I85" s="1027"/>
      <c r="J85" s="1027"/>
      <c r="K85" s="1027"/>
      <c r="L85" s="1027"/>
      <c r="M85" s="1027"/>
      <c r="N85" s="1027"/>
      <c r="O85" s="1027"/>
      <c r="P85" s="1028"/>
      <c r="Q85" s="24"/>
      <c r="X85" s="3"/>
      <c r="Y85" s="3"/>
      <c r="Z85" s="3"/>
      <c r="AA85" s="3"/>
      <c r="AB85" s="3"/>
      <c r="AC85" s="3"/>
      <c r="AD85" s="3"/>
      <c r="AE85" s="3"/>
      <c r="AF85" s="3"/>
      <c r="AG85" s="3"/>
      <c r="AH85" s="3"/>
      <c r="AI85" s="3"/>
      <c r="AJ85" s="3"/>
      <c r="AK85" s="3"/>
    </row>
    <row r="86" spans="1:37" ht="17.25" customHeight="1">
      <c r="A86" s="1027"/>
      <c r="B86" s="1027"/>
      <c r="C86" s="1027"/>
      <c r="D86" s="1027"/>
      <c r="E86" s="1027"/>
      <c r="F86" s="1027"/>
      <c r="G86" s="1027"/>
      <c r="H86" s="1027"/>
      <c r="I86" s="1027"/>
      <c r="J86" s="1027"/>
      <c r="K86" s="1027"/>
      <c r="L86" s="1027"/>
      <c r="M86" s="1027"/>
      <c r="N86" s="1027"/>
      <c r="O86" s="1027"/>
      <c r="P86" s="1028"/>
      <c r="Q86" s="24"/>
      <c r="X86" s="3"/>
      <c r="Y86" s="3"/>
      <c r="Z86" s="3"/>
      <c r="AA86" s="3"/>
      <c r="AB86" s="3"/>
      <c r="AC86" s="3"/>
      <c r="AD86" s="3"/>
      <c r="AE86" s="3"/>
      <c r="AF86" s="3"/>
      <c r="AG86" s="3"/>
      <c r="AH86" s="3"/>
      <c r="AI86" s="3"/>
      <c r="AJ86" s="3"/>
      <c r="AK86" s="3"/>
    </row>
    <row r="87" spans="1:37" ht="17.25" customHeight="1">
      <c r="A87" s="20"/>
      <c r="B87" s="20"/>
      <c r="C87" s="20"/>
      <c r="D87" s="20"/>
      <c r="E87" s="20"/>
      <c r="F87" s="20"/>
      <c r="G87" s="20"/>
      <c r="H87" s="20"/>
      <c r="I87" s="20"/>
      <c r="J87" s="20"/>
      <c r="K87" s="20"/>
      <c r="L87" s="20"/>
      <c r="M87" s="20"/>
      <c r="N87" s="20"/>
      <c r="O87" s="20"/>
      <c r="P87" s="1028"/>
      <c r="Q87" s="24"/>
    </row>
    <row r="88" spans="1:37" ht="17.25" customHeight="1">
      <c r="A88" s="20"/>
      <c r="B88" s="20"/>
      <c r="C88" s="623"/>
      <c r="D88" s="20"/>
      <c r="E88" s="623"/>
      <c r="F88" s="20"/>
      <c r="G88" s="623"/>
      <c r="H88" s="20"/>
      <c r="I88" s="623"/>
      <c r="J88" s="623"/>
      <c r="K88" s="20"/>
      <c r="L88" s="623"/>
      <c r="M88" s="20"/>
      <c r="N88" s="20"/>
      <c r="O88" s="20"/>
      <c r="P88" s="24"/>
      <c r="Q88" s="24"/>
    </row>
    <row r="89" spans="1:37">
      <c r="A89" s="20"/>
      <c r="B89" s="20"/>
      <c r="C89" s="623"/>
      <c r="D89" s="20"/>
      <c r="E89" s="623"/>
      <c r="F89" s="20"/>
      <c r="G89" s="623"/>
      <c r="H89" s="20"/>
      <c r="I89" s="623"/>
      <c r="J89" s="623"/>
      <c r="K89" s="20"/>
      <c r="L89" s="623"/>
      <c r="M89" s="20"/>
      <c r="N89" s="20"/>
      <c r="O89" s="20"/>
      <c r="P89" s="27"/>
      <c r="Q89" s="24"/>
    </row>
    <row r="90" spans="1:37">
      <c r="A90" s="1027"/>
      <c r="B90" s="20"/>
      <c r="C90" s="623"/>
      <c r="D90" s="20"/>
      <c r="E90" s="623"/>
      <c r="F90" s="1027"/>
      <c r="G90" s="1027"/>
      <c r="H90" s="1027"/>
      <c r="I90" s="1027"/>
      <c r="J90" s="1027"/>
      <c r="K90" s="1027"/>
      <c r="L90" s="1027"/>
      <c r="M90" s="1027"/>
      <c r="N90" s="1027"/>
      <c r="O90" s="1027"/>
      <c r="P90" s="27"/>
      <c r="Q90" s="24"/>
    </row>
    <row r="91" spans="1:37">
      <c r="A91" s="1027"/>
      <c r="B91" s="20"/>
      <c r="C91" s="623"/>
      <c r="D91" s="20"/>
      <c r="E91" s="623"/>
      <c r="F91" s="1027"/>
      <c r="G91" s="1027"/>
      <c r="H91" s="1027"/>
      <c r="I91" s="1027"/>
      <c r="J91" s="1027"/>
      <c r="K91" s="1027"/>
      <c r="L91" s="1027"/>
      <c r="M91" s="1027"/>
      <c r="N91" s="1027"/>
      <c r="O91" s="1027"/>
      <c r="P91" s="1028"/>
      <c r="Q91" s="24"/>
    </row>
    <row r="92" spans="1:37">
      <c r="A92" s="1027"/>
      <c r="B92" s="20"/>
      <c r="C92" s="623"/>
      <c r="D92" s="20"/>
      <c r="E92" s="623"/>
      <c r="F92" s="1027"/>
      <c r="G92" s="1027"/>
      <c r="H92" s="1027"/>
      <c r="I92" s="1027"/>
      <c r="J92" s="1027"/>
      <c r="K92" s="1027"/>
      <c r="L92" s="1027"/>
      <c r="M92" s="1027"/>
      <c r="N92" s="1027"/>
      <c r="O92" s="1027"/>
      <c r="P92" s="1028"/>
      <c r="Q92" s="24"/>
    </row>
    <row r="93" spans="1:37">
      <c r="A93" s="20"/>
      <c r="B93" s="20"/>
      <c r="C93" s="623"/>
      <c r="D93" s="20"/>
      <c r="E93" s="623"/>
      <c r="F93" s="1027"/>
      <c r="G93" s="1027"/>
      <c r="H93" s="1027"/>
      <c r="I93" s="1027"/>
      <c r="J93" s="1027"/>
      <c r="K93" s="1027"/>
      <c r="L93" s="1027"/>
      <c r="M93" s="1027"/>
      <c r="N93" s="1027"/>
      <c r="O93" s="1027"/>
      <c r="P93" s="1028"/>
      <c r="Q93" s="24"/>
    </row>
    <row r="94" spans="1:37">
      <c r="A94" s="1027"/>
      <c r="B94" s="20"/>
      <c r="C94" s="623"/>
      <c r="D94" s="20"/>
      <c r="E94" s="623"/>
      <c r="F94" s="1027"/>
      <c r="G94" s="1027"/>
      <c r="H94" s="1027"/>
      <c r="I94" s="1027"/>
      <c r="J94" s="1027"/>
      <c r="K94" s="1027"/>
      <c r="L94" s="1027"/>
      <c r="M94" s="1027"/>
      <c r="N94" s="1027"/>
      <c r="O94" s="1027"/>
      <c r="P94" s="1028"/>
      <c r="Q94" s="24"/>
    </row>
    <row r="95" spans="1:37">
      <c r="A95" s="1027"/>
      <c r="B95" s="20"/>
      <c r="C95" s="623"/>
      <c r="D95" s="20"/>
      <c r="E95" s="623"/>
      <c r="F95" s="1027"/>
      <c r="G95" s="1027"/>
      <c r="H95" s="1027"/>
      <c r="I95" s="1027"/>
      <c r="J95" s="1027"/>
      <c r="K95" s="1027"/>
      <c r="L95" s="1027"/>
      <c r="M95" s="1027"/>
      <c r="N95" s="1027"/>
      <c r="O95" s="1027"/>
      <c r="P95" s="1028"/>
      <c r="Q95" s="24"/>
    </row>
    <row r="96" spans="1:37">
      <c r="A96" s="1027"/>
      <c r="B96" s="20"/>
      <c r="C96" s="623"/>
      <c r="D96" s="20"/>
      <c r="E96" s="623"/>
      <c r="F96" s="1027"/>
      <c r="G96" s="1027"/>
      <c r="H96" s="1027"/>
      <c r="I96" s="1027"/>
      <c r="J96" s="1027"/>
      <c r="K96" s="1027"/>
      <c r="L96" s="1027"/>
      <c r="M96" s="1027"/>
      <c r="N96" s="1027"/>
      <c r="O96" s="1027"/>
      <c r="P96" s="1028"/>
      <c r="Q96" s="24"/>
    </row>
    <row r="97" spans="1:17">
      <c r="A97" s="1027"/>
      <c r="B97" s="20"/>
      <c r="C97" s="623"/>
      <c r="D97" s="20"/>
      <c r="E97" s="623"/>
      <c r="F97" s="1027"/>
      <c r="G97" s="1027"/>
      <c r="H97" s="1027"/>
      <c r="I97" s="1027"/>
      <c r="J97" s="1027"/>
      <c r="K97" s="1027"/>
      <c r="L97" s="1027"/>
      <c r="M97" s="1027"/>
      <c r="N97" s="1027"/>
      <c r="O97" s="1027"/>
      <c r="P97" s="1028"/>
      <c r="Q97" s="24"/>
    </row>
    <row r="98" spans="1:17">
      <c r="A98" s="20"/>
      <c r="B98" s="20"/>
      <c r="C98" s="623"/>
      <c r="D98" s="20"/>
      <c r="E98" s="623"/>
      <c r="F98" s="1027"/>
      <c r="G98" s="1027"/>
      <c r="H98" s="1027"/>
      <c r="I98" s="1027"/>
      <c r="J98" s="1027"/>
      <c r="K98" s="1027"/>
      <c r="L98" s="1027"/>
      <c r="M98" s="1027"/>
      <c r="N98" s="1027"/>
      <c r="O98" s="1027"/>
      <c r="P98" s="1028"/>
      <c r="Q98" s="24"/>
    </row>
    <row r="99" spans="1:17">
      <c r="A99" s="1027"/>
      <c r="B99" s="20"/>
      <c r="C99" s="623"/>
      <c r="D99" s="20"/>
      <c r="E99" s="623"/>
      <c r="F99" s="1027"/>
      <c r="G99" s="1027"/>
      <c r="H99" s="1027"/>
      <c r="I99" s="1027"/>
      <c r="J99" s="1027"/>
      <c r="K99" s="1027"/>
      <c r="L99" s="1027"/>
      <c r="M99" s="1027"/>
      <c r="N99" s="1027"/>
      <c r="O99" s="1027"/>
      <c r="P99" s="1028"/>
      <c r="Q99" s="24"/>
    </row>
    <row r="100" spans="1:17">
      <c r="A100" s="1027"/>
      <c r="B100" s="20"/>
      <c r="C100" s="623"/>
      <c r="D100" s="20"/>
      <c r="E100" s="623"/>
      <c r="F100" s="1027"/>
      <c r="G100" s="1027"/>
      <c r="H100" s="1027"/>
      <c r="I100" s="1027"/>
      <c r="J100" s="1027"/>
      <c r="K100" s="1027"/>
      <c r="L100" s="1027"/>
      <c r="M100" s="1027"/>
      <c r="N100" s="1027"/>
      <c r="O100" s="1027"/>
      <c r="P100" s="1028"/>
      <c r="Q100" s="24"/>
    </row>
    <row r="101" spans="1:17">
      <c r="A101" s="1027"/>
      <c r="B101" s="20"/>
      <c r="C101" s="623"/>
      <c r="D101" s="20"/>
      <c r="E101" s="623"/>
      <c r="F101" s="1027"/>
      <c r="G101" s="1027"/>
      <c r="H101" s="1027"/>
      <c r="I101" s="1027"/>
      <c r="J101" s="1027"/>
      <c r="K101" s="1027"/>
      <c r="L101" s="1027"/>
      <c r="M101" s="1027"/>
      <c r="N101" s="1027"/>
      <c r="O101" s="1027"/>
      <c r="P101" s="1028"/>
      <c r="Q101" s="24"/>
    </row>
    <row r="102" spans="1:17">
      <c r="A102" s="1027"/>
      <c r="B102" s="20"/>
      <c r="C102" s="623"/>
      <c r="D102" s="20"/>
      <c r="E102" s="623"/>
      <c r="F102" s="1027"/>
      <c r="G102" s="1027"/>
      <c r="H102" s="1027"/>
      <c r="I102" s="1027"/>
      <c r="J102" s="1027"/>
      <c r="K102" s="1027"/>
      <c r="L102" s="1027"/>
      <c r="M102" s="1027"/>
      <c r="N102" s="1027"/>
      <c r="O102" s="1027"/>
      <c r="P102" s="1028"/>
      <c r="Q102" s="24"/>
    </row>
    <row r="103" spans="1:17">
      <c r="A103" s="1027"/>
      <c r="B103" s="20"/>
      <c r="C103" s="623"/>
      <c r="D103" s="20"/>
      <c r="E103" s="623"/>
      <c r="F103" s="1027"/>
      <c r="G103" s="1027"/>
      <c r="H103" s="1027"/>
      <c r="I103" s="1027"/>
      <c r="J103" s="1027"/>
      <c r="K103" s="1027"/>
      <c r="L103" s="1027"/>
      <c r="M103" s="1027"/>
      <c r="N103" s="1027"/>
      <c r="O103" s="1027"/>
      <c r="P103" s="1028"/>
      <c r="Q103" s="24"/>
    </row>
    <row r="104" spans="1:17">
      <c r="A104" s="20"/>
      <c r="B104" s="20"/>
      <c r="C104" s="623"/>
      <c r="D104" s="20"/>
      <c r="E104" s="623"/>
      <c r="F104" s="20"/>
      <c r="G104" s="20"/>
      <c r="H104" s="20"/>
      <c r="I104" s="20"/>
      <c r="J104" s="20"/>
      <c r="K104" s="20"/>
      <c r="L104" s="20"/>
      <c r="M104" s="20"/>
      <c r="N104" s="20"/>
      <c r="O104" s="20"/>
      <c r="P104" s="1028"/>
      <c r="Q104" s="24"/>
    </row>
    <row r="105" spans="1:17">
      <c r="A105" s="20"/>
      <c r="B105" s="20"/>
      <c r="C105" s="623"/>
      <c r="D105" s="20"/>
      <c r="E105" s="623"/>
      <c r="F105" s="20"/>
      <c r="G105" s="623"/>
      <c r="H105" s="20"/>
      <c r="I105" s="623"/>
      <c r="J105" s="623"/>
      <c r="K105" s="20"/>
      <c r="L105" s="623"/>
      <c r="M105" s="20"/>
      <c r="N105" s="20"/>
      <c r="O105" s="20"/>
      <c r="P105" s="24"/>
      <c r="Q105" s="24"/>
    </row>
    <row r="106" spans="1:17">
      <c r="A106" s="20"/>
      <c r="B106" s="20"/>
      <c r="C106" s="623"/>
      <c r="D106" s="20"/>
      <c r="E106" s="623"/>
      <c r="F106" s="20"/>
      <c r="G106" s="623"/>
      <c r="H106" s="20"/>
      <c r="I106" s="623"/>
      <c r="J106" s="623"/>
      <c r="K106" s="20"/>
      <c r="L106" s="623"/>
      <c r="M106" s="20"/>
      <c r="N106" s="20"/>
      <c r="O106" s="20"/>
      <c r="P106" s="27"/>
      <c r="Q106" s="24"/>
    </row>
    <row r="107" spans="1:17">
      <c r="A107" s="20"/>
      <c r="B107" s="20"/>
      <c r="C107" s="623"/>
      <c r="D107" s="20"/>
      <c r="E107" s="623"/>
      <c r="F107" s="20"/>
      <c r="G107" s="623"/>
      <c r="H107" s="20"/>
      <c r="I107" s="623"/>
      <c r="J107" s="623"/>
      <c r="K107" s="20"/>
      <c r="L107" s="623"/>
      <c r="M107" s="20"/>
      <c r="N107" s="20"/>
      <c r="O107" s="20"/>
      <c r="P107" s="27"/>
      <c r="Q107" s="24"/>
    </row>
    <row r="108" spans="1:17">
      <c r="A108" s="20"/>
      <c r="B108" s="20"/>
      <c r="C108" s="623"/>
      <c r="D108" s="20"/>
      <c r="E108" s="623"/>
      <c r="F108" s="20"/>
      <c r="G108" s="623"/>
      <c r="H108" s="20"/>
      <c r="I108" s="623"/>
      <c r="J108" s="623"/>
      <c r="K108" s="20"/>
      <c r="L108" s="623"/>
      <c r="M108" s="20"/>
      <c r="N108" s="20"/>
      <c r="O108" s="20"/>
      <c r="P108" s="27"/>
      <c r="Q108" s="24"/>
    </row>
    <row r="109" spans="1:17">
      <c r="P109" s="27"/>
      <c r="Q109" s="24"/>
    </row>
  </sheetData>
  <mergeCells count="6">
    <mergeCell ref="A37:G37"/>
    <mergeCell ref="N3:O3"/>
    <mergeCell ref="B4:C4"/>
    <mergeCell ref="D4:M4"/>
    <mergeCell ref="N4:O4"/>
    <mergeCell ref="A35:A36"/>
  </mergeCells>
  <phoneticPr fontId="3"/>
  <pageMargins left="0.70866141732283472" right="0.70866141732283472" top="0.70866141732283472" bottom="0.74803149606299213" header="0.31496062992125984" footer="0.31496062992125984"/>
  <pageSetup paperSize="9" scale="67" orientation="landscape" verticalDpi="0" r:id="rId1"/>
  <headerFooter>
    <oddFooter>&amp;C&amp;12 １６</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40"/>
  <sheetViews>
    <sheetView zoomScaleNormal="100" zoomScaleSheetLayoutView="98" workbookViewId="0">
      <selection activeCell="C2" sqref="C2"/>
    </sheetView>
  </sheetViews>
  <sheetFormatPr defaultColWidth="9" defaultRowHeight="13.5"/>
  <cols>
    <col min="1" max="1" width="13.625" style="3" customWidth="1"/>
    <col min="2" max="7" width="16.125" style="3" customWidth="1"/>
    <col min="8" max="9" width="5.125" style="3" customWidth="1"/>
    <col min="10" max="10" width="16.125" style="3" customWidth="1"/>
    <col min="11" max="12" width="12.625" style="3" customWidth="1"/>
    <col min="13" max="13" width="10.625" style="3" customWidth="1"/>
    <col min="14" max="14" width="38.875" style="3" customWidth="1"/>
    <col min="15" max="18" width="10.625" style="3" customWidth="1"/>
    <col min="19" max="16384" width="9" style="3"/>
  </cols>
  <sheetData>
    <row r="1" spans="1:13" s="80" customFormat="1" ht="14.25">
      <c r="A1" s="1338" t="s">
        <v>45</v>
      </c>
      <c r="B1" s="1339"/>
      <c r="C1" s="1339"/>
    </row>
    <row r="2" spans="1:13" s="80" customFormat="1" ht="14.25">
      <c r="A2" s="1340" t="s">
        <v>46</v>
      </c>
      <c r="B2" s="1341"/>
      <c r="C2" s="1341"/>
      <c r="D2" s="314"/>
      <c r="E2" s="314"/>
      <c r="G2" s="2080" t="s">
        <v>42</v>
      </c>
    </row>
    <row r="3" spans="1:13" s="80" customFormat="1" ht="15" thickBot="1">
      <c r="A3" s="1485"/>
      <c r="B3" s="1485"/>
      <c r="C3" s="1342"/>
      <c r="D3" s="314"/>
      <c r="E3" s="314"/>
      <c r="F3" s="1452"/>
      <c r="G3" s="2081"/>
      <c r="L3" s="1343" t="s">
        <v>42</v>
      </c>
    </row>
    <row r="4" spans="1:13">
      <c r="A4" s="1486"/>
      <c r="B4" s="2082" t="s">
        <v>22</v>
      </c>
      <c r="C4" s="2083"/>
      <c r="D4" s="2083"/>
      <c r="E4" s="2083"/>
      <c r="F4" s="2084" t="s">
        <v>23</v>
      </c>
      <c r="G4" s="2085"/>
      <c r="I4" s="16"/>
      <c r="J4" s="2086" t="s">
        <v>398</v>
      </c>
      <c r="K4" s="2087"/>
      <c r="L4" s="2088"/>
    </row>
    <row r="5" spans="1:13">
      <c r="A5" s="1487"/>
      <c r="B5" s="2089" t="s">
        <v>20</v>
      </c>
      <c r="C5" s="2090"/>
      <c r="D5" s="2091" t="s">
        <v>72</v>
      </c>
      <c r="E5" s="2090"/>
      <c r="F5" s="2089" t="s">
        <v>21</v>
      </c>
      <c r="G5" s="2092"/>
      <c r="I5" s="16"/>
      <c r="J5" s="2093" t="s">
        <v>1</v>
      </c>
      <c r="K5" s="2095" t="s">
        <v>35</v>
      </c>
      <c r="L5" s="2097" t="s">
        <v>122</v>
      </c>
    </row>
    <row r="6" spans="1:13" ht="14.25" thickBot="1">
      <c r="A6" s="1029"/>
      <c r="B6" s="1488" t="s">
        <v>19</v>
      </c>
      <c r="C6" s="1489" t="s">
        <v>121</v>
      </c>
      <c r="D6" s="1489" t="s">
        <v>19</v>
      </c>
      <c r="E6" s="1489" t="s">
        <v>121</v>
      </c>
      <c r="F6" s="1488" t="s">
        <v>19</v>
      </c>
      <c r="G6" s="1490" t="s">
        <v>121</v>
      </c>
      <c r="I6" s="16"/>
      <c r="J6" s="2094"/>
      <c r="K6" s="2096"/>
      <c r="L6" s="2098"/>
    </row>
    <row r="7" spans="1:13" s="113" customFormat="1" ht="20.25" customHeight="1">
      <c r="A7" s="1491" t="s">
        <v>435</v>
      </c>
      <c r="B7" s="1492">
        <f>SUM(B12:B23)</f>
        <v>33863</v>
      </c>
      <c r="C7" s="1775">
        <v>-24.5</v>
      </c>
      <c r="D7" s="1493">
        <f>SUM(D12:D23)</f>
        <v>21326</v>
      </c>
      <c r="E7" s="1912">
        <v>-21.3</v>
      </c>
      <c r="F7" s="1492">
        <f>SUM(F12:F23)</f>
        <v>8773</v>
      </c>
      <c r="G7" s="1913">
        <v>-32.200000000000003</v>
      </c>
      <c r="H7" s="3"/>
      <c r="I7" s="17"/>
      <c r="J7" s="1494">
        <f>SUM(J12:J23)</f>
        <v>3567.9469999999997</v>
      </c>
      <c r="K7" s="1495">
        <v>9.8000000000000007</v>
      </c>
      <c r="L7" s="1876">
        <v>-53.3</v>
      </c>
    </row>
    <row r="8" spans="1:13" ht="20.25" customHeight="1">
      <c r="A8" s="1491" t="s">
        <v>436</v>
      </c>
      <c r="B8" s="1492">
        <f>SUM(B24:B35)</f>
        <v>34297</v>
      </c>
      <c r="C8" s="1775">
        <f t="shared" ref="C8" si="0">(B8/B7-1)*100</f>
        <v>1.2816348226678098</v>
      </c>
      <c r="D8" s="1493">
        <f>SUM(D24:D35)</f>
        <v>21844</v>
      </c>
      <c r="E8" s="1961">
        <f t="shared" ref="E8" si="1">(D8/D7-1)*100</f>
        <v>2.4289599549845331</v>
      </c>
      <c r="F8" s="1492">
        <f>SUM(F24:F35)</f>
        <v>9211</v>
      </c>
      <c r="G8" s="2002">
        <f t="shared" ref="G8" si="2">(F8/F7-1)*100</f>
        <v>4.9925909039097327</v>
      </c>
      <c r="I8" s="17"/>
      <c r="J8" s="1494">
        <f>SUM(J24:J35)</f>
        <v>4162.3130000000001</v>
      </c>
      <c r="K8" s="1495">
        <v>11.4</v>
      </c>
      <c r="L8" s="1774">
        <f>(J8/J7-1)*100</f>
        <v>16.658487359817855</v>
      </c>
    </row>
    <row r="9" spans="1:13" ht="13.5" hidden="1" customHeight="1">
      <c r="A9" s="1496" t="s">
        <v>323</v>
      </c>
      <c r="B9" s="1497">
        <v>3769</v>
      </c>
      <c r="C9" s="1498">
        <v>-0.37007665873645124</v>
      </c>
      <c r="D9" s="1499">
        <v>2260</v>
      </c>
      <c r="E9" s="1500">
        <v>3.7649219467401185</v>
      </c>
      <c r="F9" s="1501">
        <v>1043</v>
      </c>
      <c r="G9" s="1500">
        <v>-9.57854406130276E-2</v>
      </c>
      <c r="I9" s="16"/>
      <c r="J9" s="1502">
        <v>629.20399999999995</v>
      </c>
      <c r="K9" s="1503">
        <v>20.296903225806449</v>
      </c>
      <c r="L9" s="1500">
        <v>-2.233906843116884</v>
      </c>
    </row>
    <row r="10" spans="1:13" ht="13.5" hidden="1" customHeight="1">
      <c r="A10" s="1035">
        <v>2</v>
      </c>
      <c r="B10" s="1504">
        <v>3118</v>
      </c>
      <c r="C10" s="1505">
        <v>-0.85850556438791248</v>
      </c>
      <c r="D10" s="1506">
        <v>2075</v>
      </c>
      <c r="E10" s="1456">
        <v>1.318359375</v>
      </c>
      <c r="F10" s="1455">
        <v>970</v>
      </c>
      <c r="G10" s="1456">
        <v>-3.096903096903092</v>
      </c>
      <c r="I10" s="16"/>
      <c r="J10" s="1507">
        <v>521.80899999999997</v>
      </c>
      <c r="K10" s="1508">
        <v>17.993413793103446</v>
      </c>
      <c r="L10" s="1456">
        <v>-7.9144879530298029</v>
      </c>
    </row>
    <row r="11" spans="1:13" ht="13.5" hidden="1" customHeight="1">
      <c r="A11" s="1035">
        <v>3</v>
      </c>
      <c r="B11" s="1504">
        <v>2376</v>
      </c>
      <c r="C11" s="1505">
        <v>-34.796926454445668</v>
      </c>
      <c r="D11" s="1506">
        <v>1839</v>
      </c>
      <c r="E11" s="1456">
        <v>-19.12928759894459</v>
      </c>
      <c r="F11" s="1455">
        <v>818</v>
      </c>
      <c r="G11" s="1456">
        <v>-31.946755407653914</v>
      </c>
      <c r="I11" s="16"/>
      <c r="J11" s="1507">
        <v>373.07799999999997</v>
      </c>
      <c r="K11" s="1508">
        <v>12.034774193548387</v>
      </c>
      <c r="L11" s="1456">
        <v>-47.067319697623212</v>
      </c>
    </row>
    <row r="12" spans="1:13" ht="20.25" customHeight="1">
      <c r="A12" s="1496" t="s">
        <v>399</v>
      </c>
      <c r="B12" s="1497">
        <v>2123</v>
      </c>
      <c r="C12" s="1498">
        <v>-46.791979949874687</v>
      </c>
      <c r="D12" s="1499">
        <v>1520</v>
      </c>
      <c r="E12" s="1500">
        <v>-34.256055363321799</v>
      </c>
      <c r="F12" s="1501">
        <v>533</v>
      </c>
      <c r="G12" s="1500">
        <v>-52.025202520252023</v>
      </c>
      <c r="I12" s="16"/>
      <c r="J12" s="1502">
        <v>162.66200000000001</v>
      </c>
      <c r="K12" s="1503">
        <v>5.4220666666666668</v>
      </c>
      <c r="L12" s="1500">
        <v>-75.847932637555658</v>
      </c>
      <c r="M12" s="60"/>
    </row>
    <row r="13" spans="1:13" ht="20.25" customHeight="1">
      <c r="A13" s="1035">
        <v>5</v>
      </c>
      <c r="B13" s="1504">
        <v>2772</v>
      </c>
      <c r="C13" s="1505">
        <v>-32.224938875305618</v>
      </c>
      <c r="D13" s="1506">
        <v>1528</v>
      </c>
      <c r="E13" s="1456">
        <v>-35.254237288135592</v>
      </c>
      <c r="F13" s="1455">
        <v>547</v>
      </c>
      <c r="G13" s="1456">
        <v>-51.975417032484629</v>
      </c>
      <c r="I13" s="16"/>
      <c r="J13" s="1507">
        <v>141.797</v>
      </c>
      <c r="K13" s="1508">
        <v>4.5740967741935483</v>
      </c>
      <c r="L13" s="1456">
        <v>-79.968808316652101</v>
      </c>
      <c r="M13" s="60"/>
    </row>
    <row r="14" spans="1:13" ht="20.25" customHeight="1">
      <c r="A14" s="1035">
        <v>6</v>
      </c>
      <c r="B14" s="1504">
        <v>3207</v>
      </c>
      <c r="C14" s="1505">
        <v>-16.156862745098046</v>
      </c>
      <c r="D14" s="1506">
        <v>1855</v>
      </c>
      <c r="E14" s="1456">
        <v>-18.533157663592448</v>
      </c>
      <c r="F14" s="1455">
        <v>726</v>
      </c>
      <c r="G14" s="1456">
        <v>-32.086061739943872</v>
      </c>
      <c r="I14" s="16"/>
      <c r="J14" s="1507">
        <v>291.99200000000002</v>
      </c>
      <c r="K14" s="1508">
        <v>9.7330666666666676</v>
      </c>
      <c r="L14" s="1456">
        <v>-51.643663655905428</v>
      </c>
      <c r="M14" s="60"/>
    </row>
    <row r="15" spans="1:13" ht="20.25" customHeight="1">
      <c r="A15" s="1496">
        <v>7</v>
      </c>
      <c r="B15" s="1497">
        <v>3107</v>
      </c>
      <c r="C15" s="1498">
        <v>-21.560212067659677</v>
      </c>
      <c r="D15" s="1499">
        <v>1910</v>
      </c>
      <c r="E15" s="1500">
        <v>-18.723404255319153</v>
      </c>
      <c r="F15" s="1501">
        <v>825</v>
      </c>
      <c r="G15" s="1500">
        <v>-28.01047120418848</v>
      </c>
      <c r="I15" s="16"/>
      <c r="J15" s="1502">
        <v>332.45600000000002</v>
      </c>
      <c r="K15" s="1503">
        <v>10.724387096774194</v>
      </c>
      <c r="L15" s="1500">
        <v>-49.304116440601717</v>
      </c>
      <c r="M15" s="60"/>
    </row>
    <row r="16" spans="1:13" ht="20.25" customHeight="1">
      <c r="A16" s="1035">
        <v>8</v>
      </c>
      <c r="B16" s="1504">
        <v>3058</v>
      </c>
      <c r="C16" s="1505">
        <v>-24.213135068153658</v>
      </c>
      <c r="D16" s="1506">
        <v>1878</v>
      </c>
      <c r="E16" s="1456">
        <v>-21.977565434150392</v>
      </c>
      <c r="F16" s="1455">
        <v>789</v>
      </c>
      <c r="G16" s="1456">
        <v>-37.480190174326466</v>
      </c>
      <c r="I16" s="16"/>
      <c r="J16" s="1507">
        <v>298.053</v>
      </c>
      <c r="K16" s="1508">
        <v>9.6146129032258063</v>
      </c>
      <c r="L16" s="1456">
        <v>-62.973310740302722</v>
      </c>
      <c r="M16" s="60"/>
    </row>
    <row r="17" spans="1:13" ht="20.25" customHeight="1">
      <c r="A17" s="1035">
        <v>9</v>
      </c>
      <c r="B17" s="1504">
        <v>3095</v>
      </c>
      <c r="C17" s="1505">
        <v>-31.329043709784777</v>
      </c>
      <c r="D17" s="1506">
        <v>1916</v>
      </c>
      <c r="E17" s="1456">
        <v>-22.397731875253136</v>
      </c>
      <c r="F17" s="1455">
        <v>827</v>
      </c>
      <c r="G17" s="1456">
        <v>-28.64538395168249</v>
      </c>
      <c r="I17" s="16"/>
      <c r="J17" s="1507">
        <v>327.21199999999999</v>
      </c>
      <c r="K17" s="1508">
        <v>10.907066666666667</v>
      </c>
      <c r="L17" s="1456">
        <v>-48.230045091369355</v>
      </c>
      <c r="M17" s="60"/>
    </row>
    <row r="18" spans="1:13" ht="20.25" customHeight="1">
      <c r="A18" s="1496">
        <v>10</v>
      </c>
      <c r="B18" s="1501">
        <v>3161</v>
      </c>
      <c r="C18" s="1498">
        <v>-18.362603305785118</v>
      </c>
      <c r="D18" s="1499">
        <v>1932</v>
      </c>
      <c r="E18" s="1500">
        <v>-15.002199736031674</v>
      </c>
      <c r="F18" s="1501">
        <v>864</v>
      </c>
      <c r="G18" s="1500">
        <v>-20.295202952029523</v>
      </c>
      <c r="H18" s="17"/>
      <c r="I18" s="1509"/>
      <c r="J18" s="1502">
        <v>393.29599999999999</v>
      </c>
      <c r="K18" s="1503">
        <v>12.686967741935483</v>
      </c>
      <c r="L18" s="1500">
        <v>-41.316884585715073</v>
      </c>
      <c r="M18" s="60"/>
    </row>
    <row r="19" spans="1:13" ht="20.25" customHeight="1">
      <c r="A19" s="1035">
        <v>11</v>
      </c>
      <c r="B19" s="1455">
        <v>3040</v>
      </c>
      <c r="C19" s="1505">
        <v>-20.272751114607924</v>
      </c>
      <c r="D19" s="1506">
        <v>1879</v>
      </c>
      <c r="E19" s="1456">
        <v>-16.784765279007974</v>
      </c>
      <c r="F19" s="1455">
        <v>832</v>
      </c>
      <c r="G19" s="1456">
        <v>-22.097378277153556</v>
      </c>
      <c r="H19" s="17"/>
      <c r="I19" s="1509"/>
      <c r="J19" s="1507">
        <v>403.14100000000002</v>
      </c>
      <c r="K19" s="1508">
        <v>13.438033333333333</v>
      </c>
      <c r="L19" s="1456">
        <v>-42.281943573488192</v>
      </c>
      <c r="M19" s="60"/>
    </row>
    <row r="20" spans="1:13" ht="20.25" customHeight="1">
      <c r="A20" s="1035">
        <v>12</v>
      </c>
      <c r="B20" s="1455">
        <v>2647</v>
      </c>
      <c r="C20" s="1505">
        <v>-24.672737620944794</v>
      </c>
      <c r="D20" s="1506">
        <v>1762</v>
      </c>
      <c r="E20" s="1456">
        <v>-20.343580470162749</v>
      </c>
      <c r="F20" s="1455">
        <v>720</v>
      </c>
      <c r="G20" s="1456">
        <v>-32.203389830508478</v>
      </c>
      <c r="H20" s="17"/>
      <c r="I20" s="1509"/>
      <c r="J20" s="1507">
        <v>331.00599999999997</v>
      </c>
      <c r="K20" s="1508">
        <v>10.677612903225805</v>
      </c>
      <c r="L20" s="1456">
        <v>-50.512803645540558</v>
      </c>
      <c r="M20" s="60"/>
    </row>
    <row r="21" spans="1:13" ht="20.25" customHeight="1">
      <c r="A21" s="1496" t="s">
        <v>400</v>
      </c>
      <c r="B21" s="1501">
        <v>2773</v>
      </c>
      <c r="C21" s="1498">
        <f>($B21/$B9-1)*100</f>
        <v>-26.426107720880864</v>
      </c>
      <c r="D21" s="1499">
        <v>1764</v>
      </c>
      <c r="E21" s="1500">
        <f t="shared" ref="E21:E35" si="3">($D21/$D9-1)*100</f>
        <v>-21.946902654867262</v>
      </c>
      <c r="F21" s="1501">
        <v>648</v>
      </c>
      <c r="G21" s="1500">
        <f t="shared" ref="G21:G35" si="4">($F21/$F9-1)*100</f>
        <v>-37.871524448705649</v>
      </c>
      <c r="H21" s="17"/>
      <c r="I21" s="1509"/>
      <c r="J21" s="1502">
        <v>246.01400000000001</v>
      </c>
      <c r="K21" s="1503">
        <v>7.9359354838709679</v>
      </c>
      <c r="L21" s="1500">
        <f t="shared" ref="L21:L35" si="5">($J21/$J9-1)*100</f>
        <v>-60.900757147125574</v>
      </c>
      <c r="M21" s="60"/>
    </row>
    <row r="22" spans="1:13" ht="20.25" customHeight="1">
      <c r="A22" s="1035">
        <v>2</v>
      </c>
      <c r="B22" s="1455">
        <v>2261</v>
      </c>
      <c r="C22" s="1505">
        <f t="shared" ref="C22:C35" si="6">($B22/$B10-1)*100</f>
        <v>-27.485567671584356</v>
      </c>
      <c r="D22" s="1506">
        <v>1671</v>
      </c>
      <c r="E22" s="1456">
        <f t="shared" si="3"/>
        <v>-19.469879518072286</v>
      </c>
      <c r="F22" s="1455">
        <v>653</v>
      </c>
      <c r="G22" s="1456">
        <f t="shared" si="4"/>
        <v>-32.680412371134018</v>
      </c>
      <c r="H22" s="17"/>
      <c r="I22" s="1509"/>
      <c r="J22" s="1507">
        <v>254.34299999999999</v>
      </c>
      <c r="K22" s="1508">
        <v>9.083678571428571</v>
      </c>
      <c r="L22" s="1456">
        <f t="shared" si="5"/>
        <v>-51.257452439494145</v>
      </c>
      <c r="M22" s="60"/>
    </row>
    <row r="23" spans="1:13" ht="20.25" customHeight="1">
      <c r="A23" s="1035">
        <v>3</v>
      </c>
      <c r="B23" s="1510">
        <v>2619</v>
      </c>
      <c r="C23" s="1505">
        <f t="shared" si="6"/>
        <v>10.22727272727273</v>
      </c>
      <c r="D23" s="1511">
        <v>1711</v>
      </c>
      <c r="E23" s="1456">
        <f t="shared" si="3"/>
        <v>-6.9603045133224573</v>
      </c>
      <c r="F23" s="1510">
        <v>809</v>
      </c>
      <c r="G23" s="1456">
        <f t="shared" si="4"/>
        <v>-1.1002444987775029</v>
      </c>
      <c r="H23" s="17"/>
      <c r="I23" s="1509"/>
      <c r="J23" s="1512">
        <v>385.97500000000002</v>
      </c>
      <c r="K23" s="1508">
        <v>12.450806451612904</v>
      </c>
      <c r="L23" s="1456">
        <f t="shared" si="5"/>
        <v>3.4569178563196079</v>
      </c>
      <c r="M23" s="60"/>
    </row>
    <row r="24" spans="1:13" ht="20.25" customHeight="1">
      <c r="A24" s="1496">
        <v>4</v>
      </c>
      <c r="B24" s="1501">
        <v>2988</v>
      </c>
      <c r="C24" s="1498">
        <f t="shared" si="6"/>
        <v>40.744229863400847</v>
      </c>
      <c r="D24" s="1499">
        <v>1858</v>
      </c>
      <c r="E24" s="1500">
        <f t="shared" si="3"/>
        <v>22.236842105263154</v>
      </c>
      <c r="F24" s="1501">
        <v>731</v>
      </c>
      <c r="G24" s="1500">
        <f t="shared" si="4"/>
        <v>37.148217636022515</v>
      </c>
      <c r="H24" s="11"/>
      <c r="I24" s="1509"/>
      <c r="J24" s="1502">
        <v>325.19099999999997</v>
      </c>
      <c r="K24" s="1503">
        <v>10.839699999999999</v>
      </c>
      <c r="L24" s="1500">
        <f t="shared" si="5"/>
        <v>99.918235359211096</v>
      </c>
      <c r="M24" s="60"/>
    </row>
    <row r="25" spans="1:13" ht="20.25" customHeight="1">
      <c r="A25" s="1035">
        <v>5</v>
      </c>
      <c r="B25" s="1455">
        <v>2931</v>
      </c>
      <c r="C25" s="1505">
        <f t="shared" si="6"/>
        <v>5.7359307359307277</v>
      </c>
      <c r="D25" s="1506">
        <v>1796</v>
      </c>
      <c r="E25" s="1456">
        <f t="shared" si="3"/>
        <v>17.539267015706805</v>
      </c>
      <c r="F25" s="1455">
        <v>718</v>
      </c>
      <c r="G25" s="1456">
        <f t="shared" si="4"/>
        <v>31.261425959780631</v>
      </c>
      <c r="H25" s="11"/>
      <c r="I25" s="17"/>
      <c r="J25" s="1507">
        <v>237.941</v>
      </c>
      <c r="K25" s="1508">
        <v>7.6755161290322578</v>
      </c>
      <c r="L25" s="1456">
        <f t="shared" si="5"/>
        <v>67.803973285753585</v>
      </c>
      <c r="M25" s="60"/>
    </row>
    <row r="26" spans="1:13" ht="20.25" customHeight="1">
      <c r="A26" s="1035">
        <v>6</v>
      </c>
      <c r="B26" s="1455">
        <v>2931</v>
      </c>
      <c r="C26" s="1505">
        <f t="shared" si="6"/>
        <v>-8.6061739943872784</v>
      </c>
      <c r="D26" s="1506">
        <v>1873</v>
      </c>
      <c r="E26" s="1456">
        <f t="shared" si="3"/>
        <v>0.97035040431265873</v>
      </c>
      <c r="F26" s="1455">
        <v>742</v>
      </c>
      <c r="G26" s="1456">
        <f t="shared" si="4"/>
        <v>2.2038567493112948</v>
      </c>
      <c r="H26" s="11"/>
      <c r="I26" s="17"/>
      <c r="J26" s="1507">
        <v>280.84300000000002</v>
      </c>
      <c r="K26" s="1508">
        <v>9.3614333333333342</v>
      </c>
      <c r="L26" s="1456">
        <f t="shared" si="5"/>
        <v>-3.8182552946656068</v>
      </c>
      <c r="M26" s="60"/>
    </row>
    <row r="27" spans="1:13" ht="20.25" customHeight="1">
      <c r="A27" s="1496">
        <v>7</v>
      </c>
      <c r="B27" s="1501">
        <v>3011</v>
      </c>
      <c r="C27" s="1498">
        <f t="shared" si="6"/>
        <v>-3.0897972320566458</v>
      </c>
      <c r="D27" s="1499">
        <v>1887</v>
      </c>
      <c r="E27" s="1500">
        <f t="shared" si="3"/>
        <v>-1.2041884816753945</v>
      </c>
      <c r="F27" s="1501">
        <v>804</v>
      </c>
      <c r="G27" s="1500">
        <f t="shared" si="4"/>
        <v>-2.5454545454545507</v>
      </c>
      <c r="H27" s="11"/>
      <c r="I27" s="17"/>
      <c r="J27" s="1502">
        <v>367.077</v>
      </c>
      <c r="K27" s="1503">
        <v>11.841193548387096</v>
      </c>
      <c r="L27" s="1500">
        <f t="shared" si="5"/>
        <v>10.41370888177684</v>
      </c>
      <c r="M27" s="60"/>
    </row>
    <row r="28" spans="1:13" ht="20.25" customHeight="1">
      <c r="A28" s="1035">
        <v>8</v>
      </c>
      <c r="B28" s="1455">
        <v>2726</v>
      </c>
      <c r="C28" s="1505">
        <f t="shared" si="6"/>
        <v>-10.856769130150424</v>
      </c>
      <c r="D28" s="1506">
        <v>1745</v>
      </c>
      <c r="E28" s="1456">
        <f t="shared" si="3"/>
        <v>-7.0820021299254581</v>
      </c>
      <c r="F28" s="1455">
        <v>731</v>
      </c>
      <c r="G28" s="1456">
        <f t="shared" si="4"/>
        <v>-7.3510773130544997</v>
      </c>
      <c r="H28" s="11"/>
      <c r="I28" s="17"/>
      <c r="J28" s="1507">
        <v>310.01900000000001</v>
      </c>
      <c r="K28" s="1508">
        <v>10.000612903225807</v>
      </c>
      <c r="L28" s="1456">
        <f t="shared" si="5"/>
        <v>4.014722213834454</v>
      </c>
      <c r="M28" s="60"/>
    </row>
    <row r="29" spans="1:13" ht="20.25" customHeight="1">
      <c r="A29" s="1035">
        <v>9</v>
      </c>
      <c r="B29" s="1455">
        <v>2789</v>
      </c>
      <c r="C29" s="1505">
        <f t="shared" si="6"/>
        <v>-9.8869143780290774</v>
      </c>
      <c r="D29" s="1506">
        <v>1777</v>
      </c>
      <c r="E29" s="1456">
        <f t="shared" si="3"/>
        <v>-7.2546972860125241</v>
      </c>
      <c r="F29" s="1455">
        <v>704</v>
      </c>
      <c r="G29" s="1456">
        <f t="shared" si="4"/>
        <v>-14.873035066505446</v>
      </c>
      <c r="H29" s="11"/>
      <c r="I29" s="17"/>
      <c r="J29" s="1507">
        <v>268.80399999999997</v>
      </c>
      <c r="K29" s="1508">
        <v>8.9601333333333333</v>
      </c>
      <c r="L29" s="1456">
        <f t="shared" si="5"/>
        <v>-17.850201092869455</v>
      </c>
      <c r="M29" s="60"/>
    </row>
    <row r="30" spans="1:13" ht="20.25" customHeight="1">
      <c r="A30" s="1496">
        <v>10</v>
      </c>
      <c r="B30" s="1501">
        <v>3097</v>
      </c>
      <c r="C30" s="1498">
        <f t="shared" si="6"/>
        <v>-2.0246757355267375</v>
      </c>
      <c r="D30" s="1499">
        <v>1904</v>
      </c>
      <c r="E30" s="1500">
        <f t="shared" si="3"/>
        <v>-1.4492753623188359</v>
      </c>
      <c r="F30" s="1501">
        <v>789</v>
      </c>
      <c r="G30" s="1500">
        <f t="shared" si="4"/>
        <v>-8.6805555555555571</v>
      </c>
      <c r="H30" s="17"/>
      <c r="I30" s="1509"/>
      <c r="J30" s="1502">
        <v>403.68299999999999</v>
      </c>
      <c r="K30" s="1503">
        <v>13.022032258064517</v>
      </c>
      <c r="L30" s="1500">
        <f t="shared" si="5"/>
        <v>2.6410133843212336</v>
      </c>
      <c r="M30" s="60"/>
    </row>
    <row r="31" spans="1:13" ht="19.5" customHeight="1">
      <c r="A31" s="1035">
        <v>11</v>
      </c>
      <c r="B31" s="1455">
        <v>3128</v>
      </c>
      <c r="C31" s="1505">
        <f t="shared" si="6"/>
        <v>2.8947368421052611</v>
      </c>
      <c r="D31" s="1506">
        <v>1950</v>
      </c>
      <c r="E31" s="1456">
        <f t="shared" si="3"/>
        <v>3.7786056412985713</v>
      </c>
      <c r="F31" s="1455">
        <v>906</v>
      </c>
      <c r="G31" s="1456">
        <f t="shared" si="4"/>
        <v>8.8942307692307701</v>
      </c>
      <c r="H31" s="17"/>
      <c r="I31" s="1509"/>
      <c r="J31" s="1507">
        <v>457.96600000000001</v>
      </c>
      <c r="K31" s="1508">
        <v>15.265533333333334</v>
      </c>
      <c r="L31" s="1456">
        <f t="shared" si="5"/>
        <v>13.599460238477356</v>
      </c>
      <c r="M31" s="60"/>
    </row>
    <row r="32" spans="1:13" ht="20.25" customHeight="1">
      <c r="A32" s="1035">
        <v>12</v>
      </c>
      <c r="B32" s="1455">
        <v>3011</v>
      </c>
      <c r="C32" s="1505">
        <f t="shared" si="6"/>
        <v>13.751416698148855</v>
      </c>
      <c r="D32" s="1506">
        <v>1897</v>
      </c>
      <c r="E32" s="1456">
        <f t="shared" si="3"/>
        <v>7.6617480136208949</v>
      </c>
      <c r="F32" s="1455">
        <v>885</v>
      </c>
      <c r="G32" s="1456">
        <f t="shared" si="4"/>
        <v>22.916666666666675</v>
      </c>
      <c r="H32" s="16"/>
      <c r="I32" s="1513"/>
      <c r="J32" s="1507">
        <v>495.21</v>
      </c>
      <c r="K32" s="1508">
        <v>15.974516129032258</v>
      </c>
      <c r="L32" s="1456">
        <f t="shared" si="5"/>
        <v>49.607559983806951</v>
      </c>
      <c r="M32" s="60"/>
    </row>
    <row r="33" spans="1:13" ht="20.25" customHeight="1">
      <c r="A33" s="1496" t="s">
        <v>401</v>
      </c>
      <c r="B33" s="1501">
        <v>2928</v>
      </c>
      <c r="C33" s="1498">
        <f t="shared" si="6"/>
        <v>5.5896141363144691</v>
      </c>
      <c r="D33" s="1499">
        <v>1803</v>
      </c>
      <c r="E33" s="1500">
        <f t="shared" si="3"/>
        <v>2.2108843537415046</v>
      </c>
      <c r="F33" s="2003">
        <v>776</v>
      </c>
      <c r="G33" s="1500">
        <f t="shared" si="4"/>
        <v>19.753086419753085</v>
      </c>
      <c r="H33" s="17"/>
      <c r="I33" s="1509"/>
      <c r="J33" s="1502">
        <v>369.37</v>
      </c>
      <c r="K33" s="1503">
        <v>11.915161290322581</v>
      </c>
      <c r="L33" s="1500">
        <f t="shared" si="5"/>
        <v>50.141861845260834</v>
      </c>
      <c r="M33" s="60"/>
    </row>
    <row r="34" spans="1:13" ht="19.5" customHeight="1">
      <c r="A34" s="1035">
        <v>2</v>
      </c>
      <c r="B34" s="1455">
        <v>2162</v>
      </c>
      <c r="C34" s="1505">
        <f t="shared" si="6"/>
        <v>-4.3785935426802318</v>
      </c>
      <c r="D34" s="1506">
        <v>1580</v>
      </c>
      <c r="E34" s="1456">
        <f t="shared" si="3"/>
        <v>-5.4458408138839065</v>
      </c>
      <c r="F34" s="1455">
        <v>621</v>
      </c>
      <c r="G34" s="1456">
        <f t="shared" si="4"/>
        <v>-4.9004594180704464</v>
      </c>
      <c r="H34" s="17"/>
      <c r="I34" s="1509"/>
      <c r="J34" s="1507">
        <v>245.495</v>
      </c>
      <c r="K34" s="1508">
        <v>8.7676785714285721</v>
      </c>
      <c r="L34" s="1456">
        <f t="shared" si="5"/>
        <v>-3.4787668620720802</v>
      </c>
      <c r="M34" s="60"/>
    </row>
    <row r="35" spans="1:13" ht="20.25" customHeight="1" thickBot="1">
      <c r="A35" s="1035">
        <v>3</v>
      </c>
      <c r="B35" s="1455">
        <v>2595</v>
      </c>
      <c r="C35" s="1505">
        <f t="shared" si="6"/>
        <v>-0.91638029782359354</v>
      </c>
      <c r="D35" s="1506">
        <v>1774</v>
      </c>
      <c r="E35" s="1456">
        <f t="shared" si="3"/>
        <v>3.6820572764465265</v>
      </c>
      <c r="F35" s="2004">
        <v>804</v>
      </c>
      <c r="G35" s="1456">
        <f t="shared" si="4"/>
        <v>-0.61804697156984112</v>
      </c>
      <c r="H35" s="17"/>
      <c r="I35" s="1509"/>
      <c r="J35" s="1507">
        <v>400.714</v>
      </c>
      <c r="K35" s="1508">
        <v>12.926258064516128</v>
      </c>
      <c r="L35" s="1456">
        <f t="shared" si="5"/>
        <v>3.818641103698428</v>
      </c>
      <c r="M35" s="60"/>
    </row>
    <row r="36" spans="1:13" ht="19.5" customHeight="1" thickBot="1">
      <c r="A36" s="1031" t="s">
        <v>325</v>
      </c>
      <c r="B36" s="100" t="s">
        <v>100</v>
      </c>
      <c r="C36" s="1032"/>
      <c r="D36" s="1033"/>
      <c r="E36" s="1033"/>
      <c r="F36" s="1033"/>
      <c r="G36" s="1514"/>
      <c r="H36" s="16"/>
      <c r="I36" s="16"/>
      <c r="J36" s="101" t="s">
        <v>402</v>
      </c>
      <c r="K36" s="1515"/>
      <c r="L36" s="1516"/>
    </row>
    <row r="37" spans="1:13">
      <c r="A37" s="16"/>
    </row>
    <row r="40" spans="1:13">
      <c r="D40" s="11"/>
    </row>
  </sheetData>
  <mergeCells count="10">
    <mergeCell ref="G2:G3"/>
    <mergeCell ref="B4:E4"/>
    <mergeCell ref="F4:G4"/>
    <mergeCell ref="J4:L4"/>
    <mergeCell ref="B5:C5"/>
    <mergeCell ref="D5:E5"/>
    <mergeCell ref="F5:G5"/>
    <mergeCell ref="J5:J6"/>
    <mergeCell ref="K5:K6"/>
    <mergeCell ref="L5:L6"/>
  </mergeCells>
  <phoneticPr fontId="3"/>
  <printOptions horizontalCentered="1"/>
  <pageMargins left="0.7" right="0.7" top="0.76" bottom="0.73" header="0.31496062992125984" footer="0.31"/>
  <pageSetup paperSize="9" scale="82" orientation="landscape" errors="dash" r:id="rId1"/>
  <headerFooter scaleWithDoc="0" alignWithMargins="0">
    <oddFooter>&amp;C１</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8"/>
  <sheetViews>
    <sheetView workbookViewId="0"/>
  </sheetViews>
  <sheetFormatPr defaultColWidth="9" defaultRowHeight="13.5"/>
  <cols>
    <col min="1" max="1" width="10.625" style="74" customWidth="1"/>
    <col min="2" max="11" width="15.625" style="74" customWidth="1"/>
    <col min="12" max="12" width="7.25" style="74" customWidth="1"/>
    <col min="13" max="13" width="11.5" style="1287" customWidth="1"/>
    <col min="14" max="14" width="11.375" style="74" bestFit="1" customWidth="1"/>
    <col min="15" max="16" width="11.375" style="18" bestFit="1" customWidth="1"/>
    <col min="17" max="17" width="14.625" style="18" bestFit="1" customWidth="1"/>
    <col min="18" max="18" width="8.5" style="18" customWidth="1"/>
    <col min="19" max="19" width="4.5" style="18" customWidth="1"/>
    <col min="20" max="22" width="5.875" style="18" customWidth="1"/>
    <col min="23" max="23" width="5.375" style="18" customWidth="1"/>
    <col min="24" max="24" width="5.125" style="18" customWidth="1"/>
    <col min="25" max="27" width="6.875" style="18" customWidth="1"/>
    <col min="28" max="28" width="4.375" style="18" customWidth="1"/>
    <col min="29" max="31" width="6.75" style="18" customWidth="1"/>
    <col min="32" max="16384" width="9" style="18"/>
  </cols>
  <sheetData>
    <row r="1" spans="1:29" s="1406" customFormat="1" ht="16.5" customHeight="1">
      <c r="A1" s="1403"/>
      <c r="B1" s="1403"/>
      <c r="C1" s="1403"/>
      <c r="D1" s="1404"/>
      <c r="E1" s="1404"/>
      <c r="F1" s="1404"/>
      <c r="G1" s="1404"/>
      <c r="H1" s="1404"/>
      <c r="I1" s="1404"/>
      <c r="J1" s="1404"/>
      <c r="K1" s="1404"/>
      <c r="L1" s="1404"/>
      <c r="M1" s="1405"/>
      <c r="N1" s="1404"/>
    </row>
    <row r="2" spans="1:29" s="1406" customFormat="1" ht="16.5" customHeight="1">
      <c r="A2" s="1403" t="s">
        <v>307</v>
      </c>
      <c r="B2" s="1403"/>
      <c r="C2" s="1403"/>
      <c r="D2" s="1404"/>
      <c r="E2" s="1404"/>
      <c r="F2" s="1404"/>
      <c r="G2" s="1404"/>
      <c r="H2" s="1404"/>
      <c r="I2" s="1404"/>
      <c r="J2" s="1404"/>
      <c r="K2" s="1404"/>
      <c r="L2" s="1404"/>
      <c r="M2" s="1405"/>
      <c r="N2" s="1404"/>
    </row>
    <row r="3" spans="1:29" s="1406" customFormat="1" ht="16.5" customHeight="1" thickBot="1">
      <c r="A3" s="1407" t="s">
        <v>344</v>
      </c>
      <c r="B3" s="1408"/>
      <c r="C3" s="1408"/>
      <c r="D3" s="1408"/>
      <c r="E3" s="1408"/>
      <c r="F3" s="1408"/>
      <c r="G3" s="1408"/>
      <c r="H3" s="1408"/>
      <c r="I3" s="1408"/>
      <c r="K3" s="1409" t="s">
        <v>345</v>
      </c>
      <c r="L3" s="1410"/>
      <c r="M3" s="1410"/>
      <c r="N3" s="1410"/>
    </row>
    <row r="4" spans="1:29" ht="16.5" customHeight="1">
      <c r="A4" s="1718"/>
      <c r="B4" s="2261" t="s">
        <v>110</v>
      </c>
      <c r="C4" s="2262"/>
      <c r="D4" s="2263" t="s">
        <v>112</v>
      </c>
      <c r="E4" s="2262"/>
      <c r="F4" s="2263" t="s">
        <v>33</v>
      </c>
      <c r="G4" s="2264"/>
      <c r="H4" s="2263" t="s">
        <v>34</v>
      </c>
      <c r="I4" s="2262"/>
      <c r="J4" s="2264" t="s">
        <v>310</v>
      </c>
      <c r="K4" s="2265"/>
      <c r="L4" s="103"/>
      <c r="M4" s="947"/>
      <c r="N4" s="103"/>
      <c r="O4" s="3"/>
      <c r="P4" s="3"/>
      <c r="Q4" s="3"/>
      <c r="R4" s="3"/>
      <c r="S4" s="3"/>
      <c r="T4" s="3"/>
      <c r="U4" s="3"/>
      <c r="V4" s="3"/>
      <c r="W4" s="3"/>
      <c r="X4" s="3"/>
      <c r="Y4" s="3"/>
      <c r="Z4" s="3"/>
      <c r="AA4" s="3"/>
      <c r="AB4" s="3"/>
      <c r="AC4" s="3"/>
    </row>
    <row r="5" spans="1:29" ht="14.25" thickBot="1">
      <c r="A5" s="1309"/>
      <c r="B5" s="1310" t="s">
        <v>97</v>
      </c>
      <c r="C5" s="1305" t="s">
        <v>3</v>
      </c>
      <c r="D5" s="1306" t="s">
        <v>346</v>
      </c>
      <c r="E5" s="1305" t="s">
        <v>3</v>
      </c>
      <c r="F5" s="1306" t="s">
        <v>346</v>
      </c>
      <c r="G5" s="1305" t="s">
        <v>3</v>
      </c>
      <c r="H5" s="1306" t="s">
        <v>346</v>
      </c>
      <c r="I5" s="1305" t="s">
        <v>3</v>
      </c>
      <c r="J5" s="1311" t="s">
        <v>346</v>
      </c>
      <c r="K5" s="1312" t="s">
        <v>3</v>
      </c>
      <c r="L5" s="115"/>
      <c r="M5" s="1288"/>
      <c r="N5" s="115"/>
      <c r="O5" s="3"/>
      <c r="P5" s="3"/>
      <c r="Q5" s="3"/>
      <c r="R5" s="3"/>
      <c r="S5" s="3"/>
      <c r="T5" s="3"/>
      <c r="U5" s="3"/>
      <c r="V5" s="3"/>
      <c r="W5" s="3"/>
      <c r="X5" s="3"/>
      <c r="Y5" s="3"/>
      <c r="Z5" s="3"/>
      <c r="AA5" s="3"/>
      <c r="AB5" s="3"/>
      <c r="AC5" s="3"/>
    </row>
    <row r="6" spans="1:29">
      <c r="A6" s="1825" t="s">
        <v>445</v>
      </c>
      <c r="B6" s="1719">
        <f>SUM(B11:B22)</f>
        <v>234910</v>
      </c>
      <c r="C6" s="1302">
        <v>-7.8</v>
      </c>
      <c r="D6" s="1303">
        <f>SUM(D11:D22)</f>
        <v>39630</v>
      </c>
      <c r="E6" s="1302">
        <v>-5.2</v>
      </c>
      <c r="F6" s="1307">
        <f>SUM(F11:F22)</f>
        <v>21134</v>
      </c>
      <c r="G6" s="1302">
        <v>-7.9</v>
      </c>
      <c r="H6" s="1303">
        <f>SUM(H11:H22)</f>
        <v>246161</v>
      </c>
      <c r="I6" s="1302">
        <v>-4.3106022896963641</v>
      </c>
      <c r="J6" s="1303">
        <f t="shared" ref="J6:J7" si="0">B6+D6+F6+H6</f>
        <v>541835</v>
      </c>
      <c r="K6" s="1299">
        <v>-8</v>
      </c>
      <c r="L6" s="931"/>
      <c r="M6" s="931"/>
      <c r="N6" s="931"/>
      <c r="O6" s="931"/>
      <c r="P6" s="931"/>
      <c r="Q6" s="931"/>
      <c r="R6" s="931"/>
      <c r="S6" s="3"/>
      <c r="T6" s="3"/>
      <c r="U6" s="3"/>
      <c r="V6" s="3"/>
      <c r="W6" s="3"/>
      <c r="X6" s="3"/>
      <c r="Y6" s="3"/>
      <c r="Z6" s="3"/>
      <c r="AA6" s="3"/>
      <c r="AB6" s="3"/>
      <c r="AC6" s="3"/>
    </row>
    <row r="7" spans="1:29">
      <c r="A7" s="1826" t="s">
        <v>444</v>
      </c>
      <c r="B7" s="1290">
        <f>SUM(B23:B34)</f>
        <v>243242</v>
      </c>
      <c r="C7" s="1720">
        <f t="shared" ref="C7" si="1">(B7/B6-1)*100</f>
        <v>3.5468902984121531</v>
      </c>
      <c r="D7" s="1721">
        <f>SUM(D23:D34)</f>
        <v>41476</v>
      </c>
      <c r="E7" s="1722">
        <f t="shared" ref="E7" si="2">(D7/D6-1)*100</f>
        <v>4.6580873075952489</v>
      </c>
      <c r="F7" s="1723">
        <f>SUM(F23:F34)</f>
        <v>23259</v>
      </c>
      <c r="G7" s="1722">
        <f t="shared" ref="G7" si="3">(F7/F6-1)*100</f>
        <v>10.054887858427186</v>
      </c>
      <c r="H7" s="1721">
        <f>SUM(H23:H34)</f>
        <v>254477</v>
      </c>
      <c r="I7" s="1722">
        <f t="shared" ref="I7" si="4">(H7/H6-1)*100</f>
        <v>3.3782768188299617</v>
      </c>
      <c r="J7" s="1721">
        <f t="shared" si="0"/>
        <v>562454</v>
      </c>
      <c r="K7" s="1291">
        <f t="shared" ref="K7" si="5">(J7/J6-1)*100</f>
        <v>3.805402013528103</v>
      </c>
      <c r="L7" s="931"/>
      <c r="M7" s="931"/>
      <c r="N7" s="931"/>
      <c r="O7" s="931"/>
      <c r="P7" s="931"/>
      <c r="Q7" s="931"/>
      <c r="R7" s="931"/>
      <c r="S7" s="3"/>
      <c r="T7" s="3"/>
      <c r="U7" s="3"/>
      <c r="V7" s="3"/>
      <c r="W7" s="3"/>
      <c r="X7" s="3"/>
      <c r="Y7" s="3"/>
      <c r="Z7" s="3"/>
      <c r="AA7" s="3"/>
      <c r="AB7" s="3"/>
      <c r="AC7" s="3"/>
    </row>
    <row r="8" spans="1:29" hidden="1">
      <c r="A8" s="1313">
        <v>1</v>
      </c>
      <c r="B8" s="1719">
        <v>19825</v>
      </c>
      <c r="C8" s="1302">
        <v>-4.6645828324116341</v>
      </c>
      <c r="D8" s="1303">
        <v>3148</v>
      </c>
      <c r="E8" s="1302">
        <v>-24.922489864059148</v>
      </c>
      <c r="F8" s="1307">
        <v>1521</v>
      </c>
      <c r="G8" s="1302">
        <v>-10.318396226415095</v>
      </c>
      <c r="H8" s="1303">
        <v>19224</v>
      </c>
      <c r="I8" s="1302">
        <v>-4.3106022896963641</v>
      </c>
      <c r="J8" s="1303">
        <f t="shared" ref="J8:J34" si="6">B8+D8+F8+H8</f>
        <v>43718</v>
      </c>
      <c r="K8" s="1299">
        <v>-9.2931095296387767</v>
      </c>
      <c r="L8" s="931"/>
      <c r="M8" s="931"/>
      <c r="N8" s="931"/>
      <c r="O8" s="931"/>
      <c r="P8" s="931"/>
      <c r="Q8" s="931"/>
      <c r="R8" s="931"/>
      <c r="S8" s="3"/>
      <c r="T8" s="3"/>
      <c r="U8" s="3"/>
      <c r="V8" s="3"/>
      <c r="W8" s="3"/>
      <c r="X8" s="3"/>
      <c r="Y8" s="3"/>
      <c r="Z8" s="3"/>
      <c r="AA8" s="3"/>
      <c r="AB8" s="3"/>
      <c r="AC8" s="3"/>
    </row>
    <row r="9" spans="1:29" hidden="1">
      <c r="A9" s="1314">
        <v>2</v>
      </c>
      <c r="B9" s="1290">
        <v>19689</v>
      </c>
      <c r="C9" s="1720">
        <v>-5.9517554334845961</v>
      </c>
      <c r="D9" s="1721">
        <v>3250</v>
      </c>
      <c r="E9" s="1722">
        <v>0.12322858903266454</v>
      </c>
      <c r="F9" s="1723">
        <v>1791</v>
      </c>
      <c r="G9" s="1722">
        <v>1.1293054771315703</v>
      </c>
      <c r="H9" s="1721">
        <v>19757</v>
      </c>
      <c r="I9" s="1722">
        <v>-2.3670685906305611</v>
      </c>
      <c r="J9" s="1721">
        <f t="shared" si="6"/>
        <v>44487</v>
      </c>
      <c r="K9" s="1291">
        <v>-6.7847040335254016</v>
      </c>
      <c r="L9" s="931"/>
      <c r="M9" s="931"/>
      <c r="N9" s="931"/>
      <c r="O9" s="931"/>
      <c r="P9" s="931"/>
      <c r="Q9" s="931"/>
      <c r="R9" s="931"/>
      <c r="S9" s="3"/>
      <c r="T9" s="3"/>
      <c r="U9" s="3"/>
      <c r="V9" s="3"/>
      <c r="W9" s="3"/>
      <c r="X9" s="3"/>
      <c r="Y9" s="3"/>
      <c r="Z9" s="3"/>
      <c r="AA9" s="3"/>
      <c r="AB9" s="3"/>
      <c r="AC9" s="3"/>
    </row>
    <row r="10" spans="1:29" hidden="1">
      <c r="A10" s="1314">
        <v>3</v>
      </c>
      <c r="B10" s="1292">
        <v>22355</v>
      </c>
      <c r="C10" s="1722">
        <v>-2.6985854189336189</v>
      </c>
      <c r="D10" s="1721">
        <v>3787</v>
      </c>
      <c r="E10" s="1722">
        <v>1.283765712757412</v>
      </c>
      <c r="F10" s="1723">
        <v>2050</v>
      </c>
      <c r="G10" s="1722">
        <v>4.8804294777937685E-2</v>
      </c>
      <c r="H10" s="1721">
        <v>22707</v>
      </c>
      <c r="I10" s="1722">
        <v>0.26493575307988682</v>
      </c>
      <c r="J10" s="1721">
        <f t="shared" si="6"/>
        <v>50899</v>
      </c>
      <c r="K10" s="1291">
        <v>-4.0510481073744558</v>
      </c>
      <c r="L10" s="931"/>
      <c r="M10" s="931"/>
      <c r="N10" s="931"/>
      <c r="O10" s="931"/>
      <c r="P10" s="931"/>
      <c r="Q10" s="931"/>
      <c r="R10" s="931"/>
      <c r="S10" s="3"/>
      <c r="T10" s="3"/>
      <c r="U10" s="3"/>
      <c r="V10" s="3"/>
      <c r="W10" s="3"/>
      <c r="X10" s="3"/>
      <c r="Y10" s="3"/>
      <c r="Z10" s="3"/>
      <c r="AA10" s="3"/>
      <c r="AB10" s="3"/>
      <c r="AC10" s="3"/>
    </row>
    <row r="11" spans="1:29">
      <c r="A11" s="1315" t="s">
        <v>425</v>
      </c>
      <c r="B11" s="1294">
        <v>19990</v>
      </c>
      <c r="C11" s="1724">
        <v>-10.084562792371354</v>
      </c>
      <c r="D11" s="1304">
        <v>3318</v>
      </c>
      <c r="E11" s="1724">
        <v>-4.6003450258769396</v>
      </c>
      <c r="F11" s="1308">
        <v>1856</v>
      </c>
      <c r="G11" s="1724">
        <v>-7.1999999999999957</v>
      </c>
      <c r="H11" s="1304">
        <v>19822</v>
      </c>
      <c r="I11" s="1724">
        <v>-11.46149723065928</v>
      </c>
      <c r="J11" s="1304">
        <f t="shared" si="6"/>
        <v>44986</v>
      </c>
      <c r="K11" s="1316">
        <v>-12.819519001569734</v>
      </c>
      <c r="L11" s="931"/>
      <c r="M11" s="931"/>
      <c r="N11" s="931"/>
      <c r="O11" s="931"/>
      <c r="P11" s="931"/>
      <c r="Q11" s="931"/>
      <c r="R11" s="931"/>
      <c r="S11" s="3"/>
      <c r="T11" s="3"/>
      <c r="U11" s="3"/>
      <c r="V11" s="3"/>
      <c r="W11" s="3"/>
      <c r="X11" s="3"/>
      <c r="Y11" s="3"/>
      <c r="Z11" s="3"/>
      <c r="AA11" s="3"/>
      <c r="AB11" s="3"/>
      <c r="AC11" s="3"/>
    </row>
    <row r="12" spans="1:29">
      <c r="A12" s="1314">
        <v>5</v>
      </c>
      <c r="B12" s="1725">
        <v>16287</v>
      </c>
      <c r="C12" s="1722">
        <v>-23.55315653602441</v>
      </c>
      <c r="D12" s="1721">
        <v>2971</v>
      </c>
      <c r="E12" s="1722">
        <v>-13.533178114086141</v>
      </c>
      <c r="F12" s="1723">
        <v>1516</v>
      </c>
      <c r="G12" s="1722">
        <v>-12.923607122343483</v>
      </c>
      <c r="H12" s="1721">
        <v>18372</v>
      </c>
      <c r="I12" s="1722">
        <v>-14.445375803297011</v>
      </c>
      <c r="J12" s="1721">
        <f t="shared" si="6"/>
        <v>39146</v>
      </c>
      <c r="K12" s="1291">
        <v>-20.594738229984376</v>
      </c>
      <c r="L12" s="931"/>
      <c r="M12" s="931"/>
      <c r="N12" s="931"/>
      <c r="O12" s="931"/>
      <c r="P12" s="931"/>
      <c r="Q12" s="931"/>
      <c r="R12" s="931"/>
      <c r="S12" s="3"/>
      <c r="T12" s="3"/>
      <c r="U12" s="3"/>
      <c r="V12" s="3"/>
      <c r="W12" s="3"/>
      <c r="X12" s="3"/>
      <c r="Y12" s="3"/>
      <c r="Z12" s="3"/>
      <c r="AA12" s="3"/>
      <c r="AB12" s="3"/>
      <c r="AC12" s="3"/>
    </row>
    <row r="13" spans="1:29">
      <c r="A13" s="1314">
        <v>6</v>
      </c>
      <c r="B13" s="1725">
        <v>17852</v>
      </c>
      <c r="C13" s="1722">
        <v>-9.4863864523652595</v>
      </c>
      <c r="D13" s="1721">
        <v>2987</v>
      </c>
      <c r="E13" s="1722">
        <v>-13.143355626635644</v>
      </c>
      <c r="F13" s="1723">
        <v>1540</v>
      </c>
      <c r="G13" s="1722">
        <v>-25.097276264591439</v>
      </c>
      <c r="H13" s="1721">
        <v>19962</v>
      </c>
      <c r="I13" s="1722">
        <v>-4.9428571428571377</v>
      </c>
      <c r="J13" s="1721">
        <f t="shared" si="6"/>
        <v>42341</v>
      </c>
      <c r="K13" s="1291">
        <v>-11.205016357688113</v>
      </c>
      <c r="L13" s="931"/>
      <c r="M13" s="931"/>
      <c r="N13" s="931"/>
      <c r="O13" s="931"/>
      <c r="P13" s="931"/>
      <c r="Q13" s="931"/>
      <c r="R13" s="931"/>
      <c r="S13" s="3"/>
      <c r="T13" s="3"/>
      <c r="U13" s="3"/>
      <c r="V13" s="3"/>
      <c r="W13" s="3"/>
      <c r="X13" s="3"/>
      <c r="Y13" s="3"/>
      <c r="Z13" s="3"/>
      <c r="AA13" s="3"/>
      <c r="AB13" s="3"/>
      <c r="AC13" s="3"/>
    </row>
    <row r="14" spans="1:29">
      <c r="A14" s="1315">
        <v>7</v>
      </c>
      <c r="B14" s="1294">
        <v>19191</v>
      </c>
      <c r="C14" s="1724">
        <v>-15.766141421235137</v>
      </c>
      <c r="D14" s="1304">
        <v>3387</v>
      </c>
      <c r="E14" s="1724">
        <v>-8.6323172376584818</v>
      </c>
      <c r="F14" s="1308">
        <v>1620</v>
      </c>
      <c r="G14" s="1724">
        <v>-22.190201729106629</v>
      </c>
      <c r="H14" s="1304">
        <v>21150</v>
      </c>
      <c r="I14" s="1724">
        <v>-4.7468924518104805</v>
      </c>
      <c r="J14" s="1304">
        <f t="shared" si="6"/>
        <v>45348</v>
      </c>
      <c r="K14" s="1316">
        <v>-13.275960986804359</v>
      </c>
      <c r="L14" s="931"/>
      <c r="M14" s="931"/>
      <c r="N14" s="931"/>
      <c r="O14" s="931"/>
      <c r="P14" s="931"/>
      <c r="Q14" s="931"/>
      <c r="R14" s="931"/>
      <c r="S14" s="3"/>
      <c r="T14" s="3"/>
      <c r="U14" s="3"/>
      <c r="V14" s="3"/>
      <c r="W14" s="3"/>
      <c r="X14" s="3"/>
      <c r="Y14" s="3"/>
      <c r="Z14" s="3"/>
      <c r="AA14" s="3"/>
      <c r="AB14" s="3"/>
      <c r="AC14" s="3"/>
    </row>
    <row r="15" spans="1:29">
      <c r="A15" s="1314">
        <v>8</v>
      </c>
      <c r="B15" s="1725">
        <v>17679</v>
      </c>
      <c r="C15" s="1722">
        <v>-13.647242709910612</v>
      </c>
      <c r="D15" s="1721">
        <v>3108</v>
      </c>
      <c r="E15" s="1722">
        <v>-9.1759205143191132</v>
      </c>
      <c r="F15" s="1723">
        <v>1587</v>
      </c>
      <c r="G15" s="1722">
        <v>-15.133689839572195</v>
      </c>
      <c r="H15" s="1721">
        <v>20442</v>
      </c>
      <c r="I15" s="1722">
        <v>4.8253935695605321</v>
      </c>
      <c r="J15" s="1721">
        <f t="shared" si="6"/>
        <v>42816</v>
      </c>
      <c r="K15" s="1291">
        <v>-8.0767744428700272</v>
      </c>
      <c r="L15" s="931"/>
      <c r="M15" s="931"/>
      <c r="N15" s="931"/>
      <c r="O15" s="931"/>
      <c r="P15" s="931"/>
      <c r="Q15" s="931"/>
      <c r="R15" s="931"/>
      <c r="S15" s="3"/>
      <c r="T15" s="3"/>
      <c r="U15" s="3"/>
      <c r="V15" s="3"/>
      <c r="W15" s="3"/>
      <c r="X15" s="3"/>
      <c r="Y15" s="3"/>
      <c r="Z15" s="3"/>
      <c r="AA15" s="3"/>
      <c r="AB15" s="3"/>
      <c r="AC15" s="3"/>
    </row>
    <row r="16" spans="1:29">
      <c r="A16" s="1314">
        <v>9</v>
      </c>
      <c r="B16" s="1725">
        <v>19821</v>
      </c>
      <c r="C16" s="1722">
        <v>-8.4860796897363695</v>
      </c>
      <c r="D16" s="1721">
        <v>3054</v>
      </c>
      <c r="E16" s="1722">
        <v>-12.767780634104541</v>
      </c>
      <c r="F16" s="1723">
        <v>1779</v>
      </c>
      <c r="G16" s="1722">
        <v>-15.204957102001904</v>
      </c>
      <c r="H16" s="1721">
        <v>19600</v>
      </c>
      <c r="I16" s="1722">
        <v>-10.567621828800878</v>
      </c>
      <c r="J16" s="1721">
        <f t="shared" si="6"/>
        <v>44254</v>
      </c>
      <c r="K16" s="1291">
        <v>-12.444602722380505</v>
      </c>
      <c r="L16" s="931"/>
      <c r="M16" s="931"/>
      <c r="N16" s="931"/>
      <c r="O16" s="931"/>
      <c r="P16" s="931"/>
      <c r="Q16" s="931"/>
      <c r="R16" s="931"/>
      <c r="S16" s="3"/>
      <c r="T16" s="3"/>
      <c r="U16" s="3"/>
      <c r="V16" s="3"/>
      <c r="W16" s="3"/>
      <c r="X16" s="3"/>
      <c r="Y16" s="3"/>
      <c r="Z16" s="3"/>
      <c r="AA16" s="3"/>
      <c r="AB16" s="3"/>
      <c r="AC16" s="3"/>
    </row>
    <row r="17" spans="1:29">
      <c r="A17" s="1315">
        <v>10</v>
      </c>
      <c r="B17" s="1294">
        <v>20797</v>
      </c>
      <c r="C17" s="1724">
        <v>-5.9342349269528194</v>
      </c>
      <c r="D17" s="1304">
        <v>3510</v>
      </c>
      <c r="E17" s="1724">
        <v>-0.9873060648801113</v>
      </c>
      <c r="F17" s="1308">
        <v>2076</v>
      </c>
      <c r="G17" s="1724">
        <v>3.3349925335988129</v>
      </c>
      <c r="H17" s="1304">
        <v>21362</v>
      </c>
      <c r="I17" s="1724">
        <v>-2.6566416040100238</v>
      </c>
      <c r="J17" s="1304">
        <f t="shared" si="6"/>
        <v>47745</v>
      </c>
      <c r="K17" s="1316">
        <v>-6.4190513524108201</v>
      </c>
      <c r="L17" s="931"/>
      <c r="M17" s="931"/>
      <c r="N17" s="931"/>
      <c r="O17" s="931"/>
      <c r="P17" s="931"/>
      <c r="Q17" s="931"/>
      <c r="R17" s="931"/>
      <c r="S17" s="3"/>
      <c r="T17" s="3"/>
      <c r="U17" s="3"/>
      <c r="V17" s="3"/>
      <c r="W17" s="3"/>
      <c r="X17" s="3"/>
      <c r="Y17" s="3"/>
      <c r="Z17" s="3"/>
      <c r="AA17" s="3"/>
      <c r="AB17" s="3"/>
      <c r="AC17" s="3"/>
    </row>
    <row r="18" spans="1:29">
      <c r="A18" s="1314">
        <v>11</v>
      </c>
      <c r="B18" s="1725">
        <v>20103</v>
      </c>
      <c r="C18" s="1722">
        <v>-3.0713596914175523</v>
      </c>
      <c r="D18" s="1721">
        <v>3375</v>
      </c>
      <c r="E18" s="1722">
        <v>-3.626499143346662</v>
      </c>
      <c r="F18" s="1723">
        <v>1829</v>
      </c>
      <c r="G18" s="1722">
        <v>-7.9053373615307176</v>
      </c>
      <c r="H18" s="1721">
        <v>21518</v>
      </c>
      <c r="I18" s="1722">
        <v>-7.1899935302997653</v>
      </c>
      <c r="J18" s="1721">
        <f t="shared" si="6"/>
        <v>46825</v>
      </c>
      <c r="K18" s="1291">
        <v>-7.8556388610110828</v>
      </c>
      <c r="L18" s="931"/>
      <c r="M18" s="931"/>
      <c r="N18" s="931"/>
      <c r="O18" s="931"/>
      <c r="P18" s="931"/>
      <c r="Q18" s="931"/>
      <c r="R18" s="931"/>
      <c r="S18" s="3"/>
      <c r="T18" s="3"/>
      <c r="U18" s="3"/>
      <c r="V18" s="3"/>
      <c r="W18" s="3"/>
      <c r="X18" s="3"/>
      <c r="Y18" s="3"/>
      <c r="Z18" s="3"/>
      <c r="AA18" s="3"/>
      <c r="AB18" s="3"/>
      <c r="AC18" s="3"/>
    </row>
    <row r="19" spans="1:29">
      <c r="A19" s="1314">
        <v>12</v>
      </c>
      <c r="B19" s="1725">
        <v>21979</v>
      </c>
      <c r="C19" s="1722">
        <v>-0.20432255721031245</v>
      </c>
      <c r="D19" s="1721">
        <v>3617</v>
      </c>
      <c r="E19" s="1722">
        <v>1.1465324384787534</v>
      </c>
      <c r="F19" s="1723">
        <v>1777</v>
      </c>
      <c r="G19" s="1722">
        <v>1.8922018348623837</v>
      </c>
      <c r="H19" s="1721">
        <v>22161</v>
      </c>
      <c r="I19" s="1722">
        <v>0.5992101320986043</v>
      </c>
      <c r="J19" s="1721">
        <f t="shared" si="6"/>
        <v>49534</v>
      </c>
      <c r="K19" s="1291">
        <v>-1.0171252722658508</v>
      </c>
      <c r="L19" s="931"/>
      <c r="M19" s="931"/>
      <c r="N19" s="931"/>
      <c r="O19" s="931"/>
      <c r="P19" s="931"/>
      <c r="Q19" s="931"/>
      <c r="R19" s="931"/>
      <c r="S19" s="3"/>
      <c r="T19" s="3"/>
      <c r="U19" s="3"/>
      <c r="V19" s="3"/>
      <c r="W19" s="3"/>
      <c r="X19" s="3"/>
      <c r="Y19" s="3"/>
      <c r="Z19" s="3"/>
      <c r="AA19" s="3"/>
      <c r="AB19" s="3"/>
      <c r="AC19" s="3"/>
    </row>
    <row r="20" spans="1:29">
      <c r="A20" s="1313" t="s">
        <v>426</v>
      </c>
      <c r="B20" s="1294">
        <v>19520</v>
      </c>
      <c r="C20" s="1302">
        <f t="shared" ref="C20:C34" si="7">(B20/B8-1)*100</f>
        <v>-1.538461538461533</v>
      </c>
      <c r="D20" s="1304">
        <v>3200</v>
      </c>
      <c r="E20" s="1302">
        <f t="shared" ref="E20:E34" si="8">(D20/D8-1)*100</f>
        <v>1.6518424396442244</v>
      </c>
      <c r="F20" s="1307">
        <v>1682</v>
      </c>
      <c r="G20" s="1302">
        <f t="shared" ref="G20:G34" si="9">(F20/F8-1)*100</f>
        <v>10.585141354372119</v>
      </c>
      <c r="H20" s="1304">
        <v>19741</v>
      </c>
      <c r="I20" s="1302">
        <f t="shared" ref="I20:I34" si="10">(H20/H8-1)*100</f>
        <v>2.6893466500208074</v>
      </c>
      <c r="J20" s="1304">
        <f t="shared" si="6"/>
        <v>44143</v>
      </c>
      <c r="K20" s="1299">
        <f t="shared" ref="K20:K34" si="11">(J20/J8-1)*100</f>
        <v>0.97213962212361338</v>
      </c>
      <c r="L20" s="3"/>
      <c r="M20" s="947"/>
      <c r="N20" s="943"/>
      <c r="O20" s="3"/>
      <c r="P20" s="3"/>
      <c r="Q20" s="3"/>
      <c r="S20" s="3"/>
      <c r="T20" s="3"/>
      <c r="U20" s="3"/>
      <c r="V20" s="3"/>
      <c r="W20" s="3"/>
      <c r="X20" s="3"/>
      <c r="Y20" s="3"/>
      <c r="Z20" s="3"/>
      <c r="AA20" s="3"/>
      <c r="AB20" s="3"/>
      <c r="AC20" s="3"/>
    </row>
    <row r="21" spans="1:29">
      <c r="A21" s="1314">
        <v>2</v>
      </c>
      <c r="B21" s="1725">
        <v>18572</v>
      </c>
      <c r="C21" s="1722">
        <f t="shared" si="7"/>
        <v>-5.6732185484280606</v>
      </c>
      <c r="D21" s="1721">
        <v>3294</v>
      </c>
      <c r="E21" s="1722">
        <f t="shared" si="8"/>
        <v>1.3538461538461499</v>
      </c>
      <c r="F21" s="1723">
        <v>1754</v>
      </c>
      <c r="G21" s="1722">
        <f t="shared" si="9"/>
        <v>-2.0658849804578439</v>
      </c>
      <c r="H21" s="1721">
        <v>19068</v>
      </c>
      <c r="I21" s="1722">
        <f t="shared" si="10"/>
        <v>-3.4873715645087788</v>
      </c>
      <c r="J21" s="1721">
        <f t="shared" si="6"/>
        <v>42688</v>
      </c>
      <c r="K21" s="1291">
        <f t="shared" si="11"/>
        <v>-4.0438779868276153</v>
      </c>
      <c r="L21" s="3"/>
      <c r="M21" s="947"/>
      <c r="N21" s="943"/>
      <c r="O21" s="3"/>
      <c r="P21" s="3"/>
      <c r="Q21" s="3"/>
      <c r="S21" s="3"/>
      <c r="T21" s="3"/>
      <c r="U21" s="3"/>
      <c r="V21" s="3"/>
      <c r="W21" s="3"/>
      <c r="X21" s="3"/>
      <c r="Y21" s="3"/>
      <c r="Z21" s="3"/>
      <c r="AA21" s="3"/>
      <c r="AB21" s="3"/>
      <c r="AC21" s="3"/>
    </row>
    <row r="22" spans="1:29">
      <c r="A22" s="1317">
        <v>3</v>
      </c>
      <c r="B22" s="1725">
        <v>23119</v>
      </c>
      <c r="C22" s="1726">
        <f t="shared" si="7"/>
        <v>3.4175799597405465</v>
      </c>
      <c r="D22" s="1721">
        <v>3809</v>
      </c>
      <c r="E22" s="1726">
        <f t="shared" si="8"/>
        <v>0.58093477686822492</v>
      </c>
      <c r="F22" s="1295">
        <v>2118</v>
      </c>
      <c r="G22" s="1726">
        <f t="shared" si="9"/>
        <v>3.3170731707317103</v>
      </c>
      <c r="H22" s="1721">
        <v>22963</v>
      </c>
      <c r="I22" s="1726">
        <f t="shared" si="10"/>
        <v>1.1274056458360882</v>
      </c>
      <c r="J22" s="1721">
        <f t="shared" si="6"/>
        <v>52009</v>
      </c>
      <c r="K22" s="1727">
        <f t="shared" si="11"/>
        <v>2.1807894064716393</v>
      </c>
      <c r="L22" s="3"/>
      <c r="M22" s="947"/>
      <c r="N22" s="943"/>
      <c r="O22" s="3"/>
      <c r="P22" s="3"/>
      <c r="Q22" s="3"/>
      <c r="S22" s="3"/>
      <c r="T22" s="3"/>
      <c r="U22" s="3"/>
      <c r="V22" s="3"/>
      <c r="W22" s="3"/>
      <c r="X22" s="3"/>
      <c r="Y22" s="3"/>
      <c r="Z22" s="3"/>
      <c r="AA22" s="3"/>
      <c r="AB22" s="3"/>
      <c r="AC22" s="3"/>
    </row>
    <row r="23" spans="1:29">
      <c r="A23" s="1318">
        <v>4</v>
      </c>
      <c r="B23" s="1294">
        <v>20605</v>
      </c>
      <c r="C23" s="1289">
        <f t="shared" si="7"/>
        <v>3.0765382691345655</v>
      </c>
      <c r="D23" s="1304">
        <v>3463</v>
      </c>
      <c r="E23" s="1289">
        <f t="shared" si="8"/>
        <v>4.3701024713682868</v>
      </c>
      <c r="F23" s="1296">
        <v>2054</v>
      </c>
      <c r="G23" s="1289">
        <f t="shared" si="9"/>
        <v>10.668103448275868</v>
      </c>
      <c r="H23" s="1304">
        <v>21780</v>
      </c>
      <c r="I23" s="1289">
        <f t="shared" si="10"/>
        <v>9.8779134295227564</v>
      </c>
      <c r="J23" s="1304">
        <f t="shared" si="6"/>
        <v>47902</v>
      </c>
      <c r="K23" s="936">
        <f t="shared" si="11"/>
        <v>6.4820166273951818</v>
      </c>
      <c r="L23" s="3"/>
      <c r="M23" s="947"/>
      <c r="N23" s="943"/>
      <c r="O23" s="3"/>
      <c r="P23" s="3"/>
      <c r="Q23" s="3"/>
      <c r="S23" s="3"/>
      <c r="T23" s="3"/>
      <c r="U23" s="3"/>
      <c r="V23" s="3"/>
      <c r="W23" s="3"/>
      <c r="X23" s="3"/>
      <c r="Y23" s="3"/>
      <c r="Z23" s="3"/>
      <c r="AA23" s="3"/>
      <c r="AB23" s="3"/>
      <c r="AC23" s="3"/>
    </row>
    <row r="24" spans="1:29">
      <c r="A24" s="1314">
        <v>5</v>
      </c>
      <c r="B24" s="1725">
        <v>18455</v>
      </c>
      <c r="C24" s="1722">
        <f t="shared" si="7"/>
        <v>13.311229815190039</v>
      </c>
      <c r="D24" s="1721">
        <v>3250</v>
      </c>
      <c r="E24" s="1722">
        <f t="shared" si="8"/>
        <v>9.3907775159878923</v>
      </c>
      <c r="F24" s="1723">
        <v>1897</v>
      </c>
      <c r="G24" s="1722">
        <f t="shared" si="9"/>
        <v>25.131926121372029</v>
      </c>
      <c r="H24" s="1721">
        <v>20062</v>
      </c>
      <c r="I24" s="1722">
        <f t="shared" si="10"/>
        <v>9.1987807533202783</v>
      </c>
      <c r="J24" s="1721">
        <f t="shared" si="6"/>
        <v>43664</v>
      </c>
      <c r="K24" s="1291">
        <f t="shared" si="11"/>
        <v>11.541409083942167</v>
      </c>
      <c r="L24" s="3"/>
      <c r="M24" s="947"/>
      <c r="N24" s="943"/>
      <c r="O24" s="3"/>
      <c r="P24" s="3"/>
      <c r="Q24" s="3"/>
      <c r="S24" s="3"/>
      <c r="T24" s="3"/>
      <c r="U24" s="3"/>
      <c r="V24" s="3"/>
      <c r="W24" s="3"/>
      <c r="X24" s="3"/>
      <c r="Y24" s="3"/>
      <c r="Z24" s="3"/>
      <c r="AA24" s="3"/>
      <c r="AB24" s="3"/>
      <c r="AC24" s="3"/>
    </row>
    <row r="25" spans="1:29">
      <c r="A25" s="1318">
        <v>6</v>
      </c>
      <c r="B25" s="1725">
        <v>19424</v>
      </c>
      <c r="C25" s="1722">
        <f t="shared" si="7"/>
        <v>8.8057360519829828</v>
      </c>
      <c r="D25" s="1721">
        <v>3280</v>
      </c>
      <c r="E25" s="1722">
        <f t="shared" si="8"/>
        <v>9.8091730833612232</v>
      </c>
      <c r="F25" s="1723">
        <v>1935</v>
      </c>
      <c r="G25" s="1722">
        <f t="shared" si="9"/>
        <v>25.649350649350655</v>
      </c>
      <c r="H25" s="1721">
        <v>20409</v>
      </c>
      <c r="I25" s="1722">
        <f t="shared" si="10"/>
        <v>2.2392545837090383</v>
      </c>
      <c r="J25" s="1721">
        <f t="shared" si="6"/>
        <v>45048</v>
      </c>
      <c r="K25" s="1291">
        <f t="shared" si="11"/>
        <v>6.3933303417491372</v>
      </c>
      <c r="L25" s="3"/>
      <c r="M25" s="947"/>
      <c r="N25" s="943"/>
      <c r="O25" s="3"/>
      <c r="P25" s="3"/>
      <c r="Q25" s="3"/>
      <c r="S25" s="3"/>
      <c r="T25" s="3"/>
      <c r="U25" s="3"/>
      <c r="V25" s="3"/>
      <c r="W25" s="3"/>
      <c r="X25" s="3"/>
      <c r="Y25" s="3"/>
      <c r="Z25" s="3"/>
      <c r="AA25" s="3"/>
      <c r="AB25" s="3"/>
      <c r="AC25" s="3"/>
    </row>
    <row r="26" spans="1:29">
      <c r="A26" s="1313">
        <v>7</v>
      </c>
      <c r="B26" s="1294">
        <v>19977</v>
      </c>
      <c r="C26" s="1297">
        <f t="shared" si="7"/>
        <v>4.0956698452399465</v>
      </c>
      <c r="D26" s="1298">
        <v>3429</v>
      </c>
      <c r="E26" s="1297">
        <f t="shared" si="8"/>
        <v>1.2400354295837079</v>
      </c>
      <c r="F26" s="1298">
        <v>2028</v>
      </c>
      <c r="G26" s="1297">
        <f t="shared" si="9"/>
        <v>25.185185185185176</v>
      </c>
      <c r="H26" s="1728">
        <v>21330</v>
      </c>
      <c r="I26" s="1297">
        <f t="shared" si="10"/>
        <v>0.85106382978723527</v>
      </c>
      <c r="J26" s="1728">
        <f t="shared" si="6"/>
        <v>46764</v>
      </c>
      <c r="K26" s="1299">
        <f t="shared" si="11"/>
        <v>3.1225191849695744</v>
      </c>
      <c r="L26" s="3"/>
      <c r="M26" s="947"/>
      <c r="N26" s="943"/>
      <c r="O26" s="3"/>
      <c r="P26" s="3"/>
      <c r="Q26" s="3"/>
      <c r="S26" s="3"/>
      <c r="T26" s="3"/>
      <c r="U26" s="3"/>
      <c r="V26" s="3"/>
      <c r="W26" s="3"/>
      <c r="X26" s="3"/>
      <c r="Y26" s="3"/>
      <c r="Z26" s="3"/>
      <c r="AA26" s="3"/>
      <c r="AB26" s="3"/>
      <c r="AC26" s="3"/>
    </row>
    <row r="27" spans="1:29">
      <c r="A27" s="1314">
        <v>8</v>
      </c>
      <c r="B27" s="1725">
        <v>19334</v>
      </c>
      <c r="C27" s="1722">
        <f t="shared" si="7"/>
        <v>9.361389218847215</v>
      </c>
      <c r="D27" s="1723">
        <v>3405</v>
      </c>
      <c r="E27" s="1722">
        <f t="shared" si="8"/>
        <v>9.5559845559845655</v>
      </c>
      <c r="F27" s="1723">
        <v>1758</v>
      </c>
      <c r="G27" s="1722">
        <f t="shared" si="9"/>
        <v>10.775047258979198</v>
      </c>
      <c r="H27" s="1723">
        <v>20885</v>
      </c>
      <c r="I27" s="1722">
        <f t="shared" si="10"/>
        <v>2.1671069366989482</v>
      </c>
      <c r="J27" s="1723">
        <f t="shared" si="6"/>
        <v>45382</v>
      </c>
      <c r="K27" s="1291">
        <f t="shared" si="11"/>
        <v>5.9930866965620222</v>
      </c>
      <c r="L27" s="943"/>
      <c r="M27" s="947"/>
      <c r="N27" s="943"/>
      <c r="O27" s="3"/>
      <c r="P27" s="3"/>
      <c r="Q27" s="3"/>
      <c r="R27" s="3"/>
      <c r="S27" s="3"/>
      <c r="T27" s="3"/>
      <c r="U27" s="3"/>
      <c r="V27" s="3"/>
      <c r="W27" s="3"/>
      <c r="X27" s="3"/>
      <c r="Y27" s="3"/>
      <c r="Z27" s="3"/>
      <c r="AA27" s="3"/>
      <c r="AB27" s="3"/>
      <c r="AC27" s="3"/>
    </row>
    <row r="28" spans="1:29">
      <c r="A28" s="1318">
        <v>9</v>
      </c>
      <c r="B28" s="1725">
        <v>20640</v>
      </c>
      <c r="C28" s="1722">
        <f t="shared" si="7"/>
        <v>4.1319812320266491</v>
      </c>
      <c r="D28" s="1723">
        <v>3286</v>
      </c>
      <c r="E28" s="1722">
        <f t="shared" si="8"/>
        <v>7.5965946299934473</v>
      </c>
      <c r="F28" s="1723">
        <v>1965</v>
      </c>
      <c r="G28" s="1722">
        <f t="shared" si="9"/>
        <v>10.455311973018544</v>
      </c>
      <c r="H28" s="1723">
        <v>21587</v>
      </c>
      <c r="I28" s="1722">
        <f t="shared" si="10"/>
        <v>10.137755102040824</v>
      </c>
      <c r="J28" s="1723">
        <f t="shared" si="6"/>
        <v>47478</v>
      </c>
      <c r="K28" s="1291">
        <f t="shared" si="11"/>
        <v>7.2852171555113587</v>
      </c>
      <c r="L28" s="943"/>
      <c r="M28" s="947"/>
      <c r="N28" s="943"/>
      <c r="O28" s="3"/>
      <c r="P28" s="3"/>
      <c r="Q28" s="3"/>
      <c r="R28" s="3"/>
      <c r="S28" s="3"/>
      <c r="T28" s="3"/>
      <c r="U28" s="3"/>
      <c r="V28" s="3"/>
      <c r="W28" s="3"/>
      <c r="X28" s="3"/>
      <c r="Y28" s="3"/>
      <c r="Z28" s="3"/>
      <c r="AA28" s="3"/>
      <c r="AB28" s="3"/>
      <c r="AC28" s="3"/>
    </row>
    <row r="29" spans="1:29">
      <c r="A29" s="1319">
        <v>10</v>
      </c>
      <c r="B29" s="1719">
        <v>21115</v>
      </c>
      <c r="C29" s="1300">
        <f t="shared" si="7"/>
        <v>1.5290666923113871</v>
      </c>
      <c r="D29" s="1729">
        <v>3614</v>
      </c>
      <c r="E29" s="1300">
        <f t="shared" si="8"/>
        <v>2.9629629629629672</v>
      </c>
      <c r="F29" s="1729">
        <v>2071</v>
      </c>
      <c r="G29" s="1300">
        <f t="shared" si="9"/>
        <v>-0.240847784200382</v>
      </c>
      <c r="H29" s="1729">
        <v>22425</v>
      </c>
      <c r="I29" s="1300">
        <f t="shared" si="10"/>
        <v>4.9761258309147127</v>
      </c>
      <c r="J29" s="1729">
        <f t="shared" si="6"/>
        <v>49225</v>
      </c>
      <c r="K29" s="1301">
        <f t="shared" si="11"/>
        <v>3.0998010262854647</v>
      </c>
      <c r="L29" s="943"/>
      <c r="M29" s="947"/>
      <c r="N29" s="943"/>
      <c r="O29" s="3"/>
      <c r="P29" s="3"/>
      <c r="Q29" s="3"/>
      <c r="R29" s="3"/>
      <c r="S29" s="3"/>
      <c r="T29" s="3"/>
      <c r="U29" s="3"/>
      <c r="V29" s="3"/>
      <c r="W29" s="3"/>
      <c r="X29" s="3"/>
      <c r="Y29" s="3"/>
      <c r="Z29" s="3"/>
      <c r="AA29" s="3"/>
      <c r="AB29" s="3"/>
      <c r="AC29" s="3"/>
    </row>
    <row r="30" spans="1:29">
      <c r="A30" s="1318">
        <v>11</v>
      </c>
      <c r="B30" s="1468">
        <v>21342</v>
      </c>
      <c r="C30" s="1289">
        <f t="shared" si="7"/>
        <v>6.1632592150425269</v>
      </c>
      <c r="D30" s="934">
        <v>3428</v>
      </c>
      <c r="E30" s="1289">
        <f t="shared" si="8"/>
        <v>1.5703703703703775</v>
      </c>
      <c r="F30" s="934">
        <v>2064</v>
      </c>
      <c r="G30" s="1289">
        <f t="shared" si="9"/>
        <v>12.848551120831054</v>
      </c>
      <c r="H30" s="934">
        <v>22371</v>
      </c>
      <c r="I30" s="1289">
        <f t="shared" si="10"/>
        <v>3.9641230597639243</v>
      </c>
      <c r="J30" s="934">
        <f t="shared" si="6"/>
        <v>49205</v>
      </c>
      <c r="K30" s="936">
        <f t="shared" si="11"/>
        <v>5.082754938601175</v>
      </c>
      <c r="L30" s="943"/>
      <c r="M30" s="947"/>
      <c r="N30" s="943"/>
      <c r="O30" s="3"/>
      <c r="P30" s="3"/>
      <c r="Q30" s="3"/>
      <c r="R30" s="3"/>
      <c r="S30" s="3"/>
      <c r="T30" s="3"/>
      <c r="U30" s="3"/>
      <c r="V30" s="3"/>
      <c r="W30" s="3"/>
      <c r="X30" s="3"/>
      <c r="Y30" s="3"/>
      <c r="Z30" s="3"/>
      <c r="AA30" s="3"/>
      <c r="AB30" s="3"/>
      <c r="AC30" s="3"/>
    </row>
    <row r="31" spans="1:29">
      <c r="A31" s="1318">
        <v>12</v>
      </c>
      <c r="B31" s="1725">
        <v>22072</v>
      </c>
      <c r="C31" s="1722">
        <f t="shared" si="7"/>
        <v>0.42313117066290484</v>
      </c>
      <c r="D31" s="1721">
        <v>3416</v>
      </c>
      <c r="E31" s="1722">
        <f t="shared" si="8"/>
        <v>-5.557091512303014</v>
      </c>
      <c r="F31" s="1721">
        <v>1847</v>
      </c>
      <c r="G31" s="1722">
        <f t="shared" si="9"/>
        <v>3.9392234102419765</v>
      </c>
      <c r="H31" s="1721">
        <v>22837</v>
      </c>
      <c r="I31" s="1722">
        <f t="shared" si="10"/>
        <v>3.0504038626415708</v>
      </c>
      <c r="J31" s="1721">
        <f t="shared" si="6"/>
        <v>50172</v>
      </c>
      <c r="K31" s="1291">
        <f t="shared" si="11"/>
        <v>1.2880041991359503</v>
      </c>
      <c r="L31" s="943"/>
      <c r="M31" s="947"/>
      <c r="N31" s="943"/>
      <c r="O31" s="3"/>
      <c r="P31" s="3"/>
      <c r="Q31" s="3"/>
      <c r="R31" s="3"/>
      <c r="S31" s="3"/>
      <c r="T31" s="3"/>
      <c r="U31" s="3"/>
      <c r="V31" s="3"/>
      <c r="W31" s="3"/>
      <c r="X31" s="3"/>
      <c r="Y31" s="3"/>
      <c r="Z31" s="3"/>
      <c r="AA31" s="3"/>
      <c r="AB31" s="3"/>
      <c r="AC31" s="3"/>
    </row>
    <row r="32" spans="1:29">
      <c r="A32" s="1319" t="s">
        <v>427</v>
      </c>
      <c r="B32" s="1719">
        <v>18404</v>
      </c>
      <c r="C32" s="1300">
        <f t="shared" si="7"/>
        <v>-5.7172131147540934</v>
      </c>
      <c r="D32" s="1729">
        <v>3674</v>
      </c>
      <c r="E32" s="1300">
        <f t="shared" si="8"/>
        <v>14.812500000000007</v>
      </c>
      <c r="F32" s="1729">
        <v>1647</v>
      </c>
      <c r="G32" s="1300">
        <f t="shared" si="9"/>
        <v>-2.0808561236623113</v>
      </c>
      <c r="H32" s="1729">
        <v>19154</v>
      </c>
      <c r="I32" s="1300">
        <f t="shared" si="10"/>
        <v>-2.9735069145433335</v>
      </c>
      <c r="J32" s="1729">
        <f t="shared" si="6"/>
        <v>42879</v>
      </c>
      <c r="K32" s="1301">
        <f t="shared" si="11"/>
        <v>-2.8634211539768528</v>
      </c>
      <c r="L32" s="943"/>
      <c r="M32" s="947"/>
      <c r="N32" s="943"/>
      <c r="O32" s="3"/>
      <c r="P32" s="3"/>
      <c r="Q32" s="3"/>
      <c r="R32" s="3"/>
      <c r="S32" s="3"/>
      <c r="T32" s="3"/>
      <c r="U32" s="3"/>
      <c r="V32" s="3"/>
      <c r="W32" s="3"/>
      <c r="X32" s="3"/>
      <c r="Y32" s="3"/>
      <c r="Z32" s="3"/>
      <c r="AA32" s="3"/>
      <c r="AB32" s="3"/>
      <c r="AC32" s="3"/>
    </row>
    <row r="33" spans="1:29">
      <c r="A33" s="1318">
        <v>2</v>
      </c>
      <c r="B33" s="1468">
        <v>19309</v>
      </c>
      <c r="C33" s="1289">
        <f t="shared" si="7"/>
        <v>3.9683394357096669</v>
      </c>
      <c r="D33" s="934">
        <v>3676</v>
      </c>
      <c r="E33" s="1289">
        <f t="shared" si="8"/>
        <v>11.596842744383729</v>
      </c>
      <c r="F33" s="934">
        <v>1775</v>
      </c>
      <c r="G33" s="1289">
        <f t="shared" si="9"/>
        <v>1.1972633979475455</v>
      </c>
      <c r="H33" s="934">
        <v>18864</v>
      </c>
      <c r="I33" s="1289">
        <f t="shared" si="10"/>
        <v>-1.0698552548772833</v>
      </c>
      <c r="J33" s="934">
        <f t="shared" si="6"/>
        <v>43624</v>
      </c>
      <c r="K33" s="936">
        <f t="shared" si="11"/>
        <v>2.1926536731634139</v>
      </c>
      <c r="L33" s="943"/>
      <c r="M33" s="947"/>
      <c r="N33" s="943"/>
      <c r="O33" s="3"/>
      <c r="P33" s="3"/>
      <c r="Q33" s="3"/>
      <c r="R33" s="3"/>
      <c r="S33" s="3"/>
      <c r="T33" s="3"/>
      <c r="U33" s="3"/>
      <c r="V33" s="3"/>
      <c r="W33" s="3"/>
      <c r="X33" s="3"/>
      <c r="Y33" s="3"/>
      <c r="Z33" s="3"/>
      <c r="AA33" s="3"/>
      <c r="AB33" s="3"/>
      <c r="AC33" s="3"/>
    </row>
    <row r="34" spans="1:29" ht="14.25" thickBot="1">
      <c r="A34" s="1318">
        <v>3</v>
      </c>
      <c r="B34" s="1725">
        <v>22565</v>
      </c>
      <c r="C34" s="1722">
        <f t="shared" si="7"/>
        <v>-2.3962974177083818</v>
      </c>
      <c r="D34" s="1721">
        <v>3555</v>
      </c>
      <c r="E34" s="1722">
        <f t="shared" si="8"/>
        <v>-6.668416907324759</v>
      </c>
      <c r="F34" s="1721">
        <v>2218</v>
      </c>
      <c r="G34" s="1722">
        <f t="shared" si="9"/>
        <v>4.7214353163361755</v>
      </c>
      <c r="H34" s="1721">
        <v>22773</v>
      </c>
      <c r="I34" s="1722">
        <f t="shared" si="10"/>
        <v>-0.8274180202935133</v>
      </c>
      <c r="J34" s="1721">
        <f t="shared" si="6"/>
        <v>51111</v>
      </c>
      <c r="K34" s="1291">
        <f t="shared" si="11"/>
        <v>-1.7266242381126395</v>
      </c>
      <c r="L34" s="943"/>
      <c r="M34" s="947"/>
      <c r="N34" s="943"/>
      <c r="O34" s="3"/>
      <c r="P34" s="3"/>
      <c r="Q34" s="3"/>
      <c r="R34" s="3"/>
      <c r="S34" s="3"/>
      <c r="T34" s="3"/>
      <c r="U34" s="3"/>
      <c r="V34" s="3"/>
      <c r="W34" s="3"/>
      <c r="X34" s="3"/>
      <c r="Y34" s="3"/>
      <c r="Z34" s="3"/>
      <c r="AA34" s="3"/>
      <c r="AB34" s="3"/>
      <c r="AC34" s="3"/>
    </row>
    <row r="35" spans="1:29" ht="17.25" customHeight="1" thickBot="1">
      <c r="A35" s="1320" t="s">
        <v>390</v>
      </c>
      <c r="B35" s="2258" t="s">
        <v>301</v>
      </c>
      <c r="C35" s="2259"/>
      <c r="D35" s="2259"/>
      <c r="E35" s="2259"/>
      <c r="F35" s="2259"/>
      <c r="G35" s="2259"/>
      <c r="H35" s="2259"/>
      <c r="I35" s="2259"/>
      <c r="J35" s="2259"/>
      <c r="K35" s="2260"/>
      <c r="L35" s="943"/>
      <c r="M35" s="947"/>
      <c r="N35" s="943"/>
      <c r="O35" s="3"/>
      <c r="P35" s="3"/>
      <c r="Q35" s="3"/>
      <c r="R35" s="3"/>
      <c r="S35" s="3"/>
      <c r="T35" s="3"/>
      <c r="U35" s="3"/>
      <c r="V35" s="3"/>
      <c r="W35" s="3"/>
      <c r="X35" s="3"/>
      <c r="Y35" s="3"/>
      <c r="Z35" s="3"/>
      <c r="AA35" s="3"/>
      <c r="AB35" s="3"/>
      <c r="AC35" s="3"/>
    </row>
    <row r="36" spans="1:29">
      <c r="A36" s="275"/>
      <c r="B36" s="275"/>
      <c r="C36" s="275"/>
      <c r="D36" s="275"/>
      <c r="E36" s="275"/>
      <c r="F36" s="275"/>
      <c r="G36" s="275"/>
      <c r="H36" s="275"/>
      <c r="I36" s="275"/>
      <c r="J36" s="275"/>
      <c r="K36" s="275"/>
      <c r="L36" s="275"/>
      <c r="M36" s="1293"/>
      <c r="N36" s="259"/>
      <c r="O36" s="259"/>
      <c r="P36" s="259"/>
    </row>
    <row r="37" spans="1:29">
      <c r="A37" s="275"/>
      <c r="B37" s="275"/>
      <c r="C37" s="275"/>
      <c r="D37" s="275"/>
      <c r="E37" s="275"/>
      <c r="F37" s="275"/>
      <c r="G37" s="275"/>
      <c r="H37" s="275"/>
      <c r="I37" s="275"/>
      <c r="J37" s="275"/>
      <c r="K37" s="275"/>
      <c r="L37" s="275"/>
      <c r="M37" s="1293"/>
      <c r="N37" s="275"/>
    </row>
    <row r="38" spans="1:29">
      <c r="A38" s="275"/>
      <c r="B38" s="275"/>
      <c r="C38" s="275"/>
      <c r="D38" s="275"/>
      <c r="E38" s="275"/>
      <c r="F38" s="275"/>
      <c r="G38" s="275"/>
      <c r="H38" s="275"/>
      <c r="I38" s="275"/>
      <c r="J38" s="275"/>
      <c r="K38" s="275"/>
      <c r="L38" s="275"/>
      <c r="M38" s="1293"/>
      <c r="N38" s="275"/>
    </row>
    <row r="39" spans="1:29">
      <c r="A39" s="275"/>
      <c r="B39" s="275"/>
      <c r="C39" s="275"/>
      <c r="D39" s="275"/>
      <c r="E39" s="275"/>
      <c r="F39" s="275"/>
      <c r="G39" s="275"/>
      <c r="H39" s="275"/>
      <c r="I39" s="275"/>
      <c r="J39" s="275"/>
      <c r="K39" s="275"/>
      <c r="L39" s="275"/>
      <c r="M39" s="1293"/>
      <c r="N39" s="275"/>
    </row>
    <row r="40" spans="1:29">
      <c r="A40" s="275"/>
      <c r="B40" s="275"/>
      <c r="C40" s="275"/>
      <c r="D40" s="275"/>
      <c r="E40" s="275"/>
      <c r="F40" s="275"/>
      <c r="G40" s="275"/>
      <c r="H40" s="275"/>
      <c r="I40" s="275"/>
      <c r="J40" s="275"/>
      <c r="K40" s="275"/>
      <c r="L40" s="275"/>
      <c r="M40" s="1293"/>
      <c r="N40" s="275"/>
    </row>
    <row r="41" spans="1:29">
      <c r="A41" s="275"/>
      <c r="B41" s="275"/>
      <c r="C41" s="275"/>
      <c r="D41" s="275"/>
      <c r="E41" s="275"/>
      <c r="F41" s="275"/>
      <c r="G41" s="275"/>
      <c r="H41" s="275"/>
      <c r="I41" s="275"/>
      <c r="J41" s="275"/>
      <c r="K41" s="275"/>
      <c r="L41" s="275"/>
      <c r="M41" s="1293"/>
      <c r="N41" s="275"/>
    </row>
    <row r="42" spans="1:29">
      <c r="A42" s="275"/>
      <c r="B42" s="275"/>
      <c r="C42" s="275"/>
      <c r="D42" s="275"/>
      <c r="E42" s="275"/>
      <c r="F42" s="275"/>
      <c r="G42" s="275"/>
      <c r="H42" s="275"/>
      <c r="I42" s="275"/>
      <c r="J42" s="275"/>
      <c r="K42" s="275"/>
      <c r="L42" s="275"/>
      <c r="M42" s="1293"/>
      <c r="N42" s="275"/>
    </row>
    <row r="43" spans="1:29">
      <c r="A43" s="275"/>
      <c r="B43" s="275"/>
      <c r="C43" s="275"/>
      <c r="D43" s="275"/>
      <c r="E43" s="275"/>
      <c r="F43" s="275"/>
      <c r="G43" s="275"/>
      <c r="H43" s="275"/>
      <c r="I43" s="275"/>
      <c r="J43" s="275"/>
      <c r="K43" s="275"/>
      <c r="L43" s="275"/>
      <c r="M43" s="1293"/>
      <c r="N43" s="275"/>
    </row>
    <row r="44" spans="1:29">
      <c r="A44" s="275"/>
      <c r="B44" s="275"/>
      <c r="C44" s="275"/>
      <c r="D44" s="275"/>
      <c r="E44" s="275"/>
      <c r="F44" s="275"/>
      <c r="G44" s="275"/>
      <c r="H44" s="275"/>
      <c r="I44" s="275"/>
      <c r="J44" s="275"/>
      <c r="K44" s="275"/>
      <c r="L44" s="275"/>
      <c r="M44" s="1293"/>
      <c r="N44" s="275"/>
    </row>
    <row r="45" spans="1:29">
      <c r="A45" s="275"/>
      <c r="B45" s="275"/>
      <c r="C45" s="275"/>
      <c r="D45" s="275"/>
      <c r="E45" s="275"/>
      <c r="F45" s="275"/>
      <c r="G45" s="275"/>
      <c r="H45" s="275"/>
      <c r="I45" s="275"/>
      <c r="J45" s="275"/>
      <c r="K45" s="275"/>
      <c r="L45" s="275"/>
      <c r="M45" s="1293"/>
      <c r="N45" s="275"/>
    </row>
    <row r="46" spans="1:29">
      <c r="A46" s="275"/>
      <c r="B46" s="275"/>
      <c r="C46" s="275"/>
      <c r="D46" s="275"/>
      <c r="E46" s="275"/>
      <c r="F46" s="275"/>
      <c r="G46" s="275"/>
      <c r="H46" s="275"/>
      <c r="I46" s="275"/>
      <c r="J46" s="275"/>
      <c r="K46" s="275"/>
      <c r="L46" s="275"/>
      <c r="M46" s="1293"/>
      <c r="N46" s="275"/>
    </row>
    <row r="51" spans="21:24">
      <c r="U51" s="3"/>
      <c r="V51" s="3"/>
      <c r="W51" s="3"/>
      <c r="X51" s="3"/>
    </row>
    <row r="52" spans="21:24">
      <c r="U52" s="3"/>
      <c r="V52" s="3"/>
      <c r="W52" s="3"/>
      <c r="X52" s="3"/>
    </row>
    <row r="53" spans="21:24">
      <c r="U53" s="3"/>
      <c r="V53" s="3"/>
      <c r="W53" s="3"/>
      <c r="X53" s="3"/>
    </row>
    <row r="54" spans="21:24">
      <c r="U54" s="3"/>
      <c r="V54" s="3"/>
      <c r="W54" s="3"/>
      <c r="X54" s="3"/>
    </row>
    <row r="55" spans="21:24">
      <c r="U55" s="3"/>
      <c r="V55" s="3"/>
      <c r="W55" s="3"/>
      <c r="X55" s="3"/>
    </row>
    <row r="56" spans="21:24">
      <c r="U56" s="3"/>
      <c r="V56" s="3"/>
      <c r="W56" s="3"/>
      <c r="X56" s="3"/>
    </row>
    <row r="57" spans="21:24">
      <c r="U57" s="3"/>
      <c r="V57" s="3"/>
      <c r="W57" s="3"/>
      <c r="X57" s="3"/>
    </row>
    <row r="58" spans="21:24">
      <c r="U58" s="3"/>
      <c r="V58" s="3"/>
      <c r="W58" s="3"/>
      <c r="X58" s="3"/>
    </row>
    <row r="59" spans="21:24">
      <c r="U59" s="3"/>
      <c r="V59" s="3"/>
      <c r="W59" s="3"/>
      <c r="X59" s="3"/>
    </row>
    <row r="60" spans="21:24">
      <c r="U60" s="3"/>
      <c r="V60" s="3"/>
      <c r="W60" s="3"/>
      <c r="X60" s="3"/>
    </row>
    <row r="61" spans="21:24">
      <c r="U61" s="3"/>
      <c r="V61" s="3"/>
      <c r="W61" s="3"/>
      <c r="X61" s="3"/>
    </row>
    <row r="62" spans="21:24">
      <c r="U62" s="3"/>
      <c r="V62" s="3"/>
      <c r="W62" s="3"/>
      <c r="X62" s="3"/>
    </row>
    <row r="63" spans="21:24">
      <c r="U63" s="3"/>
      <c r="V63" s="3"/>
      <c r="W63" s="3"/>
      <c r="X63" s="3"/>
    </row>
    <row r="64" spans="21:24">
      <c r="U64" s="3"/>
      <c r="V64" s="3"/>
      <c r="W64" s="3"/>
      <c r="X64" s="3"/>
    </row>
    <row r="65" spans="21:24">
      <c r="U65" s="3"/>
      <c r="V65" s="3"/>
      <c r="W65" s="3"/>
      <c r="X65" s="3"/>
    </row>
    <row r="66" spans="21:24">
      <c r="U66" s="3"/>
      <c r="V66" s="3"/>
      <c r="W66" s="3"/>
      <c r="X66" s="3"/>
    </row>
    <row r="67" spans="21:24">
      <c r="U67" s="3"/>
      <c r="V67" s="3"/>
      <c r="W67" s="3"/>
      <c r="X67" s="3"/>
    </row>
    <row r="68" spans="21:24">
      <c r="U68" s="3"/>
      <c r="V68" s="3"/>
      <c r="W68" s="3"/>
      <c r="X68" s="3"/>
    </row>
    <row r="69" spans="21:24">
      <c r="U69" s="3"/>
      <c r="V69" s="3"/>
      <c r="W69" s="3"/>
      <c r="X69" s="3"/>
    </row>
    <row r="70" spans="21:24">
      <c r="U70" s="3"/>
      <c r="V70" s="3"/>
      <c r="W70" s="3"/>
      <c r="X70" s="3"/>
    </row>
    <row r="71" spans="21:24">
      <c r="U71" s="3"/>
      <c r="V71" s="3"/>
      <c r="W71" s="3"/>
      <c r="X71" s="3"/>
    </row>
    <row r="72" spans="21:24">
      <c r="U72" s="3"/>
      <c r="V72" s="3"/>
      <c r="W72" s="3"/>
      <c r="X72" s="3"/>
    </row>
    <row r="73" spans="21:24">
      <c r="U73" s="3"/>
      <c r="V73" s="3"/>
      <c r="W73" s="3"/>
      <c r="X73" s="3"/>
    </row>
    <row r="74" spans="21:24">
      <c r="U74" s="3"/>
      <c r="V74" s="3"/>
      <c r="W74" s="3"/>
      <c r="X74" s="3"/>
    </row>
    <row r="75" spans="21:24">
      <c r="U75" s="3"/>
      <c r="V75" s="3"/>
      <c r="W75" s="3"/>
      <c r="X75" s="3"/>
    </row>
    <row r="76" spans="21:24">
      <c r="U76" s="3"/>
      <c r="V76" s="3"/>
      <c r="W76" s="3"/>
      <c r="X76" s="3"/>
    </row>
    <row r="77" spans="21:24">
      <c r="U77" s="3"/>
      <c r="V77" s="3"/>
      <c r="W77" s="3"/>
      <c r="X77" s="3"/>
    </row>
    <row r="78" spans="21:24">
      <c r="U78" s="3"/>
      <c r="V78" s="3"/>
      <c r="W78" s="3"/>
      <c r="X78" s="3"/>
    </row>
    <row r="79" spans="21:24">
      <c r="U79" s="3"/>
      <c r="V79" s="3"/>
      <c r="W79" s="3"/>
      <c r="X79" s="3"/>
    </row>
    <row r="80" spans="21:24">
      <c r="U80" s="3"/>
      <c r="V80" s="3"/>
      <c r="W80" s="3"/>
      <c r="X80" s="3"/>
    </row>
    <row r="81" spans="21:24">
      <c r="U81" s="3"/>
      <c r="V81" s="3"/>
      <c r="W81" s="3"/>
      <c r="X81" s="3"/>
    </row>
    <row r="82" spans="21:24">
      <c r="U82" s="3"/>
      <c r="V82" s="3"/>
      <c r="W82" s="3"/>
      <c r="X82" s="3"/>
    </row>
    <row r="83" spans="21:24">
      <c r="U83" s="3"/>
      <c r="V83" s="3"/>
      <c r="W83" s="3"/>
      <c r="X83" s="3"/>
    </row>
    <row r="84" spans="21:24">
      <c r="U84" s="3"/>
      <c r="V84" s="3"/>
      <c r="W84" s="3"/>
      <c r="X84" s="3"/>
    </row>
    <row r="85" spans="21:24">
      <c r="U85" s="3"/>
      <c r="V85" s="3"/>
      <c r="W85" s="3"/>
      <c r="X85" s="3"/>
    </row>
    <row r="86" spans="21:24">
      <c r="U86" s="3"/>
      <c r="V86" s="3"/>
      <c r="W86" s="3"/>
      <c r="X86" s="3"/>
    </row>
    <row r="87" spans="21:24">
      <c r="U87" s="3"/>
      <c r="V87" s="3"/>
      <c r="W87" s="3"/>
      <c r="X87" s="3"/>
    </row>
    <row r="88" spans="21:24">
      <c r="U88" s="3"/>
      <c r="V88" s="3"/>
      <c r="W88" s="3"/>
      <c r="X88" s="3"/>
    </row>
  </sheetData>
  <mergeCells count="6">
    <mergeCell ref="B35:K35"/>
    <mergeCell ref="B4:C4"/>
    <mergeCell ref="D4:E4"/>
    <mergeCell ref="F4:G4"/>
    <mergeCell ref="H4:I4"/>
    <mergeCell ref="J4:K4"/>
  </mergeCells>
  <phoneticPr fontId="3"/>
  <pageMargins left="0.70866141732283472" right="0.70866141732283472" top="0.74803149606299213" bottom="0.74803149606299213" header="0.31496062992125984" footer="0.31496062992125984"/>
  <pageSetup paperSize="9" scale="80" orientation="landscape" verticalDpi="0" r:id="rId1"/>
  <headerFooter>
    <oddFooter>&amp;C&amp;12 １７</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8"/>
  <sheetViews>
    <sheetView workbookViewId="0"/>
  </sheetViews>
  <sheetFormatPr defaultColWidth="9" defaultRowHeight="13.5"/>
  <cols>
    <col min="1" max="1" width="13.625" style="74" customWidth="1"/>
    <col min="2" max="7" width="21.875" style="74" customWidth="1"/>
    <col min="8" max="8" width="6.75" style="74" customWidth="1"/>
    <col min="9" max="9" width="7.75" style="74" customWidth="1"/>
    <col min="10" max="10" width="6.375" style="74" customWidth="1"/>
    <col min="11" max="11" width="8.875" style="74" customWidth="1"/>
    <col min="12" max="14" width="11" style="74" bestFit="1" customWidth="1"/>
    <col min="15" max="15" width="13" style="944" bestFit="1" customWidth="1"/>
    <col min="16" max="16" width="14.375" style="945" bestFit="1" customWidth="1"/>
    <col min="17" max="17" width="7.375" style="18" customWidth="1"/>
    <col min="18" max="18" width="8.625" style="18" customWidth="1"/>
    <col min="19" max="19" width="9" style="18" customWidth="1"/>
    <col min="20" max="20" width="17" style="18" customWidth="1"/>
    <col min="21" max="21" width="19.375" style="18" customWidth="1"/>
    <col min="22" max="22" width="14.5" style="18" customWidth="1"/>
    <col min="23" max="23" width="14.5" style="257" customWidth="1"/>
    <col min="24" max="24" width="14.5" style="255" customWidth="1"/>
    <col min="25" max="25" width="14.5" style="18" customWidth="1"/>
    <col min="26" max="26" width="8.625" style="18" customWidth="1"/>
    <col min="27" max="27" width="9" style="18" customWidth="1"/>
    <col min="28" max="29" width="15.625" style="18" customWidth="1"/>
    <col min="30" max="30" width="18.75" style="18" customWidth="1"/>
    <col min="31" max="33" width="18.625" style="18" customWidth="1"/>
    <col min="34" max="34" width="11.5" style="18" hidden="1" customWidth="1"/>
    <col min="35" max="35" width="14.75" style="257" customWidth="1"/>
    <col min="36" max="36" width="14.5" style="255" customWidth="1"/>
    <col min="37" max="16384" width="9" style="18"/>
  </cols>
  <sheetData>
    <row r="1" spans="1:36" s="1406" customFormat="1" ht="16.5" customHeight="1">
      <c r="A1" s="1403"/>
      <c r="B1" s="1403"/>
      <c r="C1" s="1404"/>
      <c r="D1" s="1404"/>
      <c r="E1" s="1404"/>
      <c r="F1" s="1404"/>
      <c r="G1" s="1404"/>
      <c r="H1" s="1404"/>
      <c r="I1" s="1404"/>
      <c r="J1" s="1404"/>
      <c r="K1" s="1404"/>
      <c r="L1" s="1404"/>
      <c r="M1" s="1404"/>
      <c r="N1" s="1404"/>
      <c r="O1" s="1411"/>
      <c r="P1" s="1412"/>
      <c r="R1" s="1374"/>
      <c r="S1" s="1374"/>
      <c r="T1" s="1374"/>
      <c r="U1" s="1374"/>
      <c r="V1" s="1374"/>
      <c r="W1" s="1382"/>
      <c r="X1" s="1413"/>
      <c r="Y1" s="1374"/>
      <c r="Z1" s="1374"/>
      <c r="AA1" s="1374"/>
      <c r="AB1" s="1374"/>
      <c r="AC1" s="1374"/>
      <c r="AD1" s="1374"/>
      <c r="AE1" s="1374"/>
      <c r="AF1" s="1374"/>
      <c r="AG1" s="1374"/>
      <c r="AH1" s="1374"/>
      <c r="AI1" s="1382"/>
      <c r="AJ1" s="1413"/>
    </row>
    <row r="2" spans="1:36" s="1406" customFormat="1" ht="16.5" customHeight="1">
      <c r="A2" s="1460" t="s">
        <v>307</v>
      </c>
      <c r="B2" s="1403"/>
      <c r="C2" s="1404"/>
      <c r="D2" s="1404"/>
      <c r="E2" s="1404"/>
      <c r="F2" s="1404"/>
      <c r="G2" s="1404"/>
      <c r="H2" s="1404"/>
      <c r="I2" s="1404"/>
      <c r="J2" s="1404"/>
      <c r="K2" s="1404"/>
      <c r="L2" s="1404"/>
      <c r="M2" s="1404"/>
      <c r="N2" s="1404"/>
      <c r="O2" s="1411"/>
      <c r="P2" s="1412"/>
      <c r="R2" s="1374"/>
      <c r="S2" s="1374"/>
      <c r="T2" s="1374"/>
      <c r="U2" s="1374"/>
      <c r="V2" s="1374"/>
      <c r="W2" s="1382"/>
      <c r="X2" s="1413"/>
      <c r="Y2" s="1374"/>
      <c r="Z2" s="1374"/>
      <c r="AA2" s="1374"/>
      <c r="AB2" s="1374"/>
      <c r="AC2" s="1374"/>
      <c r="AD2" s="1374"/>
      <c r="AE2" s="1374"/>
      <c r="AF2" s="1374"/>
      <c r="AG2" s="1374"/>
      <c r="AH2" s="1374"/>
      <c r="AI2" s="1382"/>
      <c r="AJ2" s="1413"/>
    </row>
    <row r="3" spans="1:36" s="1406" customFormat="1" ht="16.5" customHeight="1" thickBot="1">
      <c r="A3" s="1469" t="s">
        <v>308</v>
      </c>
      <c r="B3" s="1408"/>
      <c r="C3" s="1408"/>
      <c r="D3" s="1408"/>
      <c r="E3" s="1408"/>
      <c r="G3" s="1414" t="s">
        <v>309</v>
      </c>
      <c r="H3" s="1410"/>
      <c r="I3" s="1404"/>
      <c r="J3" s="1404"/>
      <c r="K3" s="1404"/>
      <c r="L3" s="1404"/>
      <c r="M3" s="1404"/>
      <c r="N3" s="1404"/>
      <c r="O3" s="1411"/>
      <c r="P3" s="1412"/>
      <c r="R3" s="1374"/>
      <c r="S3" s="1374"/>
      <c r="T3" s="1374"/>
      <c r="U3" s="1374"/>
      <c r="V3" s="1374"/>
      <c r="W3" s="1382"/>
      <c r="X3" s="1413"/>
      <c r="Y3" s="1374"/>
      <c r="Z3" s="1374"/>
      <c r="AA3" s="1374"/>
      <c r="AB3" s="1374"/>
      <c r="AC3" s="1374"/>
      <c r="AD3" s="1374"/>
      <c r="AE3" s="1374"/>
      <c r="AF3" s="1374"/>
      <c r="AG3" s="1374"/>
      <c r="AH3" s="1374"/>
      <c r="AI3" s="1382"/>
      <c r="AJ3" s="1413"/>
    </row>
    <row r="4" spans="1:36" ht="16.5" customHeight="1">
      <c r="A4" s="1183"/>
      <c r="B4" s="1173" t="s">
        <v>110</v>
      </c>
      <c r="C4" s="948" t="s">
        <v>112</v>
      </c>
      <c r="D4" s="948" t="s">
        <v>33</v>
      </c>
      <c r="E4" s="948" t="s">
        <v>34</v>
      </c>
      <c r="F4" s="2268" t="s">
        <v>310</v>
      </c>
      <c r="G4" s="2184"/>
      <c r="H4" s="103"/>
      <c r="R4" s="32"/>
      <c r="S4" s="32"/>
      <c r="T4" s="32"/>
      <c r="U4" s="32"/>
      <c r="V4" s="32"/>
      <c r="W4" s="252"/>
      <c r="X4" s="946"/>
      <c r="Y4" s="32"/>
      <c r="Z4" s="32"/>
      <c r="AA4" s="32"/>
      <c r="AB4" s="32"/>
      <c r="AC4" s="32"/>
      <c r="AD4" s="32"/>
      <c r="AE4" s="32"/>
      <c r="AF4" s="32"/>
      <c r="AG4" s="32"/>
      <c r="AH4" s="32"/>
      <c r="AI4" s="252"/>
      <c r="AJ4" s="946"/>
    </row>
    <row r="5" spans="1:36" ht="14.25" thickBot="1">
      <c r="A5" s="1184"/>
      <c r="B5" s="1174" t="s">
        <v>99</v>
      </c>
      <c r="C5" s="949" t="s">
        <v>99</v>
      </c>
      <c r="D5" s="949" t="s">
        <v>99</v>
      </c>
      <c r="E5" s="949" t="s">
        <v>99</v>
      </c>
      <c r="F5" s="949" t="s">
        <v>99</v>
      </c>
      <c r="G5" s="950" t="s">
        <v>328</v>
      </c>
      <c r="H5" s="115"/>
      <c r="R5" s="32"/>
      <c r="S5" s="32"/>
      <c r="T5" s="32"/>
      <c r="U5" s="32"/>
      <c r="V5" s="32"/>
      <c r="W5" s="252"/>
      <c r="X5" s="946"/>
      <c r="Y5" s="32"/>
      <c r="Z5" s="32"/>
      <c r="AA5" s="32"/>
      <c r="AB5" s="32"/>
      <c r="AC5" s="32"/>
      <c r="AD5" s="32"/>
      <c r="AE5" s="32"/>
      <c r="AF5" s="32"/>
      <c r="AG5" s="32"/>
      <c r="AH5" s="32"/>
      <c r="AI5" s="252"/>
      <c r="AJ5" s="946"/>
    </row>
    <row r="6" spans="1:36" s="951" customFormat="1" ht="20.25" customHeight="1">
      <c r="A6" s="1772" t="s">
        <v>435</v>
      </c>
      <c r="B6" s="1175">
        <f>SUM(B11:B22)</f>
        <v>40171.991999999998</v>
      </c>
      <c r="C6" s="1175">
        <f t="shared" ref="C6:E6" si="0">SUM(C11:C22)</f>
        <v>2459.2893900000004</v>
      </c>
      <c r="D6" s="1175">
        <f t="shared" si="0"/>
        <v>13335.554</v>
      </c>
      <c r="E6" s="1175">
        <f t="shared" si="0"/>
        <v>19558.694000000003</v>
      </c>
      <c r="F6" s="925">
        <f>SUM(B6:E6)</f>
        <v>75525.529389999996</v>
      </c>
      <c r="G6" s="926">
        <v>-8.1999999999999993</v>
      </c>
      <c r="H6" s="931"/>
      <c r="I6" s="74"/>
      <c r="J6" s="74"/>
      <c r="K6" s="74"/>
      <c r="L6" s="74"/>
      <c r="M6" s="74"/>
      <c r="N6" s="74"/>
      <c r="O6" s="944"/>
      <c r="P6" s="945"/>
      <c r="Q6" s="18"/>
      <c r="R6" s="32"/>
      <c r="S6" s="32"/>
      <c r="T6" s="32"/>
      <c r="U6" s="32"/>
      <c r="V6" s="32"/>
      <c r="W6" s="252"/>
      <c r="X6" s="946"/>
      <c r="Y6" s="32"/>
      <c r="Z6" s="32"/>
      <c r="AA6" s="32"/>
      <c r="AB6" s="32"/>
      <c r="AC6" s="32"/>
      <c r="AD6" s="32"/>
      <c r="AE6" s="32"/>
      <c r="AF6" s="32"/>
      <c r="AG6" s="32"/>
      <c r="AH6" s="32"/>
      <c r="AI6" s="252"/>
      <c r="AJ6" s="946"/>
    </row>
    <row r="7" spans="1:36" s="951" customFormat="1" ht="20.25" customHeight="1">
      <c r="A7" s="1814" t="s">
        <v>444</v>
      </c>
      <c r="B7" s="1176">
        <f>SUM(B23:B34)</f>
        <v>41579.562999999995</v>
      </c>
      <c r="C7" s="1176">
        <f t="shared" ref="C7:E7" si="1">SUM(C23:C34)</f>
        <v>2571.3642099999997</v>
      </c>
      <c r="D7" s="1176">
        <f t="shared" si="1"/>
        <v>14676.429</v>
      </c>
      <c r="E7" s="1176">
        <f t="shared" si="1"/>
        <v>20095.948000000004</v>
      </c>
      <c r="F7" s="1978">
        <f>SUM(B7:E7)</f>
        <v>78923.304210000002</v>
      </c>
      <c r="G7" s="921">
        <f t="shared" ref="G7" si="2">(F7/F6-1)*100</f>
        <v>4.4988427720307866</v>
      </c>
      <c r="H7" s="931"/>
      <c r="I7" s="74"/>
      <c r="J7" s="74"/>
      <c r="K7" s="74"/>
      <c r="L7" s="74"/>
      <c r="M7" s="74"/>
      <c r="N7" s="74"/>
      <c r="O7" s="944"/>
      <c r="P7" s="945"/>
      <c r="Q7" s="18"/>
      <c r="R7" s="32"/>
      <c r="S7" s="32"/>
      <c r="T7" s="32"/>
      <c r="U7" s="32"/>
      <c r="V7" s="32"/>
      <c r="W7" s="252"/>
      <c r="X7" s="946"/>
      <c r="Y7" s="32"/>
      <c r="Z7" s="32"/>
      <c r="AA7" s="32"/>
      <c r="AB7" s="32"/>
      <c r="AC7" s="32"/>
      <c r="AD7" s="32"/>
      <c r="AE7" s="32"/>
      <c r="AF7" s="32"/>
      <c r="AG7" s="32"/>
      <c r="AH7" s="32"/>
      <c r="AI7" s="252"/>
      <c r="AJ7" s="946"/>
    </row>
    <row r="8" spans="1:36" s="951" customFormat="1" ht="20.25" hidden="1" customHeight="1">
      <c r="A8" s="1034" t="s">
        <v>323</v>
      </c>
      <c r="B8" s="1175">
        <v>3395.5619999999999</v>
      </c>
      <c r="C8" s="922">
        <v>194.90977000000001</v>
      </c>
      <c r="D8" s="923">
        <v>959.75099999999998</v>
      </c>
      <c r="E8" s="924">
        <v>1576.923</v>
      </c>
      <c r="F8" s="925">
        <v>6127.1457700000001</v>
      </c>
      <c r="G8" s="926">
        <v>-6.2549335954252605</v>
      </c>
      <c r="H8" s="931"/>
      <c r="I8" s="74"/>
      <c r="J8" s="74"/>
      <c r="K8" s="74"/>
      <c r="L8" s="74"/>
      <c r="M8" s="74"/>
      <c r="N8" s="74"/>
      <c r="O8" s="944"/>
      <c r="P8" s="945"/>
      <c r="Q8" s="18"/>
      <c r="R8" s="32"/>
      <c r="S8" s="32"/>
      <c r="T8" s="32"/>
      <c r="U8" s="32"/>
      <c r="V8" s="32"/>
      <c r="W8" s="252"/>
      <c r="X8" s="946"/>
      <c r="Y8" s="32"/>
      <c r="Z8" s="32"/>
      <c r="AA8" s="32"/>
      <c r="AB8" s="32"/>
      <c r="AC8" s="32"/>
      <c r="AD8" s="32"/>
      <c r="AE8" s="32"/>
      <c r="AF8" s="32"/>
      <c r="AG8" s="32"/>
      <c r="AH8" s="32"/>
      <c r="AI8" s="252"/>
      <c r="AJ8" s="946"/>
    </row>
    <row r="9" spans="1:36" s="951" customFormat="1" ht="20.25" hidden="1" customHeight="1">
      <c r="A9" s="1035">
        <v>2</v>
      </c>
      <c r="B9" s="1176">
        <v>3415.3049999999998</v>
      </c>
      <c r="C9" s="917">
        <v>201.67046000000002</v>
      </c>
      <c r="D9" s="918">
        <v>1130.1210000000001</v>
      </c>
      <c r="E9" s="919">
        <v>1623.8969999999999</v>
      </c>
      <c r="F9" s="920">
        <v>6370.9934599999997</v>
      </c>
      <c r="G9" s="921">
        <v>-3.4969251219892028</v>
      </c>
      <c r="H9" s="931"/>
      <c r="I9" s="74"/>
      <c r="J9" s="74"/>
      <c r="K9" s="74"/>
      <c r="L9" s="74"/>
      <c r="M9" s="74"/>
      <c r="N9" s="74"/>
      <c r="O9" s="944"/>
      <c r="P9" s="945"/>
      <c r="Q9" s="18"/>
      <c r="R9" s="32"/>
      <c r="S9" s="32"/>
      <c r="T9" s="32"/>
      <c r="U9" s="32"/>
      <c r="V9" s="32"/>
      <c r="W9" s="252"/>
      <c r="X9" s="946"/>
      <c r="Y9" s="32"/>
      <c r="Z9" s="32"/>
      <c r="AA9" s="32"/>
      <c r="AB9" s="32"/>
      <c r="AC9" s="32"/>
      <c r="AD9" s="32"/>
      <c r="AE9" s="32"/>
      <c r="AF9" s="32"/>
      <c r="AG9" s="32"/>
      <c r="AH9" s="32"/>
      <c r="AI9" s="252"/>
      <c r="AJ9" s="946"/>
    </row>
    <row r="10" spans="1:36" s="951" customFormat="1" ht="20.25" hidden="1" customHeight="1">
      <c r="A10" s="1035">
        <v>3</v>
      </c>
      <c r="B10" s="1177">
        <v>3807.5659999999998</v>
      </c>
      <c r="C10" s="917">
        <v>234.22716999999997</v>
      </c>
      <c r="D10" s="918">
        <v>1293.55</v>
      </c>
      <c r="E10" s="919">
        <v>1828.8309999999999</v>
      </c>
      <c r="F10" s="920">
        <v>7164.1741700000002</v>
      </c>
      <c r="G10" s="921">
        <v>-1.9878211664831169</v>
      </c>
      <c r="H10" s="931"/>
      <c r="I10" s="74"/>
      <c r="J10" s="74"/>
      <c r="K10" s="74"/>
      <c r="L10" s="74"/>
      <c r="M10" s="74"/>
      <c r="N10" s="74"/>
      <c r="O10" s="944"/>
      <c r="P10" s="945"/>
      <c r="Q10" s="18"/>
      <c r="R10" s="32"/>
      <c r="S10" s="32"/>
      <c r="T10" s="32"/>
      <c r="U10" s="32"/>
      <c r="V10" s="32"/>
      <c r="W10" s="252"/>
      <c r="X10" s="946"/>
      <c r="Y10" s="32"/>
      <c r="Z10" s="32"/>
      <c r="AA10" s="32"/>
      <c r="AB10" s="32"/>
      <c r="AC10" s="32"/>
      <c r="AD10" s="32"/>
      <c r="AE10" s="32"/>
      <c r="AF10" s="32"/>
      <c r="AG10" s="32"/>
      <c r="AH10" s="32"/>
      <c r="AI10" s="252"/>
      <c r="AJ10" s="946"/>
    </row>
    <row r="11" spans="1:36" s="951" customFormat="1" ht="20.25" customHeight="1">
      <c r="A11" s="1034" t="s">
        <v>447</v>
      </c>
      <c r="B11" s="1178">
        <v>3360.28</v>
      </c>
      <c r="C11" s="952">
        <v>205.24357999999998</v>
      </c>
      <c r="D11" s="953">
        <v>1171.136</v>
      </c>
      <c r="E11" s="954">
        <v>1636.2429999999999</v>
      </c>
      <c r="F11" s="955">
        <f t="shared" ref="F11:F34" si="3">B11+C11+D11+E11</f>
        <v>6372.9025799999999</v>
      </c>
      <c r="G11" s="956">
        <v>-10.836533836063843</v>
      </c>
      <c r="H11" s="931"/>
      <c r="I11" s="74"/>
      <c r="J11" s="74"/>
      <c r="K11" s="74"/>
      <c r="L11" s="74"/>
      <c r="M11" s="74"/>
      <c r="N11" s="74"/>
      <c r="O11" s="944"/>
      <c r="P11" s="945"/>
      <c r="Q11" s="18"/>
      <c r="R11" s="32"/>
      <c r="S11" s="32"/>
      <c r="T11" s="32"/>
      <c r="U11" s="32"/>
      <c r="V11" s="32"/>
      <c r="W11" s="252"/>
      <c r="X11" s="946"/>
      <c r="Y11" s="32"/>
      <c r="Z11" s="32"/>
      <c r="AA11" s="32"/>
      <c r="AB11" s="32"/>
      <c r="AC11" s="32"/>
      <c r="AD11" s="32"/>
      <c r="AE11" s="32"/>
      <c r="AF11" s="32"/>
      <c r="AG11" s="32"/>
      <c r="AH11" s="32"/>
      <c r="AI11" s="252"/>
      <c r="AJ11" s="946"/>
    </row>
    <row r="12" spans="1:36" s="951" customFormat="1" ht="20.25" customHeight="1">
      <c r="A12" s="1035">
        <v>5</v>
      </c>
      <c r="B12" s="1179">
        <v>2744.19</v>
      </c>
      <c r="C12" s="917">
        <v>184.43586999999999</v>
      </c>
      <c r="D12" s="918">
        <v>956.596</v>
      </c>
      <c r="E12" s="919">
        <v>1455.527</v>
      </c>
      <c r="F12" s="920">
        <f t="shared" si="3"/>
        <v>5340.7488699999994</v>
      </c>
      <c r="G12" s="921">
        <v>-20.538195248498049</v>
      </c>
      <c r="H12" s="931"/>
      <c r="I12" s="74"/>
      <c r="J12" s="74"/>
      <c r="K12" s="74"/>
      <c r="L12" s="74"/>
      <c r="M12" s="74"/>
      <c r="N12" s="74"/>
      <c r="O12" s="944"/>
      <c r="P12" s="945"/>
      <c r="Q12" s="18"/>
      <c r="R12" s="32"/>
      <c r="S12" s="32"/>
      <c r="T12" s="32"/>
      <c r="U12" s="32"/>
      <c r="V12" s="32"/>
      <c r="W12" s="252"/>
      <c r="X12" s="946"/>
      <c r="Y12" s="32"/>
      <c r="Z12" s="32"/>
      <c r="AA12" s="32"/>
      <c r="AB12" s="32"/>
      <c r="AC12" s="32"/>
      <c r="AD12" s="32"/>
      <c r="AE12" s="32"/>
      <c r="AF12" s="32"/>
      <c r="AG12" s="32"/>
      <c r="AH12" s="32"/>
      <c r="AI12" s="252"/>
      <c r="AJ12" s="946"/>
    </row>
    <row r="13" spans="1:36" s="951" customFormat="1" ht="20.25" customHeight="1">
      <c r="A13" s="1035">
        <v>6</v>
      </c>
      <c r="B13" s="1179">
        <v>3082.0010000000002</v>
      </c>
      <c r="C13" s="917">
        <v>185.81837999999999</v>
      </c>
      <c r="D13" s="918">
        <v>971.74</v>
      </c>
      <c r="E13" s="919">
        <v>1543.405</v>
      </c>
      <c r="F13" s="920">
        <f t="shared" si="3"/>
        <v>5782.9643800000003</v>
      </c>
      <c r="G13" s="921">
        <v>-13.421319443174884</v>
      </c>
      <c r="H13" s="931"/>
      <c r="I13" s="74"/>
      <c r="J13" s="74"/>
      <c r="K13" s="74"/>
      <c r="L13" s="74"/>
      <c r="M13" s="74"/>
      <c r="N13" s="74"/>
      <c r="O13" s="944"/>
      <c r="P13" s="945"/>
      <c r="Q13" s="18"/>
      <c r="R13" s="32"/>
      <c r="S13" s="32"/>
      <c r="T13" s="32"/>
      <c r="U13" s="32"/>
      <c r="V13" s="32"/>
      <c r="W13" s="252"/>
      <c r="X13" s="946"/>
      <c r="Y13" s="32"/>
      <c r="Z13" s="32"/>
      <c r="AA13" s="32"/>
      <c r="AB13" s="32"/>
      <c r="AC13" s="32"/>
      <c r="AD13" s="32"/>
      <c r="AE13" s="32"/>
      <c r="AF13" s="32"/>
      <c r="AG13" s="32"/>
      <c r="AH13" s="32"/>
      <c r="AI13" s="252"/>
      <c r="AJ13" s="946"/>
    </row>
    <row r="14" spans="1:36" s="951" customFormat="1" ht="20.25" customHeight="1">
      <c r="A14" s="1034">
        <v>7</v>
      </c>
      <c r="B14" s="1178">
        <v>3280.9070000000002</v>
      </c>
      <c r="C14" s="952">
        <v>210.31707</v>
      </c>
      <c r="D14" s="957">
        <v>1022.22</v>
      </c>
      <c r="E14" s="954">
        <v>1630.1110000000001</v>
      </c>
      <c r="F14" s="563">
        <f t="shared" si="3"/>
        <v>6143.5550700000003</v>
      </c>
      <c r="G14" s="956">
        <v>-16.049634345493047</v>
      </c>
      <c r="H14" s="931"/>
      <c r="I14" s="74"/>
      <c r="J14" s="74"/>
      <c r="K14" s="74"/>
      <c r="L14" s="74"/>
      <c r="M14" s="74"/>
      <c r="N14" s="74"/>
      <c r="O14" s="944"/>
      <c r="P14" s="945"/>
      <c r="Q14" s="18"/>
      <c r="R14" s="32"/>
      <c r="S14" s="32"/>
      <c r="T14" s="32"/>
      <c r="U14" s="32"/>
      <c r="V14" s="32"/>
      <c r="W14" s="252"/>
      <c r="X14" s="946"/>
      <c r="Y14" s="32"/>
      <c r="Z14" s="32"/>
      <c r="AA14" s="32"/>
      <c r="AB14" s="32"/>
      <c r="AC14" s="32"/>
      <c r="AD14" s="32"/>
      <c r="AE14" s="32"/>
      <c r="AF14" s="32"/>
      <c r="AG14" s="32"/>
      <c r="AH14" s="32"/>
      <c r="AI14" s="252"/>
      <c r="AJ14" s="946"/>
    </row>
    <row r="15" spans="1:36" s="951" customFormat="1" ht="20.25" customHeight="1">
      <c r="A15" s="1035">
        <v>8</v>
      </c>
      <c r="B15" s="1179">
        <v>3020.5630000000001</v>
      </c>
      <c r="C15" s="917">
        <v>193.09906000000001</v>
      </c>
      <c r="D15" s="918">
        <v>1001.397</v>
      </c>
      <c r="E15" s="919">
        <v>1615.8130000000001</v>
      </c>
      <c r="F15" s="920">
        <f t="shared" si="3"/>
        <v>5830.8720600000006</v>
      </c>
      <c r="G15" s="921">
        <v>-11.663011163180093</v>
      </c>
      <c r="H15" s="931"/>
      <c r="I15" s="74"/>
      <c r="J15" s="74"/>
      <c r="K15" s="74"/>
      <c r="L15" s="74"/>
      <c r="M15" s="74"/>
      <c r="N15" s="74"/>
      <c r="O15" s="944"/>
      <c r="P15" s="945"/>
      <c r="Q15" s="18"/>
      <c r="R15" s="32"/>
      <c r="S15" s="32"/>
      <c r="T15" s="32"/>
      <c r="U15" s="32"/>
      <c r="V15" s="32"/>
      <c r="W15" s="252"/>
      <c r="X15" s="946"/>
      <c r="Y15" s="32"/>
      <c r="Z15" s="32"/>
      <c r="AA15" s="32"/>
      <c r="AB15" s="32"/>
      <c r="AC15" s="32"/>
      <c r="AD15" s="32"/>
      <c r="AE15" s="32"/>
      <c r="AF15" s="32"/>
      <c r="AG15" s="32"/>
      <c r="AH15" s="32"/>
      <c r="AI15" s="252"/>
      <c r="AJ15" s="946"/>
    </row>
    <row r="16" spans="1:36" s="951" customFormat="1" ht="20.25" customHeight="1">
      <c r="A16" s="1035">
        <v>9</v>
      </c>
      <c r="B16" s="1179">
        <v>3435.1640000000002</v>
      </c>
      <c r="C16" s="917">
        <v>190.20403999999999</v>
      </c>
      <c r="D16" s="918">
        <v>1122.549</v>
      </c>
      <c r="E16" s="919">
        <v>1590.894</v>
      </c>
      <c r="F16" s="920">
        <f t="shared" si="3"/>
        <v>6338.8110400000005</v>
      </c>
      <c r="G16" s="921">
        <v>-10.36260512915711</v>
      </c>
      <c r="H16" s="931"/>
      <c r="I16" s="74"/>
      <c r="J16" s="74"/>
      <c r="K16" s="74"/>
      <c r="L16" s="74"/>
      <c r="M16" s="74"/>
      <c r="N16" s="74"/>
      <c r="O16" s="944"/>
      <c r="P16" s="945"/>
      <c r="Q16" s="18"/>
      <c r="R16" s="32"/>
      <c r="S16" s="32"/>
      <c r="T16" s="32"/>
      <c r="U16" s="32"/>
      <c r="V16" s="32"/>
      <c r="W16" s="252"/>
      <c r="X16" s="946"/>
      <c r="Y16" s="32"/>
      <c r="Z16" s="32"/>
      <c r="AA16" s="32"/>
      <c r="AB16" s="32"/>
      <c r="AC16" s="32"/>
      <c r="AD16" s="32"/>
      <c r="AE16" s="32"/>
      <c r="AF16" s="32"/>
      <c r="AG16" s="32"/>
      <c r="AH16" s="32"/>
      <c r="AI16" s="252"/>
      <c r="AJ16" s="946"/>
    </row>
    <row r="17" spans="1:36" s="951" customFormat="1" ht="20.25" customHeight="1">
      <c r="A17" s="1034">
        <v>10</v>
      </c>
      <c r="B17" s="1178">
        <v>3597.8760000000002</v>
      </c>
      <c r="C17" s="952">
        <v>217.89595</v>
      </c>
      <c r="D17" s="958">
        <v>1309.9559999999999</v>
      </c>
      <c r="E17" s="954">
        <v>1672.1120000000001</v>
      </c>
      <c r="F17" s="959">
        <f t="shared" si="3"/>
        <v>6797.8399500000005</v>
      </c>
      <c r="G17" s="956">
        <v>-4.1545485160118467</v>
      </c>
      <c r="H17" s="931"/>
      <c r="I17" s="74"/>
      <c r="J17" s="74"/>
      <c r="K17" s="74"/>
      <c r="L17" s="74"/>
      <c r="M17" s="74"/>
      <c r="N17" s="74"/>
      <c r="O17" s="944"/>
      <c r="P17" s="945"/>
      <c r="Q17" s="18"/>
      <c r="R17" s="32"/>
      <c r="S17" s="32"/>
      <c r="T17" s="32"/>
      <c r="U17" s="32"/>
      <c r="V17" s="32"/>
      <c r="W17" s="252"/>
      <c r="X17" s="946"/>
      <c r="Y17" s="32"/>
      <c r="Z17" s="32"/>
      <c r="AA17" s="32"/>
      <c r="AB17" s="32"/>
      <c r="AC17" s="32"/>
      <c r="AD17" s="32"/>
      <c r="AE17" s="32"/>
      <c r="AF17" s="32"/>
      <c r="AG17" s="32"/>
      <c r="AH17" s="32"/>
      <c r="AI17" s="252"/>
      <c r="AJ17" s="946"/>
    </row>
    <row r="18" spans="1:36" s="951" customFormat="1" ht="20.25" customHeight="1">
      <c r="A18" s="1035">
        <v>11</v>
      </c>
      <c r="B18" s="1179">
        <v>3437.3620000000001</v>
      </c>
      <c r="C18" s="917">
        <v>209.87084999999999</v>
      </c>
      <c r="D18" s="918">
        <v>1154.0989999999999</v>
      </c>
      <c r="E18" s="919">
        <v>1693.1020000000001</v>
      </c>
      <c r="F18" s="920">
        <f t="shared" si="3"/>
        <v>6494.4338499999994</v>
      </c>
      <c r="G18" s="921">
        <v>-7.3719424777740628</v>
      </c>
      <c r="H18" s="931"/>
      <c r="I18" s="74"/>
      <c r="J18" s="74"/>
      <c r="K18" s="74"/>
      <c r="L18" s="74"/>
      <c r="M18" s="74"/>
      <c r="N18" s="74"/>
      <c r="O18" s="944"/>
      <c r="P18" s="945"/>
      <c r="Q18" s="18"/>
      <c r="R18" s="32"/>
      <c r="S18" s="32"/>
      <c r="T18" s="32"/>
      <c r="U18" s="32"/>
      <c r="V18" s="32"/>
      <c r="W18" s="252"/>
      <c r="X18" s="946"/>
      <c r="Y18" s="32"/>
      <c r="Z18" s="32"/>
      <c r="AA18" s="32"/>
      <c r="AB18" s="32"/>
      <c r="AC18" s="32"/>
      <c r="AD18" s="32"/>
      <c r="AE18" s="32"/>
      <c r="AF18" s="32"/>
      <c r="AG18" s="32"/>
      <c r="AH18" s="32"/>
      <c r="AI18" s="252"/>
      <c r="AJ18" s="946"/>
    </row>
    <row r="19" spans="1:36" s="951" customFormat="1" ht="20.25" customHeight="1">
      <c r="A19" s="1035">
        <v>12</v>
      </c>
      <c r="B19" s="1179">
        <v>3789.7060000000001</v>
      </c>
      <c r="C19" s="917">
        <v>224.29957000000002</v>
      </c>
      <c r="D19" s="918">
        <v>1121.287</v>
      </c>
      <c r="E19" s="919">
        <v>1792.33</v>
      </c>
      <c r="F19" s="920">
        <f t="shared" si="3"/>
        <v>6927.6225700000005</v>
      </c>
      <c r="G19" s="921">
        <v>-0.79695971137740962</v>
      </c>
      <c r="H19" s="931"/>
      <c r="I19" s="74"/>
      <c r="J19" s="74"/>
      <c r="K19" s="74"/>
      <c r="L19" s="74"/>
      <c r="M19" s="74"/>
      <c r="N19" s="74"/>
      <c r="O19" s="944"/>
      <c r="P19" s="945"/>
      <c r="Q19" s="18"/>
      <c r="R19" s="32"/>
      <c r="S19" s="32"/>
      <c r="T19" s="32"/>
      <c r="U19" s="32"/>
      <c r="V19" s="32"/>
      <c r="W19" s="252"/>
      <c r="X19" s="946"/>
      <c r="Y19" s="32"/>
      <c r="Z19" s="32"/>
      <c r="AA19" s="32"/>
      <c r="AB19" s="32"/>
      <c r="AC19" s="32"/>
      <c r="AD19" s="32"/>
      <c r="AE19" s="32"/>
      <c r="AF19" s="32"/>
      <c r="AG19" s="32"/>
      <c r="AH19" s="32"/>
      <c r="AI19" s="252"/>
      <c r="AJ19" s="946"/>
    </row>
    <row r="20" spans="1:36" s="951" customFormat="1" ht="20.25" customHeight="1">
      <c r="A20" s="1034" t="s">
        <v>324</v>
      </c>
      <c r="B20" s="1180">
        <v>3322.5590000000002</v>
      </c>
      <c r="C20" s="922">
        <v>198.69206</v>
      </c>
      <c r="D20" s="923">
        <v>1061.3420000000001</v>
      </c>
      <c r="E20" s="924">
        <v>1593.9480000000001</v>
      </c>
      <c r="F20" s="925">
        <f t="shared" si="3"/>
        <v>6176.5410600000005</v>
      </c>
      <c r="G20" s="926">
        <f t="shared" ref="G20:G31" si="4">(F20/F8-1)*100</f>
        <v>0.80617128846276476</v>
      </c>
      <c r="H20" s="931"/>
      <c r="I20" s="74"/>
      <c r="J20" s="74"/>
      <c r="K20" s="74"/>
      <c r="L20" s="74"/>
      <c r="M20" s="74"/>
      <c r="N20" s="74"/>
      <c r="O20" s="944"/>
      <c r="P20" s="945"/>
      <c r="Q20" s="18"/>
      <c r="R20" s="32"/>
      <c r="S20" s="32"/>
      <c r="T20" s="32"/>
      <c r="U20" s="32"/>
      <c r="V20" s="32"/>
      <c r="W20" s="252"/>
      <c r="X20" s="946"/>
      <c r="Y20" s="32"/>
      <c r="Z20" s="32"/>
      <c r="AA20" s="32"/>
      <c r="AB20" s="32"/>
      <c r="AC20" s="32"/>
      <c r="AD20" s="32"/>
      <c r="AE20" s="32"/>
      <c r="AF20" s="32"/>
      <c r="AG20" s="32"/>
      <c r="AH20" s="32"/>
      <c r="AI20" s="252"/>
      <c r="AJ20" s="946"/>
    </row>
    <row r="21" spans="1:36" s="951" customFormat="1" ht="20.25" customHeight="1">
      <c r="A21" s="1035">
        <v>2</v>
      </c>
      <c r="B21" s="1179">
        <v>3190.7910000000002</v>
      </c>
      <c r="C21" s="917">
        <v>203.3895</v>
      </c>
      <c r="D21" s="918">
        <v>1106.7739999999999</v>
      </c>
      <c r="E21" s="919">
        <v>1524.7180000000001</v>
      </c>
      <c r="F21" s="920">
        <f t="shared" si="3"/>
        <v>6025.6724999999997</v>
      </c>
      <c r="G21" s="921">
        <f t="shared" si="4"/>
        <v>-5.4202058465148699</v>
      </c>
      <c r="H21" s="931"/>
      <c r="I21" s="74"/>
      <c r="J21" s="74"/>
      <c r="K21" s="74"/>
      <c r="L21" s="74"/>
      <c r="M21" s="74"/>
      <c r="N21" s="74"/>
      <c r="O21" s="944"/>
      <c r="P21" s="945"/>
      <c r="Q21" s="18"/>
      <c r="R21" s="32"/>
      <c r="S21" s="32"/>
      <c r="T21" s="32"/>
      <c r="U21" s="32"/>
      <c r="V21" s="32"/>
      <c r="W21" s="252"/>
      <c r="X21" s="946"/>
      <c r="Y21" s="32"/>
      <c r="Z21" s="32"/>
      <c r="AA21" s="32"/>
      <c r="AB21" s="32"/>
      <c r="AC21" s="32"/>
      <c r="AD21" s="32"/>
      <c r="AE21" s="32"/>
      <c r="AF21" s="32"/>
      <c r="AG21" s="32"/>
      <c r="AH21" s="32"/>
      <c r="AI21" s="252"/>
      <c r="AJ21" s="946"/>
    </row>
    <row r="22" spans="1:36" s="951" customFormat="1" ht="20.25" customHeight="1">
      <c r="A22" s="1035">
        <v>3</v>
      </c>
      <c r="B22" s="1181">
        <v>3910.5929999999998</v>
      </c>
      <c r="C22" s="927">
        <v>236.02346000000003</v>
      </c>
      <c r="D22" s="928">
        <v>1336.4580000000001</v>
      </c>
      <c r="E22" s="929">
        <v>1810.491</v>
      </c>
      <c r="F22" s="663">
        <f t="shared" si="3"/>
        <v>7293.5654599999998</v>
      </c>
      <c r="G22" s="930">
        <f t="shared" si="4"/>
        <v>1.8060880002307211</v>
      </c>
      <c r="H22" s="931"/>
      <c r="I22" s="74"/>
      <c r="J22" s="74"/>
      <c r="K22" s="74"/>
      <c r="L22" s="74"/>
      <c r="M22" s="74"/>
      <c r="N22" s="74"/>
      <c r="O22" s="944"/>
      <c r="P22" s="945"/>
      <c r="Q22" s="18"/>
      <c r="R22" s="32"/>
      <c r="S22" s="32"/>
      <c r="T22" s="32"/>
      <c r="U22" s="32"/>
      <c r="V22" s="32"/>
      <c r="W22" s="252"/>
      <c r="X22" s="946"/>
      <c r="Y22" s="32"/>
      <c r="Z22" s="32"/>
      <c r="AA22" s="32"/>
      <c r="AB22" s="32"/>
      <c r="AC22" s="32"/>
      <c r="AD22" s="32"/>
      <c r="AE22" s="32"/>
      <c r="AF22" s="32"/>
      <c r="AG22" s="32"/>
      <c r="AH22" s="32"/>
      <c r="AI22" s="252"/>
      <c r="AJ22" s="946"/>
    </row>
    <row r="23" spans="1:36" s="951" customFormat="1" ht="20.25" customHeight="1">
      <c r="A23" s="1034">
        <v>4</v>
      </c>
      <c r="B23" s="1182">
        <v>3475.9760000000001</v>
      </c>
      <c r="C23" s="932">
        <v>214.99179999999998</v>
      </c>
      <c r="D23" s="933">
        <v>1296.0740000000001</v>
      </c>
      <c r="E23" s="934">
        <v>1759.4290000000001</v>
      </c>
      <c r="F23" s="935">
        <f t="shared" si="3"/>
        <v>6746.4708000000001</v>
      </c>
      <c r="G23" s="936">
        <f t="shared" si="4"/>
        <v>5.8618222279493981</v>
      </c>
      <c r="H23" s="931"/>
      <c r="I23" s="74"/>
      <c r="J23" s="74"/>
      <c r="K23" s="74"/>
      <c r="L23" s="74"/>
      <c r="M23" s="74"/>
      <c r="N23" s="74"/>
      <c r="O23" s="944"/>
      <c r="P23" s="945"/>
      <c r="Q23" s="18"/>
      <c r="R23" s="32"/>
      <c r="S23" s="32"/>
      <c r="T23" s="32"/>
      <c r="U23" s="32"/>
      <c r="V23" s="32"/>
      <c r="W23" s="252"/>
      <c r="X23" s="946"/>
      <c r="Y23" s="32"/>
      <c r="Z23" s="32"/>
      <c r="AA23" s="32"/>
      <c r="AB23" s="32"/>
      <c r="AC23" s="32"/>
      <c r="AD23" s="32"/>
      <c r="AE23" s="32"/>
      <c r="AF23" s="32"/>
      <c r="AG23" s="32"/>
      <c r="AH23" s="32"/>
      <c r="AI23" s="252"/>
      <c r="AJ23" s="946"/>
    </row>
    <row r="24" spans="1:36" s="951" customFormat="1" ht="20.25" customHeight="1">
      <c r="A24" s="1035">
        <v>5</v>
      </c>
      <c r="B24" s="1179">
        <v>3136.221</v>
      </c>
      <c r="C24" s="917">
        <v>201.64559000000003</v>
      </c>
      <c r="D24" s="918">
        <v>1197.0070000000001</v>
      </c>
      <c r="E24" s="919">
        <v>1608.03</v>
      </c>
      <c r="F24" s="920">
        <f t="shared" si="3"/>
        <v>6142.9035899999999</v>
      </c>
      <c r="G24" s="921">
        <f t="shared" si="4"/>
        <v>15.01951766550671</v>
      </c>
      <c r="H24" s="931"/>
      <c r="I24" s="74"/>
      <c r="J24" s="74"/>
      <c r="K24" s="74"/>
      <c r="L24" s="74"/>
      <c r="M24" s="74"/>
      <c r="N24" s="74"/>
      <c r="O24" s="944"/>
      <c r="P24" s="945"/>
      <c r="Q24" s="18"/>
      <c r="R24" s="32"/>
      <c r="S24" s="32"/>
      <c r="T24" s="32"/>
      <c r="U24" s="32"/>
      <c r="V24" s="32"/>
      <c r="W24" s="252"/>
      <c r="X24" s="946"/>
      <c r="Y24" s="32"/>
      <c r="Z24" s="32"/>
      <c r="AA24" s="32"/>
      <c r="AB24" s="32"/>
      <c r="AC24" s="32"/>
      <c r="AD24" s="32"/>
      <c r="AE24" s="32"/>
      <c r="AF24" s="32"/>
      <c r="AG24" s="32"/>
      <c r="AH24" s="32"/>
      <c r="AI24" s="252"/>
      <c r="AJ24" s="946"/>
    </row>
    <row r="25" spans="1:36" s="951" customFormat="1" ht="20.25" customHeight="1">
      <c r="A25" s="1035">
        <v>6</v>
      </c>
      <c r="B25" s="1179">
        <v>3272.8420000000001</v>
      </c>
      <c r="C25" s="917">
        <v>203.10103000000001</v>
      </c>
      <c r="D25" s="918">
        <v>1220.9849999999999</v>
      </c>
      <c r="E25" s="919">
        <v>1613.329</v>
      </c>
      <c r="F25" s="920">
        <f t="shared" si="3"/>
        <v>6310.2570299999998</v>
      </c>
      <c r="G25" s="921">
        <f t="shared" si="4"/>
        <v>9.1180338551557725</v>
      </c>
      <c r="H25" s="931"/>
      <c r="I25" s="74"/>
      <c r="J25" s="74"/>
      <c r="K25" s="74"/>
      <c r="L25" s="74"/>
      <c r="M25" s="74"/>
      <c r="N25" s="74"/>
      <c r="O25" s="944"/>
      <c r="P25" s="945"/>
      <c r="Q25" s="18"/>
      <c r="R25" s="32"/>
      <c r="S25" s="32"/>
      <c r="T25" s="32"/>
      <c r="U25" s="32"/>
      <c r="V25" s="32"/>
      <c r="W25" s="252"/>
      <c r="X25" s="946"/>
      <c r="Y25" s="32"/>
      <c r="Z25" s="32"/>
      <c r="AA25" s="32"/>
      <c r="AB25" s="32"/>
      <c r="AC25" s="32"/>
      <c r="AD25" s="32"/>
      <c r="AE25" s="32"/>
      <c r="AF25" s="32"/>
      <c r="AG25" s="32"/>
      <c r="AH25" s="32"/>
      <c r="AI25" s="252"/>
      <c r="AJ25" s="946"/>
    </row>
    <row r="26" spans="1:36" s="951" customFormat="1" ht="20.25" customHeight="1">
      <c r="A26" s="1034">
        <v>7</v>
      </c>
      <c r="B26" s="1180">
        <v>3402.6869999999999</v>
      </c>
      <c r="C26" s="922">
        <v>212.48401000000001</v>
      </c>
      <c r="D26" s="923">
        <v>1279.6679999999999</v>
      </c>
      <c r="E26" s="937">
        <v>1674.1679999999999</v>
      </c>
      <c r="F26" s="925">
        <f t="shared" si="3"/>
        <v>6569.0070099999994</v>
      </c>
      <c r="G26" s="926">
        <f t="shared" si="4"/>
        <v>6.9251750029482251</v>
      </c>
      <c r="H26" s="931"/>
      <c r="I26" s="74"/>
      <c r="J26" s="74"/>
      <c r="K26" s="74"/>
      <c r="L26" s="74"/>
      <c r="M26" s="74"/>
      <c r="N26" s="74"/>
      <c r="O26" s="944"/>
      <c r="P26" s="945"/>
      <c r="Q26" s="18"/>
      <c r="R26" s="32"/>
      <c r="S26" s="32"/>
      <c r="T26" s="32"/>
      <c r="U26" s="32"/>
      <c r="V26" s="32"/>
      <c r="W26" s="252"/>
      <c r="X26" s="946"/>
      <c r="Y26" s="32"/>
      <c r="Z26" s="32"/>
      <c r="AA26" s="32"/>
      <c r="AB26" s="32"/>
      <c r="AC26" s="32"/>
      <c r="AD26" s="32"/>
      <c r="AE26" s="32"/>
      <c r="AF26" s="32"/>
      <c r="AG26" s="32"/>
      <c r="AH26" s="32"/>
      <c r="AI26" s="252"/>
      <c r="AJ26" s="946"/>
    </row>
    <row r="27" spans="1:36" s="951" customFormat="1" ht="20.25" customHeight="1">
      <c r="A27" s="1035">
        <v>8</v>
      </c>
      <c r="B27" s="1179">
        <v>3320.9079999999999</v>
      </c>
      <c r="C27" s="917">
        <v>210.95323999999999</v>
      </c>
      <c r="D27" s="918">
        <v>1109.298</v>
      </c>
      <c r="E27" s="919">
        <v>1687.4359999999999</v>
      </c>
      <c r="F27" s="920">
        <f t="shared" si="3"/>
        <v>6328.5952399999996</v>
      </c>
      <c r="G27" s="921">
        <f t="shared" si="4"/>
        <v>8.5359989874310251</v>
      </c>
      <c r="H27" s="931"/>
      <c r="I27" s="74"/>
      <c r="J27" s="74"/>
      <c r="K27" s="74"/>
      <c r="L27" s="74"/>
      <c r="M27" s="74"/>
      <c r="N27" s="74"/>
      <c r="O27" s="944"/>
      <c r="P27" s="945"/>
      <c r="Q27" s="18"/>
      <c r="R27" s="32"/>
      <c r="S27" s="32"/>
      <c r="T27" s="32"/>
      <c r="U27" s="32"/>
      <c r="V27" s="32"/>
      <c r="W27" s="252"/>
      <c r="X27" s="946"/>
      <c r="Y27" s="32"/>
      <c r="Z27" s="32"/>
      <c r="AA27" s="32"/>
      <c r="AB27" s="32"/>
      <c r="AC27" s="32"/>
      <c r="AD27" s="32"/>
      <c r="AE27" s="32"/>
      <c r="AF27" s="32"/>
      <c r="AG27" s="32"/>
      <c r="AH27" s="32"/>
      <c r="AI27" s="252"/>
      <c r="AJ27" s="946"/>
    </row>
    <row r="28" spans="1:36" s="951" customFormat="1" ht="20.25" customHeight="1">
      <c r="A28" s="1035">
        <v>9</v>
      </c>
      <c r="B28" s="1179">
        <v>3554.194</v>
      </c>
      <c r="C28" s="917">
        <v>203.32414</v>
      </c>
      <c r="D28" s="918">
        <v>1239.915</v>
      </c>
      <c r="E28" s="919">
        <v>1708.008</v>
      </c>
      <c r="F28" s="920">
        <f t="shared" si="3"/>
        <v>6705.4411399999999</v>
      </c>
      <c r="G28" s="921">
        <f t="shared" si="4"/>
        <v>5.7838938199362921</v>
      </c>
      <c r="H28" s="931"/>
      <c r="I28" s="74"/>
      <c r="J28" s="74"/>
      <c r="K28" s="74"/>
      <c r="L28" s="74"/>
      <c r="M28" s="74"/>
      <c r="N28" s="74"/>
      <c r="O28" s="944"/>
      <c r="P28" s="945"/>
      <c r="Q28" s="18"/>
      <c r="R28" s="32"/>
      <c r="S28" s="32"/>
      <c r="T28" s="32"/>
      <c r="U28" s="32"/>
      <c r="V28" s="32"/>
      <c r="W28" s="252"/>
      <c r="X28" s="946"/>
      <c r="Y28" s="32"/>
      <c r="Z28" s="32"/>
      <c r="AA28" s="32"/>
      <c r="AB28" s="32"/>
      <c r="AC28" s="32"/>
      <c r="AD28" s="32"/>
      <c r="AE28" s="32"/>
      <c r="AF28" s="32"/>
      <c r="AG28" s="32"/>
      <c r="AH28" s="32"/>
      <c r="AI28" s="252"/>
      <c r="AJ28" s="946"/>
    </row>
    <row r="29" spans="1:36" s="951" customFormat="1" ht="20.25" customHeight="1">
      <c r="A29" s="1034">
        <v>10</v>
      </c>
      <c r="B29" s="1180">
        <v>3617.19</v>
      </c>
      <c r="C29" s="922">
        <v>223.89372</v>
      </c>
      <c r="D29" s="923">
        <v>1306.8009999999999</v>
      </c>
      <c r="E29" s="937">
        <v>1712.617</v>
      </c>
      <c r="F29" s="925">
        <f t="shared" si="3"/>
        <v>6860.5017200000002</v>
      </c>
      <c r="G29" s="926">
        <f t="shared" si="4"/>
        <v>0.92178942812561893</v>
      </c>
      <c r="H29" s="931"/>
      <c r="I29" s="74"/>
      <c r="J29" s="74"/>
      <c r="K29" s="74"/>
      <c r="L29" s="74"/>
      <c r="M29" s="74"/>
      <c r="N29" s="74"/>
      <c r="O29" s="944"/>
      <c r="P29" s="945"/>
      <c r="Q29" s="18"/>
      <c r="R29" s="32"/>
      <c r="S29" s="32"/>
      <c r="T29" s="32"/>
      <c r="U29" s="32"/>
      <c r="V29" s="32"/>
      <c r="W29" s="252"/>
      <c r="X29" s="946"/>
      <c r="Y29" s="32"/>
      <c r="Z29" s="32"/>
      <c r="AA29" s="32"/>
      <c r="AB29" s="32"/>
      <c r="AC29" s="32"/>
      <c r="AD29" s="32"/>
      <c r="AE29" s="32"/>
      <c r="AF29" s="32"/>
      <c r="AG29" s="32"/>
      <c r="AH29" s="32"/>
      <c r="AI29" s="252"/>
      <c r="AJ29" s="946"/>
    </row>
    <row r="30" spans="1:36" s="951" customFormat="1" ht="20.25" customHeight="1">
      <c r="A30" s="1035">
        <v>11</v>
      </c>
      <c r="B30" s="1176">
        <v>3658.1469999999999</v>
      </c>
      <c r="C30" s="938">
        <v>212.39294000000001</v>
      </c>
      <c r="D30" s="939">
        <v>1302.384</v>
      </c>
      <c r="E30" s="940">
        <v>1744.6469999999999</v>
      </c>
      <c r="F30" s="941">
        <f t="shared" si="3"/>
        <v>6917.5709400000005</v>
      </c>
      <c r="G30" s="942">
        <f t="shared" si="4"/>
        <v>6.5153807055868374</v>
      </c>
      <c r="H30" s="931"/>
      <c r="I30" s="74"/>
      <c r="J30" s="74"/>
      <c r="K30" s="74"/>
      <c r="L30" s="74"/>
      <c r="M30" s="74"/>
      <c r="N30" s="74"/>
      <c r="O30" s="944"/>
      <c r="P30" s="945"/>
      <c r="Q30" s="18"/>
      <c r="R30" s="32"/>
      <c r="S30" s="32"/>
      <c r="T30" s="32"/>
      <c r="U30" s="32"/>
      <c r="V30" s="32"/>
      <c r="W30" s="252"/>
      <c r="X30" s="946"/>
      <c r="Y30" s="32"/>
      <c r="Z30" s="32"/>
      <c r="AA30" s="32"/>
      <c r="AB30" s="32"/>
      <c r="AC30" s="32"/>
      <c r="AD30" s="32"/>
      <c r="AE30" s="32"/>
      <c r="AF30" s="32"/>
      <c r="AG30" s="32"/>
      <c r="AH30" s="32"/>
      <c r="AI30" s="252"/>
      <c r="AJ30" s="946"/>
    </row>
    <row r="31" spans="1:36" s="951" customFormat="1" ht="19.5" customHeight="1">
      <c r="A31" s="1035">
        <v>12</v>
      </c>
      <c r="B31" s="1179">
        <v>3782.489</v>
      </c>
      <c r="C31" s="917">
        <v>211.87210999999999</v>
      </c>
      <c r="D31" s="918">
        <v>1165.4570000000001</v>
      </c>
      <c r="E31" s="919">
        <v>1827.806</v>
      </c>
      <c r="F31" s="920">
        <f t="shared" si="3"/>
        <v>6987.6241100000007</v>
      </c>
      <c r="G31" s="921">
        <f t="shared" si="4"/>
        <v>0.86612022225107665</v>
      </c>
      <c r="H31" s="931"/>
      <c r="I31" s="74"/>
      <c r="J31" s="74"/>
      <c r="K31" s="74"/>
      <c r="L31" s="74"/>
      <c r="M31" s="74"/>
      <c r="N31" s="74"/>
      <c r="O31" s="944"/>
      <c r="P31" s="945"/>
      <c r="Q31" s="18"/>
      <c r="R31" s="32"/>
      <c r="S31" s="32"/>
      <c r="T31" s="32"/>
      <c r="U31" s="32"/>
      <c r="V31" s="32"/>
      <c r="W31" s="252"/>
      <c r="X31" s="946"/>
      <c r="Y31" s="32"/>
      <c r="Z31" s="32"/>
      <c r="AA31" s="32"/>
      <c r="AB31" s="32"/>
      <c r="AC31" s="32"/>
      <c r="AD31" s="32"/>
      <c r="AE31" s="32"/>
      <c r="AF31" s="32"/>
      <c r="AG31" s="32"/>
      <c r="AH31" s="32"/>
      <c r="AI31" s="252"/>
      <c r="AJ31" s="946"/>
    </row>
    <row r="32" spans="1:36" s="951" customFormat="1" ht="20.25" customHeight="1">
      <c r="A32" s="1496" t="s">
        <v>449</v>
      </c>
      <c r="B32" s="1180">
        <v>3176.145</v>
      </c>
      <c r="C32" s="922">
        <v>225.56110000000001</v>
      </c>
      <c r="D32" s="923">
        <v>1039.2570000000001</v>
      </c>
      <c r="E32" s="937">
        <v>1484.846</v>
      </c>
      <c r="F32" s="925">
        <f t="shared" si="3"/>
        <v>5925.8091000000004</v>
      </c>
      <c r="G32" s="926">
        <f t="shared" ref="G32:G34" si="5">(F32/F20-1)*100</f>
        <v>-4.0594235117089923</v>
      </c>
      <c r="H32" s="931"/>
      <c r="I32" s="74"/>
      <c r="J32" s="74"/>
      <c r="K32" s="74"/>
      <c r="L32" s="74"/>
      <c r="M32" s="74"/>
      <c r="N32" s="74"/>
      <c r="O32" s="944"/>
      <c r="P32" s="945"/>
      <c r="Q32" s="18"/>
      <c r="R32" s="32"/>
      <c r="S32" s="32"/>
      <c r="T32" s="32"/>
      <c r="U32" s="32"/>
      <c r="V32" s="32"/>
      <c r="W32" s="252"/>
      <c r="X32" s="946"/>
      <c r="Y32" s="32"/>
      <c r="Z32" s="32"/>
      <c r="AA32" s="32"/>
      <c r="AB32" s="32"/>
      <c r="AC32" s="32"/>
      <c r="AD32" s="32"/>
      <c r="AE32" s="32"/>
      <c r="AF32" s="32"/>
      <c r="AG32" s="32"/>
      <c r="AH32" s="32"/>
      <c r="AI32" s="252"/>
      <c r="AJ32" s="946"/>
    </row>
    <row r="33" spans="1:36" s="951" customFormat="1" ht="20.25" customHeight="1">
      <c r="A33" s="1035">
        <v>2</v>
      </c>
      <c r="B33" s="1176">
        <v>3317.4650000000001</v>
      </c>
      <c r="C33" s="938">
        <v>231.28925000000001</v>
      </c>
      <c r="D33" s="939">
        <v>1120.0250000000001</v>
      </c>
      <c r="E33" s="940">
        <v>1491.1769999999999</v>
      </c>
      <c r="F33" s="941">
        <f t="shared" si="3"/>
        <v>6159.9562499999993</v>
      </c>
      <c r="G33" s="942">
        <f t="shared" si="5"/>
        <v>2.2285271892888314</v>
      </c>
      <c r="H33" s="931"/>
      <c r="I33" s="74"/>
      <c r="J33" s="74"/>
      <c r="K33" s="74"/>
      <c r="L33" s="74"/>
      <c r="M33" s="74"/>
      <c r="N33" s="74"/>
      <c r="O33" s="944"/>
      <c r="P33" s="945"/>
      <c r="Q33" s="18"/>
      <c r="R33" s="32"/>
      <c r="S33" s="32"/>
      <c r="T33" s="32"/>
      <c r="U33" s="32"/>
      <c r="V33" s="32"/>
      <c r="W33" s="252"/>
      <c r="X33" s="946"/>
      <c r="Y33" s="32"/>
      <c r="Z33" s="32"/>
      <c r="AA33" s="32"/>
      <c r="AB33" s="32"/>
      <c r="AC33" s="32"/>
      <c r="AD33" s="32"/>
      <c r="AE33" s="32"/>
      <c r="AF33" s="32"/>
      <c r="AG33" s="32"/>
      <c r="AH33" s="32"/>
      <c r="AI33" s="252"/>
      <c r="AJ33" s="946"/>
    </row>
    <row r="34" spans="1:36" s="951" customFormat="1" ht="19.5" customHeight="1" thickBot="1">
      <c r="A34" s="1051">
        <v>3</v>
      </c>
      <c r="B34" s="1179">
        <v>3865.299</v>
      </c>
      <c r="C34" s="917">
        <v>219.85527999999999</v>
      </c>
      <c r="D34" s="918">
        <v>1399.558</v>
      </c>
      <c r="E34" s="919">
        <v>1784.4549999999999</v>
      </c>
      <c r="F34" s="920">
        <f t="shared" si="3"/>
        <v>7269.1672799999997</v>
      </c>
      <c r="G34" s="921">
        <f t="shared" si="5"/>
        <v>-0.33451650134364019</v>
      </c>
      <c r="H34" s="931"/>
      <c r="I34" s="74"/>
      <c r="J34" s="74"/>
      <c r="K34" s="74"/>
      <c r="L34" s="74"/>
      <c r="M34" s="74"/>
      <c r="N34" s="74"/>
      <c r="O34" s="944"/>
      <c r="P34" s="945"/>
      <c r="Q34" s="18"/>
      <c r="R34" s="32"/>
      <c r="S34" s="32"/>
      <c r="T34" s="32"/>
      <c r="U34" s="32"/>
      <c r="V34" s="32"/>
      <c r="W34" s="252"/>
      <c r="X34" s="946"/>
      <c r="Y34" s="32"/>
      <c r="Z34" s="32"/>
      <c r="AA34" s="32"/>
      <c r="AB34" s="32"/>
      <c r="AC34" s="32"/>
      <c r="AD34" s="32"/>
      <c r="AE34" s="32"/>
      <c r="AF34" s="32"/>
      <c r="AG34" s="32"/>
      <c r="AH34" s="32"/>
      <c r="AI34" s="252"/>
      <c r="AJ34" s="946"/>
    </row>
    <row r="35" spans="1:36" ht="21" customHeight="1" thickBot="1">
      <c r="A35" s="1202" t="s">
        <v>393</v>
      </c>
      <c r="B35" s="2258" t="s">
        <v>301</v>
      </c>
      <c r="C35" s="2266"/>
      <c r="D35" s="2266"/>
      <c r="E35" s="2266"/>
      <c r="F35" s="2266"/>
      <c r="G35" s="2267"/>
      <c r="H35" s="943"/>
      <c r="R35" s="32"/>
      <c r="S35" s="32"/>
      <c r="T35" s="32"/>
      <c r="U35" s="32"/>
      <c r="V35" s="32"/>
      <c r="W35" s="252"/>
      <c r="X35" s="946"/>
      <c r="Y35" s="32"/>
      <c r="Z35" s="32"/>
      <c r="AA35" s="32"/>
      <c r="AB35" s="32"/>
      <c r="AC35" s="32"/>
      <c r="AD35" s="32"/>
      <c r="AE35" s="32"/>
      <c r="AF35" s="32"/>
      <c r="AG35" s="32"/>
      <c r="AH35" s="32"/>
      <c r="AI35" s="252"/>
      <c r="AJ35" s="946"/>
    </row>
    <row r="36" spans="1:36">
      <c r="A36" s="275"/>
      <c r="B36" s="686"/>
      <c r="C36" s="686"/>
      <c r="D36" s="686"/>
      <c r="E36" s="686"/>
      <c r="F36" s="686"/>
      <c r="G36" s="686"/>
      <c r="H36" s="275"/>
      <c r="R36" s="32"/>
      <c r="S36" s="32"/>
      <c r="T36" s="32"/>
      <c r="U36" s="32"/>
      <c r="V36" s="32"/>
      <c r="W36" s="252"/>
      <c r="X36" s="946"/>
      <c r="Y36" s="32"/>
      <c r="Z36" s="32"/>
      <c r="AA36" s="32"/>
      <c r="AB36" s="32"/>
      <c r="AC36" s="32"/>
      <c r="AD36" s="32"/>
      <c r="AE36" s="32"/>
      <c r="AF36" s="32"/>
      <c r="AG36" s="32"/>
      <c r="AH36" s="32"/>
      <c r="AI36" s="252"/>
      <c r="AJ36" s="946"/>
    </row>
    <row r="37" spans="1:36">
      <c r="A37" s="275"/>
      <c r="B37" s="275"/>
      <c r="C37" s="275"/>
      <c r="D37" s="275"/>
      <c r="E37" s="275"/>
      <c r="F37" s="275"/>
      <c r="G37" s="275"/>
      <c r="H37" s="275"/>
      <c r="R37" s="32"/>
      <c r="S37" s="32"/>
      <c r="T37" s="32"/>
      <c r="U37" s="32"/>
      <c r="V37" s="32"/>
      <c r="W37" s="252"/>
      <c r="X37" s="946"/>
      <c r="Y37" s="32"/>
      <c r="Z37" s="32"/>
      <c r="AA37" s="32"/>
      <c r="AB37" s="32"/>
      <c r="AC37" s="32"/>
      <c r="AD37" s="32"/>
      <c r="AE37" s="32"/>
      <c r="AF37" s="32"/>
      <c r="AG37" s="32"/>
      <c r="AH37" s="32"/>
      <c r="AI37" s="252"/>
      <c r="AJ37" s="946"/>
    </row>
    <row r="38" spans="1:36">
      <c r="A38" s="275"/>
      <c r="B38" s="275"/>
      <c r="C38" s="275"/>
      <c r="D38" s="275"/>
      <c r="E38" s="275"/>
      <c r="F38" s="275"/>
      <c r="G38" s="275"/>
      <c r="H38" s="275"/>
      <c r="R38" s="32"/>
      <c r="S38" s="32"/>
      <c r="T38" s="32"/>
      <c r="U38" s="32"/>
      <c r="V38" s="32"/>
      <c r="W38" s="252"/>
      <c r="X38" s="946"/>
      <c r="Y38" s="32"/>
      <c r="Z38" s="32"/>
      <c r="AA38" s="32"/>
      <c r="AB38" s="32"/>
      <c r="AC38" s="32"/>
      <c r="AD38" s="32"/>
      <c r="AE38" s="32"/>
      <c r="AF38" s="32"/>
      <c r="AG38" s="32"/>
      <c r="AH38" s="32"/>
      <c r="AI38" s="252"/>
      <c r="AJ38" s="946"/>
    </row>
    <row r="39" spans="1:36">
      <c r="A39" s="275"/>
      <c r="B39" s="275"/>
      <c r="C39" s="275"/>
      <c r="D39" s="275"/>
      <c r="E39" s="275"/>
      <c r="F39" s="275"/>
      <c r="G39" s="275"/>
      <c r="H39" s="275"/>
      <c r="I39" s="275"/>
      <c r="J39" s="275"/>
      <c r="K39" s="275"/>
      <c r="O39" s="259"/>
      <c r="P39" s="261"/>
      <c r="R39" s="3"/>
      <c r="Z39" s="3"/>
    </row>
    <row r="40" spans="1:36">
      <c r="A40" s="275"/>
      <c r="B40" s="275"/>
      <c r="C40" s="275"/>
      <c r="D40" s="275"/>
      <c r="E40" s="275"/>
      <c r="F40" s="275"/>
      <c r="G40" s="275"/>
      <c r="H40" s="275"/>
      <c r="I40" s="275"/>
      <c r="J40" s="275"/>
      <c r="K40" s="275"/>
      <c r="O40" s="259"/>
      <c r="P40" s="261"/>
      <c r="R40" s="3"/>
      <c r="Z40" s="3"/>
    </row>
    <row r="41" spans="1:36">
      <c r="A41" s="275"/>
      <c r="B41" s="275"/>
      <c r="C41" s="275"/>
      <c r="D41" s="275"/>
      <c r="E41" s="275"/>
      <c r="F41" s="275"/>
      <c r="G41" s="275"/>
      <c r="H41" s="275"/>
      <c r="I41" s="275"/>
      <c r="J41" s="275"/>
      <c r="K41" s="275"/>
      <c r="O41" s="259"/>
      <c r="P41" s="261"/>
      <c r="R41" s="3"/>
      <c r="Z41" s="3"/>
    </row>
    <row r="42" spans="1:36">
      <c r="A42" s="275"/>
      <c r="B42" s="275"/>
      <c r="C42" s="275"/>
      <c r="D42" s="275"/>
      <c r="E42" s="275"/>
      <c r="F42" s="275"/>
      <c r="G42" s="275"/>
      <c r="H42" s="275"/>
      <c r="I42" s="275"/>
      <c r="J42" s="275"/>
      <c r="K42" s="275"/>
      <c r="O42" s="259"/>
      <c r="P42" s="261"/>
      <c r="R42" s="3"/>
      <c r="Z42" s="3"/>
    </row>
    <row r="43" spans="1:36">
      <c r="A43" s="275"/>
      <c r="B43" s="276"/>
      <c r="C43" s="276"/>
      <c r="D43" s="275"/>
      <c r="E43" s="275"/>
      <c r="F43" s="275"/>
      <c r="G43" s="275"/>
      <c r="H43" s="275"/>
      <c r="I43" s="275"/>
      <c r="J43" s="275"/>
      <c r="K43" s="275"/>
      <c r="O43" s="259"/>
      <c r="P43" s="261"/>
      <c r="R43" s="3"/>
      <c r="Z43" s="3"/>
    </row>
    <row r="44" spans="1:36">
      <c r="A44" s="275"/>
      <c r="B44" s="275"/>
      <c r="C44" s="275"/>
      <c r="D44" s="275"/>
      <c r="E44" s="275"/>
      <c r="F44" s="275"/>
      <c r="G44" s="275"/>
      <c r="H44" s="275"/>
      <c r="I44" s="275"/>
      <c r="J44" s="275"/>
      <c r="K44" s="275"/>
      <c r="O44" s="259"/>
      <c r="P44" s="261"/>
      <c r="R44" s="3"/>
      <c r="Z44" s="3"/>
    </row>
    <row r="45" spans="1:36">
      <c r="A45" s="275"/>
      <c r="B45" s="275"/>
      <c r="C45" s="275"/>
      <c r="D45" s="275"/>
      <c r="E45" s="275"/>
      <c r="F45" s="275"/>
      <c r="G45" s="275"/>
      <c r="H45" s="275"/>
      <c r="I45" s="275"/>
      <c r="J45" s="275"/>
      <c r="K45" s="275"/>
      <c r="O45" s="259"/>
      <c r="P45" s="261"/>
      <c r="R45" s="3"/>
      <c r="Z45" s="3"/>
    </row>
    <row r="46" spans="1:36">
      <c r="A46" s="275"/>
      <c r="B46" s="275"/>
      <c r="C46" s="275"/>
      <c r="D46" s="275"/>
      <c r="E46" s="275"/>
      <c r="F46" s="275"/>
      <c r="G46" s="275"/>
      <c r="H46" s="275"/>
      <c r="I46" s="275"/>
      <c r="J46" s="275"/>
      <c r="K46" s="275"/>
      <c r="O46" s="259"/>
      <c r="P46" s="261"/>
      <c r="R46" s="3"/>
      <c r="Z46" s="3"/>
    </row>
    <row r="47" spans="1:36">
      <c r="R47" s="3"/>
      <c r="Z47" s="3"/>
    </row>
    <row r="51" spans="19:27">
      <c r="S51" s="3"/>
      <c r="AA51" s="3"/>
    </row>
    <row r="52" spans="19:27">
      <c r="S52" s="3"/>
      <c r="AA52" s="3"/>
    </row>
    <row r="53" spans="19:27">
      <c r="S53" s="3"/>
      <c r="AA53" s="3"/>
    </row>
    <row r="54" spans="19:27">
      <c r="S54" s="3"/>
      <c r="AA54" s="3"/>
    </row>
    <row r="56" spans="19:27">
      <c r="S56" s="3"/>
      <c r="AA56" s="3"/>
    </row>
    <row r="57" spans="19:27">
      <c r="S57" s="3"/>
      <c r="AA57" s="3"/>
    </row>
    <row r="58" spans="19:27">
      <c r="S58" s="3"/>
      <c r="AA58" s="3"/>
    </row>
    <row r="59" spans="19:27">
      <c r="S59" s="3"/>
      <c r="AA59" s="3"/>
    </row>
    <row r="60" spans="19:27">
      <c r="S60" s="3"/>
      <c r="AA60" s="3"/>
    </row>
    <row r="61" spans="19:27">
      <c r="S61" s="3"/>
      <c r="AA61" s="3"/>
    </row>
    <row r="62" spans="19:27">
      <c r="S62" s="3"/>
      <c r="AA62" s="3"/>
    </row>
    <row r="63" spans="19:27">
      <c r="S63" s="3"/>
      <c r="AA63" s="3"/>
    </row>
    <row r="64" spans="19:27">
      <c r="S64" s="3"/>
      <c r="AA64" s="3"/>
    </row>
    <row r="65" spans="19:30">
      <c r="S65" s="3"/>
      <c r="AA65" s="3"/>
    </row>
    <row r="66" spans="19:30">
      <c r="S66" s="3"/>
      <c r="AA66" s="3"/>
    </row>
    <row r="67" spans="19:30">
      <c r="S67" s="3"/>
      <c r="AA67" s="3"/>
    </row>
    <row r="68" spans="19:30">
      <c r="S68" s="3"/>
      <c r="AA68" s="3"/>
    </row>
    <row r="69" spans="19:30">
      <c r="S69" s="3"/>
      <c r="AA69" s="3"/>
    </row>
    <row r="70" spans="19:30">
      <c r="S70" s="3"/>
      <c r="AA70" s="3"/>
    </row>
    <row r="71" spans="19:30">
      <c r="S71" s="3"/>
      <c r="T71" s="3"/>
      <c r="U71" s="3"/>
      <c r="V71" s="3"/>
      <c r="W71" s="133"/>
      <c r="AA71" s="3"/>
      <c r="AB71" s="3"/>
      <c r="AC71" s="3"/>
      <c r="AD71" s="3"/>
    </row>
    <row r="72" spans="19:30">
      <c r="S72" s="3"/>
      <c r="T72" s="3"/>
      <c r="U72" s="3"/>
      <c r="V72" s="3"/>
      <c r="W72" s="133"/>
      <c r="AA72" s="3"/>
      <c r="AB72" s="3"/>
      <c r="AC72" s="3"/>
      <c r="AD72" s="3"/>
    </row>
    <row r="73" spans="19:30">
      <c r="S73" s="3"/>
      <c r="T73" s="3"/>
      <c r="U73" s="3"/>
      <c r="V73" s="3"/>
      <c r="W73" s="133"/>
      <c r="AA73" s="3"/>
      <c r="AB73" s="3"/>
      <c r="AC73" s="3"/>
      <c r="AD73" s="3"/>
    </row>
    <row r="74" spans="19:30">
      <c r="S74" s="3"/>
      <c r="T74" s="3"/>
      <c r="U74" s="3"/>
      <c r="V74" s="3"/>
      <c r="W74" s="133"/>
      <c r="AA74" s="3"/>
      <c r="AB74" s="3"/>
      <c r="AC74" s="3"/>
      <c r="AD74" s="3"/>
    </row>
    <row r="75" spans="19:30">
      <c r="S75" s="3"/>
      <c r="T75" s="3"/>
      <c r="U75" s="3"/>
      <c r="V75" s="3"/>
      <c r="W75" s="133"/>
      <c r="AA75" s="3"/>
      <c r="AB75" s="3"/>
      <c r="AC75" s="3"/>
      <c r="AD75" s="3"/>
    </row>
    <row r="76" spans="19:30">
      <c r="S76" s="3"/>
      <c r="T76" s="3"/>
      <c r="U76" s="3"/>
      <c r="V76" s="3"/>
      <c r="W76" s="133"/>
      <c r="AA76" s="3"/>
      <c r="AB76" s="3"/>
      <c r="AC76" s="3"/>
      <c r="AD76" s="3"/>
    </row>
    <row r="77" spans="19:30">
      <c r="S77" s="3"/>
      <c r="T77" s="3"/>
      <c r="U77" s="3"/>
      <c r="V77" s="3"/>
      <c r="W77" s="133"/>
      <c r="AA77" s="3"/>
      <c r="AB77" s="3"/>
      <c r="AC77" s="3"/>
      <c r="AD77" s="3"/>
    </row>
    <row r="78" spans="19:30">
      <c r="S78" s="3"/>
      <c r="T78" s="3"/>
      <c r="U78" s="3"/>
      <c r="V78" s="3"/>
      <c r="W78" s="133"/>
      <c r="AA78" s="3"/>
      <c r="AB78" s="3"/>
      <c r="AC78" s="3"/>
      <c r="AD78" s="3"/>
    </row>
    <row r="79" spans="19:30">
      <c r="S79" s="3"/>
      <c r="T79" s="3"/>
      <c r="U79" s="3"/>
      <c r="V79" s="3"/>
      <c r="W79" s="133"/>
      <c r="AA79" s="3"/>
      <c r="AB79" s="3"/>
      <c r="AC79" s="3"/>
      <c r="AD79" s="3"/>
    </row>
    <row r="80" spans="19:30">
      <c r="S80" s="3"/>
      <c r="T80" s="3"/>
      <c r="U80" s="3"/>
      <c r="V80" s="3"/>
      <c r="W80" s="133"/>
      <c r="AA80" s="3"/>
      <c r="AB80" s="3"/>
      <c r="AC80" s="3"/>
      <c r="AD80" s="3"/>
    </row>
    <row r="81" spans="19:30">
      <c r="S81" s="3"/>
      <c r="T81" s="3"/>
      <c r="U81" s="3"/>
      <c r="V81" s="3"/>
      <c r="W81" s="133"/>
      <c r="AA81" s="3"/>
      <c r="AB81" s="3"/>
      <c r="AC81" s="3"/>
      <c r="AD81" s="3"/>
    </row>
    <row r="82" spans="19:30">
      <c r="S82" s="3"/>
      <c r="T82" s="3"/>
      <c r="U82" s="3"/>
      <c r="V82" s="3"/>
      <c r="W82" s="133"/>
      <c r="AA82" s="3"/>
      <c r="AB82" s="3"/>
      <c r="AC82" s="3"/>
      <c r="AD82" s="3"/>
    </row>
    <row r="83" spans="19:30">
      <c r="S83" s="3"/>
      <c r="T83" s="3"/>
      <c r="U83" s="3"/>
      <c r="V83" s="3"/>
      <c r="W83" s="133"/>
      <c r="AA83" s="3"/>
      <c r="AB83" s="3"/>
      <c r="AC83" s="3"/>
      <c r="AD83" s="3"/>
    </row>
    <row r="84" spans="19:30">
      <c r="S84" s="3"/>
      <c r="T84" s="3"/>
      <c r="U84" s="3"/>
      <c r="V84" s="3"/>
      <c r="W84" s="133"/>
      <c r="AA84" s="3"/>
      <c r="AB84" s="3"/>
      <c r="AC84" s="3"/>
      <c r="AD84" s="3"/>
    </row>
    <row r="85" spans="19:30">
      <c r="S85" s="3"/>
      <c r="T85" s="3"/>
      <c r="U85" s="3"/>
      <c r="V85" s="3"/>
      <c r="W85" s="133"/>
      <c r="AA85" s="3"/>
      <c r="AB85" s="3"/>
      <c r="AC85" s="3"/>
      <c r="AD85" s="3"/>
    </row>
    <row r="86" spans="19:30">
      <c r="S86" s="3"/>
      <c r="T86" s="3"/>
      <c r="U86" s="3"/>
      <c r="V86" s="3"/>
      <c r="W86" s="133"/>
      <c r="AA86" s="3"/>
      <c r="AB86" s="3"/>
      <c r="AC86" s="3"/>
      <c r="AD86" s="3"/>
    </row>
    <row r="87" spans="19:30">
      <c r="S87" s="3"/>
      <c r="T87" s="3"/>
      <c r="U87" s="3"/>
      <c r="V87" s="3"/>
      <c r="W87" s="133"/>
      <c r="AA87" s="3"/>
      <c r="AB87" s="3"/>
      <c r="AC87" s="3"/>
      <c r="AD87" s="3"/>
    </row>
    <row r="88" spans="19:30">
      <c r="S88" s="3"/>
      <c r="T88" s="3"/>
      <c r="U88" s="3"/>
      <c r="V88" s="3"/>
      <c r="W88" s="133"/>
      <c r="AA88" s="3"/>
      <c r="AB88" s="3"/>
      <c r="AC88" s="3"/>
      <c r="AD88" s="3"/>
    </row>
  </sheetData>
  <mergeCells count="2">
    <mergeCell ref="B35:G35"/>
    <mergeCell ref="F4:G4"/>
  </mergeCells>
  <phoneticPr fontId="3"/>
  <pageMargins left="0.70866141732283472" right="0.70866141732283472" top="0.70866141732283472" bottom="0.74803149606299213" header="0.31496062992125984" footer="0.31496062992125984"/>
  <pageSetup paperSize="9" scale="89" orientation="landscape" verticalDpi="0" r:id="rId1"/>
  <headerFooter>
    <oddFooter>&amp;C１７－２</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workbookViewId="0"/>
  </sheetViews>
  <sheetFormatPr defaultRowHeight="13.5"/>
  <cols>
    <col min="1" max="1" width="15.625" customWidth="1"/>
    <col min="2" max="11" width="12.625" customWidth="1"/>
  </cols>
  <sheetData>
    <row r="1" spans="1:12" s="1399" customFormat="1" ht="15" customHeight="1">
      <c r="A1" s="1415"/>
      <c r="B1" s="1415"/>
      <c r="K1" s="1398"/>
    </row>
    <row r="2" spans="1:12" s="1399" customFormat="1" ht="15" customHeight="1">
      <c r="A2" s="1397" t="s">
        <v>337</v>
      </c>
      <c r="B2" s="1415"/>
      <c r="K2" s="1398"/>
    </row>
    <row r="3" spans="1:12" s="1399" customFormat="1" ht="15" customHeight="1" thickBot="1">
      <c r="A3" s="1425" t="s">
        <v>338</v>
      </c>
      <c r="B3" s="1416"/>
      <c r="C3" s="1400"/>
      <c r="D3" s="1400"/>
      <c r="E3" s="1417"/>
      <c r="F3" s="1417"/>
      <c r="G3" s="1400"/>
      <c r="H3" s="1400"/>
      <c r="I3" s="1400"/>
      <c r="K3" s="1418" t="s">
        <v>343</v>
      </c>
    </row>
    <row r="4" spans="1:12" s="22" customFormat="1">
      <c r="A4" s="1171"/>
      <c r="B4" s="2278" t="s">
        <v>172</v>
      </c>
      <c r="C4" s="2280" t="s">
        <v>173</v>
      </c>
      <c r="D4" s="2280" t="s">
        <v>339</v>
      </c>
      <c r="E4" s="2280" t="s">
        <v>174</v>
      </c>
      <c r="F4" s="2280" t="s">
        <v>175</v>
      </c>
      <c r="G4" s="2280" t="s">
        <v>176</v>
      </c>
      <c r="H4" s="2269" t="s">
        <v>340</v>
      </c>
      <c r="I4" s="2271" t="s">
        <v>341</v>
      </c>
      <c r="J4" s="2269" t="s">
        <v>342</v>
      </c>
      <c r="K4" s="2273" t="s">
        <v>396</v>
      </c>
      <c r="L4" s="21"/>
    </row>
    <row r="5" spans="1:12" s="22" customFormat="1" ht="14.25" thickBot="1">
      <c r="A5" s="1199"/>
      <c r="B5" s="2279"/>
      <c r="C5" s="2281"/>
      <c r="D5" s="2281"/>
      <c r="E5" s="2281"/>
      <c r="F5" s="2281"/>
      <c r="G5" s="2281"/>
      <c r="H5" s="2270"/>
      <c r="I5" s="2272"/>
      <c r="J5" s="2270"/>
      <c r="K5" s="2274"/>
      <c r="L5" s="21"/>
    </row>
    <row r="6" spans="1:12">
      <c r="A6" s="1827" t="s">
        <v>435</v>
      </c>
      <c r="B6" s="1979">
        <f>SUM(B11:B22)</f>
        <v>1233791</v>
      </c>
      <c r="C6" s="1982">
        <f t="shared" ref="C6:I6" si="0">SUM(C11:C22)</f>
        <v>1511114</v>
      </c>
      <c r="D6" s="1982">
        <f t="shared" si="0"/>
        <v>8172112</v>
      </c>
      <c r="E6" s="1982">
        <f t="shared" si="0"/>
        <v>6122838</v>
      </c>
      <c r="F6" s="1982">
        <f t="shared" si="0"/>
        <v>1587542</v>
      </c>
      <c r="G6" s="1982">
        <f t="shared" si="0"/>
        <v>2412841</v>
      </c>
      <c r="H6" s="1982">
        <f t="shared" si="0"/>
        <v>19359</v>
      </c>
      <c r="I6" s="1828">
        <f t="shared" si="0"/>
        <v>2111282</v>
      </c>
      <c r="J6" s="1829">
        <f>SUM(B6:I6)</f>
        <v>23170879</v>
      </c>
      <c r="K6" s="1273">
        <v>-7.6</v>
      </c>
    </row>
    <row r="7" spans="1:12">
      <c r="A7" s="1773" t="s">
        <v>444</v>
      </c>
      <c r="B7" s="1980">
        <f>SUM(B23:B34)</f>
        <v>1352770</v>
      </c>
      <c r="C7" s="1983">
        <f t="shared" ref="C7:I7" si="1">SUM(C23:C34)</f>
        <v>2019787</v>
      </c>
      <c r="D7" s="1983">
        <f t="shared" si="1"/>
        <v>7787524</v>
      </c>
      <c r="E7" s="1983">
        <f t="shared" si="1"/>
        <v>6339416</v>
      </c>
      <c r="F7" s="1983">
        <f t="shared" si="1"/>
        <v>1416425</v>
      </c>
      <c r="G7" s="1983">
        <f t="shared" si="1"/>
        <v>2335441</v>
      </c>
      <c r="H7" s="1983">
        <f t="shared" si="1"/>
        <v>16792</v>
      </c>
      <c r="I7" s="1981">
        <f t="shared" si="1"/>
        <v>2863502</v>
      </c>
      <c r="J7" s="1830">
        <f t="shared" ref="J7" si="2">SUM(B7:I7)</f>
        <v>24131657</v>
      </c>
      <c r="K7" s="1831">
        <f t="shared" ref="K7" si="3">(J7/J6-1)*100</f>
        <v>4.1464892203701087</v>
      </c>
    </row>
    <row r="8" spans="1:12" hidden="1">
      <c r="A8" s="1034" t="s">
        <v>323</v>
      </c>
      <c r="B8" s="1268">
        <v>103640</v>
      </c>
      <c r="C8" s="459">
        <v>122201</v>
      </c>
      <c r="D8" s="459">
        <v>756899</v>
      </c>
      <c r="E8" s="459">
        <v>573670</v>
      </c>
      <c r="F8" s="459">
        <v>137983</v>
      </c>
      <c r="G8" s="459">
        <v>166280</v>
      </c>
      <c r="H8" s="459">
        <v>1605</v>
      </c>
      <c r="I8" s="780">
        <v>156175</v>
      </c>
      <c r="J8" s="1269">
        <f>SUM(B8:I8)</f>
        <v>2018453</v>
      </c>
      <c r="K8" s="616">
        <v>-10.583588018409095</v>
      </c>
    </row>
    <row r="9" spans="1:12" hidden="1">
      <c r="A9" s="1035">
        <v>2</v>
      </c>
      <c r="B9" s="1271">
        <v>123137</v>
      </c>
      <c r="C9" s="1272">
        <v>129966</v>
      </c>
      <c r="D9" s="1272">
        <v>641445</v>
      </c>
      <c r="E9" s="1272">
        <v>494548</v>
      </c>
      <c r="F9" s="1272">
        <v>112999</v>
      </c>
      <c r="G9" s="1272">
        <v>229199</v>
      </c>
      <c r="H9" s="1272">
        <v>2066</v>
      </c>
      <c r="I9" s="1274">
        <v>195270</v>
      </c>
      <c r="J9" s="1281">
        <f t="shared" ref="J9:J31" si="4">SUM(B9:I9)</f>
        <v>1928630</v>
      </c>
      <c r="K9" s="1275">
        <v>-11.234795639775175</v>
      </c>
    </row>
    <row r="10" spans="1:12" hidden="1">
      <c r="A10" s="1035">
        <v>3</v>
      </c>
      <c r="B10" s="1271">
        <v>127049</v>
      </c>
      <c r="C10" s="1272">
        <v>138768</v>
      </c>
      <c r="D10" s="1272">
        <v>742390</v>
      </c>
      <c r="E10" s="1272">
        <v>737389</v>
      </c>
      <c r="F10" s="1272">
        <v>169755</v>
      </c>
      <c r="G10" s="1272">
        <v>198338</v>
      </c>
      <c r="H10" s="1272">
        <v>2622</v>
      </c>
      <c r="I10" s="1274">
        <v>212062</v>
      </c>
      <c r="J10" s="1281">
        <f t="shared" si="4"/>
        <v>2328373</v>
      </c>
      <c r="K10" s="1275">
        <v>9.6958829645745759</v>
      </c>
    </row>
    <row r="11" spans="1:12">
      <c r="A11" s="1034" t="s">
        <v>447</v>
      </c>
      <c r="B11" s="1263">
        <v>127786</v>
      </c>
      <c r="C11" s="1192">
        <v>154126</v>
      </c>
      <c r="D11" s="1192">
        <v>658021</v>
      </c>
      <c r="E11" s="1192">
        <v>368945</v>
      </c>
      <c r="F11" s="1192">
        <v>125210</v>
      </c>
      <c r="G11" s="1192">
        <v>203474</v>
      </c>
      <c r="H11" s="1192">
        <v>2506</v>
      </c>
      <c r="I11" s="1264">
        <v>101498</v>
      </c>
      <c r="J11" s="1265">
        <f t="shared" si="4"/>
        <v>1741566</v>
      </c>
      <c r="K11" s="1276">
        <v>-12.312491031440931</v>
      </c>
    </row>
    <row r="12" spans="1:12">
      <c r="A12" s="1035">
        <v>5</v>
      </c>
      <c r="B12" s="1271">
        <v>85944</v>
      </c>
      <c r="C12" s="1272">
        <v>126187</v>
      </c>
      <c r="D12" s="1272">
        <v>768024</v>
      </c>
      <c r="E12" s="1272">
        <v>438062</v>
      </c>
      <c r="F12" s="1272">
        <v>119335</v>
      </c>
      <c r="G12" s="1272">
        <v>165164</v>
      </c>
      <c r="H12" s="1272">
        <v>1592</v>
      </c>
      <c r="I12" s="1274">
        <v>144376</v>
      </c>
      <c r="J12" s="1281">
        <f t="shared" si="4"/>
        <v>1848684</v>
      </c>
      <c r="K12" s="1275">
        <v>-17.289976149134347</v>
      </c>
    </row>
    <row r="13" spans="1:12">
      <c r="A13" s="1035">
        <v>6</v>
      </c>
      <c r="B13" s="1271">
        <v>80524</v>
      </c>
      <c r="C13" s="1272">
        <v>111259</v>
      </c>
      <c r="D13" s="1272">
        <v>549226</v>
      </c>
      <c r="E13" s="1272">
        <v>332161</v>
      </c>
      <c r="F13" s="1272">
        <v>161070</v>
      </c>
      <c r="G13" s="1272">
        <v>244767</v>
      </c>
      <c r="H13" s="1272">
        <v>1380</v>
      </c>
      <c r="I13" s="1274">
        <v>199153</v>
      </c>
      <c r="J13" s="1281">
        <f t="shared" si="4"/>
        <v>1679540</v>
      </c>
      <c r="K13" s="1275">
        <v>-19.849428365134301</v>
      </c>
    </row>
    <row r="14" spans="1:12">
      <c r="A14" s="1034">
        <v>7</v>
      </c>
      <c r="B14" s="1263">
        <v>92556</v>
      </c>
      <c r="C14" s="1192">
        <v>131741</v>
      </c>
      <c r="D14" s="1192">
        <v>700824</v>
      </c>
      <c r="E14" s="1192">
        <v>570729</v>
      </c>
      <c r="F14" s="1192">
        <v>138773</v>
      </c>
      <c r="G14" s="1192">
        <v>171892</v>
      </c>
      <c r="H14" s="1192">
        <v>1622</v>
      </c>
      <c r="I14" s="1264">
        <v>195797</v>
      </c>
      <c r="J14" s="1265">
        <f t="shared" si="4"/>
        <v>2003934</v>
      </c>
      <c r="K14" s="1276">
        <v>-2.9315257206021572</v>
      </c>
    </row>
    <row r="15" spans="1:12">
      <c r="A15" s="1035">
        <v>8</v>
      </c>
      <c r="B15" s="1271">
        <v>83967</v>
      </c>
      <c r="C15" s="1272">
        <v>121244</v>
      </c>
      <c r="D15" s="1272">
        <v>601035</v>
      </c>
      <c r="E15" s="1272">
        <v>583250</v>
      </c>
      <c r="F15" s="1272">
        <v>118875</v>
      </c>
      <c r="G15" s="1272">
        <v>170919</v>
      </c>
      <c r="H15" s="1272">
        <v>1918</v>
      </c>
      <c r="I15" s="1274">
        <v>165472</v>
      </c>
      <c r="J15" s="1281">
        <f t="shared" si="4"/>
        <v>1846680</v>
      </c>
      <c r="K15" s="1275">
        <v>-16.961197476837743</v>
      </c>
    </row>
    <row r="16" spans="1:12">
      <c r="A16" s="1035">
        <v>9</v>
      </c>
      <c r="B16" s="1271">
        <v>80779</v>
      </c>
      <c r="C16" s="1272">
        <v>125104</v>
      </c>
      <c r="D16" s="1272">
        <v>641371</v>
      </c>
      <c r="E16" s="1272">
        <v>566170</v>
      </c>
      <c r="F16" s="1272">
        <v>132807</v>
      </c>
      <c r="G16" s="1272">
        <v>184592</v>
      </c>
      <c r="H16" s="1272">
        <v>1631</v>
      </c>
      <c r="I16" s="1274">
        <v>179399</v>
      </c>
      <c r="J16" s="1281">
        <f t="shared" si="4"/>
        <v>1911853</v>
      </c>
      <c r="K16" s="1275">
        <v>2.6977970917958949</v>
      </c>
    </row>
    <row r="17" spans="1:11">
      <c r="A17" s="1034">
        <v>10</v>
      </c>
      <c r="B17" s="1263">
        <v>103515</v>
      </c>
      <c r="C17" s="1192">
        <v>133518</v>
      </c>
      <c r="D17" s="1192">
        <v>686570</v>
      </c>
      <c r="E17" s="1192">
        <v>578323</v>
      </c>
      <c r="F17" s="1192">
        <v>119524</v>
      </c>
      <c r="G17" s="1192">
        <v>204924</v>
      </c>
      <c r="H17" s="1192">
        <v>1380</v>
      </c>
      <c r="I17" s="1264">
        <v>209687</v>
      </c>
      <c r="J17" s="1265">
        <f t="shared" si="4"/>
        <v>2037441</v>
      </c>
      <c r="K17" s="1276">
        <v>-7.8318714177791238</v>
      </c>
    </row>
    <row r="18" spans="1:11">
      <c r="A18" s="1035">
        <v>11</v>
      </c>
      <c r="B18" s="1271">
        <v>120025</v>
      </c>
      <c r="C18" s="1272">
        <v>119212</v>
      </c>
      <c r="D18" s="1272">
        <v>851988</v>
      </c>
      <c r="E18" s="1272">
        <v>484287</v>
      </c>
      <c r="F18" s="1272">
        <v>126343</v>
      </c>
      <c r="G18" s="1272">
        <v>188405</v>
      </c>
      <c r="H18" s="1272">
        <v>1604</v>
      </c>
      <c r="I18" s="1274">
        <v>218926</v>
      </c>
      <c r="J18" s="1281">
        <f t="shared" si="4"/>
        <v>2110790</v>
      </c>
      <c r="K18" s="1275">
        <v>-6.7453541444570275</v>
      </c>
    </row>
    <row r="19" spans="1:11">
      <c r="A19" s="1035">
        <v>12</v>
      </c>
      <c r="B19" s="1271">
        <v>86818</v>
      </c>
      <c r="C19" s="1272">
        <v>113725</v>
      </c>
      <c r="D19" s="1272">
        <v>681676</v>
      </c>
      <c r="E19" s="1272">
        <v>519028</v>
      </c>
      <c r="F19" s="1272">
        <v>156074</v>
      </c>
      <c r="G19" s="1272">
        <v>211960</v>
      </c>
      <c r="H19" s="1272">
        <v>1619</v>
      </c>
      <c r="I19" s="1274">
        <v>138123</v>
      </c>
      <c r="J19" s="1281">
        <f t="shared" si="4"/>
        <v>1909023</v>
      </c>
      <c r="K19" s="1275">
        <v>1.9161500183382696</v>
      </c>
    </row>
    <row r="20" spans="1:11">
      <c r="A20" s="1034" t="s">
        <v>324</v>
      </c>
      <c r="B20" s="1263">
        <v>112327</v>
      </c>
      <c r="C20" s="1192">
        <v>114610</v>
      </c>
      <c r="D20" s="1192">
        <v>470333</v>
      </c>
      <c r="E20" s="1192">
        <v>592553</v>
      </c>
      <c r="F20" s="1192">
        <v>140664</v>
      </c>
      <c r="G20" s="1192">
        <v>213706</v>
      </c>
      <c r="H20" s="1192">
        <v>899</v>
      </c>
      <c r="I20" s="1264">
        <v>190266</v>
      </c>
      <c r="J20" s="1265">
        <f t="shared" si="4"/>
        <v>1835358</v>
      </c>
      <c r="K20" s="1266">
        <f>(J20/J8-1)*100</f>
        <v>-9.07105590271361</v>
      </c>
    </row>
    <row r="21" spans="1:11">
      <c r="A21" s="1035">
        <v>2</v>
      </c>
      <c r="B21" s="1271">
        <v>117365</v>
      </c>
      <c r="C21" s="1277">
        <v>128813</v>
      </c>
      <c r="D21" s="1277">
        <v>807653</v>
      </c>
      <c r="E21" s="1277">
        <v>409623</v>
      </c>
      <c r="F21" s="1277">
        <v>143790</v>
      </c>
      <c r="G21" s="1277">
        <v>180381</v>
      </c>
      <c r="H21" s="1277">
        <v>1604</v>
      </c>
      <c r="I21" s="1277">
        <v>215636</v>
      </c>
      <c r="J21" s="1285">
        <f t="shared" si="4"/>
        <v>2004865</v>
      </c>
      <c r="K21" s="1282">
        <f>(J21/J9-1)*100</f>
        <v>3.9528058777474229</v>
      </c>
    </row>
    <row r="22" spans="1:11">
      <c r="A22" s="1035">
        <v>3</v>
      </c>
      <c r="B22" s="1267">
        <v>142185</v>
      </c>
      <c r="C22" s="1278">
        <v>131575</v>
      </c>
      <c r="D22" s="1278">
        <v>755391</v>
      </c>
      <c r="E22" s="1278">
        <v>679707</v>
      </c>
      <c r="F22" s="1278">
        <v>105077</v>
      </c>
      <c r="G22" s="1278">
        <v>272657</v>
      </c>
      <c r="H22" s="1278">
        <v>1604</v>
      </c>
      <c r="I22" s="1278">
        <v>152949</v>
      </c>
      <c r="J22" s="1286">
        <f t="shared" si="4"/>
        <v>2241145</v>
      </c>
      <c r="K22" s="1283">
        <f t="shared" ref="K22:K31" si="5">(J22/J10-1)*100</f>
        <v>-3.7463069705755858</v>
      </c>
    </row>
    <row r="23" spans="1:11">
      <c r="A23" s="1034">
        <v>4</v>
      </c>
      <c r="B23" s="1268">
        <v>108650</v>
      </c>
      <c r="C23" s="459">
        <v>148325</v>
      </c>
      <c r="D23" s="459">
        <v>784192</v>
      </c>
      <c r="E23" s="459">
        <v>588938</v>
      </c>
      <c r="F23" s="459">
        <v>113671</v>
      </c>
      <c r="G23" s="459">
        <v>216313</v>
      </c>
      <c r="H23" s="459">
        <v>1381</v>
      </c>
      <c r="I23" s="459">
        <v>195235</v>
      </c>
      <c r="J23" s="1269">
        <f t="shared" si="4"/>
        <v>2156705</v>
      </c>
      <c r="K23" s="1270">
        <f t="shared" si="5"/>
        <v>23.837109819553206</v>
      </c>
    </row>
    <row r="24" spans="1:11">
      <c r="A24" s="1035">
        <v>5</v>
      </c>
      <c r="B24" s="1279">
        <v>130219</v>
      </c>
      <c r="C24" s="1280">
        <v>127624</v>
      </c>
      <c r="D24" s="1280">
        <v>739942</v>
      </c>
      <c r="E24" s="1280">
        <v>500368</v>
      </c>
      <c r="F24" s="1280">
        <v>100958</v>
      </c>
      <c r="G24" s="1280">
        <v>182100</v>
      </c>
      <c r="H24" s="1280">
        <v>690</v>
      </c>
      <c r="I24" s="1280">
        <v>188272</v>
      </c>
      <c r="J24" s="1281">
        <f t="shared" si="4"/>
        <v>1970173</v>
      </c>
      <c r="K24" s="1284">
        <f t="shared" si="5"/>
        <v>6.5716477234616599</v>
      </c>
    </row>
    <row r="25" spans="1:11">
      <c r="A25" s="1035">
        <v>6</v>
      </c>
      <c r="B25" s="1279">
        <v>105770</v>
      </c>
      <c r="C25" s="1280">
        <v>136200</v>
      </c>
      <c r="D25" s="1280">
        <v>803372</v>
      </c>
      <c r="E25" s="1280">
        <v>459733</v>
      </c>
      <c r="F25" s="1280">
        <v>144044</v>
      </c>
      <c r="G25" s="1280">
        <v>204146</v>
      </c>
      <c r="H25" s="1280">
        <v>2301</v>
      </c>
      <c r="I25" s="1280">
        <v>211255</v>
      </c>
      <c r="J25" s="1281">
        <f t="shared" si="4"/>
        <v>2066821</v>
      </c>
      <c r="K25" s="1284">
        <f t="shared" si="5"/>
        <v>23.058754182692876</v>
      </c>
    </row>
    <row r="26" spans="1:11">
      <c r="A26" s="1034">
        <v>7</v>
      </c>
      <c r="B26" s="1263">
        <v>110664</v>
      </c>
      <c r="C26" s="1192">
        <v>147632</v>
      </c>
      <c r="D26" s="1192">
        <v>611676</v>
      </c>
      <c r="E26" s="1192">
        <v>573682</v>
      </c>
      <c r="F26" s="1192">
        <v>116361</v>
      </c>
      <c r="G26" s="1192">
        <v>202301</v>
      </c>
      <c r="H26" s="1192">
        <v>2071</v>
      </c>
      <c r="I26" s="1192">
        <v>204410</v>
      </c>
      <c r="J26" s="1265">
        <f t="shared" si="4"/>
        <v>1968797</v>
      </c>
      <c r="K26" s="1266">
        <f t="shared" si="5"/>
        <v>-1.7534010601147565</v>
      </c>
    </row>
    <row r="27" spans="1:11">
      <c r="A27" s="1035">
        <v>8</v>
      </c>
      <c r="B27" s="1279">
        <v>92395</v>
      </c>
      <c r="C27" s="1280">
        <v>123230</v>
      </c>
      <c r="D27" s="1280">
        <v>624052</v>
      </c>
      <c r="E27" s="1280">
        <v>441891</v>
      </c>
      <c r="F27" s="1280">
        <v>114850</v>
      </c>
      <c r="G27" s="1280">
        <v>190787</v>
      </c>
      <c r="H27" s="1280">
        <v>690</v>
      </c>
      <c r="I27" s="1280">
        <v>145946</v>
      </c>
      <c r="J27" s="1281">
        <f t="shared" si="4"/>
        <v>1733841</v>
      </c>
      <c r="K27" s="1284">
        <f t="shared" si="5"/>
        <v>-6.1103710442523829</v>
      </c>
    </row>
    <row r="28" spans="1:11">
      <c r="A28" s="1035">
        <v>9</v>
      </c>
      <c r="B28" s="1279">
        <v>124640</v>
      </c>
      <c r="C28" s="1280">
        <v>113950</v>
      </c>
      <c r="D28" s="1280">
        <v>693152</v>
      </c>
      <c r="E28" s="1280">
        <v>580429</v>
      </c>
      <c r="F28" s="1280">
        <v>101192</v>
      </c>
      <c r="G28" s="1280">
        <v>169954</v>
      </c>
      <c r="H28" s="1280">
        <v>1365</v>
      </c>
      <c r="I28" s="1280">
        <v>163700</v>
      </c>
      <c r="J28" s="1281">
        <f t="shared" si="4"/>
        <v>1948382</v>
      </c>
      <c r="K28" s="1284">
        <f t="shared" si="5"/>
        <v>1.9106594492358964</v>
      </c>
    </row>
    <row r="29" spans="1:11">
      <c r="A29" s="1034">
        <v>10</v>
      </c>
      <c r="B29" s="1263">
        <v>105755</v>
      </c>
      <c r="C29" s="1192">
        <v>169131</v>
      </c>
      <c r="D29" s="1192">
        <v>563460</v>
      </c>
      <c r="E29" s="1192">
        <v>574233</v>
      </c>
      <c r="F29" s="1192">
        <v>140101</v>
      </c>
      <c r="G29" s="1192">
        <v>167220</v>
      </c>
      <c r="H29" s="1192">
        <v>1380</v>
      </c>
      <c r="I29" s="1192">
        <v>184281</v>
      </c>
      <c r="J29" s="1265">
        <f t="shared" si="4"/>
        <v>1905561</v>
      </c>
      <c r="K29" s="1266">
        <f t="shared" si="5"/>
        <v>-6.4728254707743682</v>
      </c>
    </row>
    <row r="30" spans="1:11">
      <c r="A30" s="1035">
        <v>11</v>
      </c>
      <c r="B30" s="1279">
        <v>142998</v>
      </c>
      <c r="C30" s="1280">
        <v>135072</v>
      </c>
      <c r="D30" s="1280">
        <v>511585</v>
      </c>
      <c r="E30" s="1280">
        <v>532623</v>
      </c>
      <c r="F30" s="1280">
        <v>118082</v>
      </c>
      <c r="G30" s="1280">
        <v>217005</v>
      </c>
      <c r="H30" s="1280">
        <v>1340</v>
      </c>
      <c r="I30" s="1280">
        <v>869218</v>
      </c>
      <c r="J30" s="1281">
        <f t="shared" si="4"/>
        <v>2527923</v>
      </c>
      <c r="K30" s="1284">
        <f t="shared" si="5"/>
        <v>19.761937473647318</v>
      </c>
    </row>
    <row r="31" spans="1:11">
      <c r="A31" s="1035">
        <v>12</v>
      </c>
      <c r="B31" s="1855">
        <v>98578</v>
      </c>
      <c r="C31" s="1856">
        <v>152335</v>
      </c>
      <c r="D31" s="1856">
        <v>595825</v>
      </c>
      <c r="E31" s="1856">
        <v>500605</v>
      </c>
      <c r="F31" s="1856">
        <v>121322</v>
      </c>
      <c r="G31" s="1856">
        <v>202576</v>
      </c>
      <c r="H31" s="1856">
        <v>1340</v>
      </c>
      <c r="I31" s="1856">
        <v>181494</v>
      </c>
      <c r="J31" s="1857">
        <f t="shared" si="4"/>
        <v>1854075</v>
      </c>
      <c r="K31" s="1858">
        <f t="shared" si="5"/>
        <v>-2.8783309577726457</v>
      </c>
    </row>
    <row r="32" spans="1:11">
      <c r="A32" s="1034" t="s">
        <v>449</v>
      </c>
      <c r="B32" s="2022">
        <v>72917</v>
      </c>
      <c r="C32" s="2023">
        <v>137341</v>
      </c>
      <c r="D32" s="2023">
        <v>653255</v>
      </c>
      <c r="E32" s="2023">
        <v>563376</v>
      </c>
      <c r="F32" s="2023">
        <v>111055</v>
      </c>
      <c r="G32" s="2023">
        <v>160341</v>
      </c>
      <c r="H32" s="2023">
        <v>1267</v>
      </c>
      <c r="I32" s="2023">
        <v>158990</v>
      </c>
      <c r="J32" s="2024">
        <f t="shared" ref="J32:J34" si="6">SUM(B32:I32)</f>
        <v>1858542</v>
      </c>
      <c r="K32" s="2025">
        <f t="shared" ref="K32:K34" si="7">(J32/J20-1)*100</f>
        <v>1.2631868006132807</v>
      </c>
    </row>
    <row r="33" spans="1:11">
      <c r="A33" s="1035">
        <v>2</v>
      </c>
      <c r="B33" s="2026">
        <v>113663</v>
      </c>
      <c r="C33" s="1856">
        <v>114913</v>
      </c>
      <c r="D33" s="1856">
        <v>598340</v>
      </c>
      <c r="E33" s="1856">
        <v>451865</v>
      </c>
      <c r="F33" s="1856">
        <v>93131</v>
      </c>
      <c r="G33" s="1856">
        <v>187611</v>
      </c>
      <c r="H33" s="1856">
        <v>1381</v>
      </c>
      <c r="I33" s="1856">
        <v>191825</v>
      </c>
      <c r="J33" s="1857">
        <f t="shared" si="6"/>
        <v>1752729</v>
      </c>
      <c r="K33" s="1858">
        <f t="shared" si="7"/>
        <v>-12.576208373132358</v>
      </c>
    </row>
    <row r="34" spans="1:11" ht="14.25" thickBot="1">
      <c r="A34" s="1035">
        <v>3</v>
      </c>
      <c r="B34" s="2027">
        <v>146521</v>
      </c>
      <c r="C34" s="2028">
        <v>514034</v>
      </c>
      <c r="D34" s="2028">
        <v>608673</v>
      </c>
      <c r="E34" s="2028">
        <v>571673</v>
      </c>
      <c r="F34" s="2028">
        <v>141658</v>
      </c>
      <c r="G34" s="2028">
        <v>235087</v>
      </c>
      <c r="H34" s="2028">
        <v>1586</v>
      </c>
      <c r="I34" s="2028">
        <v>168876</v>
      </c>
      <c r="J34" s="2029">
        <f t="shared" si="6"/>
        <v>2388108</v>
      </c>
      <c r="K34" s="2030">
        <f t="shared" si="7"/>
        <v>6.5574962798033987</v>
      </c>
    </row>
    <row r="35" spans="1:11" ht="17.25" customHeight="1" thickBot="1">
      <c r="A35" s="1453" t="s">
        <v>390</v>
      </c>
      <c r="B35" s="2275" t="s">
        <v>169</v>
      </c>
      <c r="C35" s="2276"/>
      <c r="D35" s="2276"/>
      <c r="E35" s="2276"/>
      <c r="F35" s="2276"/>
      <c r="G35" s="2276"/>
      <c r="H35" s="2276"/>
      <c r="I35" s="2276"/>
      <c r="J35" s="2276"/>
      <c r="K35" s="2277"/>
    </row>
  </sheetData>
  <mergeCells count="11">
    <mergeCell ref="H4:H5"/>
    <mergeCell ref="I4:I5"/>
    <mergeCell ref="J4:J5"/>
    <mergeCell ref="K4:K5"/>
    <mergeCell ref="B35:K35"/>
    <mergeCell ref="B4:B5"/>
    <mergeCell ref="C4:C5"/>
    <mergeCell ref="D4:D5"/>
    <mergeCell ref="E4:E5"/>
    <mergeCell ref="F4:F5"/>
    <mergeCell ref="G4:G5"/>
  </mergeCells>
  <phoneticPr fontId="3"/>
  <pageMargins left="0.70866141732283472" right="0.70866141732283472" top="0.74803149606299213" bottom="0.74803149606299213" header="0.31496062992125984" footer="0.31496062992125984"/>
  <pageSetup paperSize="9" scale="94" orientation="landscape" verticalDpi="0" r:id="rId1"/>
  <headerFooter>
    <oddFooter>&amp;C１８</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5"/>
  <sheetViews>
    <sheetView workbookViewId="0"/>
  </sheetViews>
  <sheetFormatPr defaultColWidth="9" defaultRowHeight="13.5"/>
  <cols>
    <col min="1" max="1" width="13.625" style="3" customWidth="1"/>
    <col min="2" max="2" width="12.625" style="3" customWidth="1"/>
    <col min="3" max="3" width="10" style="3" customWidth="1"/>
    <col min="4" max="4" width="12.625" style="3" customWidth="1"/>
    <col min="5" max="5" width="10" style="3" customWidth="1"/>
    <col min="6" max="6" width="12.75" style="3" customWidth="1"/>
    <col min="7" max="7" width="10.125" style="3" customWidth="1"/>
    <col min="8" max="8" width="12.625" style="3" customWidth="1"/>
    <col min="9" max="9" width="10.125" style="3" customWidth="1"/>
    <col min="10" max="10" width="12.625" style="3" customWidth="1"/>
    <col min="11" max="11" width="10" style="3" customWidth="1"/>
    <col min="12" max="12" width="12.625" style="3" customWidth="1"/>
    <col min="13" max="13" width="10.125" style="3" customWidth="1"/>
    <col min="14" max="14" width="14" style="3" bestFit="1" customWidth="1"/>
    <col min="15" max="15" width="10.5" style="3" bestFit="1" customWidth="1"/>
    <col min="16" max="16" width="3.875" style="3" customWidth="1"/>
    <col min="17" max="17" width="9" style="3"/>
    <col min="18" max="26" width="9.125" style="3" bestFit="1" customWidth="1"/>
    <col min="27" max="27" width="10" style="3" bestFit="1" customWidth="1"/>
    <col min="28" max="28" width="9.125" style="3" bestFit="1" customWidth="1"/>
    <col min="29" max="29" width="10" style="3" bestFit="1" customWidth="1"/>
    <col min="30" max="30" width="9.125" style="3" bestFit="1" customWidth="1"/>
    <col min="31" max="31" width="10" style="3" bestFit="1" customWidth="1"/>
    <col min="32" max="32" width="9.125" style="3" bestFit="1" customWidth="1"/>
    <col min="33" max="16384" width="9" style="3"/>
  </cols>
  <sheetData>
    <row r="1" spans="1:15" s="80" customFormat="1" ht="14.25">
      <c r="A1" s="1337"/>
      <c r="B1" s="1337"/>
      <c r="C1" s="1337"/>
      <c r="D1" s="1337"/>
      <c r="E1" s="1337"/>
      <c r="F1" s="1337"/>
      <c r="G1" s="1337"/>
      <c r="H1" s="1337"/>
      <c r="I1" s="1337"/>
      <c r="J1" s="1337"/>
      <c r="K1" s="1337"/>
      <c r="L1" s="1337"/>
      <c r="M1" s="1337"/>
      <c r="N1" s="1421"/>
      <c r="O1" s="1421"/>
    </row>
    <row r="2" spans="1:15" s="80" customFormat="1" ht="14.25">
      <c r="A2" s="1397" t="s">
        <v>337</v>
      </c>
      <c r="B2" s="1337"/>
      <c r="C2" s="1337"/>
      <c r="D2" s="1337"/>
      <c r="E2" s="1337"/>
      <c r="F2" s="1337"/>
      <c r="G2" s="1337"/>
      <c r="H2" s="1337"/>
      <c r="I2" s="1337"/>
      <c r="J2" s="1337"/>
      <c r="K2" s="1337"/>
      <c r="L2" s="1337"/>
      <c r="M2" s="1337"/>
      <c r="N2" s="1421"/>
      <c r="O2" s="1421"/>
    </row>
    <row r="3" spans="1:15" s="80" customFormat="1" ht="15" thickBot="1">
      <c r="A3" s="1419" t="s">
        <v>160</v>
      </c>
      <c r="B3" s="1420"/>
      <c r="C3" s="1420"/>
      <c r="D3" s="1420"/>
      <c r="E3" s="1420"/>
      <c r="F3" s="1420"/>
      <c r="G3" s="1420"/>
      <c r="H3" s="1420"/>
      <c r="I3" s="1420"/>
      <c r="J3" s="1420"/>
      <c r="K3" s="1420"/>
      <c r="L3" s="1420"/>
      <c r="M3" s="1420"/>
      <c r="O3" s="1387" t="s">
        <v>161</v>
      </c>
    </row>
    <row r="4" spans="1:15">
      <c r="A4" s="1194"/>
      <c r="B4" s="2282" t="s">
        <v>162</v>
      </c>
      <c r="C4" s="2283"/>
      <c r="D4" s="2283"/>
      <c r="E4" s="2283"/>
      <c r="F4" s="2283"/>
      <c r="G4" s="2284"/>
      <c r="H4" s="2285" t="s">
        <v>163</v>
      </c>
      <c r="I4" s="2283"/>
      <c r="J4" s="2283"/>
      <c r="K4" s="2283"/>
      <c r="L4" s="2283"/>
      <c r="M4" s="2283"/>
      <c r="N4" s="2286" t="s">
        <v>164</v>
      </c>
      <c r="O4" s="2288" t="s">
        <v>121</v>
      </c>
    </row>
    <row r="5" spans="1:15" s="413" customFormat="1" ht="14.25" thickBot="1">
      <c r="A5" s="1195"/>
      <c r="B5" s="1185" t="s">
        <v>165</v>
      </c>
      <c r="C5" s="1063" t="s">
        <v>121</v>
      </c>
      <c r="D5" s="411" t="s">
        <v>166</v>
      </c>
      <c r="E5" s="1063" t="s">
        <v>121</v>
      </c>
      <c r="F5" s="411" t="s">
        <v>164</v>
      </c>
      <c r="G5" s="1063" t="s">
        <v>121</v>
      </c>
      <c r="H5" s="412" t="s">
        <v>167</v>
      </c>
      <c r="I5" s="1063" t="s">
        <v>121</v>
      </c>
      <c r="J5" s="411" t="s">
        <v>168</v>
      </c>
      <c r="K5" s="1063" t="s">
        <v>121</v>
      </c>
      <c r="L5" s="411" t="s">
        <v>164</v>
      </c>
      <c r="M5" s="1063" t="s">
        <v>121</v>
      </c>
      <c r="N5" s="2287"/>
      <c r="O5" s="2289"/>
    </row>
    <row r="6" spans="1:15" s="11" customFormat="1">
      <c r="A6" s="1772" t="s">
        <v>435</v>
      </c>
      <c r="B6" s="1186">
        <f>SUM(B11:B22)</f>
        <v>4597839</v>
      </c>
      <c r="C6" s="415">
        <v>-17.100000000000001</v>
      </c>
      <c r="D6" s="416">
        <f>SUM(D11:D22)</f>
        <v>3393078</v>
      </c>
      <c r="E6" s="415">
        <v>-3.7</v>
      </c>
      <c r="F6" s="417">
        <f t="shared" ref="F6:F7" si="0">SUM(B6,D6)</f>
        <v>7990917</v>
      </c>
      <c r="G6" s="418">
        <v>-11.9</v>
      </c>
      <c r="H6" s="414">
        <f>SUM(H11:H22)</f>
        <v>4245582</v>
      </c>
      <c r="I6" s="415">
        <v>7.7</v>
      </c>
      <c r="J6" s="419">
        <f>SUM(J11:J22)</f>
        <v>10934380</v>
      </c>
      <c r="K6" s="415">
        <v>-9.5</v>
      </c>
      <c r="L6" s="420">
        <f t="shared" ref="L6:L7" si="1">SUM(H6,J6)</f>
        <v>15179962</v>
      </c>
      <c r="M6" s="421">
        <v>-5.2</v>
      </c>
      <c r="N6" s="422">
        <f t="shared" ref="N6:N7" si="2">SUM(F6,L6)</f>
        <v>23170879</v>
      </c>
      <c r="O6" s="418">
        <v>-7.6</v>
      </c>
    </row>
    <row r="7" spans="1:15" s="11" customFormat="1">
      <c r="A7" s="1814" t="s">
        <v>444</v>
      </c>
      <c r="B7" s="1187">
        <f>SUM(B23:B34)</f>
        <v>6038744</v>
      </c>
      <c r="C7" s="424">
        <f t="shared" ref="C7" si="3">(B7/B6-1)*100</f>
        <v>31.338744136103934</v>
      </c>
      <c r="D7" s="425">
        <f>SUM(D23:D34)</f>
        <v>3293581</v>
      </c>
      <c r="E7" s="424">
        <f t="shared" ref="E7" si="4">(D7/D6-1)*100</f>
        <v>-2.9323522771949273</v>
      </c>
      <c r="F7" s="426">
        <f t="shared" si="0"/>
        <v>9332325</v>
      </c>
      <c r="G7" s="427">
        <f t="shared" ref="G7" si="5">(F7/F6-1)*100</f>
        <v>16.786659153135997</v>
      </c>
      <c r="H7" s="423">
        <f>SUM(H23:H34)</f>
        <v>3880827</v>
      </c>
      <c r="I7" s="424">
        <f t="shared" ref="I7" si="6">(H7/H6-1)*100</f>
        <v>-8.5914016028897819</v>
      </c>
      <c r="J7" s="428">
        <f>SUM(J23:J34)</f>
        <v>10918505</v>
      </c>
      <c r="K7" s="424">
        <f t="shared" ref="K7" si="7">(J7/J6-1)*100</f>
        <v>-0.14518427199347039</v>
      </c>
      <c r="L7" s="429">
        <f t="shared" si="1"/>
        <v>14799332</v>
      </c>
      <c r="M7" s="430">
        <f t="shared" ref="M7" si="8">(L7/L6-1)*100</f>
        <v>-2.507450282154855</v>
      </c>
      <c r="N7" s="431">
        <f t="shared" si="2"/>
        <v>24131657</v>
      </c>
      <c r="O7" s="427">
        <f t="shared" ref="O7" si="9">(N7/N6-1)*100</f>
        <v>4.1464892203701087</v>
      </c>
    </row>
    <row r="8" spans="1:15" s="11" customFormat="1" hidden="1">
      <c r="A8" s="1034" t="s">
        <v>323</v>
      </c>
      <c r="B8" s="1186">
        <v>455183</v>
      </c>
      <c r="C8" s="415">
        <v>-6.4006497912853959</v>
      </c>
      <c r="D8" s="416">
        <v>270656</v>
      </c>
      <c r="E8" s="415">
        <v>-8.6269876101414571</v>
      </c>
      <c r="F8" s="417">
        <f t="shared" ref="F8:F31" si="10">SUM(B8,D8)</f>
        <v>725839</v>
      </c>
      <c r="G8" s="418">
        <v>-7.2433931401114311</v>
      </c>
      <c r="H8" s="414">
        <v>276818</v>
      </c>
      <c r="I8" s="415">
        <v>1.7436432735211671</v>
      </c>
      <c r="J8" s="419">
        <v>1015796</v>
      </c>
      <c r="K8" s="415">
        <v>-15.545212754901394</v>
      </c>
      <c r="L8" s="420">
        <f t="shared" ref="L8:L34" si="11">SUM(H8,J8)</f>
        <v>1292614</v>
      </c>
      <c r="M8" s="421">
        <v>-12.355823636821006</v>
      </c>
      <c r="N8" s="422">
        <f t="shared" ref="N8:N34" si="12">SUM(F8,L8)</f>
        <v>2018453</v>
      </c>
      <c r="O8" s="418">
        <v>-10.583588018409095</v>
      </c>
    </row>
    <row r="9" spans="1:15" s="11" customFormat="1" hidden="1">
      <c r="A9" s="1035">
        <v>2</v>
      </c>
      <c r="B9" s="1187">
        <v>410476</v>
      </c>
      <c r="C9" s="424">
        <v>-20.4533166414415</v>
      </c>
      <c r="D9" s="425">
        <v>312749</v>
      </c>
      <c r="E9" s="424">
        <v>-3.4808720234053903</v>
      </c>
      <c r="F9" s="426">
        <f t="shared" si="10"/>
        <v>723225</v>
      </c>
      <c r="G9" s="427">
        <v>-13.906602844840821</v>
      </c>
      <c r="H9" s="423">
        <v>388433</v>
      </c>
      <c r="I9" s="424">
        <v>33.206562369256723</v>
      </c>
      <c r="J9" s="428">
        <v>816972</v>
      </c>
      <c r="K9" s="424">
        <v>-21.526717850546017</v>
      </c>
      <c r="L9" s="429">
        <f t="shared" si="11"/>
        <v>1205405</v>
      </c>
      <c r="M9" s="430">
        <v>-9.5506440006453133</v>
      </c>
      <c r="N9" s="431">
        <f t="shared" si="12"/>
        <v>1928630</v>
      </c>
      <c r="O9" s="427">
        <v>-11.234795639775175</v>
      </c>
    </row>
    <row r="10" spans="1:15" s="11" customFormat="1" hidden="1">
      <c r="A10" s="1035">
        <v>3</v>
      </c>
      <c r="B10" s="1187">
        <v>424000</v>
      </c>
      <c r="C10" s="424">
        <v>-18.791370433929888</v>
      </c>
      <c r="D10" s="425">
        <v>329511</v>
      </c>
      <c r="E10" s="424">
        <v>-0.15272033089405168</v>
      </c>
      <c r="F10" s="426">
        <f t="shared" si="10"/>
        <v>753511</v>
      </c>
      <c r="G10" s="427">
        <v>-11.572922815495811</v>
      </c>
      <c r="H10" s="423">
        <v>373953</v>
      </c>
      <c r="I10" s="424">
        <v>41.743896476046437</v>
      </c>
      <c r="J10" s="428">
        <v>1200909</v>
      </c>
      <c r="K10" s="424">
        <v>19.301008025860767</v>
      </c>
      <c r="L10" s="429">
        <f t="shared" si="11"/>
        <v>1574862</v>
      </c>
      <c r="M10" s="430">
        <v>23.961544153067749</v>
      </c>
      <c r="N10" s="431">
        <f t="shared" si="12"/>
        <v>2328373</v>
      </c>
      <c r="O10" s="427">
        <v>9.6958829645745759</v>
      </c>
    </row>
    <row r="11" spans="1:15" s="11" customFormat="1">
      <c r="A11" s="1034" t="s">
        <v>451</v>
      </c>
      <c r="B11" s="1188">
        <v>303527</v>
      </c>
      <c r="C11" s="433">
        <v>-41.214988747593615</v>
      </c>
      <c r="D11" s="434">
        <v>266476</v>
      </c>
      <c r="E11" s="433">
        <v>-9.8674441652094167</v>
      </c>
      <c r="F11" s="435">
        <f t="shared" si="10"/>
        <v>570003</v>
      </c>
      <c r="G11" s="436">
        <v>-29.801116525838601</v>
      </c>
      <c r="H11" s="432">
        <v>334076</v>
      </c>
      <c r="I11" s="433">
        <v>21.018789870061184</v>
      </c>
      <c r="J11" s="437">
        <v>837487</v>
      </c>
      <c r="K11" s="433">
        <v>-6.7458068366684554</v>
      </c>
      <c r="L11" s="438">
        <f t="shared" si="11"/>
        <v>1171563</v>
      </c>
      <c r="M11" s="439">
        <v>-0.2179500937722012</v>
      </c>
      <c r="N11" s="440">
        <f t="shared" si="12"/>
        <v>1741566</v>
      </c>
      <c r="O11" s="436">
        <v>-12.312491031440931</v>
      </c>
    </row>
    <row r="12" spans="1:15" s="11" customFormat="1">
      <c r="A12" s="1035">
        <v>5</v>
      </c>
      <c r="B12" s="1187">
        <v>287018</v>
      </c>
      <c r="C12" s="424">
        <v>-39.75766047699706</v>
      </c>
      <c r="D12" s="425">
        <v>257462</v>
      </c>
      <c r="E12" s="424">
        <v>0.29879818461597818</v>
      </c>
      <c r="F12" s="426">
        <f t="shared" si="10"/>
        <v>544480</v>
      </c>
      <c r="G12" s="427">
        <v>-25.732540026789096</v>
      </c>
      <c r="H12" s="423">
        <v>351632</v>
      </c>
      <c r="I12" s="424">
        <v>29.3064202370402</v>
      </c>
      <c r="J12" s="428">
        <v>952572</v>
      </c>
      <c r="K12" s="424">
        <v>-22.559403219984585</v>
      </c>
      <c r="L12" s="429">
        <f t="shared" si="11"/>
        <v>1304204</v>
      </c>
      <c r="M12" s="430">
        <v>-13.169130595437428</v>
      </c>
      <c r="N12" s="431">
        <f t="shared" si="12"/>
        <v>1848684</v>
      </c>
      <c r="O12" s="427">
        <v>-17.289976149134347</v>
      </c>
    </row>
    <row r="13" spans="1:15" s="11" customFormat="1">
      <c r="A13" s="1035">
        <v>6</v>
      </c>
      <c r="B13" s="1187">
        <v>339682</v>
      </c>
      <c r="C13" s="424">
        <v>-29.286541039711555</v>
      </c>
      <c r="D13" s="425">
        <v>281362</v>
      </c>
      <c r="E13" s="424">
        <v>-3.1952630148392003</v>
      </c>
      <c r="F13" s="426">
        <f t="shared" si="10"/>
        <v>621044</v>
      </c>
      <c r="G13" s="427">
        <v>-19.450904200058883</v>
      </c>
      <c r="H13" s="423">
        <v>339037</v>
      </c>
      <c r="I13" s="424">
        <v>-4.3646159487743645</v>
      </c>
      <c r="J13" s="428">
        <v>719459</v>
      </c>
      <c r="K13" s="424">
        <v>-25.825757403928829</v>
      </c>
      <c r="L13" s="429">
        <f t="shared" si="11"/>
        <v>1058496</v>
      </c>
      <c r="M13" s="430">
        <v>-20.081421370693743</v>
      </c>
      <c r="N13" s="431">
        <f t="shared" si="12"/>
        <v>1679540</v>
      </c>
      <c r="O13" s="427">
        <v>-19.849428365134301</v>
      </c>
    </row>
    <row r="14" spans="1:15" s="11" customFormat="1">
      <c r="A14" s="1034">
        <v>7</v>
      </c>
      <c r="B14" s="1188">
        <v>377449</v>
      </c>
      <c r="C14" s="433">
        <v>-19.715958157322678</v>
      </c>
      <c r="D14" s="434">
        <v>292784</v>
      </c>
      <c r="E14" s="433">
        <v>-4.0002098470739433</v>
      </c>
      <c r="F14" s="435">
        <f t="shared" si="10"/>
        <v>670233</v>
      </c>
      <c r="G14" s="436">
        <v>-13.532380542002198</v>
      </c>
      <c r="H14" s="432">
        <v>424568</v>
      </c>
      <c r="I14" s="433">
        <v>36.042860255572215</v>
      </c>
      <c r="J14" s="437">
        <v>909133</v>
      </c>
      <c r="K14" s="433">
        <v>-6.9697025512563959</v>
      </c>
      <c r="L14" s="438">
        <f t="shared" si="11"/>
        <v>1333701</v>
      </c>
      <c r="M14" s="439">
        <v>3.4415602546442825</v>
      </c>
      <c r="N14" s="440">
        <f t="shared" si="12"/>
        <v>2003934</v>
      </c>
      <c r="O14" s="436">
        <v>-2.9315257206021572</v>
      </c>
    </row>
    <row r="15" spans="1:15" s="11" customFormat="1">
      <c r="A15" s="1035">
        <v>8</v>
      </c>
      <c r="B15" s="1187">
        <v>292442</v>
      </c>
      <c r="C15" s="424">
        <v>-38.458268535100473</v>
      </c>
      <c r="D15" s="425">
        <v>279049</v>
      </c>
      <c r="E15" s="424">
        <v>-2.0688275590993288</v>
      </c>
      <c r="F15" s="426">
        <f t="shared" si="10"/>
        <v>571491</v>
      </c>
      <c r="G15" s="427">
        <v>-24.817368448056076</v>
      </c>
      <c r="H15" s="423">
        <v>319062</v>
      </c>
      <c r="I15" s="424">
        <v>17.995865399906073</v>
      </c>
      <c r="J15" s="428">
        <v>956127</v>
      </c>
      <c r="K15" s="424">
        <v>-19.877939024819458</v>
      </c>
      <c r="L15" s="429">
        <f t="shared" si="11"/>
        <v>1275189</v>
      </c>
      <c r="M15" s="430">
        <v>-12.88139483883397</v>
      </c>
      <c r="N15" s="431">
        <f t="shared" si="12"/>
        <v>1846680</v>
      </c>
      <c r="O15" s="427">
        <v>-16.961197476837743</v>
      </c>
    </row>
    <row r="16" spans="1:15" s="11" customFormat="1">
      <c r="A16" s="1035">
        <v>9</v>
      </c>
      <c r="B16" s="1187">
        <v>327068</v>
      </c>
      <c r="C16" s="424">
        <v>-26.238351690978146</v>
      </c>
      <c r="D16" s="425">
        <v>282282</v>
      </c>
      <c r="E16" s="424">
        <v>-9.1092915353234165</v>
      </c>
      <c r="F16" s="426">
        <f t="shared" si="10"/>
        <v>609350</v>
      </c>
      <c r="G16" s="427">
        <v>-19.182742362248582</v>
      </c>
      <c r="H16" s="423">
        <v>386332</v>
      </c>
      <c r="I16" s="424">
        <v>15.391875746714456</v>
      </c>
      <c r="J16" s="428">
        <v>916171</v>
      </c>
      <c r="K16" s="424">
        <v>18.545245165589485</v>
      </c>
      <c r="L16" s="429">
        <f t="shared" si="11"/>
        <v>1302503</v>
      </c>
      <c r="M16" s="430">
        <v>17.592098551431178</v>
      </c>
      <c r="N16" s="431">
        <f t="shared" si="12"/>
        <v>1911853</v>
      </c>
      <c r="O16" s="427">
        <v>2.6977970917958949</v>
      </c>
    </row>
    <row r="17" spans="1:15" s="11" customFormat="1">
      <c r="A17" s="1034">
        <v>10</v>
      </c>
      <c r="B17" s="1188">
        <v>437334</v>
      </c>
      <c r="C17" s="433">
        <v>-7.2981405957215912</v>
      </c>
      <c r="D17" s="434">
        <v>305865</v>
      </c>
      <c r="E17" s="433">
        <v>6.7919640238537582</v>
      </c>
      <c r="F17" s="435">
        <f t="shared" si="10"/>
        <v>743199</v>
      </c>
      <c r="G17" s="436">
        <v>-1.9753988519816024</v>
      </c>
      <c r="H17" s="432">
        <v>424801</v>
      </c>
      <c r="I17" s="433">
        <v>17.049897636688783</v>
      </c>
      <c r="J17" s="437">
        <v>869441</v>
      </c>
      <c r="K17" s="433">
        <v>-20.196040096523905</v>
      </c>
      <c r="L17" s="438">
        <f t="shared" si="11"/>
        <v>1294242</v>
      </c>
      <c r="M17" s="439">
        <v>-10.889056275363295</v>
      </c>
      <c r="N17" s="440">
        <f t="shared" si="12"/>
        <v>2037441</v>
      </c>
      <c r="O17" s="436">
        <v>-7.8318714177791238</v>
      </c>
    </row>
    <row r="18" spans="1:15" s="11" customFormat="1">
      <c r="A18" s="1035">
        <v>11</v>
      </c>
      <c r="B18" s="1187">
        <v>446325</v>
      </c>
      <c r="C18" s="424">
        <v>-5.1838963985494813</v>
      </c>
      <c r="D18" s="425">
        <v>271187</v>
      </c>
      <c r="E18" s="424">
        <v>-7.8541770018552342</v>
      </c>
      <c r="F18" s="426">
        <f t="shared" si="10"/>
        <v>717512</v>
      </c>
      <c r="G18" s="427">
        <v>-6.2111370941493771</v>
      </c>
      <c r="H18" s="423">
        <v>353844</v>
      </c>
      <c r="I18" s="424">
        <v>-1.6520840050251784</v>
      </c>
      <c r="J18" s="428">
        <v>1039434</v>
      </c>
      <c r="K18" s="424">
        <v>-8.7136368267038513</v>
      </c>
      <c r="L18" s="429">
        <f t="shared" si="11"/>
        <v>1393278</v>
      </c>
      <c r="M18" s="430">
        <v>-7.0180988227756869</v>
      </c>
      <c r="N18" s="431">
        <f t="shared" si="12"/>
        <v>2110790</v>
      </c>
      <c r="O18" s="427">
        <v>-6.7453541444570275</v>
      </c>
    </row>
    <row r="19" spans="1:15" s="11" customFormat="1">
      <c r="A19" s="1035">
        <v>12</v>
      </c>
      <c r="B19" s="1187">
        <v>427526</v>
      </c>
      <c r="C19" s="424">
        <v>-5.9259731943836265</v>
      </c>
      <c r="D19" s="425">
        <v>296626</v>
      </c>
      <c r="E19" s="424">
        <v>4.1750662012095319</v>
      </c>
      <c r="F19" s="426">
        <f t="shared" si="10"/>
        <v>724152</v>
      </c>
      <c r="G19" s="427">
        <v>-2.0350516440181599</v>
      </c>
      <c r="H19" s="423">
        <v>366483</v>
      </c>
      <c r="I19" s="424">
        <v>1.6232748891520155</v>
      </c>
      <c r="J19" s="428">
        <v>818388</v>
      </c>
      <c r="K19" s="424">
        <v>5.829638164403006</v>
      </c>
      <c r="L19" s="429">
        <f t="shared" si="11"/>
        <v>1184871</v>
      </c>
      <c r="M19" s="430">
        <v>4.4918760847173056</v>
      </c>
      <c r="N19" s="431">
        <f t="shared" si="12"/>
        <v>1909023</v>
      </c>
      <c r="O19" s="427">
        <v>1.9161500183382696</v>
      </c>
    </row>
    <row r="20" spans="1:15" s="11" customFormat="1">
      <c r="A20" s="1034" t="s">
        <v>324</v>
      </c>
      <c r="B20" s="1186">
        <v>402138</v>
      </c>
      <c r="C20" s="415">
        <f t="shared" ref="C20:C34" si="13">(B20/B8-1)*100</f>
        <v>-11.653554724143911</v>
      </c>
      <c r="D20" s="441">
        <v>271574</v>
      </c>
      <c r="E20" s="415">
        <f t="shared" ref="E20:E34" si="14">(D20/D8-1)*100</f>
        <v>0.33917592811538722</v>
      </c>
      <c r="F20" s="417">
        <f t="shared" si="10"/>
        <v>673712</v>
      </c>
      <c r="G20" s="418">
        <f t="shared" ref="G20:G34" si="15">(F20/F8-1)*100</f>
        <v>-7.1816201664556489</v>
      </c>
      <c r="H20" s="414">
        <v>295876</v>
      </c>
      <c r="I20" s="415">
        <f t="shared" ref="I20:I34" si="16">(H20/H8-1)*100</f>
        <v>6.8846679045437842</v>
      </c>
      <c r="J20" s="442">
        <v>865770</v>
      </c>
      <c r="K20" s="415">
        <f t="shared" ref="K20:K34" si="17">(J20/J8-1)*100</f>
        <v>-14.769304072865019</v>
      </c>
      <c r="L20" s="420">
        <f t="shared" si="11"/>
        <v>1161646</v>
      </c>
      <c r="M20" s="421">
        <f t="shared" ref="M20:M34" si="18">(L20/L8-1)*100</f>
        <v>-10.132027039781399</v>
      </c>
      <c r="N20" s="422">
        <f t="shared" si="12"/>
        <v>1835358</v>
      </c>
      <c r="O20" s="418">
        <f t="shared" ref="O20:O22" si="19">(N20/N8-1)*100</f>
        <v>-9.07105590271361</v>
      </c>
    </row>
    <row r="21" spans="1:15" s="11" customFormat="1">
      <c r="A21" s="1035">
        <v>2</v>
      </c>
      <c r="B21" s="1189">
        <v>476007</v>
      </c>
      <c r="C21" s="444">
        <f t="shared" si="13"/>
        <v>15.96463617848547</v>
      </c>
      <c r="D21" s="445">
        <v>288156</v>
      </c>
      <c r="E21" s="444">
        <f t="shared" si="14"/>
        <v>-7.8634943676878288</v>
      </c>
      <c r="F21" s="445">
        <f t="shared" si="10"/>
        <v>764163</v>
      </c>
      <c r="G21" s="446">
        <f t="shared" si="15"/>
        <v>5.6604791040132829</v>
      </c>
      <c r="H21" s="443">
        <v>357608</v>
      </c>
      <c r="I21" s="444">
        <f t="shared" si="16"/>
        <v>-7.9357315161173281</v>
      </c>
      <c r="J21" s="282">
        <v>883094</v>
      </c>
      <c r="K21" s="444">
        <f t="shared" si="17"/>
        <v>8.0935454336256374</v>
      </c>
      <c r="L21" s="447">
        <f t="shared" si="11"/>
        <v>1240702</v>
      </c>
      <c r="M21" s="448">
        <f t="shared" si="18"/>
        <v>2.9282274422289589</v>
      </c>
      <c r="N21" s="449">
        <f t="shared" si="12"/>
        <v>2004865</v>
      </c>
      <c r="O21" s="446">
        <f t="shared" si="19"/>
        <v>3.9528058777474229</v>
      </c>
    </row>
    <row r="22" spans="1:15" s="11" customFormat="1">
      <c r="A22" s="1035">
        <v>3</v>
      </c>
      <c r="B22" s="1190">
        <v>481323</v>
      </c>
      <c r="C22" s="451">
        <f t="shared" si="13"/>
        <v>13.519575471698108</v>
      </c>
      <c r="D22" s="452">
        <v>300255</v>
      </c>
      <c r="E22" s="451">
        <f t="shared" si="14"/>
        <v>-8.8786110327121133</v>
      </c>
      <c r="F22" s="452">
        <f t="shared" si="10"/>
        <v>781578</v>
      </c>
      <c r="G22" s="453">
        <f t="shared" si="15"/>
        <v>3.7248294981758745</v>
      </c>
      <c r="H22" s="450">
        <v>292263</v>
      </c>
      <c r="I22" s="451">
        <f t="shared" si="16"/>
        <v>-21.844991215473598</v>
      </c>
      <c r="J22" s="454">
        <v>1167304</v>
      </c>
      <c r="K22" s="451">
        <f t="shared" si="17"/>
        <v>-2.7982969567219462</v>
      </c>
      <c r="L22" s="454">
        <f t="shared" si="11"/>
        <v>1459567</v>
      </c>
      <c r="M22" s="455">
        <f t="shared" si="18"/>
        <v>-7.3209589157653188</v>
      </c>
      <c r="N22" s="456">
        <f t="shared" si="12"/>
        <v>2241145</v>
      </c>
      <c r="O22" s="453">
        <f t="shared" si="19"/>
        <v>-3.7463069705755858</v>
      </c>
    </row>
    <row r="23" spans="1:15" s="11" customFormat="1">
      <c r="A23" s="1034">
        <v>4</v>
      </c>
      <c r="B23" s="459">
        <v>452874</v>
      </c>
      <c r="C23" s="458">
        <f t="shared" si="13"/>
        <v>49.203859953150797</v>
      </c>
      <c r="D23" s="459">
        <v>297325</v>
      </c>
      <c r="E23" s="458">
        <f t="shared" si="14"/>
        <v>11.576652306399083</v>
      </c>
      <c r="F23" s="460">
        <f t="shared" si="10"/>
        <v>750199</v>
      </c>
      <c r="G23" s="458">
        <f t="shared" si="15"/>
        <v>31.613166948244142</v>
      </c>
      <c r="H23" s="457">
        <v>350121</v>
      </c>
      <c r="I23" s="458">
        <f t="shared" si="16"/>
        <v>4.8027993630191945</v>
      </c>
      <c r="J23" s="459">
        <v>1056385</v>
      </c>
      <c r="K23" s="458">
        <f t="shared" si="17"/>
        <v>26.137480342978449</v>
      </c>
      <c r="L23" s="460">
        <f t="shared" si="11"/>
        <v>1406506</v>
      </c>
      <c r="M23" s="461">
        <f t="shared" si="18"/>
        <v>20.053808459297539</v>
      </c>
      <c r="N23" s="462">
        <f t="shared" si="12"/>
        <v>2156705</v>
      </c>
      <c r="O23" s="463">
        <f>(N23/N11-1)*100</f>
        <v>23.837109819553206</v>
      </c>
    </row>
    <row r="24" spans="1:15" s="11" customFormat="1">
      <c r="A24" s="1035">
        <v>5</v>
      </c>
      <c r="B24" s="1191">
        <v>378267</v>
      </c>
      <c r="C24" s="465">
        <f t="shared" si="13"/>
        <v>31.792082726518899</v>
      </c>
      <c r="D24" s="466">
        <v>236325</v>
      </c>
      <c r="E24" s="465">
        <f t="shared" si="14"/>
        <v>-8.2097552260139377</v>
      </c>
      <c r="F24" s="467">
        <f t="shared" si="10"/>
        <v>614592</v>
      </c>
      <c r="G24" s="465">
        <f t="shared" si="15"/>
        <v>12.876873347046725</v>
      </c>
      <c r="H24" s="464">
        <v>314317</v>
      </c>
      <c r="I24" s="465">
        <f t="shared" si="16"/>
        <v>-10.611946580515996</v>
      </c>
      <c r="J24" s="466">
        <v>1041264</v>
      </c>
      <c r="K24" s="465">
        <f t="shared" si="17"/>
        <v>9.3107922550736291</v>
      </c>
      <c r="L24" s="467">
        <f t="shared" si="11"/>
        <v>1355581</v>
      </c>
      <c r="M24" s="468">
        <f t="shared" si="18"/>
        <v>3.939337710971591</v>
      </c>
      <c r="N24" s="469">
        <f t="shared" si="12"/>
        <v>1970173</v>
      </c>
      <c r="O24" s="470">
        <f t="shared" ref="O24:O34" si="20">(N24/N12-1)*100</f>
        <v>6.5716477234616599</v>
      </c>
    </row>
    <row r="25" spans="1:15" s="11" customFormat="1">
      <c r="A25" s="1035">
        <v>6</v>
      </c>
      <c r="B25" s="1191">
        <v>487587</v>
      </c>
      <c r="C25" s="465">
        <f t="shared" si="13"/>
        <v>43.54219534741317</v>
      </c>
      <c r="D25" s="466">
        <v>285646</v>
      </c>
      <c r="E25" s="465">
        <f t="shared" si="14"/>
        <v>1.5225936693654463</v>
      </c>
      <c r="F25" s="467">
        <f t="shared" si="10"/>
        <v>773233</v>
      </c>
      <c r="G25" s="465">
        <f t="shared" si="15"/>
        <v>24.505349057393676</v>
      </c>
      <c r="H25" s="464">
        <v>357019</v>
      </c>
      <c r="I25" s="465">
        <f t="shared" si="16"/>
        <v>5.3038458929261401</v>
      </c>
      <c r="J25" s="466">
        <v>936569</v>
      </c>
      <c r="K25" s="465">
        <f t="shared" si="17"/>
        <v>30.17684120985351</v>
      </c>
      <c r="L25" s="467">
        <f t="shared" si="11"/>
        <v>1293588</v>
      </c>
      <c r="M25" s="468">
        <f t="shared" si="18"/>
        <v>22.210003627788865</v>
      </c>
      <c r="N25" s="471">
        <f t="shared" si="12"/>
        <v>2066821</v>
      </c>
      <c r="O25" s="472">
        <f t="shared" si="20"/>
        <v>23.058754182692876</v>
      </c>
    </row>
    <row r="26" spans="1:15" s="11" customFormat="1">
      <c r="A26" s="1034">
        <v>7</v>
      </c>
      <c r="B26" s="1192">
        <v>443090</v>
      </c>
      <c r="C26" s="433">
        <f t="shared" si="13"/>
        <v>17.390693842081983</v>
      </c>
      <c r="D26" s="474">
        <v>302062</v>
      </c>
      <c r="E26" s="433">
        <f t="shared" si="14"/>
        <v>3.1688890103284351</v>
      </c>
      <c r="F26" s="438">
        <f t="shared" si="10"/>
        <v>745152</v>
      </c>
      <c r="G26" s="433">
        <f t="shared" si="15"/>
        <v>11.178053005447364</v>
      </c>
      <c r="H26" s="473">
        <v>292694</v>
      </c>
      <c r="I26" s="433">
        <f t="shared" si="16"/>
        <v>-31.060748808200334</v>
      </c>
      <c r="J26" s="474">
        <v>930951</v>
      </c>
      <c r="K26" s="433">
        <f t="shared" si="17"/>
        <v>2.3998688860705775</v>
      </c>
      <c r="L26" s="438">
        <f t="shared" si="11"/>
        <v>1223645</v>
      </c>
      <c r="M26" s="439">
        <f t="shared" si="18"/>
        <v>-8.2519245318103511</v>
      </c>
      <c r="N26" s="475">
        <f t="shared" si="12"/>
        <v>1968797</v>
      </c>
      <c r="O26" s="436">
        <f t="shared" si="20"/>
        <v>-1.7534010601147565</v>
      </c>
    </row>
    <row r="27" spans="1:15" s="11" customFormat="1">
      <c r="A27" s="1035">
        <v>8</v>
      </c>
      <c r="B27" s="1191">
        <v>394950</v>
      </c>
      <c r="C27" s="465">
        <f t="shared" si="13"/>
        <v>35.052420650932504</v>
      </c>
      <c r="D27" s="466">
        <v>267777</v>
      </c>
      <c r="E27" s="465">
        <f t="shared" si="14"/>
        <v>-4.0394339345419583</v>
      </c>
      <c r="F27" s="467">
        <f t="shared" si="10"/>
        <v>662727</v>
      </c>
      <c r="G27" s="465">
        <f t="shared" si="15"/>
        <v>15.964555872270946</v>
      </c>
      <c r="H27" s="464">
        <v>256089</v>
      </c>
      <c r="I27" s="465">
        <f t="shared" si="16"/>
        <v>-19.736916336009923</v>
      </c>
      <c r="J27" s="466">
        <v>815025</v>
      </c>
      <c r="K27" s="465">
        <f t="shared" si="17"/>
        <v>-14.757662946449578</v>
      </c>
      <c r="L27" s="467">
        <f t="shared" si="11"/>
        <v>1071114</v>
      </c>
      <c r="M27" s="468">
        <f t="shared" si="18"/>
        <v>-16.003510067919347</v>
      </c>
      <c r="N27" s="476">
        <f t="shared" si="12"/>
        <v>1733841</v>
      </c>
      <c r="O27" s="477">
        <f t="shared" si="20"/>
        <v>-6.1103710442523829</v>
      </c>
    </row>
    <row r="28" spans="1:15" s="11" customFormat="1">
      <c r="A28" s="1035">
        <v>9</v>
      </c>
      <c r="B28" s="1191">
        <v>401976</v>
      </c>
      <c r="C28" s="465">
        <f t="shared" si="13"/>
        <v>22.902882580992333</v>
      </c>
      <c r="D28" s="466">
        <v>255409</v>
      </c>
      <c r="E28" s="465">
        <f t="shared" si="14"/>
        <v>-9.5199127114020676</v>
      </c>
      <c r="F28" s="467">
        <f t="shared" si="10"/>
        <v>657385</v>
      </c>
      <c r="G28" s="465">
        <f t="shared" si="15"/>
        <v>7.8829900713875523</v>
      </c>
      <c r="H28" s="464">
        <v>343319</v>
      </c>
      <c r="I28" s="465">
        <f t="shared" si="16"/>
        <v>-11.133688123168673</v>
      </c>
      <c r="J28" s="466">
        <v>947678</v>
      </c>
      <c r="K28" s="465">
        <f t="shared" si="17"/>
        <v>3.4389868266950119</v>
      </c>
      <c r="L28" s="467">
        <f t="shared" si="11"/>
        <v>1290997</v>
      </c>
      <c r="M28" s="468">
        <f t="shared" si="18"/>
        <v>-0.88337608435450354</v>
      </c>
      <c r="N28" s="471">
        <f t="shared" si="12"/>
        <v>1948382</v>
      </c>
      <c r="O28" s="477">
        <f t="shared" si="20"/>
        <v>1.9106594492358964</v>
      </c>
    </row>
    <row r="29" spans="1:15" s="11" customFormat="1">
      <c r="A29" s="1034">
        <v>10</v>
      </c>
      <c r="B29" s="1192">
        <v>435317</v>
      </c>
      <c r="C29" s="433">
        <f t="shared" si="13"/>
        <v>-0.46120356523846606</v>
      </c>
      <c r="D29" s="474">
        <v>281549</v>
      </c>
      <c r="E29" s="433">
        <f t="shared" si="14"/>
        <v>-7.9499125431154223</v>
      </c>
      <c r="F29" s="438">
        <f t="shared" si="10"/>
        <v>716866</v>
      </c>
      <c r="G29" s="433">
        <f t="shared" si="15"/>
        <v>-3.5431963713621784</v>
      </c>
      <c r="H29" s="473">
        <v>318791</v>
      </c>
      <c r="I29" s="433">
        <f t="shared" si="16"/>
        <v>-24.955214323883425</v>
      </c>
      <c r="J29" s="474">
        <v>869904</v>
      </c>
      <c r="K29" s="433">
        <f t="shared" si="17"/>
        <v>5.3252607134934848E-2</v>
      </c>
      <c r="L29" s="438">
        <f t="shared" si="11"/>
        <v>1188695</v>
      </c>
      <c r="M29" s="439">
        <f t="shared" si="18"/>
        <v>-8.1551209124723236</v>
      </c>
      <c r="N29" s="440">
        <f t="shared" si="12"/>
        <v>1905561</v>
      </c>
      <c r="O29" s="436">
        <f t="shared" si="20"/>
        <v>-6.4728254707743682</v>
      </c>
    </row>
    <row r="30" spans="1:15" s="11" customFormat="1">
      <c r="A30" s="1035">
        <v>11</v>
      </c>
      <c r="B30" s="1191">
        <v>1111008</v>
      </c>
      <c r="C30" s="465">
        <f t="shared" si="13"/>
        <v>148.92354226180476</v>
      </c>
      <c r="D30" s="466">
        <v>286469</v>
      </c>
      <c r="E30" s="465">
        <f t="shared" si="14"/>
        <v>5.635225877346639</v>
      </c>
      <c r="F30" s="467">
        <f t="shared" si="10"/>
        <v>1397477</v>
      </c>
      <c r="G30" s="465">
        <f t="shared" si="15"/>
        <v>94.767056160733205</v>
      </c>
      <c r="H30" s="464">
        <v>369165</v>
      </c>
      <c r="I30" s="465">
        <f t="shared" si="16"/>
        <v>4.3298741818428521</v>
      </c>
      <c r="J30" s="466">
        <v>761281</v>
      </c>
      <c r="K30" s="465">
        <f t="shared" si="17"/>
        <v>-26.760044408784012</v>
      </c>
      <c r="L30" s="467">
        <f t="shared" si="11"/>
        <v>1130446</v>
      </c>
      <c r="M30" s="468">
        <f t="shared" si="18"/>
        <v>-18.864289825863899</v>
      </c>
      <c r="N30" s="476">
        <f t="shared" si="12"/>
        <v>2527923</v>
      </c>
      <c r="O30" s="477">
        <f t="shared" si="20"/>
        <v>19.761937473647318</v>
      </c>
    </row>
    <row r="31" spans="1:15" s="11" customFormat="1">
      <c r="A31" s="1035">
        <v>12</v>
      </c>
      <c r="B31" s="1191">
        <v>399283</v>
      </c>
      <c r="C31" s="465">
        <f t="shared" si="13"/>
        <v>-6.606147930184358</v>
      </c>
      <c r="D31" s="466">
        <v>282823</v>
      </c>
      <c r="E31" s="465">
        <f t="shared" si="14"/>
        <v>-4.6533345020328571</v>
      </c>
      <c r="F31" s="467">
        <f t="shared" si="10"/>
        <v>682106</v>
      </c>
      <c r="G31" s="465">
        <f t="shared" si="15"/>
        <v>-5.8062395740120838</v>
      </c>
      <c r="H31" s="464">
        <v>327882</v>
      </c>
      <c r="I31" s="465">
        <f t="shared" si="16"/>
        <v>-10.532821440557949</v>
      </c>
      <c r="J31" s="466">
        <v>844087</v>
      </c>
      <c r="K31" s="465">
        <f t="shared" si="17"/>
        <v>3.1401975591039966</v>
      </c>
      <c r="L31" s="467">
        <f t="shared" si="11"/>
        <v>1171969</v>
      </c>
      <c r="M31" s="468">
        <f t="shared" si="18"/>
        <v>-1.0888949092348499</v>
      </c>
      <c r="N31" s="476">
        <f t="shared" si="12"/>
        <v>1854075</v>
      </c>
      <c r="O31" s="477">
        <f t="shared" si="20"/>
        <v>-2.8783309577726457</v>
      </c>
    </row>
    <row r="32" spans="1:15" s="11" customFormat="1">
      <c r="A32" s="1034" t="s">
        <v>450</v>
      </c>
      <c r="B32" s="1192">
        <v>361027</v>
      </c>
      <c r="C32" s="433">
        <f t="shared" si="13"/>
        <v>-10.223107490463468</v>
      </c>
      <c r="D32" s="474">
        <v>265712</v>
      </c>
      <c r="E32" s="433">
        <f t="shared" si="14"/>
        <v>-2.158527694109158</v>
      </c>
      <c r="F32" s="438">
        <v>626739</v>
      </c>
      <c r="G32" s="433">
        <f t="shared" si="15"/>
        <v>-6.9722670814828858</v>
      </c>
      <c r="H32" s="473">
        <v>304081</v>
      </c>
      <c r="I32" s="433">
        <f t="shared" si="16"/>
        <v>2.7731211723830196</v>
      </c>
      <c r="J32" s="474">
        <v>927722</v>
      </c>
      <c r="K32" s="433">
        <f t="shared" si="17"/>
        <v>7.155711101100759</v>
      </c>
      <c r="L32" s="438">
        <f t="shared" si="11"/>
        <v>1231803</v>
      </c>
      <c r="M32" s="439">
        <f t="shared" si="18"/>
        <v>6.039447473670978</v>
      </c>
      <c r="N32" s="440">
        <f t="shared" si="12"/>
        <v>1858542</v>
      </c>
      <c r="O32" s="436">
        <f t="shared" si="20"/>
        <v>1.2631868006132807</v>
      </c>
    </row>
    <row r="33" spans="1:15" s="11" customFormat="1">
      <c r="A33" s="1035">
        <v>2</v>
      </c>
      <c r="B33" s="1191">
        <v>362967</v>
      </c>
      <c r="C33" s="465">
        <f t="shared" si="13"/>
        <v>-23.747549930988409</v>
      </c>
      <c r="D33" s="466">
        <v>251927</v>
      </c>
      <c r="E33" s="465">
        <f t="shared" si="14"/>
        <v>-12.572703674398589</v>
      </c>
      <c r="F33" s="467">
        <v>614894</v>
      </c>
      <c r="G33" s="465">
        <f t="shared" si="15"/>
        <v>-19.533659703492578</v>
      </c>
      <c r="H33" s="464">
        <v>283320</v>
      </c>
      <c r="I33" s="465">
        <f t="shared" si="16"/>
        <v>-20.773584483568598</v>
      </c>
      <c r="J33" s="466">
        <v>854515</v>
      </c>
      <c r="K33" s="465">
        <f t="shared" si="17"/>
        <v>-3.2362353271565669</v>
      </c>
      <c r="L33" s="467">
        <f t="shared" si="11"/>
        <v>1137835</v>
      </c>
      <c r="M33" s="468">
        <f t="shared" si="18"/>
        <v>-8.2910320125219492</v>
      </c>
      <c r="N33" s="476">
        <f t="shared" si="12"/>
        <v>1752729</v>
      </c>
      <c r="O33" s="477">
        <f t="shared" si="20"/>
        <v>-12.576208373132358</v>
      </c>
    </row>
    <row r="34" spans="1:15" s="11" customFormat="1" ht="14.25" thickBot="1">
      <c r="A34" s="1035">
        <v>3</v>
      </c>
      <c r="B34" s="1191">
        <v>810398</v>
      </c>
      <c r="C34" s="465">
        <f t="shared" si="13"/>
        <v>68.36885002378861</v>
      </c>
      <c r="D34" s="466">
        <v>280557</v>
      </c>
      <c r="E34" s="465">
        <f t="shared" si="14"/>
        <v>-6.5604236399060767</v>
      </c>
      <c r="F34" s="467">
        <v>1090955</v>
      </c>
      <c r="G34" s="465">
        <f t="shared" si="15"/>
        <v>39.583637205755529</v>
      </c>
      <c r="H34" s="464">
        <v>364029</v>
      </c>
      <c r="I34" s="465">
        <f t="shared" si="16"/>
        <v>24.555280688968505</v>
      </c>
      <c r="J34" s="466">
        <v>933124</v>
      </c>
      <c r="K34" s="465">
        <f t="shared" si="17"/>
        <v>-20.061612056499424</v>
      </c>
      <c r="L34" s="467">
        <f t="shared" si="11"/>
        <v>1297153</v>
      </c>
      <c r="M34" s="468">
        <f t="shared" si="18"/>
        <v>-11.127546731325111</v>
      </c>
      <c r="N34" s="476">
        <f t="shared" si="12"/>
        <v>2388108</v>
      </c>
      <c r="O34" s="477">
        <f t="shared" si="20"/>
        <v>6.5574962798033987</v>
      </c>
    </row>
    <row r="35" spans="1:15" ht="14.25" thickBot="1">
      <c r="A35" s="1196" t="s">
        <v>390</v>
      </c>
      <c r="B35" s="1193" t="s">
        <v>169</v>
      </c>
      <c r="C35" s="478"/>
      <c r="D35" s="478"/>
      <c r="E35" s="478"/>
      <c r="F35" s="478"/>
      <c r="G35" s="478"/>
      <c r="H35" s="478"/>
      <c r="I35" s="478"/>
      <c r="J35" s="478"/>
      <c r="K35" s="478"/>
      <c r="L35" s="478"/>
      <c r="M35" s="478"/>
      <c r="N35" s="478"/>
      <c r="O35" s="479"/>
    </row>
    <row r="36" spans="1:15">
      <c r="A36" s="480"/>
      <c r="B36" s="481"/>
      <c r="C36" s="482"/>
      <c r="D36" s="481"/>
      <c r="E36" s="482"/>
      <c r="F36" s="481"/>
      <c r="G36" s="482"/>
      <c r="H36" s="481"/>
      <c r="I36" s="482"/>
      <c r="J36" s="481"/>
      <c r="K36" s="482"/>
      <c r="L36" s="481"/>
      <c r="M36" s="482"/>
      <c r="N36" s="481"/>
      <c r="O36" s="482"/>
    </row>
    <row r="37" spans="1:15">
      <c r="A37" s="480"/>
      <c r="B37" s="483"/>
      <c r="C37" s="484"/>
      <c r="D37" s="483"/>
      <c r="E37" s="484"/>
      <c r="F37" s="483"/>
      <c r="G37" s="484"/>
      <c r="H37" s="483"/>
      <c r="I37" s="484"/>
      <c r="J37" s="483"/>
      <c r="K37" s="484"/>
      <c r="L37" s="483"/>
      <c r="M37" s="484"/>
      <c r="N37" s="483"/>
      <c r="O37" s="484"/>
    </row>
    <row r="38" spans="1:15">
      <c r="A38" s="480"/>
      <c r="B38" s="485"/>
      <c r="C38" s="486"/>
      <c r="D38" s="485"/>
      <c r="E38" s="486"/>
      <c r="F38" s="485"/>
      <c r="G38" s="486"/>
      <c r="H38" s="485"/>
      <c r="I38" s="486"/>
      <c r="J38" s="485"/>
      <c r="K38" s="486"/>
      <c r="L38" s="485"/>
      <c r="M38" s="484"/>
      <c r="N38" s="485"/>
      <c r="O38" s="486"/>
    </row>
    <row r="55" spans="4:12">
      <c r="D55" s="11"/>
      <c r="K55" s="11"/>
      <c r="L55" s="11"/>
    </row>
  </sheetData>
  <mergeCells count="4">
    <mergeCell ref="B4:G4"/>
    <mergeCell ref="H4:M4"/>
    <mergeCell ref="N4:N5"/>
    <mergeCell ref="O4:O5"/>
  </mergeCells>
  <phoneticPr fontId="3"/>
  <pageMargins left="0.70866141732283472" right="0.70866141732283472" top="0.74803149606299213" bottom="0.74803149606299213" header="0.31496062992125984" footer="0.31496062992125984"/>
  <pageSetup paperSize="9" scale="76" orientation="landscape" verticalDpi="0" r:id="rId1"/>
  <headerFooter>
    <oddFooter>&amp;C&amp;12 １９</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zoomScaleNormal="100" workbookViewId="0">
      <selection activeCell="H43" sqref="H43"/>
    </sheetView>
  </sheetViews>
  <sheetFormatPr defaultColWidth="11.125" defaultRowHeight="17.25" customHeight="1"/>
  <cols>
    <col min="1" max="1" width="13.625" style="26" customWidth="1"/>
    <col min="2" max="7" width="15" style="26" customWidth="1"/>
    <col min="8" max="8" width="15.625" style="26" customWidth="1"/>
    <col min="9" max="9" width="14.125" style="26" customWidth="1"/>
    <col min="10" max="10" width="15.875" style="26" customWidth="1"/>
    <col min="11" max="11" width="11.125" style="24"/>
    <col min="12" max="16384" width="11.125" style="26"/>
  </cols>
  <sheetData>
    <row r="1" spans="1:19" s="80" customFormat="1" ht="14.25">
      <c r="A1" s="1337"/>
      <c r="B1" s="1337"/>
      <c r="C1" s="1337"/>
      <c r="D1" s="1337"/>
      <c r="E1" s="1337"/>
      <c r="F1" s="1337"/>
      <c r="G1" s="1337"/>
      <c r="H1" s="1337"/>
      <c r="I1" s="1337"/>
      <c r="J1" s="1337"/>
      <c r="K1" s="1337"/>
      <c r="L1" s="1337"/>
      <c r="M1" s="1337"/>
      <c r="N1" s="1337"/>
      <c r="O1" s="1421"/>
      <c r="P1" s="1421"/>
    </row>
    <row r="2" spans="1:19" s="80" customFormat="1" ht="14.25">
      <c r="A2" s="1397" t="s">
        <v>337</v>
      </c>
      <c r="B2" s="1337"/>
      <c r="C2" s="1337"/>
      <c r="D2" s="1337"/>
      <c r="E2" s="1337"/>
      <c r="F2" s="1337"/>
      <c r="G2" s="1337"/>
      <c r="H2" s="1337"/>
      <c r="I2" s="1337"/>
      <c r="J2" s="1337"/>
      <c r="K2" s="1337"/>
      <c r="L2" s="1337"/>
      <c r="M2" s="1337"/>
      <c r="N2" s="1337"/>
      <c r="O2" s="1421"/>
      <c r="P2" s="1421"/>
    </row>
    <row r="3" spans="1:19" s="80" customFormat="1" ht="15" thickBot="1">
      <c r="A3" s="1419" t="s">
        <v>170</v>
      </c>
      <c r="B3" s="1420"/>
      <c r="C3" s="1420"/>
      <c r="D3" s="1420"/>
      <c r="E3" s="1420"/>
      <c r="F3" s="1420"/>
      <c r="G3" s="1420"/>
      <c r="H3" s="1420"/>
      <c r="I3" s="1420"/>
      <c r="J3" s="1387" t="s">
        <v>171</v>
      </c>
      <c r="K3" s="1337"/>
      <c r="L3" s="1337"/>
      <c r="M3" s="1337"/>
      <c r="N3" s="1337"/>
      <c r="O3" s="1421"/>
      <c r="P3" s="1421"/>
    </row>
    <row r="4" spans="1:19" ht="13.5">
      <c r="A4" s="1171"/>
      <c r="B4" s="2295" t="s">
        <v>172</v>
      </c>
      <c r="C4" s="2297" t="s">
        <v>173</v>
      </c>
      <c r="D4" s="2297" t="s">
        <v>174</v>
      </c>
      <c r="E4" s="2297" t="s">
        <v>175</v>
      </c>
      <c r="F4" s="2297" t="s">
        <v>176</v>
      </c>
      <c r="G4" s="2297" t="s">
        <v>177</v>
      </c>
      <c r="H4" s="2176" t="s">
        <v>178</v>
      </c>
      <c r="I4" s="2300" t="s">
        <v>332</v>
      </c>
      <c r="J4" s="2290" t="s">
        <v>179</v>
      </c>
      <c r="K4" s="16"/>
      <c r="L4" s="16"/>
      <c r="M4" s="16"/>
      <c r="N4" s="16"/>
      <c r="O4" s="409"/>
      <c r="P4" s="409"/>
      <c r="Q4" s="3"/>
      <c r="R4" s="3"/>
      <c r="S4" s="3"/>
    </row>
    <row r="5" spans="1:19" ht="14.25" thickBot="1">
      <c r="A5" s="1199"/>
      <c r="B5" s="2296"/>
      <c r="C5" s="2298"/>
      <c r="D5" s="2298"/>
      <c r="E5" s="2298"/>
      <c r="F5" s="2298"/>
      <c r="G5" s="2298"/>
      <c r="H5" s="2299"/>
      <c r="I5" s="2301"/>
      <c r="J5" s="2291"/>
      <c r="K5" s="16"/>
      <c r="L5" s="16"/>
      <c r="M5" s="16"/>
      <c r="N5" s="16"/>
      <c r="O5" s="409"/>
      <c r="P5" s="409"/>
      <c r="Q5" s="3"/>
      <c r="R5" s="3"/>
      <c r="S5" s="3"/>
    </row>
    <row r="6" spans="1:19" s="492" customFormat="1" ht="13.5">
      <c r="A6" s="1772" t="s">
        <v>435</v>
      </c>
      <c r="B6" s="1192">
        <f>SUM(B11:B22)</f>
        <v>604128</v>
      </c>
      <c r="C6" s="1192">
        <f t="shared" ref="C6:G6" si="0">SUM(C11:C22)</f>
        <v>1415978</v>
      </c>
      <c r="D6" s="1192">
        <f t="shared" si="0"/>
        <v>480944</v>
      </c>
      <c r="E6" s="1192">
        <f t="shared" si="0"/>
        <v>1099848</v>
      </c>
      <c r="F6" s="1192">
        <f t="shared" si="0"/>
        <v>1592928</v>
      </c>
      <c r="G6" s="1192">
        <f t="shared" si="0"/>
        <v>498592</v>
      </c>
      <c r="H6" s="487">
        <f t="shared" ref="H6:H7" si="1">SUM(B6:G6)</f>
        <v>5692418</v>
      </c>
      <c r="I6" s="489">
        <v>-3.1</v>
      </c>
      <c r="J6" s="490">
        <f>SUM(J11:J22)</f>
        <v>3135410</v>
      </c>
      <c r="K6" s="17"/>
      <c r="L6" s="17"/>
      <c r="M6" s="17"/>
      <c r="N6" s="17"/>
      <c r="O6" s="491"/>
      <c r="P6" s="491"/>
      <c r="Q6" s="11"/>
      <c r="R6" s="11"/>
      <c r="S6" s="11"/>
    </row>
    <row r="7" spans="1:19" s="492" customFormat="1" ht="13.5">
      <c r="A7" s="1814" t="s">
        <v>444</v>
      </c>
      <c r="B7" s="1191">
        <f>SUM(B23:B34)</f>
        <v>680832</v>
      </c>
      <c r="C7" s="1191">
        <f t="shared" ref="C7:G7" si="2">SUM(C23:C34)</f>
        <v>1547321</v>
      </c>
      <c r="D7" s="1191">
        <f t="shared" si="2"/>
        <v>439168</v>
      </c>
      <c r="E7" s="1191">
        <f t="shared" si="2"/>
        <v>944376</v>
      </c>
      <c r="F7" s="1191">
        <f t="shared" si="2"/>
        <v>1502624</v>
      </c>
      <c r="G7" s="1191">
        <f t="shared" si="2"/>
        <v>443456</v>
      </c>
      <c r="H7" s="493">
        <f t="shared" si="1"/>
        <v>5557777</v>
      </c>
      <c r="I7" s="495">
        <f t="shared" ref="I7" si="3">(H7/H6-1)*100</f>
        <v>-2.365269029786643</v>
      </c>
      <c r="J7" s="496">
        <f>SUM(J23:J34)</f>
        <v>3245504</v>
      </c>
      <c r="K7" s="17"/>
      <c r="L7" s="17"/>
      <c r="M7" s="17"/>
      <c r="N7" s="17"/>
      <c r="O7" s="491"/>
      <c r="P7" s="491"/>
      <c r="Q7" s="11"/>
      <c r="R7" s="11"/>
      <c r="S7" s="11"/>
    </row>
    <row r="8" spans="1:19" s="492" customFormat="1" ht="13.5" hidden="1">
      <c r="A8" s="1034" t="s">
        <v>323</v>
      </c>
      <c r="B8" s="1192">
        <v>51680</v>
      </c>
      <c r="C8" s="487">
        <v>114336</v>
      </c>
      <c r="D8" s="487">
        <v>43072</v>
      </c>
      <c r="E8" s="487">
        <v>81280</v>
      </c>
      <c r="F8" s="487">
        <v>121344</v>
      </c>
      <c r="G8" s="488">
        <v>25760</v>
      </c>
      <c r="H8" s="487">
        <f t="shared" ref="H8:H9" si="4">SUM(B8:G8)</f>
        <v>437472</v>
      </c>
      <c r="I8" s="489">
        <v>-3.8241947646235008</v>
      </c>
      <c r="J8" s="490">
        <v>226886</v>
      </c>
      <c r="K8" s="17"/>
      <c r="L8" s="17"/>
      <c r="M8" s="17"/>
      <c r="N8" s="17"/>
      <c r="O8" s="491"/>
      <c r="P8" s="491"/>
      <c r="Q8" s="11"/>
      <c r="R8" s="11"/>
      <c r="S8" s="11"/>
    </row>
    <row r="9" spans="1:19" s="492" customFormat="1" ht="13.5" hidden="1">
      <c r="A9" s="1035">
        <v>2</v>
      </c>
      <c r="B9" s="1191">
        <v>58848</v>
      </c>
      <c r="C9" s="493">
        <v>119218</v>
      </c>
      <c r="D9" s="493">
        <v>41248</v>
      </c>
      <c r="E9" s="493">
        <v>78080</v>
      </c>
      <c r="F9" s="493">
        <v>130432</v>
      </c>
      <c r="G9" s="494">
        <v>34816</v>
      </c>
      <c r="H9" s="493">
        <f t="shared" si="4"/>
        <v>462642</v>
      </c>
      <c r="I9" s="495">
        <v>8.0227513647549884</v>
      </c>
      <c r="J9" s="496">
        <v>233312</v>
      </c>
      <c r="K9" s="17"/>
      <c r="L9" s="17"/>
      <c r="M9" s="17"/>
      <c r="N9" s="17"/>
      <c r="O9" s="491"/>
      <c r="P9" s="491"/>
      <c r="Q9" s="11"/>
      <c r="R9" s="11"/>
      <c r="S9" s="11"/>
    </row>
    <row r="10" spans="1:19" s="492" customFormat="1" ht="13.5" hidden="1">
      <c r="A10" s="1035">
        <v>3</v>
      </c>
      <c r="B10" s="1191">
        <v>56864</v>
      </c>
      <c r="C10" s="493">
        <v>128935</v>
      </c>
      <c r="D10" s="493">
        <v>45648</v>
      </c>
      <c r="E10" s="493">
        <v>111328</v>
      </c>
      <c r="F10" s="493">
        <v>126336</v>
      </c>
      <c r="G10" s="494">
        <v>35040</v>
      </c>
      <c r="H10" s="493">
        <f t="shared" ref="H10:H34" si="5">SUM(B10:G10)</f>
        <v>504151</v>
      </c>
      <c r="I10" s="495">
        <v>-0.11332948964085654</v>
      </c>
      <c r="J10" s="496">
        <v>247456</v>
      </c>
      <c r="K10" s="17"/>
      <c r="L10" s="17"/>
      <c r="M10" s="17"/>
      <c r="N10" s="17"/>
      <c r="O10" s="491"/>
      <c r="P10" s="491"/>
      <c r="Q10" s="11"/>
      <c r="R10" s="11"/>
      <c r="S10" s="11"/>
    </row>
    <row r="11" spans="1:19" s="492" customFormat="1" ht="13.5">
      <c r="A11" s="1034" t="s">
        <v>452</v>
      </c>
      <c r="B11" s="1192">
        <v>67328</v>
      </c>
      <c r="C11" s="487">
        <v>141971</v>
      </c>
      <c r="D11" s="487">
        <v>38928</v>
      </c>
      <c r="E11" s="487">
        <v>95936</v>
      </c>
      <c r="F11" s="487">
        <v>113984</v>
      </c>
      <c r="G11" s="488">
        <v>26976</v>
      </c>
      <c r="H11" s="487">
        <f t="shared" si="5"/>
        <v>485123</v>
      </c>
      <c r="I11" s="489">
        <v>1.6984577198907447</v>
      </c>
      <c r="J11" s="490">
        <v>244294</v>
      </c>
      <c r="K11" s="17"/>
      <c r="L11" s="17"/>
      <c r="M11" s="17"/>
      <c r="N11" s="17"/>
      <c r="O11" s="491"/>
      <c r="P11" s="491"/>
      <c r="Q11" s="11"/>
      <c r="R11" s="11"/>
      <c r="S11" s="11"/>
    </row>
    <row r="12" spans="1:19" s="492" customFormat="1" ht="13.5">
      <c r="A12" s="1035">
        <v>5</v>
      </c>
      <c r="B12" s="1191">
        <v>47744</v>
      </c>
      <c r="C12" s="493">
        <v>120390</v>
      </c>
      <c r="D12" s="493">
        <v>33168</v>
      </c>
      <c r="E12" s="493">
        <v>92896</v>
      </c>
      <c r="F12" s="493">
        <v>113408</v>
      </c>
      <c r="G12" s="494">
        <v>37888</v>
      </c>
      <c r="H12" s="493">
        <f t="shared" si="5"/>
        <v>445494</v>
      </c>
      <c r="I12" s="495">
        <v>-2.1369793199801368</v>
      </c>
      <c r="J12" s="496">
        <v>259142</v>
      </c>
      <c r="K12" s="17"/>
      <c r="L12" s="17"/>
      <c r="M12" s="17"/>
      <c r="N12" s="17"/>
      <c r="O12" s="491"/>
      <c r="P12" s="491"/>
      <c r="Q12" s="11"/>
      <c r="R12" s="11"/>
      <c r="S12" s="11"/>
    </row>
    <row r="13" spans="1:19" s="492" customFormat="1" ht="13.5">
      <c r="A13" s="1035">
        <v>6</v>
      </c>
      <c r="B13" s="1191">
        <v>51360</v>
      </c>
      <c r="C13" s="493">
        <v>105145</v>
      </c>
      <c r="D13" s="493">
        <v>42960</v>
      </c>
      <c r="E13" s="493">
        <v>106112</v>
      </c>
      <c r="F13" s="493">
        <v>146560</v>
      </c>
      <c r="G13" s="494">
        <v>44576</v>
      </c>
      <c r="H13" s="493">
        <f t="shared" si="5"/>
        <v>496713</v>
      </c>
      <c r="I13" s="495">
        <v>2.6775673887878382</v>
      </c>
      <c r="J13" s="496">
        <v>293446</v>
      </c>
      <c r="K13" s="17"/>
      <c r="L13" s="17"/>
      <c r="M13" s="17"/>
      <c r="N13" s="17"/>
      <c r="O13" s="491"/>
      <c r="P13" s="491"/>
      <c r="Q13" s="11"/>
      <c r="R13" s="11"/>
      <c r="S13" s="11"/>
    </row>
    <row r="14" spans="1:19" s="492" customFormat="1" ht="13.5">
      <c r="A14" s="1034">
        <v>7</v>
      </c>
      <c r="B14" s="1192">
        <v>59552</v>
      </c>
      <c r="C14" s="487">
        <v>122489</v>
      </c>
      <c r="D14" s="487">
        <v>46352</v>
      </c>
      <c r="E14" s="487">
        <v>94080</v>
      </c>
      <c r="F14" s="487">
        <v>118752</v>
      </c>
      <c r="G14" s="488">
        <v>37824</v>
      </c>
      <c r="H14" s="487">
        <f t="shared" si="5"/>
        <v>479049</v>
      </c>
      <c r="I14" s="489">
        <v>-5.3608858421328121</v>
      </c>
      <c r="J14" s="490">
        <v>288224</v>
      </c>
      <c r="K14" s="17"/>
      <c r="L14" s="17"/>
      <c r="M14" s="17"/>
      <c r="N14" s="17"/>
      <c r="O14" s="491"/>
      <c r="P14" s="491"/>
      <c r="Q14" s="11"/>
      <c r="R14" s="11"/>
      <c r="S14" s="11"/>
    </row>
    <row r="15" spans="1:19" s="492" customFormat="1" ht="13.5">
      <c r="A15" s="1035">
        <v>8</v>
      </c>
      <c r="B15" s="1191">
        <v>36448</v>
      </c>
      <c r="C15" s="493">
        <v>114618</v>
      </c>
      <c r="D15" s="493">
        <v>37280</v>
      </c>
      <c r="E15" s="493">
        <v>87488</v>
      </c>
      <c r="F15" s="493">
        <v>120576</v>
      </c>
      <c r="G15" s="494">
        <v>57888</v>
      </c>
      <c r="H15" s="493">
        <f t="shared" si="5"/>
        <v>454298</v>
      </c>
      <c r="I15" s="495">
        <v>-11.443748111616847</v>
      </c>
      <c r="J15" s="496">
        <v>271488</v>
      </c>
      <c r="K15" s="17"/>
      <c r="L15" s="17"/>
      <c r="M15" s="17"/>
      <c r="N15" s="17"/>
      <c r="O15" s="491"/>
      <c r="P15" s="491"/>
      <c r="Q15" s="11"/>
      <c r="R15" s="11"/>
      <c r="S15" s="11"/>
    </row>
    <row r="16" spans="1:19" s="492" customFormat="1" ht="13.5">
      <c r="A16" s="1035">
        <v>9</v>
      </c>
      <c r="B16" s="1191">
        <v>28544</v>
      </c>
      <c r="C16" s="493">
        <v>118745</v>
      </c>
      <c r="D16" s="493">
        <v>41552</v>
      </c>
      <c r="E16" s="493">
        <v>80800</v>
      </c>
      <c r="F16" s="493">
        <v>120032</v>
      </c>
      <c r="G16" s="494">
        <v>38144</v>
      </c>
      <c r="H16" s="493">
        <f t="shared" si="5"/>
        <v>427817</v>
      </c>
      <c r="I16" s="495">
        <v>-15.618115151646638</v>
      </c>
      <c r="J16" s="496">
        <v>280064</v>
      </c>
      <c r="K16" s="17"/>
      <c r="L16" s="17"/>
      <c r="M16" s="17"/>
      <c r="N16" s="17"/>
      <c r="O16" s="491"/>
      <c r="P16" s="491"/>
      <c r="Q16" s="11"/>
      <c r="R16" s="11"/>
      <c r="S16" s="11"/>
    </row>
    <row r="17" spans="1:19" s="492" customFormat="1" ht="13.5">
      <c r="A17" s="1034">
        <v>10</v>
      </c>
      <c r="B17" s="1192">
        <v>46560</v>
      </c>
      <c r="C17" s="487">
        <v>124992</v>
      </c>
      <c r="D17" s="487">
        <v>48336</v>
      </c>
      <c r="E17" s="487">
        <v>96320</v>
      </c>
      <c r="F17" s="487">
        <v>148672</v>
      </c>
      <c r="G17" s="488">
        <v>59488</v>
      </c>
      <c r="H17" s="487">
        <f t="shared" si="5"/>
        <v>524368</v>
      </c>
      <c r="I17" s="489">
        <v>1.8390014352329231</v>
      </c>
      <c r="J17" s="490">
        <v>310912</v>
      </c>
      <c r="K17" s="17"/>
      <c r="L17" s="17"/>
      <c r="M17" s="17"/>
      <c r="N17" s="17"/>
      <c r="O17" s="491"/>
      <c r="P17" s="491"/>
      <c r="Q17" s="11"/>
      <c r="R17" s="11"/>
      <c r="S17" s="11"/>
    </row>
    <row r="18" spans="1:19" s="492" customFormat="1" ht="13.5">
      <c r="A18" s="1035">
        <v>11</v>
      </c>
      <c r="B18" s="1191">
        <v>52608</v>
      </c>
      <c r="C18" s="493">
        <v>112416</v>
      </c>
      <c r="D18" s="493">
        <v>34112</v>
      </c>
      <c r="E18" s="493">
        <v>91904</v>
      </c>
      <c r="F18" s="493">
        <v>131488</v>
      </c>
      <c r="G18" s="494">
        <v>51712</v>
      </c>
      <c r="H18" s="493">
        <f t="shared" si="5"/>
        <v>474240</v>
      </c>
      <c r="I18" s="495">
        <v>-14.586132493795322</v>
      </c>
      <c r="J18" s="496">
        <v>248448</v>
      </c>
      <c r="K18" s="17"/>
      <c r="L18" s="17"/>
      <c r="M18" s="17"/>
      <c r="N18" s="17"/>
      <c r="O18" s="491"/>
      <c r="P18" s="491"/>
      <c r="Q18" s="11"/>
      <c r="R18" s="11"/>
      <c r="S18" s="11"/>
    </row>
    <row r="19" spans="1:19" s="492" customFormat="1" ht="13.5">
      <c r="A19" s="1035">
        <v>12</v>
      </c>
      <c r="B19" s="1191">
        <v>47136</v>
      </c>
      <c r="C19" s="493">
        <v>106022</v>
      </c>
      <c r="D19" s="493">
        <v>37472</v>
      </c>
      <c r="E19" s="493">
        <v>101154</v>
      </c>
      <c r="F19" s="493">
        <v>152480</v>
      </c>
      <c r="G19" s="494">
        <v>31776</v>
      </c>
      <c r="H19" s="493">
        <f t="shared" si="5"/>
        <v>476040</v>
      </c>
      <c r="I19" s="495">
        <v>3.4266992274066377</v>
      </c>
      <c r="J19" s="496">
        <v>232704</v>
      </c>
      <c r="K19" s="17"/>
      <c r="L19" s="17"/>
      <c r="M19" s="17"/>
      <c r="N19" s="17"/>
      <c r="O19" s="491"/>
      <c r="P19" s="491"/>
      <c r="Q19" s="11"/>
      <c r="R19" s="11"/>
      <c r="S19" s="11"/>
    </row>
    <row r="20" spans="1:19" ht="13.5">
      <c r="A20" s="1034" t="s">
        <v>324</v>
      </c>
      <c r="B20" s="1192">
        <v>52640</v>
      </c>
      <c r="C20" s="487">
        <v>106669</v>
      </c>
      <c r="D20" s="487">
        <v>40752</v>
      </c>
      <c r="E20" s="487">
        <v>85218</v>
      </c>
      <c r="F20" s="487">
        <v>138592</v>
      </c>
      <c r="G20" s="488">
        <v>37280</v>
      </c>
      <c r="H20" s="487">
        <f t="shared" si="5"/>
        <v>461151</v>
      </c>
      <c r="I20" s="489">
        <f t="shared" ref="I20:I31" si="6">(H20/H8-1)*100</f>
        <v>5.412689269256088</v>
      </c>
      <c r="J20" s="490">
        <v>232224</v>
      </c>
      <c r="K20" s="16"/>
      <c r="L20" s="16"/>
      <c r="M20" s="16"/>
      <c r="N20" s="16"/>
      <c r="O20" s="409"/>
      <c r="P20" s="409"/>
      <c r="Q20" s="3"/>
      <c r="R20" s="3"/>
      <c r="S20" s="3"/>
    </row>
    <row r="21" spans="1:19" ht="13.5">
      <c r="A21" s="1035">
        <v>2</v>
      </c>
      <c r="B21" s="1191">
        <v>52256</v>
      </c>
      <c r="C21" s="493">
        <v>119865</v>
      </c>
      <c r="D21" s="493">
        <v>37712</v>
      </c>
      <c r="E21" s="493">
        <v>89378</v>
      </c>
      <c r="F21" s="493">
        <v>126976</v>
      </c>
      <c r="G21" s="494">
        <v>33632</v>
      </c>
      <c r="H21" s="493">
        <f t="shared" si="5"/>
        <v>459819</v>
      </c>
      <c r="I21" s="495">
        <f t="shared" si="6"/>
        <v>-0.61019103323952661</v>
      </c>
      <c r="J21" s="496">
        <v>211776</v>
      </c>
      <c r="K21" s="16"/>
      <c r="L21" s="16"/>
      <c r="M21" s="16"/>
      <c r="N21" s="16"/>
      <c r="O21" s="409"/>
      <c r="P21" s="409"/>
      <c r="Q21" s="3"/>
      <c r="R21" s="3"/>
      <c r="S21" s="3"/>
    </row>
    <row r="22" spans="1:19" ht="13.5">
      <c r="A22" s="1035">
        <v>3</v>
      </c>
      <c r="B22" s="1197">
        <v>61952</v>
      </c>
      <c r="C22" s="497">
        <v>122656</v>
      </c>
      <c r="D22" s="497">
        <v>42320</v>
      </c>
      <c r="E22" s="497">
        <v>78562</v>
      </c>
      <c r="F22" s="497">
        <v>161408</v>
      </c>
      <c r="G22" s="498">
        <v>41408</v>
      </c>
      <c r="H22" s="493">
        <f t="shared" si="5"/>
        <v>508306</v>
      </c>
      <c r="I22" s="499">
        <f t="shared" si="6"/>
        <v>0.82415784159903804</v>
      </c>
      <c r="J22" s="500">
        <v>262688</v>
      </c>
      <c r="K22" s="16"/>
      <c r="L22" s="16"/>
      <c r="M22" s="16"/>
      <c r="N22" s="16"/>
      <c r="O22" s="409"/>
      <c r="P22" s="409"/>
      <c r="Q22" s="3"/>
      <c r="R22" s="3"/>
      <c r="S22" s="3"/>
    </row>
    <row r="23" spans="1:19" ht="13.5">
      <c r="A23" s="1034">
        <v>4</v>
      </c>
      <c r="B23" s="459">
        <v>66912</v>
      </c>
      <c r="C23" s="501">
        <v>134643</v>
      </c>
      <c r="D23" s="501">
        <v>42128</v>
      </c>
      <c r="E23" s="501">
        <v>86914</v>
      </c>
      <c r="F23" s="501">
        <v>143744</v>
      </c>
      <c r="G23" s="501">
        <v>32896</v>
      </c>
      <c r="H23" s="487">
        <f t="shared" si="5"/>
        <v>507237</v>
      </c>
      <c r="I23" s="502">
        <f>(H23/H11-1)*100</f>
        <v>4.5584315730237579</v>
      </c>
      <c r="J23" s="503">
        <v>240544</v>
      </c>
      <c r="K23" s="16"/>
      <c r="L23" s="16"/>
      <c r="M23" s="16"/>
      <c r="N23" s="16"/>
      <c r="O23" s="409"/>
      <c r="P23" s="409"/>
      <c r="Q23" s="3"/>
      <c r="R23" s="3"/>
      <c r="S23" s="3"/>
    </row>
    <row r="24" spans="1:19" ht="13.5">
      <c r="A24" s="1035">
        <v>5</v>
      </c>
      <c r="B24" s="1191">
        <v>67488</v>
      </c>
      <c r="C24" s="493">
        <v>121990</v>
      </c>
      <c r="D24" s="493">
        <v>33568</v>
      </c>
      <c r="E24" s="493">
        <v>78850</v>
      </c>
      <c r="F24" s="493">
        <v>127936</v>
      </c>
      <c r="G24" s="493">
        <v>47840</v>
      </c>
      <c r="H24" s="493">
        <f t="shared" si="5"/>
        <v>477672</v>
      </c>
      <c r="I24" s="495">
        <f t="shared" si="6"/>
        <v>7.222992902261316</v>
      </c>
      <c r="J24" s="496">
        <v>242048</v>
      </c>
      <c r="K24" s="16"/>
      <c r="L24" s="16"/>
      <c r="M24" s="16"/>
      <c r="N24" s="16"/>
      <c r="O24" s="409"/>
      <c r="P24" s="409"/>
      <c r="Q24" s="3"/>
      <c r="R24" s="3"/>
      <c r="S24" s="3"/>
    </row>
    <row r="25" spans="1:19" ht="13.5">
      <c r="A25" s="1035">
        <v>6</v>
      </c>
      <c r="B25" s="1191">
        <v>64096</v>
      </c>
      <c r="C25" s="493">
        <v>129556</v>
      </c>
      <c r="D25" s="493">
        <v>40512</v>
      </c>
      <c r="E25" s="493">
        <v>93314</v>
      </c>
      <c r="F25" s="493">
        <v>153920</v>
      </c>
      <c r="G25" s="493">
        <v>50976</v>
      </c>
      <c r="H25" s="493">
        <f t="shared" si="5"/>
        <v>532374</v>
      </c>
      <c r="I25" s="495">
        <f>(H25/H13-1)*100</f>
        <v>7.1793973582330306</v>
      </c>
      <c r="J25" s="496">
        <v>273952</v>
      </c>
      <c r="K25" s="16"/>
      <c r="L25" s="16"/>
      <c r="M25" s="16"/>
      <c r="N25" s="16"/>
      <c r="O25" s="409"/>
      <c r="P25" s="409"/>
      <c r="Q25" s="3"/>
      <c r="R25" s="3"/>
      <c r="S25" s="3"/>
    </row>
    <row r="26" spans="1:19" ht="13.5">
      <c r="A26" s="1034">
        <v>7</v>
      </c>
      <c r="B26" s="1192">
        <v>56768</v>
      </c>
      <c r="C26" s="487">
        <v>141063</v>
      </c>
      <c r="D26" s="487">
        <v>37264</v>
      </c>
      <c r="E26" s="487">
        <v>88258</v>
      </c>
      <c r="F26" s="487">
        <v>124544</v>
      </c>
      <c r="G26" s="487">
        <v>40800</v>
      </c>
      <c r="H26" s="487">
        <f t="shared" si="5"/>
        <v>488697</v>
      </c>
      <c r="I26" s="489">
        <f t="shared" si="6"/>
        <v>2.0139902181196545</v>
      </c>
      <c r="J26" s="490">
        <v>305088</v>
      </c>
      <c r="K26" s="16"/>
      <c r="L26" s="16"/>
      <c r="M26" s="16"/>
      <c r="N26" s="16"/>
      <c r="O26" s="409"/>
      <c r="P26" s="409"/>
      <c r="Q26" s="3"/>
      <c r="R26" s="3"/>
      <c r="S26" s="3"/>
    </row>
    <row r="27" spans="1:19" ht="13.5">
      <c r="A27" s="1035">
        <v>8</v>
      </c>
      <c r="B27" s="1191">
        <v>38016</v>
      </c>
      <c r="C27" s="493">
        <v>115513</v>
      </c>
      <c r="D27" s="493">
        <v>40560</v>
      </c>
      <c r="E27" s="493">
        <v>77282</v>
      </c>
      <c r="F27" s="493">
        <v>101184</v>
      </c>
      <c r="G27" s="493">
        <v>23712</v>
      </c>
      <c r="H27" s="493">
        <f t="shared" si="5"/>
        <v>396267</v>
      </c>
      <c r="I27" s="495">
        <f t="shared" si="6"/>
        <v>-12.773774042588782</v>
      </c>
      <c r="J27" s="496">
        <v>230400</v>
      </c>
      <c r="K27" s="16"/>
      <c r="L27" s="16"/>
      <c r="M27" s="16"/>
      <c r="N27" s="16"/>
      <c r="O27" s="409"/>
      <c r="P27" s="409"/>
      <c r="Q27" s="3"/>
      <c r="R27" s="3"/>
      <c r="S27" s="3"/>
    </row>
    <row r="28" spans="1:19" ht="13.5">
      <c r="A28" s="1035">
        <v>9</v>
      </c>
      <c r="B28" s="1191">
        <v>57856</v>
      </c>
      <c r="C28" s="493">
        <v>105049</v>
      </c>
      <c r="D28" s="493">
        <v>42224</v>
      </c>
      <c r="E28" s="493">
        <v>72802</v>
      </c>
      <c r="F28" s="493">
        <v>117056</v>
      </c>
      <c r="G28" s="493">
        <v>41440</v>
      </c>
      <c r="H28" s="493">
        <f t="shared" si="5"/>
        <v>436427</v>
      </c>
      <c r="I28" s="495">
        <f t="shared" si="6"/>
        <v>2.0125427460806922</v>
      </c>
      <c r="J28" s="496">
        <v>304512</v>
      </c>
      <c r="K28" s="16"/>
      <c r="L28" s="16"/>
      <c r="M28" s="16"/>
      <c r="N28" s="16"/>
      <c r="O28" s="409"/>
      <c r="P28" s="409"/>
      <c r="Q28" s="3"/>
      <c r="R28" s="3"/>
      <c r="S28" s="3"/>
    </row>
    <row r="29" spans="1:19" ht="13.5">
      <c r="A29" s="1034">
        <v>10</v>
      </c>
      <c r="B29" s="1192">
        <v>64640</v>
      </c>
      <c r="C29" s="487">
        <v>161126</v>
      </c>
      <c r="D29" s="487">
        <v>35664</v>
      </c>
      <c r="E29" s="487">
        <v>72962</v>
      </c>
      <c r="F29" s="487">
        <v>117216</v>
      </c>
      <c r="G29" s="487">
        <v>31616</v>
      </c>
      <c r="H29" s="487">
        <f t="shared" si="5"/>
        <v>483224</v>
      </c>
      <c r="I29" s="489">
        <f t="shared" si="6"/>
        <v>-7.8463979495316245</v>
      </c>
      <c r="J29" s="490">
        <v>251264</v>
      </c>
      <c r="K29" s="16"/>
      <c r="L29" s="16"/>
      <c r="M29" s="16"/>
      <c r="N29" s="16"/>
      <c r="O29" s="409"/>
      <c r="P29" s="409"/>
      <c r="Q29" s="3"/>
      <c r="R29" s="3"/>
      <c r="S29" s="3"/>
    </row>
    <row r="30" spans="1:19" ht="13.5">
      <c r="A30" s="1035">
        <v>11</v>
      </c>
      <c r="B30" s="1191">
        <v>59872</v>
      </c>
      <c r="C30" s="493">
        <v>124698</v>
      </c>
      <c r="D30" s="493">
        <v>39632</v>
      </c>
      <c r="E30" s="493">
        <v>87522</v>
      </c>
      <c r="F30" s="493">
        <v>126656</v>
      </c>
      <c r="G30" s="493">
        <v>34048</v>
      </c>
      <c r="H30" s="493">
        <f t="shared" si="5"/>
        <v>472428</v>
      </c>
      <c r="I30" s="495">
        <f t="shared" si="6"/>
        <v>-0.38208502024291713</v>
      </c>
      <c r="J30" s="496">
        <v>266656</v>
      </c>
      <c r="K30" s="16"/>
      <c r="L30" s="16"/>
      <c r="M30" s="16"/>
      <c r="N30" s="16"/>
      <c r="O30" s="409"/>
      <c r="P30" s="409"/>
      <c r="Q30" s="3"/>
      <c r="R30" s="3"/>
      <c r="S30" s="3"/>
    </row>
    <row r="31" spans="1:19" ht="13.5">
      <c r="A31" s="1035">
        <v>12</v>
      </c>
      <c r="B31" s="1191">
        <v>54816</v>
      </c>
      <c r="C31" s="493">
        <v>144870</v>
      </c>
      <c r="D31" s="493">
        <v>34720</v>
      </c>
      <c r="E31" s="493">
        <v>69506</v>
      </c>
      <c r="F31" s="493">
        <v>134432</v>
      </c>
      <c r="G31" s="493">
        <v>41568</v>
      </c>
      <c r="H31" s="493">
        <f t="shared" si="5"/>
        <v>479912</v>
      </c>
      <c r="I31" s="495">
        <f t="shared" si="6"/>
        <v>0.81337702714057158</v>
      </c>
      <c r="J31" s="496">
        <v>257280</v>
      </c>
      <c r="K31" s="16"/>
      <c r="L31" s="16"/>
      <c r="M31" s="16"/>
      <c r="N31" s="16"/>
      <c r="O31" s="409"/>
      <c r="P31" s="409"/>
      <c r="Q31" s="3"/>
      <c r="R31" s="3"/>
      <c r="S31" s="3"/>
    </row>
    <row r="32" spans="1:19" ht="13.5">
      <c r="A32" s="1034" t="s">
        <v>450</v>
      </c>
      <c r="B32" s="1192">
        <v>47072</v>
      </c>
      <c r="C32" s="487">
        <v>131360</v>
      </c>
      <c r="D32" s="487">
        <v>35152</v>
      </c>
      <c r="E32" s="487">
        <v>68418</v>
      </c>
      <c r="F32" s="487">
        <v>109248</v>
      </c>
      <c r="G32" s="487">
        <v>28448</v>
      </c>
      <c r="H32" s="487">
        <f t="shared" si="5"/>
        <v>419698</v>
      </c>
      <c r="I32" s="489">
        <v>-8.989029623702427</v>
      </c>
      <c r="J32" s="490">
        <v>230560</v>
      </c>
      <c r="K32" s="16"/>
      <c r="L32" s="16"/>
      <c r="M32" s="16"/>
      <c r="N32" s="16"/>
      <c r="O32" s="409"/>
      <c r="P32" s="409"/>
      <c r="Q32" s="3"/>
      <c r="R32" s="3"/>
      <c r="S32" s="3"/>
    </row>
    <row r="33" spans="1:19" ht="13.5">
      <c r="A33" s="1035">
        <v>2</v>
      </c>
      <c r="B33" s="1191">
        <v>42112</v>
      </c>
      <c r="C33" s="493">
        <v>109914</v>
      </c>
      <c r="D33" s="493">
        <v>21456</v>
      </c>
      <c r="E33" s="493">
        <v>64642</v>
      </c>
      <c r="F33" s="493">
        <v>104160</v>
      </c>
      <c r="G33" s="493">
        <v>40544</v>
      </c>
      <c r="H33" s="493">
        <f t="shared" si="5"/>
        <v>382828</v>
      </c>
      <c r="I33" s="495">
        <v>-16.743762219482015</v>
      </c>
      <c r="J33" s="496">
        <v>303232</v>
      </c>
      <c r="K33" s="16"/>
      <c r="L33" s="16"/>
      <c r="M33" s="16"/>
      <c r="N33" s="16"/>
      <c r="O33" s="409"/>
      <c r="P33" s="409"/>
      <c r="Q33" s="3"/>
      <c r="R33" s="3"/>
      <c r="S33" s="3"/>
    </row>
    <row r="34" spans="1:19" ht="14.25" thickBot="1">
      <c r="A34" s="1035">
        <v>3</v>
      </c>
      <c r="B34" s="1191">
        <v>61184</v>
      </c>
      <c r="C34" s="493">
        <v>127539</v>
      </c>
      <c r="D34" s="493">
        <v>36288</v>
      </c>
      <c r="E34" s="493">
        <v>83906</v>
      </c>
      <c r="F34" s="493">
        <v>142528</v>
      </c>
      <c r="G34" s="493">
        <v>29568</v>
      </c>
      <c r="H34" s="493">
        <f t="shared" si="5"/>
        <v>481013</v>
      </c>
      <c r="I34" s="495">
        <v>-5.369403469563605</v>
      </c>
      <c r="J34" s="496">
        <v>339968</v>
      </c>
      <c r="K34" s="16"/>
      <c r="L34" s="16"/>
      <c r="M34" s="16"/>
      <c r="N34" s="16"/>
      <c r="O34" s="409"/>
      <c r="P34" s="409"/>
      <c r="Q34" s="3"/>
      <c r="R34" s="3"/>
      <c r="S34" s="3"/>
    </row>
    <row r="35" spans="1:19">
      <c r="A35" s="2292" t="s">
        <v>392</v>
      </c>
      <c r="B35" s="1198" t="s">
        <v>180</v>
      </c>
      <c r="C35" s="504"/>
      <c r="D35" s="504"/>
      <c r="E35" s="504"/>
      <c r="F35" s="504"/>
      <c r="G35" s="504"/>
      <c r="H35" s="504"/>
      <c r="I35" s="504"/>
      <c r="J35" s="505"/>
      <c r="K35" s="20"/>
      <c r="L35" s="19"/>
      <c r="S35" s="3"/>
    </row>
    <row r="36" spans="1:19" ht="13.5">
      <c r="A36" s="2293"/>
      <c r="B36" s="20" t="s">
        <v>181</v>
      </c>
      <c r="C36" s="326"/>
      <c r="D36" s="326"/>
      <c r="E36" s="326"/>
      <c r="F36" s="326"/>
      <c r="G36" s="326"/>
      <c r="H36" s="326"/>
      <c r="I36" s="326"/>
      <c r="J36" s="327"/>
      <c r="K36" s="20"/>
      <c r="L36" s="19"/>
    </row>
    <row r="37" spans="1:19" ht="14.25" thickBot="1">
      <c r="A37" s="2294"/>
      <c r="B37" s="506" t="s">
        <v>182</v>
      </c>
      <c r="C37" s="506"/>
      <c r="D37" s="506"/>
      <c r="E37" s="506"/>
      <c r="F37" s="506"/>
      <c r="G37" s="506"/>
      <c r="H37" s="506"/>
      <c r="I37" s="506"/>
      <c r="J37" s="507"/>
      <c r="K37" s="20"/>
      <c r="L37" s="19"/>
    </row>
    <row r="38" spans="1:19" ht="13.5">
      <c r="H38" s="19"/>
      <c r="I38" s="19"/>
      <c r="J38" s="19"/>
      <c r="K38" s="20"/>
      <c r="L38" s="19"/>
    </row>
    <row r="39" spans="1:19" ht="13.5">
      <c r="H39" s="19"/>
      <c r="I39" s="19"/>
      <c r="J39" s="19"/>
      <c r="K39" s="20"/>
      <c r="L39" s="19"/>
    </row>
    <row r="40" spans="1:19" ht="13.5">
      <c r="H40" s="19"/>
      <c r="I40" s="19"/>
      <c r="J40" s="19"/>
    </row>
    <row r="47" spans="1:19" ht="13.5"/>
    <row r="48" spans="1:19" ht="13.5"/>
    <row r="52" spans="6:6" ht="13.5">
      <c r="F52" s="492"/>
    </row>
    <row r="53" spans="6:6" ht="13.5">
      <c r="F53" s="492"/>
    </row>
  </sheetData>
  <mergeCells count="10">
    <mergeCell ref="J4:J5"/>
    <mergeCell ref="A35:A37"/>
    <mergeCell ref="B4:B5"/>
    <mergeCell ref="C4:C5"/>
    <mergeCell ref="D4:D5"/>
    <mergeCell ref="E4:E5"/>
    <mergeCell ref="F4:F5"/>
    <mergeCell ref="G4:G5"/>
    <mergeCell ref="H4:H5"/>
    <mergeCell ref="I4:I5"/>
  </mergeCells>
  <phoneticPr fontId="3"/>
  <pageMargins left="0.70866141732283472" right="0.70866141732283472" top="0.74803149606299213" bottom="0.74803149606299213" header="0.31496062992125984" footer="0.31496062992125984"/>
  <pageSetup paperSize="9" scale="89" orientation="landscape" verticalDpi="0" r:id="rId1"/>
  <headerFooter>
    <oddFooter xml:space="preserve">&amp;C２０&amp;R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1"/>
  <sheetViews>
    <sheetView workbookViewId="0"/>
  </sheetViews>
  <sheetFormatPr defaultColWidth="9" defaultRowHeight="13.5"/>
  <cols>
    <col min="1" max="1" width="13.625" style="3" customWidth="1"/>
    <col min="2" max="2" width="10.125" style="3" customWidth="1"/>
    <col min="3" max="3" width="9.75" style="3" customWidth="1"/>
    <col min="4" max="4" width="10.125" style="3" customWidth="1"/>
    <col min="5" max="5" width="9.75" style="3" customWidth="1"/>
    <col min="6" max="6" width="11.5" style="3" customWidth="1"/>
    <col min="7" max="7" width="10.375" style="3" customWidth="1"/>
    <col min="8" max="8" width="11.5" style="3" bestFit="1" customWidth="1"/>
    <col min="9" max="9" width="9.75" style="3" customWidth="1"/>
    <col min="10" max="10" width="11.5" style="3" bestFit="1" customWidth="1"/>
    <col min="11" max="11" width="9.75" style="3" customWidth="1"/>
    <col min="12" max="12" width="11.5" style="3" customWidth="1"/>
    <col min="13" max="13" width="10.5" style="3" bestFit="1" customWidth="1"/>
    <col min="14" max="14" width="11.25" style="3" customWidth="1"/>
    <col min="15" max="15" width="10.375" style="3" bestFit="1" customWidth="1"/>
    <col min="16" max="16" width="3.75" style="3" customWidth="1"/>
    <col min="17" max="16384" width="9" style="3"/>
  </cols>
  <sheetData>
    <row r="1" spans="1:32" s="80" customFormat="1" ht="15" customHeight="1">
      <c r="A1" s="1337"/>
      <c r="B1" s="1337"/>
      <c r="C1" s="1337"/>
      <c r="D1" s="1337"/>
      <c r="E1" s="1337"/>
      <c r="F1" s="1337"/>
      <c r="G1" s="1337"/>
      <c r="H1" s="1337"/>
      <c r="I1" s="1337"/>
      <c r="J1" s="1337"/>
      <c r="K1" s="1337"/>
      <c r="L1" s="1337"/>
      <c r="M1" s="1337"/>
      <c r="N1" s="1421"/>
      <c r="O1" s="1421"/>
    </row>
    <row r="2" spans="1:32" s="80" customFormat="1" ht="15" customHeight="1">
      <c r="A2" s="1397" t="s">
        <v>337</v>
      </c>
      <c r="B2" s="1337"/>
      <c r="C2" s="1337"/>
      <c r="D2" s="1337"/>
      <c r="E2" s="1337"/>
      <c r="F2" s="1337"/>
      <c r="G2" s="1337"/>
      <c r="H2" s="1337"/>
      <c r="I2" s="1337"/>
      <c r="J2" s="1337"/>
      <c r="K2" s="1337"/>
      <c r="L2" s="1337"/>
      <c r="M2" s="1337"/>
      <c r="N2" s="1421"/>
      <c r="O2" s="1421"/>
    </row>
    <row r="3" spans="1:32" s="80" customFormat="1" ht="15" customHeight="1" thickBot="1">
      <c r="A3" s="1419" t="s">
        <v>183</v>
      </c>
      <c r="B3" s="1420"/>
      <c r="C3" s="1420"/>
      <c r="D3" s="1420"/>
      <c r="E3" s="1420"/>
      <c r="F3" s="1420"/>
      <c r="G3" s="1420"/>
      <c r="H3" s="1420"/>
      <c r="I3" s="1420"/>
      <c r="J3" s="1387"/>
      <c r="K3" s="1420"/>
      <c r="L3" s="1420"/>
      <c r="M3" s="1420"/>
      <c r="O3" s="1420" t="s">
        <v>161</v>
      </c>
    </row>
    <row r="4" spans="1:32" ht="15" customHeight="1">
      <c r="A4" s="1194"/>
      <c r="B4" s="2084" t="s">
        <v>184</v>
      </c>
      <c r="C4" s="2306"/>
      <c r="D4" s="2306"/>
      <c r="E4" s="2306"/>
      <c r="F4" s="2306"/>
      <c r="G4" s="2085"/>
      <c r="H4" s="2306" t="s">
        <v>185</v>
      </c>
      <c r="I4" s="2307"/>
      <c r="J4" s="2307"/>
      <c r="K4" s="2307"/>
      <c r="L4" s="2307"/>
      <c r="M4" s="2307"/>
      <c r="N4" s="2308" t="s">
        <v>164</v>
      </c>
      <c r="O4" s="2310" t="s">
        <v>121</v>
      </c>
    </row>
    <row r="5" spans="1:32" s="413" customFormat="1" ht="14.25" thickBot="1">
      <c r="A5" s="1195"/>
      <c r="B5" s="1462" t="s">
        <v>165</v>
      </c>
      <c r="C5" s="1463" t="s">
        <v>121</v>
      </c>
      <c r="D5" s="1464" t="s">
        <v>166</v>
      </c>
      <c r="E5" s="1463" t="s">
        <v>121</v>
      </c>
      <c r="F5" s="1464" t="s">
        <v>164</v>
      </c>
      <c r="G5" s="1465" t="s">
        <v>121</v>
      </c>
      <c r="H5" s="1461" t="s">
        <v>167</v>
      </c>
      <c r="I5" s="1063" t="s">
        <v>121</v>
      </c>
      <c r="J5" s="411" t="s">
        <v>168</v>
      </c>
      <c r="K5" s="1063" t="s">
        <v>121</v>
      </c>
      <c r="L5" s="411" t="s">
        <v>164</v>
      </c>
      <c r="M5" s="1063" t="s">
        <v>121</v>
      </c>
      <c r="N5" s="2309"/>
      <c r="O5" s="2289"/>
    </row>
    <row r="6" spans="1:32" s="17" customFormat="1" ht="21.75" customHeight="1">
      <c r="A6" s="1772" t="s">
        <v>435</v>
      </c>
      <c r="B6" s="1200">
        <f>SUM(B11:B22)</f>
        <v>731144</v>
      </c>
      <c r="C6" s="1984">
        <v>-4.3</v>
      </c>
      <c r="D6" s="1200">
        <f t="shared" ref="D6:F6" si="0">SUM(D11:D22)</f>
        <v>692250</v>
      </c>
      <c r="E6" s="1984">
        <v>-4.4000000000000004</v>
      </c>
      <c r="F6" s="1200">
        <f t="shared" si="0"/>
        <v>1423394</v>
      </c>
      <c r="G6" s="511">
        <v>-4.3</v>
      </c>
      <c r="H6" s="512">
        <f>SUM(H11:H22)</f>
        <v>2077920</v>
      </c>
      <c r="I6" s="1985">
        <v>-5.2</v>
      </c>
      <c r="J6" s="512">
        <f t="shared" ref="J6" si="1">SUM(J11:J22)</f>
        <v>2191104</v>
      </c>
      <c r="K6" s="1985">
        <v>-0.2</v>
      </c>
      <c r="L6" s="510">
        <f t="shared" ref="L6:L7" si="2">H6+J6</f>
        <v>4269024</v>
      </c>
      <c r="M6" s="511">
        <v>-2.7</v>
      </c>
      <c r="N6" s="513">
        <f t="shared" ref="N6:N7" si="3">SUM(F6,L6)</f>
        <v>5692418</v>
      </c>
      <c r="O6" s="511">
        <v>-3.1</v>
      </c>
      <c r="Q6" s="514"/>
      <c r="R6" s="515"/>
      <c r="S6" s="516"/>
      <c r="T6" s="517"/>
      <c r="U6" s="516"/>
      <c r="V6" s="517"/>
      <c r="W6" s="516"/>
      <c r="X6" s="517"/>
      <c r="Y6" s="516"/>
      <c r="Z6" s="517"/>
      <c r="AA6" s="516"/>
      <c r="AB6" s="517"/>
      <c r="AC6" s="516"/>
      <c r="AD6" s="517"/>
      <c r="AE6" s="516"/>
      <c r="AF6" s="517"/>
    </row>
    <row r="7" spans="1:32" s="17" customFormat="1" ht="21.75" customHeight="1">
      <c r="A7" s="1814" t="s">
        <v>444</v>
      </c>
      <c r="B7" s="1201">
        <f>SUM(B23:B34)</f>
        <v>808678</v>
      </c>
      <c r="C7" s="1986">
        <f t="shared" ref="C7" si="4">(B7/B6-1)*100</f>
        <v>10.604477366975583</v>
      </c>
      <c r="D7" s="1201">
        <f t="shared" ref="D7:F7" si="5">SUM(D23:D34)</f>
        <v>720171</v>
      </c>
      <c r="E7" s="1986">
        <f t="shared" ref="E7" si="6">(D7/D6-1)*100</f>
        <v>4.0333694474539605</v>
      </c>
      <c r="F7" s="1201">
        <f t="shared" si="5"/>
        <v>1528849</v>
      </c>
      <c r="G7" s="519">
        <f t="shared" ref="G7" si="7">(F7/F6-1)*100</f>
        <v>7.4087006127607768</v>
      </c>
      <c r="H7" s="520">
        <f>SUM(H23:H34)</f>
        <v>1941312</v>
      </c>
      <c r="I7" s="1987">
        <f t="shared" ref="I7" si="8">(H7/H6-1)*100</f>
        <v>-6.5742665742665736</v>
      </c>
      <c r="J7" s="520">
        <f t="shared" ref="J7" si="9">SUM(J23:J34)</f>
        <v>2087616</v>
      </c>
      <c r="K7" s="1987">
        <f t="shared" ref="K7" si="10">(J7/J6-1)*100</f>
        <v>-4.7230984928145814</v>
      </c>
      <c r="L7" s="467">
        <f t="shared" si="2"/>
        <v>4028928</v>
      </c>
      <c r="M7" s="519">
        <f t="shared" ref="M7" si="11">(L7/L6-1)*100</f>
        <v>-5.6241426611796985</v>
      </c>
      <c r="N7" s="521">
        <f t="shared" si="3"/>
        <v>5557777</v>
      </c>
      <c r="O7" s="519">
        <f t="shared" ref="O7" si="12">(N7/N6-1)*100</f>
        <v>-2.365269029786643</v>
      </c>
      <c r="Q7" s="514"/>
      <c r="R7" s="515"/>
      <c r="S7" s="516"/>
      <c r="T7" s="517"/>
      <c r="U7" s="516"/>
      <c r="V7" s="517"/>
      <c r="W7" s="516"/>
      <c r="X7" s="517"/>
      <c r="Y7" s="516"/>
      <c r="Z7" s="517"/>
      <c r="AA7" s="516"/>
      <c r="AB7" s="517"/>
      <c r="AC7" s="516"/>
      <c r="AD7" s="517"/>
      <c r="AE7" s="516"/>
      <c r="AF7" s="517"/>
    </row>
    <row r="8" spans="1:32" s="17" customFormat="1" ht="21.75" hidden="1" customHeight="1">
      <c r="A8" s="1034" t="s">
        <v>323</v>
      </c>
      <c r="B8" s="1200">
        <v>58458</v>
      </c>
      <c r="C8" s="509">
        <v>14.461936090225569</v>
      </c>
      <c r="D8" s="510">
        <v>54598</v>
      </c>
      <c r="E8" s="509">
        <v>-8.7402009126314244</v>
      </c>
      <c r="F8" s="510">
        <f t="shared" ref="F8:F34" si="13">B8+D8</f>
        <v>113056</v>
      </c>
      <c r="G8" s="511">
        <v>1.9450130298740209</v>
      </c>
      <c r="H8" s="512">
        <v>146112</v>
      </c>
      <c r="I8" s="509">
        <v>-11.836261826607453</v>
      </c>
      <c r="J8" s="510">
        <v>178304</v>
      </c>
      <c r="K8" s="509">
        <v>3.5906642728900096E-2</v>
      </c>
      <c r="L8" s="510">
        <f t="shared" ref="L8:L34" si="14">H8+J8</f>
        <v>324416</v>
      </c>
      <c r="M8" s="511">
        <v>-5.6842496976462931</v>
      </c>
      <c r="N8" s="513">
        <f t="shared" ref="N8:N34" si="15">SUM(F8,L8)</f>
        <v>437472</v>
      </c>
      <c r="O8" s="511">
        <v>-3.8241947646235008</v>
      </c>
      <c r="Q8" s="514"/>
      <c r="R8" s="515"/>
      <c r="S8" s="516"/>
      <c r="T8" s="517"/>
      <c r="U8" s="516"/>
      <c r="V8" s="517"/>
      <c r="W8" s="516"/>
      <c r="X8" s="517"/>
      <c r="Y8" s="516"/>
      <c r="Z8" s="517"/>
      <c r="AA8" s="516"/>
      <c r="AB8" s="517"/>
      <c r="AC8" s="516"/>
      <c r="AD8" s="517"/>
      <c r="AE8" s="516"/>
      <c r="AF8" s="517"/>
    </row>
    <row r="9" spans="1:32" s="17" customFormat="1" ht="21.75" hidden="1" customHeight="1">
      <c r="A9" s="1035">
        <v>2</v>
      </c>
      <c r="B9" s="1201">
        <v>62614</v>
      </c>
      <c r="C9" s="518">
        <v>-4.5896443482766003</v>
      </c>
      <c r="D9" s="467">
        <v>51388</v>
      </c>
      <c r="E9" s="518">
        <v>-16.750907205806122</v>
      </c>
      <c r="F9" s="467">
        <f t="shared" si="13"/>
        <v>114002</v>
      </c>
      <c r="G9" s="519">
        <v>-10.484162256387709</v>
      </c>
      <c r="H9" s="520">
        <v>191008</v>
      </c>
      <c r="I9" s="518">
        <v>25.636708061460745</v>
      </c>
      <c r="J9" s="467">
        <v>157632</v>
      </c>
      <c r="K9" s="518">
        <v>5.8671824629271452</v>
      </c>
      <c r="L9" s="467">
        <f t="shared" si="14"/>
        <v>348640</v>
      </c>
      <c r="M9" s="519">
        <v>15.854955338153975</v>
      </c>
      <c r="N9" s="521">
        <f t="shared" si="15"/>
        <v>462642</v>
      </c>
      <c r="O9" s="519">
        <v>8.0227513647549884</v>
      </c>
      <c r="Q9" s="514"/>
      <c r="R9" s="515"/>
      <c r="S9" s="516"/>
      <c r="T9" s="517"/>
      <c r="U9" s="516"/>
      <c r="V9" s="517"/>
      <c r="W9" s="516"/>
      <c r="X9" s="517"/>
      <c r="Y9" s="516"/>
      <c r="Z9" s="517"/>
      <c r="AA9" s="516"/>
      <c r="AB9" s="517"/>
      <c r="AC9" s="516"/>
      <c r="AD9" s="517"/>
      <c r="AE9" s="516"/>
      <c r="AF9" s="517"/>
    </row>
    <row r="10" spans="1:32" s="17" customFormat="1" ht="21.75" hidden="1" customHeight="1">
      <c r="A10" s="1035">
        <v>3</v>
      </c>
      <c r="B10" s="1201">
        <v>66509</v>
      </c>
      <c r="C10" s="518">
        <v>-5.0346255443706749</v>
      </c>
      <c r="D10" s="467">
        <v>62826</v>
      </c>
      <c r="E10" s="518">
        <v>-3.2374322326269134</v>
      </c>
      <c r="F10" s="467">
        <f t="shared" si="13"/>
        <v>129335</v>
      </c>
      <c r="G10" s="519">
        <v>-4.1700317864896252</v>
      </c>
      <c r="H10" s="520">
        <v>183712</v>
      </c>
      <c r="I10" s="518">
        <v>3.3483348334833574</v>
      </c>
      <c r="J10" s="467">
        <v>191104</v>
      </c>
      <c r="K10" s="518">
        <v>-0.46666666666667078</v>
      </c>
      <c r="L10" s="467">
        <f t="shared" si="14"/>
        <v>374816</v>
      </c>
      <c r="M10" s="519">
        <v>1.3673734314149755</v>
      </c>
      <c r="N10" s="521">
        <f t="shared" si="15"/>
        <v>504151</v>
      </c>
      <c r="O10" s="519">
        <v>-0.11332948964085654</v>
      </c>
      <c r="Q10" s="514"/>
      <c r="R10" s="515"/>
      <c r="S10" s="516"/>
      <c r="T10" s="517"/>
      <c r="U10" s="516"/>
      <c r="V10" s="517"/>
      <c r="W10" s="516"/>
      <c r="X10" s="517"/>
      <c r="Y10" s="516"/>
      <c r="Z10" s="517"/>
      <c r="AA10" s="516"/>
      <c r="AB10" s="517"/>
      <c r="AC10" s="516"/>
      <c r="AD10" s="517"/>
      <c r="AE10" s="516"/>
      <c r="AF10" s="517"/>
    </row>
    <row r="11" spans="1:32" s="17" customFormat="1" ht="21.75" customHeight="1">
      <c r="A11" s="1034" t="s">
        <v>451</v>
      </c>
      <c r="B11" s="1200">
        <v>56864</v>
      </c>
      <c r="C11" s="509">
        <v>-10.900800676893185</v>
      </c>
      <c r="D11" s="510">
        <v>52707</v>
      </c>
      <c r="E11" s="509">
        <v>-11.136026436471536</v>
      </c>
      <c r="F11" s="510">
        <f t="shared" si="13"/>
        <v>109571</v>
      </c>
      <c r="G11" s="511">
        <v>-11.014106697635896</v>
      </c>
      <c r="H11" s="512">
        <v>184512</v>
      </c>
      <c r="I11" s="509">
        <v>4.2676311030741321</v>
      </c>
      <c r="J11" s="510">
        <v>191040</v>
      </c>
      <c r="K11" s="509">
        <v>7.9761258817145908</v>
      </c>
      <c r="L11" s="510">
        <f t="shared" si="14"/>
        <v>375552</v>
      </c>
      <c r="M11" s="511">
        <v>6.1217108237634488</v>
      </c>
      <c r="N11" s="513">
        <f t="shared" si="15"/>
        <v>485123</v>
      </c>
      <c r="O11" s="511">
        <v>1.6984577198907447</v>
      </c>
      <c r="Q11" s="514"/>
      <c r="R11" s="515"/>
      <c r="S11" s="516"/>
      <c r="T11" s="517"/>
      <c r="U11" s="516"/>
      <c r="V11" s="517"/>
      <c r="W11" s="516"/>
      <c r="X11" s="517"/>
      <c r="Y11" s="516"/>
      <c r="Z11" s="517"/>
      <c r="AA11" s="516"/>
      <c r="AB11" s="517"/>
      <c r="AC11" s="516"/>
      <c r="AD11" s="517"/>
      <c r="AE11" s="516"/>
      <c r="AF11" s="517"/>
    </row>
    <row r="12" spans="1:32" s="17" customFormat="1" ht="21.75" customHeight="1">
      <c r="A12" s="1035">
        <v>5</v>
      </c>
      <c r="B12" s="1201">
        <v>52534</v>
      </c>
      <c r="C12" s="518">
        <v>-5.807469564126011</v>
      </c>
      <c r="D12" s="467">
        <v>53312</v>
      </c>
      <c r="E12" s="518">
        <v>-6.0763552439174751</v>
      </c>
      <c r="F12" s="467">
        <f t="shared" si="13"/>
        <v>105846</v>
      </c>
      <c r="G12" s="519">
        <v>-5.9430927541898493</v>
      </c>
      <c r="H12" s="520">
        <v>167680</v>
      </c>
      <c r="I12" s="518">
        <v>1.7080745341614856</v>
      </c>
      <c r="J12" s="467">
        <v>171968</v>
      </c>
      <c r="K12" s="518">
        <v>-3.2931437826165144</v>
      </c>
      <c r="L12" s="467">
        <f t="shared" si="14"/>
        <v>339648</v>
      </c>
      <c r="M12" s="519">
        <v>-0.88710430479036484</v>
      </c>
      <c r="N12" s="521">
        <f t="shared" si="15"/>
        <v>445494</v>
      </c>
      <c r="O12" s="519">
        <v>-2.1369793199801368</v>
      </c>
      <c r="Q12" s="514"/>
      <c r="R12" s="515"/>
      <c r="S12" s="516"/>
      <c r="T12" s="517"/>
      <c r="U12" s="516"/>
      <c r="V12" s="517"/>
      <c r="W12" s="516"/>
      <c r="X12" s="517"/>
      <c r="Y12" s="516"/>
      <c r="Z12" s="517"/>
      <c r="AA12" s="516"/>
      <c r="AB12" s="517"/>
      <c r="AC12" s="516"/>
      <c r="AD12" s="517"/>
      <c r="AE12" s="516"/>
      <c r="AF12" s="517"/>
    </row>
    <row r="13" spans="1:32" s="17" customFormat="1" ht="21.75" customHeight="1">
      <c r="A13" s="1035">
        <v>6</v>
      </c>
      <c r="B13" s="1201">
        <v>61846</v>
      </c>
      <c r="C13" s="518">
        <v>3.8067743126657394</v>
      </c>
      <c r="D13" s="467">
        <v>63475</v>
      </c>
      <c r="E13" s="518">
        <v>6.3197212823691062</v>
      </c>
      <c r="F13" s="467">
        <f t="shared" si="13"/>
        <v>125321</v>
      </c>
      <c r="G13" s="519">
        <v>5.064553990610321</v>
      </c>
      <c r="H13" s="520">
        <v>188608</v>
      </c>
      <c r="I13" s="518">
        <v>0.40885860306643096</v>
      </c>
      <c r="J13" s="467">
        <v>182784</v>
      </c>
      <c r="K13" s="518">
        <v>3.4782608695652195</v>
      </c>
      <c r="L13" s="467">
        <f t="shared" si="14"/>
        <v>371392</v>
      </c>
      <c r="M13" s="519">
        <v>1.8964003511852567</v>
      </c>
      <c r="N13" s="521">
        <f t="shared" si="15"/>
        <v>496713</v>
      </c>
      <c r="O13" s="519">
        <v>2.6775673887878382</v>
      </c>
      <c r="Q13" s="514"/>
      <c r="R13" s="515"/>
      <c r="S13" s="516"/>
      <c r="T13" s="517"/>
      <c r="U13" s="516"/>
      <c r="V13" s="517"/>
      <c r="W13" s="516"/>
      <c r="X13" s="517"/>
      <c r="Y13" s="516"/>
      <c r="Z13" s="517"/>
      <c r="AA13" s="516"/>
      <c r="AB13" s="517"/>
      <c r="AC13" s="516"/>
      <c r="AD13" s="517"/>
      <c r="AE13" s="516"/>
      <c r="AF13" s="517"/>
    </row>
    <row r="14" spans="1:32" s="17" customFormat="1" ht="21.75" customHeight="1">
      <c r="A14" s="1034">
        <v>7</v>
      </c>
      <c r="B14" s="1200">
        <v>63075</v>
      </c>
      <c r="C14" s="509">
        <v>4.0652686806025295</v>
      </c>
      <c r="D14" s="510">
        <v>62022</v>
      </c>
      <c r="E14" s="509">
        <v>4.3052705929837565</v>
      </c>
      <c r="F14" s="510">
        <f t="shared" si="13"/>
        <v>125097</v>
      </c>
      <c r="G14" s="511">
        <v>4.1841213261932353</v>
      </c>
      <c r="H14" s="512">
        <v>170432</v>
      </c>
      <c r="I14" s="509">
        <v>-11.395774413575111</v>
      </c>
      <c r="J14" s="510">
        <v>183520</v>
      </c>
      <c r="K14" s="509">
        <v>-5.2848885218827473</v>
      </c>
      <c r="L14" s="510">
        <f t="shared" si="14"/>
        <v>353952</v>
      </c>
      <c r="M14" s="511">
        <v>-8.3291894579811014</v>
      </c>
      <c r="N14" s="513">
        <f t="shared" si="15"/>
        <v>479049</v>
      </c>
      <c r="O14" s="511">
        <v>-5.3608858421328121</v>
      </c>
      <c r="Q14" s="514"/>
      <c r="R14" s="515"/>
      <c r="S14" s="516"/>
      <c r="T14" s="517"/>
      <c r="U14" s="516"/>
      <c r="V14" s="517"/>
      <c r="W14" s="516"/>
      <c r="X14" s="517"/>
      <c r="Y14" s="516"/>
      <c r="Z14" s="517"/>
      <c r="AA14" s="516"/>
      <c r="AB14" s="517"/>
      <c r="AC14" s="516"/>
      <c r="AD14" s="517"/>
      <c r="AE14" s="516"/>
      <c r="AF14" s="517"/>
    </row>
    <row r="15" spans="1:32" s="17" customFormat="1" ht="21.75" customHeight="1">
      <c r="A15" s="1035">
        <v>8</v>
      </c>
      <c r="B15" s="1201">
        <v>56509</v>
      </c>
      <c r="C15" s="518">
        <v>-10.767748863062154</v>
      </c>
      <c r="D15" s="467">
        <v>58909</v>
      </c>
      <c r="E15" s="518">
        <v>-7.4180012258561305</v>
      </c>
      <c r="F15" s="467">
        <f t="shared" si="13"/>
        <v>115418</v>
      </c>
      <c r="G15" s="519">
        <v>-9.0889041171420271</v>
      </c>
      <c r="H15" s="520">
        <v>172960</v>
      </c>
      <c r="I15" s="518">
        <v>-9.8264931598264873</v>
      </c>
      <c r="J15" s="467">
        <v>165920</v>
      </c>
      <c r="K15" s="518">
        <v>-14.579901153212516</v>
      </c>
      <c r="L15" s="467">
        <f t="shared" si="14"/>
        <v>338880</v>
      </c>
      <c r="M15" s="519">
        <v>-12.218169761273213</v>
      </c>
      <c r="N15" s="521">
        <f t="shared" si="15"/>
        <v>454298</v>
      </c>
      <c r="O15" s="519">
        <v>-11.443748111616847</v>
      </c>
      <c r="Q15" s="514"/>
      <c r="R15" s="515"/>
      <c r="S15" s="516"/>
      <c r="T15" s="517"/>
      <c r="U15" s="516"/>
      <c r="V15" s="517"/>
      <c r="W15" s="516"/>
      <c r="X15" s="517"/>
      <c r="Y15" s="516"/>
      <c r="Z15" s="517"/>
      <c r="AA15" s="516"/>
      <c r="AB15" s="517"/>
      <c r="AC15" s="516"/>
      <c r="AD15" s="517"/>
      <c r="AE15" s="516"/>
      <c r="AF15" s="517"/>
    </row>
    <row r="16" spans="1:32" s="17" customFormat="1" ht="21.75" customHeight="1">
      <c r="A16" s="1035">
        <v>9</v>
      </c>
      <c r="B16" s="1201">
        <v>61286</v>
      </c>
      <c r="C16" s="518">
        <v>-1.6086565630619054</v>
      </c>
      <c r="D16" s="467">
        <v>50915</v>
      </c>
      <c r="E16" s="518">
        <v>-15.738518824989656</v>
      </c>
      <c r="F16" s="467">
        <f t="shared" si="13"/>
        <v>112201</v>
      </c>
      <c r="G16" s="519">
        <v>-8.5663295657346872</v>
      </c>
      <c r="H16" s="520">
        <v>147616</v>
      </c>
      <c r="I16" s="518">
        <v>-21.800305136463805</v>
      </c>
      <c r="J16" s="467">
        <v>168000</v>
      </c>
      <c r="K16" s="518">
        <v>-14.075286415711952</v>
      </c>
      <c r="L16" s="467">
        <f t="shared" si="14"/>
        <v>315616</v>
      </c>
      <c r="M16" s="519">
        <v>-17.86993088516946</v>
      </c>
      <c r="N16" s="521">
        <f t="shared" si="15"/>
        <v>427817</v>
      </c>
      <c r="O16" s="519">
        <v>-15.618115151646638</v>
      </c>
      <c r="Q16" s="514"/>
      <c r="R16" s="515"/>
      <c r="S16" s="516"/>
      <c r="T16" s="517"/>
      <c r="U16" s="516"/>
      <c r="V16" s="517"/>
      <c r="W16" s="516"/>
      <c r="X16" s="517"/>
      <c r="Y16" s="516"/>
      <c r="Z16" s="517"/>
      <c r="AA16" s="516"/>
      <c r="AB16" s="517"/>
      <c r="AC16" s="516"/>
      <c r="AD16" s="517"/>
      <c r="AE16" s="516"/>
      <c r="AF16" s="517"/>
    </row>
    <row r="17" spans="1:32" s="17" customFormat="1" ht="21.75" customHeight="1">
      <c r="A17" s="1034">
        <v>10</v>
      </c>
      <c r="B17" s="1200">
        <v>66672</v>
      </c>
      <c r="C17" s="509">
        <v>-3.9239138266445761</v>
      </c>
      <c r="D17" s="510">
        <v>67264</v>
      </c>
      <c r="E17" s="509">
        <v>0.96061479346782885</v>
      </c>
      <c r="F17" s="510">
        <f t="shared" si="13"/>
        <v>133936</v>
      </c>
      <c r="G17" s="511">
        <v>-1.5314037009535486</v>
      </c>
      <c r="H17" s="512">
        <v>186368</v>
      </c>
      <c r="I17" s="509">
        <v>-1.3550135501354976</v>
      </c>
      <c r="J17" s="510">
        <v>204064</v>
      </c>
      <c r="K17" s="509">
        <v>7.4292452830188704</v>
      </c>
      <c r="L17" s="510">
        <f t="shared" si="14"/>
        <v>390432</v>
      </c>
      <c r="M17" s="511">
        <v>3.0489864864864824</v>
      </c>
      <c r="N17" s="513">
        <f t="shared" si="15"/>
        <v>524368</v>
      </c>
      <c r="O17" s="511">
        <v>1.8390014352329231</v>
      </c>
      <c r="Q17" s="514"/>
      <c r="R17" s="515"/>
      <c r="S17" s="516"/>
      <c r="T17" s="517"/>
      <c r="U17" s="516"/>
      <c r="V17" s="517"/>
      <c r="W17" s="516"/>
      <c r="X17" s="517"/>
      <c r="Y17" s="516"/>
      <c r="Z17" s="517"/>
      <c r="AA17" s="516"/>
      <c r="AB17" s="517"/>
      <c r="AC17" s="516"/>
      <c r="AD17" s="517"/>
      <c r="AE17" s="516"/>
      <c r="AF17" s="517"/>
    </row>
    <row r="18" spans="1:32" s="17" customFormat="1" ht="21.75" customHeight="1">
      <c r="A18" s="1035">
        <v>11</v>
      </c>
      <c r="B18" s="1201">
        <v>59264</v>
      </c>
      <c r="C18" s="518">
        <v>-19.197207678883078</v>
      </c>
      <c r="D18" s="467">
        <v>51680</v>
      </c>
      <c r="E18" s="518">
        <v>-23.380281690140848</v>
      </c>
      <c r="F18" s="467">
        <f t="shared" si="13"/>
        <v>110944</v>
      </c>
      <c r="G18" s="519">
        <v>-21.201187550605848</v>
      </c>
      <c r="H18" s="520">
        <v>182432</v>
      </c>
      <c r="I18" s="518">
        <v>-13.843131328396552</v>
      </c>
      <c r="J18" s="467">
        <v>180864</v>
      </c>
      <c r="K18" s="518">
        <v>-10.767287653931168</v>
      </c>
      <c r="L18" s="467">
        <f t="shared" si="14"/>
        <v>363296</v>
      </c>
      <c r="M18" s="519">
        <v>-12.338815535479885</v>
      </c>
      <c r="N18" s="521">
        <f t="shared" si="15"/>
        <v>474240</v>
      </c>
      <c r="O18" s="519">
        <v>-14.586132493795322</v>
      </c>
      <c r="Q18" s="514"/>
      <c r="R18" s="515"/>
      <c r="S18" s="516"/>
      <c r="T18" s="517"/>
      <c r="U18" s="516"/>
      <c r="V18" s="517"/>
      <c r="W18" s="516"/>
      <c r="X18" s="517"/>
      <c r="Y18" s="516"/>
      <c r="Z18" s="517"/>
      <c r="AA18" s="516"/>
      <c r="AB18" s="517"/>
      <c r="AC18" s="516"/>
      <c r="AD18" s="517"/>
      <c r="AE18" s="516"/>
      <c r="AF18" s="517"/>
    </row>
    <row r="19" spans="1:32" s="17" customFormat="1" ht="21.75" customHeight="1">
      <c r="A19" s="1035">
        <v>12</v>
      </c>
      <c r="B19" s="1201">
        <v>61318</v>
      </c>
      <c r="C19" s="518">
        <v>-10.563010501750291</v>
      </c>
      <c r="D19" s="467">
        <v>59010</v>
      </c>
      <c r="E19" s="518">
        <v>-4.148528360730297</v>
      </c>
      <c r="F19" s="467">
        <f t="shared" si="13"/>
        <v>120328</v>
      </c>
      <c r="G19" s="519">
        <v>-7.5282038670806291</v>
      </c>
      <c r="H19" s="520">
        <v>177216</v>
      </c>
      <c r="I19" s="518">
        <v>5.1252847380409916</v>
      </c>
      <c r="J19" s="467">
        <v>178496</v>
      </c>
      <c r="K19" s="518">
        <v>10.47732224202813</v>
      </c>
      <c r="L19" s="467">
        <f t="shared" si="14"/>
        <v>355712</v>
      </c>
      <c r="M19" s="519">
        <v>7.74449936997188</v>
      </c>
      <c r="N19" s="521">
        <f t="shared" si="15"/>
        <v>476040</v>
      </c>
      <c r="O19" s="519">
        <v>3.4266992274066377</v>
      </c>
      <c r="Q19" s="514"/>
      <c r="R19" s="515"/>
      <c r="S19" s="516"/>
      <c r="T19" s="517"/>
      <c r="U19" s="516"/>
      <c r="V19" s="517"/>
      <c r="W19" s="516"/>
      <c r="X19" s="517"/>
      <c r="Y19" s="516"/>
      <c r="Z19" s="517"/>
      <c r="AA19" s="516"/>
      <c r="AB19" s="517"/>
      <c r="AC19" s="516"/>
      <c r="AD19" s="517"/>
      <c r="AE19" s="516"/>
      <c r="AF19" s="517"/>
    </row>
    <row r="20" spans="1:32" s="17" customFormat="1" ht="21.75" customHeight="1">
      <c r="A20" s="1034" t="s">
        <v>324</v>
      </c>
      <c r="B20" s="1200">
        <v>56330</v>
      </c>
      <c r="C20" s="509">
        <f t="shared" ref="C20:C34" si="16">(B20/B8-1)*100</f>
        <v>-3.6402203291251878</v>
      </c>
      <c r="D20" s="510">
        <v>57909</v>
      </c>
      <c r="E20" s="509">
        <f t="shared" ref="E20:E34" si="17">(D20/D8-1)*100</f>
        <v>6.0643247005384815</v>
      </c>
      <c r="F20" s="510">
        <f t="shared" si="13"/>
        <v>114239</v>
      </c>
      <c r="G20" s="511">
        <f t="shared" ref="G20:G34" si="18">(F20/F8-1)*100</f>
        <v>1.0463840928389478</v>
      </c>
      <c r="H20" s="512">
        <v>155648</v>
      </c>
      <c r="I20" s="509">
        <f t="shared" ref="I20:I34" si="19">(H20/H8-1)*100</f>
        <v>6.5265002190100674</v>
      </c>
      <c r="J20" s="510">
        <v>191264</v>
      </c>
      <c r="K20" s="509">
        <f t="shared" ref="K20:K34" si="20">(J20/J8-1)*100</f>
        <v>7.268485283560655</v>
      </c>
      <c r="L20" s="510">
        <f t="shared" si="14"/>
        <v>346912</v>
      </c>
      <c r="M20" s="511">
        <f t="shared" ref="M20:M34" si="21">(L20/L8-1)*100</f>
        <v>6.9343065693430628</v>
      </c>
      <c r="N20" s="513">
        <f t="shared" si="15"/>
        <v>461151</v>
      </c>
      <c r="O20" s="511">
        <f t="shared" ref="O20:O34" si="22">(N20/N8-1)*100</f>
        <v>5.412689269256088</v>
      </c>
      <c r="Q20" s="514"/>
      <c r="R20" s="515"/>
      <c r="S20" s="516"/>
      <c r="T20" s="517"/>
      <c r="U20" s="516"/>
      <c r="V20" s="517"/>
      <c r="W20" s="516"/>
      <c r="X20" s="517"/>
      <c r="Y20" s="516"/>
      <c r="Z20" s="517"/>
      <c r="AA20" s="516"/>
      <c r="AB20" s="517"/>
      <c r="AC20" s="516"/>
      <c r="AD20" s="517"/>
      <c r="AE20" s="516"/>
      <c r="AF20" s="517"/>
    </row>
    <row r="21" spans="1:32" s="17" customFormat="1" ht="21.75" customHeight="1">
      <c r="A21" s="1035">
        <v>2</v>
      </c>
      <c r="B21" s="1187">
        <v>65923</v>
      </c>
      <c r="C21" s="518">
        <f t="shared" si="16"/>
        <v>5.2847605966716671</v>
      </c>
      <c r="D21" s="522">
        <v>53416</v>
      </c>
      <c r="E21" s="518">
        <f t="shared" si="17"/>
        <v>3.9464466412391985</v>
      </c>
      <c r="F21" s="467">
        <f t="shared" si="13"/>
        <v>119339</v>
      </c>
      <c r="G21" s="519">
        <f t="shared" si="18"/>
        <v>4.6814968158453318</v>
      </c>
      <c r="H21" s="522">
        <v>169152</v>
      </c>
      <c r="I21" s="518">
        <f t="shared" si="19"/>
        <v>-11.442452672139392</v>
      </c>
      <c r="J21" s="522">
        <v>171328</v>
      </c>
      <c r="K21" s="518">
        <f t="shared" si="20"/>
        <v>8.688591149005287</v>
      </c>
      <c r="L21" s="522">
        <f t="shared" si="14"/>
        <v>340480</v>
      </c>
      <c r="M21" s="519">
        <f t="shared" si="21"/>
        <v>-2.3405231757687051</v>
      </c>
      <c r="N21" s="521">
        <f t="shared" si="15"/>
        <v>459819</v>
      </c>
      <c r="O21" s="519">
        <f t="shared" si="22"/>
        <v>-0.61019103323952661</v>
      </c>
      <c r="Q21" s="514"/>
      <c r="R21" s="515"/>
      <c r="S21" s="516"/>
      <c r="T21" s="517"/>
      <c r="U21" s="516"/>
      <c r="V21" s="517"/>
      <c r="W21" s="516"/>
      <c r="X21" s="517"/>
      <c r="Y21" s="516"/>
      <c r="Z21" s="517"/>
      <c r="AA21" s="516"/>
      <c r="AB21" s="517"/>
      <c r="AC21" s="516"/>
      <c r="AD21" s="517"/>
      <c r="AE21" s="516"/>
      <c r="AF21" s="517"/>
    </row>
    <row r="22" spans="1:32" s="17" customFormat="1" ht="21.75" customHeight="1">
      <c r="A22" s="1035">
        <v>3</v>
      </c>
      <c r="B22" s="1190">
        <v>69523</v>
      </c>
      <c r="C22" s="523">
        <f t="shared" si="16"/>
        <v>4.5317175119156783</v>
      </c>
      <c r="D22" s="454">
        <v>61631</v>
      </c>
      <c r="E22" s="523">
        <f t="shared" si="17"/>
        <v>-1.90207875720243</v>
      </c>
      <c r="F22" s="524">
        <f t="shared" si="13"/>
        <v>131154</v>
      </c>
      <c r="G22" s="525">
        <f t="shared" si="18"/>
        <v>1.4064251749333234</v>
      </c>
      <c r="H22" s="454">
        <v>175296</v>
      </c>
      <c r="I22" s="523">
        <f t="shared" si="19"/>
        <v>-4.5810834349416467</v>
      </c>
      <c r="J22" s="454">
        <v>201856</v>
      </c>
      <c r="K22" s="523">
        <f t="shared" si="20"/>
        <v>5.6262558606831936</v>
      </c>
      <c r="L22" s="524">
        <f t="shared" si="14"/>
        <v>377152</v>
      </c>
      <c r="M22" s="525">
        <f t="shared" si="21"/>
        <v>0.62323913600272896</v>
      </c>
      <c r="N22" s="526">
        <f t="shared" si="15"/>
        <v>508306</v>
      </c>
      <c r="O22" s="525">
        <f t="shared" si="22"/>
        <v>0.82415784159903804</v>
      </c>
      <c r="Q22" s="514"/>
      <c r="R22" s="515"/>
      <c r="S22" s="516"/>
      <c r="T22" s="517"/>
      <c r="U22" s="516"/>
      <c r="V22" s="517"/>
      <c r="W22" s="516"/>
      <c r="X22" s="517"/>
      <c r="Y22" s="516"/>
      <c r="Z22" s="517"/>
      <c r="AA22" s="516"/>
      <c r="AB22" s="517"/>
      <c r="AC22" s="516"/>
      <c r="AD22" s="517"/>
      <c r="AE22" s="516"/>
      <c r="AF22" s="517"/>
    </row>
    <row r="23" spans="1:32" s="17" customFormat="1" ht="21.75" customHeight="1">
      <c r="A23" s="1034">
        <v>4</v>
      </c>
      <c r="B23" s="529">
        <v>64800</v>
      </c>
      <c r="C23" s="527">
        <f t="shared" si="16"/>
        <v>13.956105796285879</v>
      </c>
      <c r="D23" s="460">
        <v>65701</v>
      </c>
      <c r="E23" s="527">
        <f t="shared" si="17"/>
        <v>24.653271861422589</v>
      </c>
      <c r="F23" s="460">
        <f t="shared" si="13"/>
        <v>130501</v>
      </c>
      <c r="G23" s="528">
        <f t="shared" si="18"/>
        <v>19.101769628825149</v>
      </c>
      <c r="H23" s="529">
        <v>179744</v>
      </c>
      <c r="I23" s="527">
        <f t="shared" si="19"/>
        <v>-2.5841137703780825</v>
      </c>
      <c r="J23" s="460">
        <v>196992</v>
      </c>
      <c r="K23" s="527">
        <f t="shared" si="20"/>
        <v>3.1155778894472297</v>
      </c>
      <c r="L23" s="460">
        <f t="shared" si="14"/>
        <v>376736</v>
      </c>
      <c r="M23" s="528">
        <f t="shared" si="21"/>
        <v>0.31526925698703856</v>
      </c>
      <c r="N23" s="530">
        <f t="shared" si="15"/>
        <v>507237</v>
      </c>
      <c r="O23" s="528">
        <f>(N23/N11-1)*100</f>
        <v>4.5584315730237579</v>
      </c>
      <c r="Q23" s="514"/>
      <c r="R23" s="515"/>
      <c r="S23" s="516"/>
      <c r="T23" s="517"/>
      <c r="U23" s="516"/>
      <c r="V23" s="517"/>
      <c r="W23" s="516"/>
      <c r="X23" s="517"/>
      <c r="Y23" s="516"/>
      <c r="Z23" s="517"/>
      <c r="AA23" s="516"/>
      <c r="AB23" s="517"/>
      <c r="AC23" s="516"/>
      <c r="AD23" s="517"/>
      <c r="AE23" s="516"/>
      <c r="AF23" s="517"/>
    </row>
    <row r="24" spans="1:32" s="17" customFormat="1" ht="21.75" customHeight="1">
      <c r="A24" s="1035">
        <v>5</v>
      </c>
      <c r="B24" s="1201">
        <v>66326</v>
      </c>
      <c r="C24" s="518">
        <f t="shared" si="16"/>
        <v>26.253473940686021</v>
      </c>
      <c r="D24" s="467">
        <v>59442</v>
      </c>
      <c r="E24" s="518">
        <f t="shared" si="17"/>
        <v>11.498349339735903</v>
      </c>
      <c r="F24" s="467">
        <f t="shared" si="13"/>
        <v>125768</v>
      </c>
      <c r="G24" s="519">
        <f t="shared" si="18"/>
        <v>18.821684333843503</v>
      </c>
      <c r="H24" s="520">
        <v>175168</v>
      </c>
      <c r="I24" s="518">
        <f t="shared" si="19"/>
        <v>4.4656488549618345</v>
      </c>
      <c r="J24" s="467">
        <v>176736</v>
      </c>
      <c r="K24" s="518">
        <f t="shared" si="20"/>
        <v>2.7726088574618446</v>
      </c>
      <c r="L24" s="467">
        <f t="shared" si="14"/>
        <v>351904</v>
      </c>
      <c r="M24" s="519">
        <f t="shared" si="21"/>
        <v>3.6084416807989461</v>
      </c>
      <c r="N24" s="521">
        <f t="shared" si="15"/>
        <v>477672</v>
      </c>
      <c r="O24" s="519">
        <f t="shared" si="22"/>
        <v>7.222992902261316</v>
      </c>
      <c r="Q24" s="514"/>
      <c r="R24" s="515"/>
      <c r="S24" s="516"/>
      <c r="T24" s="517"/>
      <c r="U24" s="516"/>
      <c r="V24" s="517"/>
      <c r="W24" s="516"/>
      <c r="X24" s="517"/>
      <c r="Y24" s="516"/>
      <c r="Z24" s="517"/>
      <c r="AA24" s="516"/>
      <c r="AB24" s="517"/>
      <c r="AC24" s="516"/>
      <c r="AD24" s="517"/>
      <c r="AE24" s="516"/>
      <c r="AF24" s="517"/>
    </row>
    <row r="25" spans="1:32" s="17" customFormat="1" ht="21.75" customHeight="1">
      <c r="A25" s="1035">
        <v>6</v>
      </c>
      <c r="B25" s="1201">
        <v>71114</v>
      </c>
      <c r="C25" s="518">
        <f t="shared" si="16"/>
        <v>14.98560941693885</v>
      </c>
      <c r="D25" s="467">
        <v>64460</v>
      </c>
      <c r="E25" s="518">
        <f t="shared" si="17"/>
        <v>1.551792044111866</v>
      </c>
      <c r="F25" s="467">
        <f t="shared" si="13"/>
        <v>135574</v>
      </c>
      <c r="G25" s="519">
        <f t="shared" si="18"/>
        <v>8.1813901899921113</v>
      </c>
      <c r="H25" s="520">
        <v>199520</v>
      </c>
      <c r="I25" s="518">
        <f t="shared" si="19"/>
        <v>5.7855446216491302</v>
      </c>
      <c r="J25" s="467">
        <v>197280</v>
      </c>
      <c r="K25" s="518">
        <f t="shared" si="20"/>
        <v>7.9306722689075571</v>
      </c>
      <c r="L25" s="467">
        <f t="shared" si="14"/>
        <v>396800</v>
      </c>
      <c r="M25" s="519">
        <f t="shared" si="21"/>
        <v>6.8412889884542416</v>
      </c>
      <c r="N25" s="521">
        <f t="shared" si="15"/>
        <v>532374</v>
      </c>
      <c r="O25" s="519">
        <f t="shared" si="22"/>
        <v>7.1793973582330306</v>
      </c>
      <c r="Q25" s="514"/>
      <c r="R25" s="515"/>
      <c r="S25" s="516"/>
      <c r="T25" s="517"/>
      <c r="U25" s="516"/>
      <c r="V25" s="517"/>
      <c r="W25" s="516"/>
      <c r="X25" s="517"/>
      <c r="Y25" s="516"/>
      <c r="Z25" s="517"/>
      <c r="AA25" s="516"/>
      <c r="AB25" s="517"/>
      <c r="AC25" s="516"/>
      <c r="AD25" s="517"/>
      <c r="AE25" s="516"/>
      <c r="AF25" s="517"/>
    </row>
    <row r="26" spans="1:32" s="17" customFormat="1" ht="21.75" customHeight="1">
      <c r="A26" s="1034">
        <v>7</v>
      </c>
      <c r="B26" s="1200">
        <v>73661</v>
      </c>
      <c r="C26" s="509">
        <f t="shared" si="16"/>
        <v>16.783194609591746</v>
      </c>
      <c r="D26" s="510">
        <v>66268</v>
      </c>
      <c r="E26" s="509">
        <f t="shared" si="17"/>
        <v>6.8459578859114467</v>
      </c>
      <c r="F26" s="510">
        <f t="shared" si="13"/>
        <v>139929</v>
      </c>
      <c r="G26" s="511">
        <f t="shared" si="18"/>
        <v>11.856399434039178</v>
      </c>
      <c r="H26" s="512">
        <v>167648</v>
      </c>
      <c r="I26" s="509">
        <f t="shared" si="19"/>
        <v>-1.6334960570784873</v>
      </c>
      <c r="J26" s="510">
        <v>181120</v>
      </c>
      <c r="K26" s="509">
        <f t="shared" si="20"/>
        <v>-1.3077593722754965</v>
      </c>
      <c r="L26" s="510">
        <f t="shared" si="14"/>
        <v>348768</v>
      </c>
      <c r="M26" s="511">
        <f t="shared" si="21"/>
        <v>-1.4646053702196959</v>
      </c>
      <c r="N26" s="513">
        <f t="shared" si="15"/>
        <v>488697</v>
      </c>
      <c r="O26" s="511">
        <f t="shared" si="22"/>
        <v>2.0139902181196545</v>
      </c>
      <c r="Q26" s="514"/>
      <c r="R26" s="515"/>
      <c r="S26" s="516"/>
      <c r="T26" s="517"/>
      <c r="U26" s="516"/>
      <c r="V26" s="517"/>
      <c r="W26" s="516"/>
      <c r="X26" s="517"/>
      <c r="Y26" s="516"/>
      <c r="Z26" s="517"/>
      <c r="AA26" s="516"/>
      <c r="AB26" s="517"/>
      <c r="AC26" s="516"/>
      <c r="AD26" s="517"/>
      <c r="AE26" s="516"/>
      <c r="AF26" s="517"/>
    </row>
    <row r="27" spans="1:32" s="17" customFormat="1" ht="21.75" customHeight="1">
      <c r="A27" s="1035">
        <v>8</v>
      </c>
      <c r="B27" s="1201">
        <v>60998</v>
      </c>
      <c r="C27" s="518">
        <f t="shared" si="16"/>
        <v>7.9438673485639377</v>
      </c>
      <c r="D27" s="467">
        <v>58981</v>
      </c>
      <c r="E27" s="518">
        <f t="shared" si="17"/>
        <v>0.12222241083705843</v>
      </c>
      <c r="F27" s="467">
        <f t="shared" si="13"/>
        <v>119979</v>
      </c>
      <c r="G27" s="519">
        <f t="shared" si="18"/>
        <v>3.9517233013914632</v>
      </c>
      <c r="H27" s="520">
        <v>125952</v>
      </c>
      <c r="I27" s="518">
        <f t="shared" si="19"/>
        <v>-27.178538390379281</v>
      </c>
      <c r="J27" s="467">
        <v>150336</v>
      </c>
      <c r="K27" s="518">
        <f t="shared" si="20"/>
        <v>-9.3924783027965262</v>
      </c>
      <c r="L27" s="467">
        <f t="shared" si="14"/>
        <v>276288</v>
      </c>
      <c r="M27" s="519">
        <f t="shared" si="21"/>
        <v>-18.47025495750708</v>
      </c>
      <c r="N27" s="521">
        <f t="shared" si="15"/>
        <v>396267</v>
      </c>
      <c r="O27" s="519">
        <f t="shared" si="22"/>
        <v>-12.773774042588782</v>
      </c>
      <c r="Q27" s="514"/>
      <c r="R27" s="515"/>
      <c r="S27" s="516"/>
      <c r="T27" s="517"/>
      <c r="U27" s="516"/>
      <c r="V27" s="517"/>
      <c r="W27" s="516"/>
      <c r="X27" s="517"/>
      <c r="Y27" s="516"/>
      <c r="Z27" s="517"/>
      <c r="AA27" s="516"/>
      <c r="AB27" s="517"/>
      <c r="AC27" s="516"/>
      <c r="AD27" s="517"/>
      <c r="AE27" s="516"/>
      <c r="AF27" s="517"/>
    </row>
    <row r="28" spans="1:32" s="17" customFormat="1" ht="21.75" customHeight="1">
      <c r="A28" s="1035">
        <v>9</v>
      </c>
      <c r="B28" s="1201">
        <v>66112</v>
      </c>
      <c r="C28" s="518">
        <f t="shared" si="16"/>
        <v>7.8745553633782661</v>
      </c>
      <c r="D28" s="467">
        <v>54251</v>
      </c>
      <c r="E28" s="518">
        <f t="shared" si="17"/>
        <v>6.5520966316409801</v>
      </c>
      <c r="F28" s="467">
        <f t="shared" si="13"/>
        <v>120363</v>
      </c>
      <c r="G28" s="519">
        <f t="shared" si="18"/>
        <v>7.2744449692961677</v>
      </c>
      <c r="H28" s="520">
        <v>149728</v>
      </c>
      <c r="I28" s="518">
        <f t="shared" si="19"/>
        <v>1.4307392152612231</v>
      </c>
      <c r="J28" s="467">
        <v>166336</v>
      </c>
      <c r="K28" s="518">
        <f t="shared" si="20"/>
        <v>-0.99047619047618607</v>
      </c>
      <c r="L28" s="467">
        <f t="shared" si="14"/>
        <v>316064</v>
      </c>
      <c r="M28" s="519">
        <f t="shared" si="21"/>
        <v>0.14194464158978626</v>
      </c>
      <c r="N28" s="521">
        <f t="shared" si="15"/>
        <v>436427</v>
      </c>
      <c r="O28" s="519">
        <f t="shared" si="22"/>
        <v>2.0125427460806922</v>
      </c>
      <c r="Q28" s="514"/>
      <c r="R28" s="515"/>
      <c r="S28" s="516"/>
      <c r="T28" s="517"/>
      <c r="U28" s="516"/>
      <c r="V28" s="517"/>
      <c r="W28" s="516"/>
      <c r="X28" s="517"/>
      <c r="Y28" s="516"/>
      <c r="Z28" s="517"/>
      <c r="AA28" s="516"/>
      <c r="AB28" s="517"/>
      <c r="AC28" s="516"/>
      <c r="AD28" s="517"/>
      <c r="AE28" s="516"/>
      <c r="AF28" s="517"/>
    </row>
    <row r="29" spans="1:32" s="17" customFormat="1" ht="21.75" customHeight="1">
      <c r="A29" s="1034">
        <v>10</v>
      </c>
      <c r="B29" s="1200">
        <v>88262</v>
      </c>
      <c r="C29" s="509">
        <f t="shared" si="16"/>
        <v>32.382409407247415</v>
      </c>
      <c r="D29" s="510">
        <v>71954</v>
      </c>
      <c r="E29" s="509">
        <f t="shared" si="17"/>
        <v>6.972526165556614</v>
      </c>
      <c r="F29" s="510">
        <f t="shared" si="13"/>
        <v>160216</v>
      </c>
      <c r="G29" s="511">
        <f t="shared" si="18"/>
        <v>19.621311671245966</v>
      </c>
      <c r="H29" s="512">
        <v>154528</v>
      </c>
      <c r="I29" s="509">
        <f t="shared" si="19"/>
        <v>-17.084478021978022</v>
      </c>
      <c r="J29" s="510">
        <v>168480</v>
      </c>
      <c r="K29" s="509">
        <f t="shared" si="20"/>
        <v>-17.437666614395486</v>
      </c>
      <c r="L29" s="510">
        <f t="shared" si="14"/>
        <v>323008</v>
      </c>
      <c r="M29" s="511">
        <f t="shared" si="21"/>
        <v>-17.269076305220889</v>
      </c>
      <c r="N29" s="513">
        <f t="shared" si="15"/>
        <v>483224</v>
      </c>
      <c r="O29" s="511">
        <f t="shared" si="22"/>
        <v>-7.8463979495316245</v>
      </c>
      <c r="Q29" s="514"/>
      <c r="R29" s="515"/>
      <c r="S29" s="516"/>
      <c r="T29" s="517"/>
      <c r="U29" s="516"/>
      <c r="V29" s="517"/>
      <c r="W29" s="516"/>
      <c r="X29" s="517"/>
      <c r="Y29" s="516"/>
      <c r="Z29" s="517"/>
      <c r="AA29" s="516"/>
      <c r="AB29" s="517"/>
      <c r="AC29" s="516"/>
      <c r="AD29" s="517"/>
      <c r="AE29" s="516"/>
      <c r="AF29" s="517"/>
    </row>
    <row r="30" spans="1:32" s="17" customFormat="1" ht="21.75" customHeight="1">
      <c r="A30" s="1035">
        <v>11</v>
      </c>
      <c r="B30" s="1201">
        <v>70058</v>
      </c>
      <c r="C30" s="518">
        <f t="shared" si="16"/>
        <v>18.213417926565878</v>
      </c>
      <c r="D30" s="467">
        <v>61314</v>
      </c>
      <c r="E30" s="518">
        <f t="shared" si="17"/>
        <v>18.641640866873054</v>
      </c>
      <c r="F30" s="467">
        <f t="shared" si="13"/>
        <v>131372</v>
      </c>
      <c r="G30" s="519">
        <f t="shared" si="18"/>
        <v>18.412892991058548</v>
      </c>
      <c r="H30" s="520">
        <v>160800</v>
      </c>
      <c r="I30" s="518">
        <f t="shared" si="19"/>
        <v>-11.857568847570599</v>
      </c>
      <c r="J30" s="467">
        <v>180256</v>
      </c>
      <c r="K30" s="518">
        <f t="shared" si="20"/>
        <v>-0.33616418966737616</v>
      </c>
      <c r="L30" s="467">
        <f t="shared" si="14"/>
        <v>341056</v>
      </c>
      <c r="M30" s="519">
        <f t="shared" si="21"/>
        <v>-6.1217299392231084</v>
      </c>
      <c r="N30" s="521">
        <f t="shared" si="15"/>
        <v>472428</v>
      </c>
      <c r="O30" s="519">
        <f t="shared" si="22"/>
        <v>-0.38208502024291713</v>
      </c>
      <c r="Q30" s="514"/>
      <c r="R30" s="515"/>
      <c r="S30" s="516"/>
      <c r="T30" s="517"/>
      <c r="U30" s="516"/>
      <c r="V30" s="517"/>
      <c r="W30" s="516"/>
      <c r="X30" s="517"/>
      <c r="Y30" s="516"/>
      <c r="Z30" s="517"/>
      <c r="AA30" s="516"/>
      <c r="AB30" s="517"/>
      <c r="AC30" s="516"/>
      <c r="AD30" s="517"/>
      <c r="AE30" s="516"/>
      <c r="AF30" s="517"/>
    </row>
    <row r="31" spans="1:32" s="17" customFormat="1" ht="21.75" customHeight="1">
      <c r="A31" s="1035">
        <v>12</v>
      </c>
      <c r="B31" s="1201">
        <v>68134</v>
      </c>
      <c r="C31" s="518">
        <f t="shared" si="16"/>
        <v>11.115822433869326</v>
      </c>
      <c r="D31" s="467">
        <v>57890</v>
      </c>
      <c r="E31" s="518">
        <f t="shared" si="17"/>
        <v>-1.8979833926453193</v>
      </c>
      <c r="F31" s="467">
        <f t="shared" si="13"/>
        <v>126024</v>
      </c>
      <c r="G31" s="519">
        <f t="shared" si="18"/>
        <v>4.7337278106508895</v>
      </c>
      <c r="H31" s="520">
        <v>169856</v>
      </c>
      <c r="I31" s="518">
        <f t="shared" si="19"/>
        <v>-4.1531238714337277</v>
      </c>
      <c r="J31" s="467">
        <v>184032</v>
      </c>
      <c r="K31" s="518">
        <f t="shared" si="20"/>
        <v>3.1014700609537371</v>
      </c>
      <c r="L31" s="467">
        <f t="shared" si="14"/>
        <v>353888</v>
      </c>
      <c r="M31" s="519">
        <f t="shared" si="21"/>
        <v>-0.51277437927311764</v>
      </c>
      <c r="N31" s="521">
        <f t="shared" si="15"/>
        <v>479912</v>
      </c>
      <c r="O31" s="519">
        <f t="shared" si="22"/>
        <v>0.81337702714057158</v>
      </c>
      <c r="P31" s="11"/>
      <c r="Q31" s="11"/>
      <c r="R31" s="11"/>
      <c r="S31" s="516"/>
      <c r="T31" s="517"/>
      <c r="U31" s="516"/>
      <c r="V31" s="517"/>
      <c r="W31" s="516"/>
      <c r="X31" s="517"/>
      <c r="Y31" s="516"/>
      <c r="Z31" s="517"/>
      <c r="AA31" s="516"/>
      <c r="AB31" s="517"/>
      <c r="AC31" s="516"/>
      <c r="AD31" s="517"/>
      <c r="AE31" s="516"/>
      <c r="AF31" s="517"/>
    </row>
    <row r="32" spans="1:32" s="17" customFormat="1" ht="21.75" customHeight="1">
      <c r="A32" s="1034" t="s">
        <v>450</v>
      </c>
      <c r="B32" s="1200">
        <v>60102</v>
      </c>
      <c r="C32" s="509">
        <f t="shared" si="16"/>
        <v>6.6962542162258165</v>
      </c>
      <c r="D32" s="510">
        <v>51532</v>
      </c>
      <c r="E32" s="509">
        <f t="shared" si="17"/>
        <v>-11.012105199537203</v>
      </c>
      <c r="F32" s="510">
        <f t="shared" si="13"/>
        <v>111634</v>
      </c>
      <c r="G32" s="511">
        <f t="shared" si="18"/>
        <v>-2.2803070755171184</v>
      </c>
      <c r="H32" s="512">
        <v>143584</v>
      </c>
      <c r="I32" s="509">
        <f t="shared" si="19"/>
        <v>-7.7508223684210513</v>
      </c>
      <c r="J32" s="510">
        <v>164480</v>
      </c>
      <c r="K32" s="509">
        <f t="shared" si="20"/>
        <v>-14.00368077630918</v>
      </c>
      <c r="L32" s="510">
        <f t="shared" si="14"/>
        <v>308064</v>
      </c>
      <c r="M32" s="511">
        <f t="shared" si="21"/>
        <v>-11.19822894566922</v>
      </c>
      <c r="N32" s="513">
        <f t="shared" si="15"/>
        <v>419698</v>
      </c>
      <c r="O32" s="511">
        <f t="shared" si="22"/>
        <v>-8.989029623702427</v>
      </c>
      <c r="Q32" s="514"/>
      <c r="R32" s="515"/>
      <c r="S32" s="516"/>
      <c r="T32" s="517"/>
      <c r="U32" s="516"/>
      <c r="V32" s="517"/>
      <c r="W32" s="516"/>
      <c r="X32" s="517"/>
      <c r="Y32" s="516"/>
      <c r="Z32" s="517"/>
      <c r="AA32" s="516"/>
      <c r="AB32" s="517"/>
      <c r="AC32" s="516"/>
      <c r="AD32" s="517"/>
      <c r="AE32" s="516"/>
      <c r="AF32" s="517"/>
    </row>
    <row r="33" spans="1:32" s="17" customFormat="1" ht="21.75" customHeight="1">
      <c r="A33" s="1035">
        <v>2</v>
      </c>
      <c r="B33" s="1201">
        <v>47757</v>
      </c>
      <c r="C33" s="518">
        <f t="shared" si="16"/>
        <v>-27.556391547714753</v>
      </c>
      <c r="D33" s="467">
        <v>44351</v>
      </c>
      <c r="E33" s="518">
        <f t="shared" si="17"/>
        <v>-16.970570615545899</v>
      </c>
      <c r="F33" s="467">
        <f t="shared" si="13"/>
        <v>92108</v>
      </c>
      <c r="G33" s="519">
        <f t="shared" si="18"/>
        <v>-22.818190197672173</v>
      </c>
      <c r="H33" s="520">
        <v>147872</v>
      </c>
      <c r="I33" s="518">
        <f t="shared" si="19"/>
        <v>-12.580401059402192</v>
      </c>
      <c r="J33" s="467">
        <v>142848</v>
      </c>
      <c r="K33" s="518">
        <f t="shared" si="20"/>
        <v>-16.623085543518869</v>
      </c>
      <c r="L33" s="467">
        <f t="shared" si="14"/>
        <v>290720</v>
      </c>
      <c r="M33" s="519">
        <f t="shared" si="21"/>
        <v>-14.614661654135341</v>
      </c>
      <c r="N33" s="521">
        <f t="shared" si="15"/>
        <v>382828</v>
      </c>
      <c r="O33" s="519">
        <f t="shared" si="22"/>
        <v>-16.743762219482015</v>
      </c>
      <c r="Q33" s="514"/>
      <c r="R33" s="515"/>
      <c r="S33" s="516"/>
      <c r="T33" s="517"/>
      <c r="U33" s="516"/>
      <c r="V33" s="517"/>
      <c r="W33" s="516"/>
      <c r="X33" s="517"/>
      <c r="Y33" s="516"/>
      <c r="Z33" s="517"/>
      <c r="AA33" s="516"/>
      <c r="AB33" s="517"/>
      <c r="AC33" s="516"/>
      <c r="AD33" s="517"/>
      <c r="AE33" s="516"/>
      <c r="AF33" s="517"/>
    </row>
    <row r="34" spans="1:32" s="17" customFormat="1" ht="21.75" customHeight="1" thickBot="1">
      <c r="A34" s="1035">
        <v>3</v>
      </c>
      <c r="B34" s="1201">
        <v>71354</v>
      </c>
      <c r="C34" s="518">
        <f t="shared" si="16"/>
        <v>2.633660802899751</v>
      </c>
      <c r="D34" s="467">
        <v>64027</v>
      </c>
      <c r="E34" s="518">
        <f t="shared" si="17"/>
        <v>3.887653940387148</v>
      </c>
      <c r="F34" s="467">
        <f t="shared" si="13"/>
        <v>135381</v>
      </c>
      <c r="G34" s="519">
        <f t="shared" si="18"/>
        <v>3.222928770758049</v>
      </c>
      <c r="H34" s="520">
        <v>166912</v>
      </c>
      <c r="I34" s="518">
        <f t="shared" si="19"/>
        <v>-4.7827674333698393</v>
      </c>
      <c r="J34" s="467">
        <v>178720</v>
      </c>
      <c r="K34" s="518">
        <f t="shared" si="20"/>
        <v>-11.461636017755229</v>
      </c>
      <c r="L34" s="467">
        <f t="shared" si="14"/>
        <v>345632</v>
      </c>
      <c r="M34" s="519">
        <f t="shared" si="21"/>
        <v>-8.3573731545901868</v>
      </c>
      <c r="N34" s="521">
        <f t="shared" si="15"/>
        <v>481013</v>
      </c>
      <c r="O34" s="519">
        <f t="shared" si="22"/>
        <v>-5.369403469563605</v>
      </c>
      <c r="P34" s="11"/>
      <c r="Q34" s="11"/>
      <c r="R34" s="11"/>
      <c r="S34" s="516"/>
      <c r="T34" s="517"/>
      <c r="U34" s="516"/>
      <c r="V34" s="517"/>
      <c r="W34" s="516"/>
      <c r="X34" s="517"/>
      <c r="Y34" s="516"/>
      <c r="Z34" s="517"/>
      <c r="AA34" s="516"/>
      <c r="AB34" s="517"/>
      <c r="AC34" s="516"/>
      <c r="AD34" s="517"/>
      <c r="AE34" s="516"/>
      <c r="AF34" s="517"/>
    </row>
    <row r="35" spans="1:32" s="19" customFormat="1" ht="18" customHeight="1" thickBot="1">
      <c r="A35" s="1202" t="s">
        <v>390</v>
      </c>
      <c r="B35" s="2302" t="s">
        <v>169</v>
      </c>
      <c r="C35" s="2303"/>
      <c r="D35" s="2303"/>
      <c r="E35" s="2303"/>
      <c r="F35" s="2303"/>
      <c r="G35" s="2303"/>
      <c r="H35" s="2303"/>
      <c r="I35" s="2303"/>
      <c r="J35" s="2303"/>
      <c r="K35" s="2303"/>
      <c r="L35" s="2303"/>
      <c r="M35" s="2303"/>
      <c r="N35" s="2303"/>
      <c r="O35" s="2304"/>
      <c r="P35" s="3"/>
      <c r="Q35" s="3"/>
      <c r="R35" s="3"/>
    </row>
    <row r="36" spans="1:32" ht="18" customHeight="1">
      <c r="A36" s="531"/>
      <c r="B36" s="532"/>
      <c r="C36" s="533"/>
      <c r="D36" s="534"/>
      <c r="E36" s="533"/>
      <c r="F36" s="534"/>
      <c r="G36" s="533"/>
      <c r="H36" s="532"/>
      <c r="I36" s="533"/>
      <c r="J36" s="534"/>
      <c r="K36" s="533"/>
      <c r="L36" s="534"/>
      <c r="M36" s="533"/>
      <c r="N36" s="534"/>
      <c r="O36" s="533"/>
    </row>
    <row r="37" spans="1:32" ht="18" customHeight="1">
      <c r="A37" s="480"/>
      <c r="B37" s="485"/>
      <c r="C37" s="535"/>
      <c r="D37" s="485"/>
      <c r="E37" s="535"/>
      <c r="F37" s="485"/>
      <c r="G37" s="535"/>
      <c r="H37" s="485"/>
      <c r="I37" s="535"/>
      <c r="J37" s="485"/>
      <c r="K37" s="535"/>
      <c r="L37" s="485"/>
      <c r="M37" s="535"/>
      <c r="N37" s="485"/>
      <c r="O37" s="535"/>
      <c r="W37" s="16"/>
    </row>
    <row r="38" spans="1:32" ht="18" customHeight="1">
      <c r="A38" s="536"/>
      <c r="B38" s="2305"/>
      <c r="C38" s="2305"/>
      <c r="D38" s="2305"/>
      <c r="E38" s="2305"/>
      <c r="F38" s="2305"/>
      <c r="G38" s="2305"/>
      <c r="H38" s="16"/>
      <c r="I38" s="16"/>
      <c r="J38" s="16"/>
      <c r="K38" s="16"/>
      <c r="L38" s="16"/>
      <c r="M38" s="16"/>
      <c r="N38" s="16"/>
      <c r="O38" s="16"/>
    </row>
    <row r="39" spans="1:32" ht="18" customHeight="1"/>
    <row r="40" spans="1:32" ht="18" customHeight="1"/>
    <row r="41" spans="1:32" ht="18" customHeight="1"/>
    <row r="42" spans="1:32" ht="18" customHeight="1"/>
    <row r="43" spans="1:32" ht="18" customHeight="1"/>
    <row r="44" spans="1:32" ht="18" customHeight="1"/>
    <row r="45" spans="1:32" ht="18" customHeight="1"/>
    <row r="46" spans="1:32" ht="18" customHeight="1"/>
    <row r="47" spans="1:32" ht="18" customHeight="1"/>
    <row r="48" spans="1:32" ht="18" customHeight="1"/>
    <row r="49" spans="4:11" ht="18" customHeight="1"/>
    <row r="50" spans="4:11" ht="18" customHeight="1"/>
    <row r="51" spans="4:11" ht="18" customHeight="1"/>
    <row r="52" spans="4:11" ht="18" customHeight="1"/>
    <row r="53" spans="4:11" ht="18" customHeight="1"/>
    <row r="54" spans="4:11" ht="18" customHeight="1">
      <c r="D54" s="11"/>
    </row>
    <row r="55" spans="4:11" ht="18" customHeight="1"/>
    <row r="56" spans="4:11" ht="18" customHeight="1">
      <c r="K56" s="11"/>
    </row>
    <row r="57" spans="4:11" ht="18" customHeight="1"/>
    <row r="58" spans="4:11" ht="18" customHeight="1"/>
    <row r="59" spans="4:11" ht="18" customHeight="1"/>
    <row r="60" spans="4:11" ht="18" customHeight="1"/>
    <row r="61" spans="4:11" ht="18" customHeight="1"/>
  </sheetData>
  <mergeCells count="6">
    <mergeCell ref="B35:O35"/>
    <mergeCell ref="B38:G38"/>
    <mergeCell ref="B4:G4"/>
    <mergeCell ref="H4:M4"/>
    <mergeCell ref="N4:N5"/>
    <mergeCell ref="O4:O5"/>
  </mergeCells>
  <phoneticPr fontId="3"/>
  <pageMargins left="0.70866141732283472" right="0.70866141732283472" top="0.74803149606299213" bottom="0.74803149606299213" header="0.31496062992125984" footer="0.31496062992125984"/>
  <pageSetup paperSize="9" scale="75" orientation="landscape" verticalDpi="0" r:id="rId1"/>
  <headerFooter>
    <oddFooter>&amp;C&amp;12 ２１</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2"/>
  <sheetViews>
    <sheetView workbookViewId="0"/>
  </sheetViews>
  <sheetFormatPr defaultColWidth="10.25" defaultRowHeight="17.25" customHeight="1"/>
  <cols>
    <col min="1" max="1" width="13.625" style="537" customWidth="1"/>
    <col min="2" max="2" width="9.625" style="537" customWidth="1"/>
    <col min="3" max="3" width="10.625" style="537" customWidth="1"/>
    <col min="4" max="4" width="9.625" style="537" customWidth="1"/>
    <col min="5" max="5" width="10.625" style="537" customWidth="1"/>
    <col min="6" max="6" width="9.625" style="537" customWidth="1"/>
    <col min="7" max="7" width="10.625" style="537" customWidth="1"/>
    <col min="8" max="8" width="9.625" style="537" customWidth="1"/>
    <col min="9" max="9" width="10.625" style="537" customWidth="1"/>
    <col min="10" max="10" width="14" style="537" bestFit="1" customWidth="1"/>
    <col min="11" max="11" width="10.625" style="537" customWidth="1"/>
    <col min="12" max="12" width="14.125" style="537" bestFit="1" customWidth="1"/>
    <col min="13" max="13" width="10.625" style="537" customWidth="1"/>
    <col min="14" max="14" width="10.25" style="537" customWidth="1"/>
    <col min="15" max="15" width="8" style="540" customWidth="1"/>
    <col min="16" max="16" width="9.125" style="540" customWidth="1"/>
    <col min="17" max="17" width="8.875" style="540" customWidth="1"/>
    <col min="18" max="18" width="8" style="540" customWidth="1"/>
    <col min="19" max="19" width="9.375" style="540" customWidth="1"/>
    <col min="20" max="20" width="7.875" style="540" customWidth="1"/>
    <col min="21" max="21" width="8.75" style="540" customWidth="1"/>
    <col min="22" max="22" width="9.875" style="540" bestFit="1" customWidth="1"/>
    <col min="23" max="23" width="8.625" style="540" customWidth="1"/>
    <col min="24" max="24" width="7.625" style="540" bestFit="1" customWidth="1"/>
    <col min="25" max="16384" width="10.25" style="537"/>
  </cols>
  <sheetData>
    <row r="1" spans="1:26" s="1422" customFormat="1" ht="15" customHeight="1">
      <c r="A1" s="1397"/>
      <c r="B1" s="1397"/>
      <c r="C1" s="1400"/>
      <c r="D1" s="1399"/>
      <c r="E1" s="1399"/>
      <c r="F1" s="1399"/>
      <c r="G1" s="1399"/>
      <c r="H1" s="1399"/>
      <c r="K1" s="1398"/>
      <c r="L1" s="1399"/>
      <c r="M1" s="1398"/>
    </row>
    <row r="2" spans="1:26" s="1422" customFormat="1" ht="15.75" customHeight="1">
      <c r="A2" s="1397" t="s">
        <v>187</v>
      </c>
      <c r="B2" s="1397"/>
      <c r="C2" s="1400"/>
      <c r="D2" s="1399"/>
      <c r="E2" s="1399"/>
      <c r="F2" s="1399"/>
      <c r="G2" s="1399"/>
      <c r="H2" s="1399"/>
      <c r="K2" s="1398"/>
      <c r="L2" s="1399"/>
      <c r="M2" s="1398"/>
    </row>
    <row r="3" spans="1:26" s="1422" customFormat="1" ht="15.75" customHeight="1" thickBot="1">
      <c r="A3" s="1423" t="s">
        <v>188</v>
      </c>
      <c r="B3" s="1423"/>
      <c r="C3" s="1423"/>
      <c r="D3" s="1400"/>
      <c r="E3" s="1400"/>
      <c r="F3" s="1400"/>
      <c r="G3" s="1400"/>
      <c r="H3" s="1400"/>
      <c r="I3" s="1400"/>
      <c r="J3" s="1400"/>
      <c r="K3" s="1401"/>
      <c r="M3" s="1424" t="s">
        <v>189</v>
      </c>
    </row>
    <row r="4" spans="1:26" s="542" customFormat="1" ht="14.25" customHeight="1">
      <c r="A4" s="1209"/>
      <c r="B4" s="2320" t="s">
        <v>347</v>
      </c>
      <c r="C4" s="2321"/>
      <c r="D4" s="2321"/>
      <c r="E4" s="2321"/>
      <c r="F4" s="2321"/>
      <c r="G4" s="2321"/>
      <c r="H4" s="2321"/>
      <c r="I4" s="2321"/>
      <c r="J4" s="2251" t="s">
        <v>190</v>
      </c>
      <c r="K4" s="2322"/>
      <c r="L4" s="2322"/>
      <c r="M4" s="2323"/>
      <c r="N4" s="537"/>
      <c r="O4" s="540"/>
      <c r="P4" s="540"/>
      <c r="Q4" s="540"/>
      <c r="R4" s="540"/>
      <c r="S4" s="540"/>
      <c r="T4" s="540"/>
      <c r="U4" s="540"/>
      <c r="V4" s="540"/>
      <c r="W4" s="540"/>
      <c r="X4" s="540"/>
      <c r="Y4" s="537"/>
    </row>
    <row r="5" spans="1:26" s="542" customFormat="1" ht="14.25" customHeight="1">
      <c r="A5" s="1210"/>
      <c r="B5" s="2327" t="s">
        <v>191</v>
      </c>
      <c r="C5" s="2328"/>
      <c r="D5" s="2329" t="s">
        <v>192</v>
      </c>
      <c r="E5" s="2329"/>
      <c r="F5" s="2329" t="s">
        <v>193</v>
      </c>
      <c r="G5" s="2329"/>
      <c r="H5" s="2329" t="s">
        <v>194</v>
      </c>
      <c r="I5" s="2328"/>
      <c r="J5" s="2324"/>
      <c r="K5" s="2325"/>
      <c r="L5" s="2325"/>
      <c r="M5" s="2326"/>
      <c r="N5" s="537"/>
      <c r="O5" s="540"/>
      <c r="P5" s="540"/>
      <c r="Q5" s="540"/>
      <c r="R5" s="540"/>
      <c r="S5" s="540"/>
      <c r="T5" s="540"/>
      <c r="U5" s="540"/>
      <c r="V5" s="540"/>
      <c r="W5" s="540"/>
      <c r="X5" s="540"/>
      <c r="Y5" s="537"/>
    </row>
    <row r="6" spans="1:26" s="546" customFormat="1" ht="15" thickBot="1">
      <c r="A6" s="1211"/>
      <c r="B6" s="1203" t="s">
        <v>195</v>
      </c>
      <c r="C6" s="544" t="s">
        <v>196</v>
      </c>
      <c r="D6" s="543" t="s">
        <v>195</v>
      </c>
      <c r="E6" s="544" t="s">
        <v>196</v>
      </c>
      <c r="F6" s="543" t="s">
        <v>195</v>
      </c>
      <c r="G6" s="544" t="s">
        <v>196</v>
      </c>
      <c r="H6" s="543" t="s">
        <v>195</v>
      </c>
      <c r="I6" s="544" t="s">
        <v>196</v>
      </c>
      <c r="J6" s="545" t="s">
        <v>195</v>
      </c>
      <c r="K6" s="1064" t="s">
        <v>332</v>
      </c>
      <c r="L6" s="544" t="s">
        <v>196</v>
      </c>
      <c r="M6" s="1065" t="s">
        <v>332</v>
      </c>
      <c r="N6" s="537"/>
      <c r="O6" s="540"/>
      <c r="P6" s="540"/>
      <c r="Q6" s="540"/>
      <c r="R6" s="540"/>
      <c r="S6" s="540"/>
      <c r="T6" s="540"/>
      <c r="U6" s="540"/>
      <c r="V6" s="540"/>
      <c r="W6" s="540"/>
      <c r="X6" s="540"/>
      <c r="Y6" s="537"/>
    </row>
    <row r="7" spans="1:26" s="554" customFormat="1" ht="15" customHeight="1">
      <c r="A7" s="1772" t="s">
        <v>435</v>
      </c>
      <c r="B7" s="1204">
        <v>-0.20585774469222828</v>
      </c>
      <c r="C7" s="547">
        <v>4.3278456541082644</v>
      </c>
      <c r="D7" s="547">
        <v>5.0340454660085854</v>
      </c>
      <c r="E7" s="548">
        <v>8.126353207303282</v>
      </c>
      <c r="F7" s="547">
        <v>-9.5943034302612418</v>
      </c>
      <c r="G7" s="548">
        <v>4.1292939657308958</v>
      </c>
      <c r="H7" s="547">
        <v>-1.6646299170987922</v>
      </c>
      <c r="I7" s="549">
        <v>-5.8566014039337038</v>
      </c>
      <c r="J7" s="550">
        <v>1081755</v>
      </c>
      <c r="K7" s="548">
        <v>-2.2507303488053743</v>
      </c>
      <c r="L7" s="551">
        <v>186161.08333333331</v>
      </c>
      <c r="M7" s="552">
        <v>4.322703991093535</v>
      </c>
      <c r="N7" s="537"/>
      <c r="O7" s="540"/>
      <c r="P7" s="540"/>
      <c r="Q7" s="540"/>
      <c r="R7" s="540"/>
      <c r="S7" s="540"/>
      <c r="T7" s="540"/>
      <c r="U7" s="540"/>
      <c r="V7" s="540"/>
      <c r="W7" s="540"/>
      <c r="X7" s="540"/>
      <c r="Y7" s="537"/>
      <c r="Z7" s="553"/>
    </row>
    <row r="8" spans="1:26" s="554" customFormat="1" ht="15" customHeight="1">
      <c r="A8" s="1814" t="s">
        <v>444</v>
      </c>
      <c r="B8" s="1205">
        <v>11.442649069147626</v>
      </c>
      <c r="C8" s="555">
        <v>-9.4701147456756285</v>
      </c>
      <c r="D8" s="555">
        <v>-9.9841189807335482</v>
      </c>
      <c r="E8" s="556">
        <v>17.883005526050731</v>
      </c>
      <c r="F8" s="555">
        <v>-20.027423207949901</v>
      </c>
      <c r="G8" s="556">
        <v>-5.2260851229955607</v>
      </c>
      <c r="H8" s="555">
        <v>10.727840661001586</v>
      </c>
      <c r="I8" s="557">
        <v>8.8952203079737622</v>
      </c>
      <c r="J8" s="558">
        <f>SUM(J24:J35)</f>
        <v>1031541</v>
      </c>
      <c r="K8" s="556">
        <f t="shared" ref="K8" si="0">(J8/J7-1)*100</f>
        <v>-4.6419013547429833</v>
      </c>
      <c r="L8" s="559">
        <f>SUM(L24:L35)/12</f>
        <v>188691.5</v>
      </c>
      <c r="M8" s="560">
        <f t="shared" ref="M8" si="1">(L8/L7-1)*100</f>
        <v>1.3592618937094514</v>
      </c>
      <c r="N8" s="537"/>
      <c r="O8" s="540"/>
      <c r="P8" s="540"/>
      <c r="Q8" s="540"/>
      <c r="R8" s="540"/>
      <c r="S8" s="540"/>
      <c r="T8" s="540"/>
      <c r="U8" s="540"/>
      <c r="V8" s="540"/>
      <c r="W8" s="540"/>
      <c r="X8" s="540"/>
      <c r="Y8" s="537"/>
      <c r="Z8" s="553"/>
    </row>
    <row r="9" spans="1:26" s="554" customFormat="1" ht="15" hidden="1" customHeight="1">
      <c r="A9" s="1034" t="s">
        <v>323</v>
      </c>
      <c r="B9" s="1204">
        <v>6.560463432295438</v>
      </c>
      <c r="C9" s="547">
        <v>25.991103202846965</v>
      </c>
      <c r="D9" s="547">
        <v>-17.747737064706115</v>
      </c>
      <c r="E9" s="548">
        <v>24.68331610701151</v>
      </c>
      <c r="F9" s="547">
        <v>-22.624407045955831</v>
      </c>
      <c r="G9" s="548">
        <v>-0.21188189648055911</v>
      </c>
      <c r="H9" s="547">
        <v>310.54613935969871</v>
      </c>
      <c r="I9" s="549">
        <v>9.9994457070007314</v>
      </c>
      <c r="J9" s="550">
        <v>78030</v>
      </c>
      <c r="K9" s="548">
        <v>-9.8408956982910958</v>
      </c>
      <c r="L9" s="551">
        <v>178788</v>
      </c>
      <c r="M9" s="552">
        <v>17.480697834872029</v>
      </c>
      <c r="N9" s="537"/>
      <c r="O9" s="540"/>
      <c r="P9" s="540"/>
      <c r="Q9" s="540"/>
      <c r="R9" s="540"/>
      <c r="S9" s="540"/>
      <c r="T9" s="540"/>
      <c r="U9" s="540"/>
      <c r="V9" s="540"/>
      <c r="W9" s="540"/>
      <c r="X9" s="540"/>
      <c r="Y9" s="537"/>
      <c r="Z9" s="553"/>
    </row>
    <row r="10" spans="1:26" s="554" customFormat="1" ht="15" hidden="1" customHeight="1">
      <c r="A10" s="1035">
        <v>2</v>
      </c>
      <c r="B10" s="1205">
        <v>9.8845378459282873</v>
      </c>
      <c r="C10" s="555">
        <v>26.864589655404949</v>
      </c>
      <c r="D10" s="555">
        <v>4.6625290923196339</v>
      </c>
      <c r="E10" s="556">
        <v>21.485995850622409</v>
      </c>
      <c r="F10" s="555">
        <v>-12.124190564292325</v>
      </c>
      <c r="G10" s="556">
        <v>-4.3351521040436491</v>
      </c>
      <c r="H10" s="555">
        <v>-45.915136162127936</v>
      </c>
      <c r="I10" s="557">
        <v>3.6077292527644467</v>
      </c>
      <c r="J10" s="558">
        <v>94208</v>
      </c>
      <c r="K10" s="556">
        <v>-0.50797875149172222</v>
      </c>
      <c r="L10" s="559">
        <v>188414</v>
      </c>
      <c r="M10" s="560">
        <v>15.145663107846307</v>
      </c>
      <c r="N10" s="537"/>
      <c r="O10" s="540"/>
      <c r="P10" s="540"/>
      <c r="Q10" s="540"/>
      <c r="R10" s="540"/>
      <c r="S10" s="540"/>
      <c r="T10" s="540"/>
      <c r="U10" s="540"/>
      <c r="V10" s="540"/>
      <c r="W10" s="540"/>
      <c r="X10" s="540"/>
      <c r="Y10" s="537"/>
      <c r="Z10" s="553"/>
    </row>
    <row r="11" spans="1:26" s="554" customFormat="1" ht="15" hidden="1" customHeight="1">
      <c r="A11" s="1035">
        <v>3</v>
      </c>
      <c r="B11" s="1205">
        <v>-2.2323181333782083</v>
      </c>
      <c r="C11" s="555">
        <v>19.21950434502735</v>
      </c>
      <c r="D11" s="555">
        <v>-30.21023060537771</v>
      </c>
      <c r="E11" s="556">
        <v>3.23914943198369</v>
      </c>
      <c r="F11" s="555">
        <v>-10.345385162667354</v>
      </c>
      <c r="G11" s="556">
        <v>-10.815324409880599</v>
      </c>
      <c r="H11" s="555">
        <v>-23.042304230423039</v>
      </c>
      <c r="I11" s="557">
        <v>-2.1472040417958471</v>
      </c>
      <c r="J11" s="558">
        <v>86047</v>
      </c>
      <c r="K11" s="556">
        <v>-14.025218816194396</v>
      </c>
      <c r="L11" s="559">
        <v>180070</v>
      </c>
      <c r="M11" s="560">
        <v>5.1982800925385098</v>
      </c>
      <c r="N11" s="537"/>
      <c r="O11" s="540"/>
      <c r="P11" s="540"/>
      <c r="Q11" s="540"/>
      <c r="R11" s="540"/>
      <c r="S11" s="540"/>
      <c r="T11" s="540"/>
      <c r="U11" s="540"/>
      <c r="V11" s="540"/>
      <c r="W11" s="540"/>
      <c r="X11" s="540"/>
      <c r="Y11" s="537"/>
      <c r="Z11" s="553"/>
    </row>
    <row r="12" spans="1:26" s="554" customFormat="1" ht="15" customHeight="1">
      <c r="A12" s="1034" t="s">
        <v>447</v>
      </c>
      <c r="B12" s="1204">
        <v>7.9668965517241341</v>
      </c>
      <c r="C12" s="547">
        <v>19.023253617141876</v>
      </c>
      <c r="D12" s="547">
        <v>-16.765877456026502</v>
      </c>
      <c r="E12" s="548">
        <v>5.0958391771855904</v>
      </c>
      <c r="F12" s="547">
        <v>1.4372808541554871</v>
      </c>
      <c r="G12" s="548">
        <v>-4.609900990099014</v>
      </c>
      <c r="H12" s="547">
        <v>22.920892494929014</v>
      </c>
      <c r="I12" s="549">
        <v>-3.921194788687643</v>
      </c>
      <c r="J12" s="550">
        <v>91059</v>
      </c>
      <c r="K12" s="548">
        <v>-0.19400236748652322</v>
      </c>
      <c r="L12" s="551">
        <v>178551</v>
      </c>
      <c r="M12" s="552">
        <v>7.3513143022053251</v>
      </c>
      <c r="N12" s="537"/>
      <c r="O12" s="540"/>
      <c r="P12" s="540"/>
      <c r="Q12" s="540"/>
      <c r="R12" s="540"/>
      <c r="S12" s="540"/>
      <c r="T12" s="540"/>
      <c r="U12" s="540"/>
      <c r="V12" s="540"/>
      <c r="W12" s="540"/>
      <c r="X12" s="540"/>
      <c r="Y12" s="537"/>
      <c r="Z12" s="553"/>
    </row>
    <row r="13" spans="1:26" s="554" customFormat="1" ht="15" customHeight="1">
      <c r="A13" s="1035">
        <v>5</v>
      </c>
      <c r="B13" s="1205">
        <v>-37.11719878750106</v>
      </c>
      <c r="C13" s="555">
        <v>8.3188063229428177</v>
      </c>
      <c r="D13" s="555">
        <v>-38.269578756890965</v>
      </c>
      <c r="E13" s="556">
        <v>4.9602929679463337</v>
      </c>
      <c r="F13" s="555">
        <v>4.3875286499072352</v>
      </c>
      <c r="G13" s="556">
        <v>-3.3528316936984881</v>
      </c>
      <c r="H13" s="555">
        <v>-75.085675119945165</v>
      </c>
      <c r="I13" s="557">
        <v>-12.518292682926823</v>
      </c>
      <c r="J13" s="558">
        <v>66286</v>
      </c>
      <c r="K13" s="556">
        <v>-25.910112108375149</v>
      </c>
      <c r="L13" s="559">
        <v>175034</v>
      </c>
      <c r="M13" s="560">
        <v>2.7761793477622643</v>
      </c>
      <c r="N13" s="537"/>
      <c r="O13" s="540"/>
      <c r="P13" s="540"/>
      <c r="Q13" s="540"/>
      <c r="R13" s="540"/>
      <c r="S13" s="540"/>
      <c r="T13" s="540"/>
      <c r="U13" s="540"/>
      <c r="V13" s="540"/>
      <c r="W13" s="540"/>
      <c r="X13" s="540"/>
      <c r="Y13" s="537"/>
      <c r="Z13" s="553"/>
    </row>
    <row r="14" spans="1:26" s="554" customFormat="1" ht="15" customHeight="1">
      <c r="A14" s="1035">
        <v>6</v>
      </c>
      <c r="B14" s="1205">
        <v>6.2476044461479585</v>
      </c>
      <c r="C14" s="555">
        <v>12.200879164369805</v>
      </c>
      <c r="D14" s="555">
        <v>-34.442136923517616</v>
      </c>
      <c r="E14" s="556">
        <v>-3.5990922560438121</v>
      </c>
      <c r="F14" s="555">
        <v>-2.8453307392996119</v>
      </c>
      <c r="G14" s="556">
        <v>6.4101897582531819</v>
      </c>
      <c r="H14" s="555">
        <v>-21.354656632173096</v>
      </c>
      <c r="I14" s="557">
        <v>-18.173825671941724</v>
      </c>
      <c r="J14" s="558">
        <v>89913</v>
      </c>
      <c r="K14" s="556">
        <v>-8.6370703057522924</v>
      </c>
      <c r="L14" s="559">
        <v>184747</v>
      </c>
      <c r="M14" s="560">
        <v>3.5217581333841341</v>
      </c>
      <c r="N14" s="537"/>
      <c r="O14" s="540"/>
      <c r="P14" s="540"/>
      <c r="Q14" s="540"/>
      <c r="R14" s="540"/>
      <c r="S14" s="540"/>
      <c r="T14" s="540"/>
      <c r="U14" s="540"/>
      <c r="V14" s="540"/>
      <c r="W14" s="540"/>
      <c r="X14" s="540"/>
      <c r="Y14" s="537"/>
      <c r="Z14" s="553"/>
    </row>
    <row r="15" spans="1:26" s="554" customFormat="1" ht="15" customHeight="1">
      <c r="A15" s="1034">
        <v>7</v>
      </c>
      <c r="B15" s="1204">
        <v>-11.218998596162844</v>
      </c>
      <c r="C15" s="547">
        <v>14.03981545494306</v>
      </c>
      <c r="D15" s="547">
        <v>158.80894325742864</v>
      </c>
      <c r="E15" s="548">
        <v>1.4569928259744014</v>
      </c>
      <c r="F15" s="547">
        <v>-23.696971643276921</v>
      </c>
      <c r="G15" s="548">
        <v>-4.0488863624618894</v>
      </c>
      <c r="H15" s="547">
        <v>-30.284857571214395</v>
      </c>
      <c r="I15" s="549">
        <v>-21.08796930665936</v>
      </c>
      <c r="J15" s="550">
        <v>124794</v>
      </c>
      <c r="K15" s="548">
        <v>26.382629654760347</v>
      </c>
      <c r="L15" s="551">
        <v>184353</v>
      </c>
      <c r="M15" s="552">
        <v>3.4186212196859689</v>
      </c>
      <c r="N15" s="537"/>
      <c r="O15" s="540"/>
      <c r="P15" s="540"/>
      <c r="Q15" s="540"/>
      <c r="R15" s="540"/>
      <c r="S15" s="540"/>
      <c r="T15" s="540"/>
      <c r="U15" s="540"/>
      <c r="V15" s="540"/>
      <c r="W15" s="540"/>
      <c r="X15" s="540"/>
      <c r="Y15" s="537"/>
      <c r="Z15" s="553"/>
    </row>
    <row r="16" spans="1:26" s="554" customFormat="1" ht="15" customHeight="1">
      <c r="A16" s="1035">
        <v>8</v>
      </c>
      <c r="B16" s="1205">
        <v>15.290496344747972</v>
      </c>
      <c r="C16" s="555">
        <v>15.696143358005443</v>
      </c>
      <c r="D16" s="555">
        <v>-12.115793543398413</v>
      </c>
      <c r="E16" s="556">
        <v>-2.8359066560397439</v>
      </c>
      <c r="F16" s="555">
        <v>-9.7830447798043387</v>
      </c>
      <c r="G16" s="556">
        <v>6.3503784382499484</v>
      </c>
      <c r="H16" s="555">
        <v>-2.533632286995513</v>
      </c>
      <c r="I16" s="557">
        <v>-13.913836991498963</v>
      </c>
      <c r="J16" s="558">
        <v>86076</v>
      </c>
      <c r="K16" s="556">
        <v>-2.1919209135844553</v>
      </c>
      <c r="L16" s="559">
        <v>184920</v>
      </c>
      <c r="M16" s="560">
        <v>4.5537299424422972</v>
      </c>
      <c r="N16" s="537"/>
      <c r="O16" s="540"/>
      <c r="P16" s="540"/>
      <c r="Q16" s="540"/>
      <c r="R16" s="540"/>
      <c r="S16" s="540"/>
      <c r="T16" s="540"/>
      <c r="U16" s="540"/>
      <c r="V16" s="540"/>
      <c r="W16" s="540"/>
      <c r="X16" s="540"/>
      <c r="Y16" s="537"/>
      <c r="Z16" s="553"/>
    </row>
    <row r="17" spans="1:26" s="554" customFormat="1" ht="15" customHeight="1">
      <c r="A17" s="1035">
        <v>9</v>
      </c>
      <c r="B17" s="1205">
        <v>13.417088689780554</v>
      </c>
      <c r="C17" s="555">
        <v>-0.51992584435678335</v>
      </c>
      <c r="D17" s="555">
        <v>-21.458220537809058</v>
      </c>
      <c r="E17" s="556">
        <v>5.4841670491051042</v>
      </c>
      <c r="F17" s="555">
        <v>-7.8402414357723105</v>
      </c>
      <c r="G17" s="556">
        <v>6.8238277611013309</v>
      </c>
      <c r="H17" s="555">
        <v>18.615257048092857</v>
      </c>
      <c r="I17" s="557">
        <v>-10.412524850894634</v>
      </c>
      <c r="J17" s="558">
        <v>83911</v>
      </c>
      <c r="K17" s="556">
        <v>-3.0233337570931607</v>
      </c>
      <c r="L17" s="559">
        <v>185838</v>
      </c>
      <c r="M17" s="560">
        <v>1.6613694673442758</v>
      </c>
      <c r="N17" s="537"/>
      <c r="O17" s="540"/>
      <c r="P17" s="540"/>
      <c r="Q17" s="540"/>
      <c r="R17" s="540"/>
      <c r="S17" s="540"/>
      <c r="T17" s="540"/>
      <c r="U17" s="540"/>
      <c r="V17" s="540"/>
      <c r="W17" s="540"/>
      <c r="X17" s="540"/>
      <c r="Y17" s="537"/>
      <c r="Z17" s="553"/>
    </row>
    <row r="18" spans="1:26" s="554" customFormat="1" ht="15" customHeight="1">
      <c r="A18" s="1034">
        <v>10</v>
      </c>
      <c r="B18" s="1204">
        <v>-0.21085607566720954</v>
      </c>
      <c r="C18" s="547">
        <v>1.7891716954733683</v>
      </c>
      <c r="D18" s="547">
        <v>-1.189926655382878</v>
      </c>
      <c r="E18" s="548">
        <v>8.8491079774048131</v>
      </c>
      <c r="F18" s="547">
        <v>-15.339241207421772</v>
      </c>
      <c r="G18" s="548">
        <v>6.3968028877143146</v>
      </c>
      <c r="H18" s="547">
        <v>38.017195056421272</v>
      </c>
      <c r="I18" s="549">
        <v>-4.0299589272771215</v>
      </c>
      <c r="J18" s="550">
        <v>88101</v>
      </c>
      <c r="K18" s="548">
        <v>-4.7834686091627336</v>
      </c>
      <c r="L18" s="551">
        <v>186721</v>
      </c>
      <c r="M18" s="552">
        <v>4.0500855377173961</v>
      </c>
      <c r="N18" s="537"/>
      <c r="O18" s="540"/>
      <c r="P18" s="540"/>
      <c r="Q18" s="540"/>
      <c r="R18" s="540"/>
      <c r="S18" s="540"/>
      <c r="T18" s="540"/>
      <c r="U18" s="540"/>
      <c r="V18" s="540"/>
      <c r="W18" s="540"/>
      <c r="X18" s="540"/>
      <c r="Y18" s="537"/>
      <c r="Z18" s="553"/>
    </row>
    <row r="19" spans="1:26" s="554" customFormat="1" ht="15" customHeight="1">
      <c r="A19" s="1035">
        <v>11</v>
      </c>
      <c r="B19" s="1205">
        <v>0.88449531737773146</v>
      </c>
      <c r="C19" s="555">
        <v>0.21338506304557914</v>
      </c>
      <c r="D19" s="555">
        <v>-10.267994210272381</v>
      </c>
      <c r="E19" s="556">
        <v>10.741891947159621</v>
      </c>
      <c r="F19" s="555">
        <v>-47.231428039471233</v>
      </c>
      <c r="G19" s="556">
        <v>3.3297822262963628</v>
      </c>
      <c r="H19" s="555">
        <v>44.567456230690006</v>
      </c>
      <c r="I19" s="557">
        <v>5.483694662051386</v>
      </c>
      <c r="J19" s="558">
        <v>89317</v>
      </c>
      <c r="K19" s="556">
        <v>-22.325613754359107</v>
      </c>
      <c r="L19" s="559">
        <v>191346</v>
      </c>
      <c r="M19" s="560">
        <v>4.3377264969382434</v>
      </c>
      <c r="N19" s="537"/>
      <c r="O19" s="540"/>
      <c r="P19" s="540"/>
      <c r="Q19" s="540"/>
      <c r="R19" s="540"/>
      <c r="S19" s="540"/>
      <c r="T19" s="540"/>
      <c r="U19" s="540"/>
      <c r="V19" s="540"/>
      <c r="W19" s="540"/>
      <c r="X19" s="540"/>
      <c r="Y19" s="537"/>
      <c r="Z19" s="553"/>
    </row>
    <row r="20" spans="1:26" s="554" customFormat="1" ht="15" customHeight="1">
      <c r="A20" s="1035">
        <v>12</v>
      </c>
      <c r="B20" s="1205">
        <v>-0.42330364981814084</v>
      </c>
      <c r="C20" s="555">
        <v>-1.4786256610239579</v>
      </c>
      <c r="D20" s="555">
        <v>-5.4268779688091184</v>
      </c>
      <c r="E20" s="556">
        <v>14.847552098498396</v>
      </c>
      <c r="F20" s="555">
        <v>-1.5529153483566871</v>
      </c>
      <c r="G20" s="556">
        <v>-6.8864237687210288</v>
      </c>
      <c r="H20" s="555">
        <v>-41.960352422907491</v>
      </c>
      <c r="I20" s="557">
        <v>3.2836242179046904</v>
      </c>
      <c r="J20" s="558">
        <v>85802</v>
      </c>
      <c r="K20" s="556">
        <v>-3.0168077675170379</v>
      </c>
      <c r="L20" s="559">
        <v>182233</v>
      </c>
      <c r="M20" s="560">
        <v>2.243679657080011</v>
      </c>
      <c r="N20" s="537"/>
      <c r="O20" s="540"/>
      <c r="P20" s="540"/>
      <c r="Q20" s="540"/>
      <c r="R20" s="540"/>
      <c r="S20" s="540"/>
      <c r="T20" s="540"/>
      <c r="U20" s="540"/>
      <c r="V20" s="540"/>
      <c r="W20" s="540"/>
      <c r="X20" s="540"/>
      <c r="Y20" s="537"/>
      <c r="Z20" s="553"/>
    </row>
    <row r="21" spans="1:26" s="554" customFormat="1" ht="15" customHeight="1">
      <c r="A21" s="1034" t="s">
        <v>324</v>
      </c>
      <c r="B21" s="1206">
        <v>-14.851182386518079</v>
      </c>
      <c r="C21" s="561">
        <v>-9.4242094708150361</v>
      </c>
      <c r="D21" s="561">
        <v>-17.353068383872362</v>
      </c>
      <c r="E21" s="489">
        <v>7.8982880937692679</v>
      </c>
      <c r="F21" s="561">
        <v>28.411886446171273</v>
      </c>
      <c r="G21" s="489">
        <v>12.315243767924123</v>
      </c>
      <c r="H21" s="561">
        <v>-46.559633027522942</v>
      </c>
      <c r="I21" s="562">
        <v>1.778785588309395</v>
      </c>
      <c r="J21" s="355">
        <v>76309</v>
      </c>
      <c r="K21" s="489">
        <f t="shared" ref="K21:K35" si="2">(J21/J9-1)*100</f>
        <v>-2.2055619633474355</v>
      </c>
      <c r="L21" s="563">
        <v>181031</v>
      </c>
      <c r="M21" s="564">
        <f t="shared" ref="M21:M35" si="3">(L21/L9-1)*100</f>
        <v>1.2545584714857894</v>
      </c>
      <c r="N21" s="537"/>
      <c r="O21" s="540"/>
      <c r="P21" s="540"/>
      <c r="Q21" s="540"/>
      <c r="R21" s="540"/>
      <c r="S21" s="540"/>
      <c r="T21" s="540"/>
      <c r="U21" s="540"/>
      <c r="V21" s="540"/>
      <c r="W21" s="540"/>
      <c r="X21" s="540"/>
      <c r="Y21" s="537"/>
      <c r="Z21" s="553"/>
    </row>
    <row r="22" spans="1:26" s="554" customFormat="1" ht="15" customHeight="1">
      <c r="A22" s="1035">
        <v>2</v>
      </c>
      <c r="B22" s="1205">
        <v>-8.617334741758409E-2</v>
      </c>
      <c r="C22" s="555">
        <v>-5.9600536869941934</v>
      </c>
      <c r="D22" s="555">
        <v>33.448224742420862</v>
      </c>
      <c r="E22" s="556">
        <v>21.185114028533825</v>
      </c>
      <c r="F22" s="555">
        <v>-1.7534048292650817</v>
      </c>
      <c r="G22" s="556">
        <v>9.0137250306013392</v>
      </c>
      <c r="H22" s="555">
        <v>26.229508196721319</v>
      </c>
      <c r="I22" s="557">
        <v>-0.50668391548081004</v>
      </c>
      <c r="J22" s="558">
        <v>102893</v>
      </c>
      <c r="K22" s="556">
        <f t="shared" si="2"/>
        <v>9.2189622961956541</v>
      </c>
      <c r="L22" s="559">
        <v>199205</v>
      </c>
      <c r="M22" s="560">
        <f t="shared" si="3"/>
        <v>5.7272814122092841</v>
      </c>
      <c r="N22" s="537"/>
      <c r="O22" s="540"/>
      <c r="P22" s="540"/>
      <c r="Q22" s="540"/>
      <c r="R22" s="540"/>
      <c r="S22" s="540"/>
      <c r="T22" s="540"/>
      <c r="U22" s="540"/>
      <c r="V22" s="540"/>
      <c r="W22" s="540"/>
      <c r="X22" s="540"/>
      <c r="Y22" s="537"/>
      <c r="Z22" s="553"/>
    </row>
    <row r="23" spans="1:26" s="554" customFormat="1" ht="15" customHeight="1">
      <c r="A23" s="1035">
        <v>3</v>
      </c>
      <c r="B23" s="1207">
        <v>23.182835178704607</v>
      </c>
      <c r="C23" s="565">
        <v>1.45107514544498</v>
      </c>
      <c r="D23" s="565">
        <v>16.446233467510062</v>
      </c>
      <c r="E23" s="566">
        <v>23.354588717717206</v>
      </c>
      <c r="F23" s="565">
        <v>-2.2616599935071924</v>
      </c>
      <c r="G23" s="566">
        <v>19.963666852990492</v>
      </c>
      <c r="H23" s="565">
        <v>8.6549707602339154</v>
      </c>
      <c r="I23" s="567">
        <v>-4.4003754987092192</v>
      </c>
      <c r="J23" s="568">
        <v>97294</v>
      </c>
      <c r="K23" s="566">
        <f t="shared" si="2"/>
        <v>13.070763652422524</v>
      </c>
      <c r="L23" s="569">
        <v>199954</v>
      </c>
      <c r="M23" s="570">
        <f t="shared" si="3"/>
        <v>11.042372410729161</v>
      </c>
      <c r="N23" s="537"/>
      <c r="O23" s="540"/>
      <c r="P23" s="540"/>
      <c r="Q23" s="540"/>
      <c r="R23" s="540"/>
      <c r="S23" s="540"/>
      <c r="T23" s="540"/>
      <c r="U23" s="540"/>
      <c r="V23" s="540"/>
      <c r="W23" s="540"/>
      <c r="X23" s="540"/>
      <c r="Y23" s="537"/>
      <c r="Z23" s="553"/>
    </row>
    <row r="24" spans="1:26" s="554" customFormat="1" ht="15" customHeight="1">
      <c r="A24" s="1034">
        <v>4</v>
      </c>
      <c r="B24" s="1208">
        <v>1.0680157391793177</v>
      </c>
      <c r="C24" s="571">
        <v>-3.5899470899470876</v>
      </c>
      <c r="D24" s="571">
        <v>-4.0651718019035332</v>
      </c>
      <c r="E24" s="572">
        <v>10.17329413585022</v>
      </c>
      <c r="F24" s="571">
        <v>-25.691330343796714</v>
      </c>
      <c r="G24" s="572">
        <v>19.067784881950779</v>
      </c>
      <c r="H24" s="571">
        <v>-3.7953795379537913</v>
      </c>
      <c r="I24" s="573">
        <v>-3.7041936764122263</v>
      </c>
      <c r="J24" s="574">
        <v>82425</v>
      </c>
      <c r="K24" s="572">
        <f t="shared" si="2"/>
        <v>-9.4817645702237048</v>
      </c>
      <c r="L24" s="575">
        <v>187426</v>
      </c>
      <c r="M24" s="576">
        <f t="shared" si="3"/>
        <v>4.9705686330516308</v>
      </c>
      <c r="N24" s="537"/>
      <c r="O24" s="540"/>
      <c r="P24" s="540"/>
      <c r="Q24" s="540"/>
      <c r="R24" s="540"/>
      <c r="S24" s="540"/>
      <c r="T24" s="540"/>
      <c r="U24" s="540"/>
      <c r="V24" s="540"/>
      <c r="W24" s="540"/>
      <c r="X24" s="540"/>
      <c r="Y24" s="537"/>
      <c r="Z24" s="553"/>
    </row>
    <row r="25" spans="1:26" s="554" customFormat="1" ht="15" customHeight="1">
      <c r="A25" s="1035">
        <v>5</v>
      </c>
      <c r="B25" s="1205">
        <v>54.759652205252962</v>
      </c>
      <c r="C25" s="555">
        <v>3.1368912044293928E-2</v>
      </c>
      <c r="D25" s="555">
        <v>6.8852682527779763</v>
      </c>
      <c r="E25" s="556">
        <v>16.071113550385174</v>
      </c>
      <c r="F25" s="555">
        <v>-38.577353361447045</v>
      </c>
      <c r="G25" s="556">
        <v>0.51995928361165955</v>
      </c>
      <c r="H25" s="555">
        <v>10.316368638239348</v>
      </c>
      <c r="I25" s="577">
        <v>-5.4924374433679475</v>
      </c>
      <c r="J25" s="578">
        <v>68457</v>
      </c>
      <c r="K25" s="556">
        <f t="shared" si="2"/>
        <v>3.2752013999939766</v>
      </c>
      <c r="L25" s="559">
        <v>182657</v>
      </c>
      <c r="M25" s="579">
        <f t="shared" si="3"/>
        <v>4.3551538558223024</v>
      </c>
      <c r="N25" s="537"/>
      <c r="O25" s="540"/>
      <c r="P25" s="540"/>
      <c r="Q25" s="540"/>
      <c r="R25" s="540"/>
      <c r="S25" s="540"/>
      <c r="T25" s="540"/>
      <c r="U25" s="540"/>
      <c r="V25" s="540"/>
      <c r="W25" s="540"/>
      <c r="X25" s="540"/>
      <c r="Y25" s="537"/>
      <c r="Z25" s="553"/>
    </row>
    <row r="26" spans="1:26" s="554" customFormat="1" ht="15" customHeight="1">
      <c r="A26" s="1035">
        <v>6</v>
      </c>
      <c r="B26" s="1205">
        <v>10.454030096887234</v>
      </c>
      <c r="C26" s="555">
        <v>-8.1631624696085971</v>
      </c>
      <c r="D26" s="555">
        <v>4.8992298869408479</v>
      </c>
      <c r="E26" s="556">
        <v>21.005836575875492</v>
      </c>
      <c r="F26" s="555">
        <v>-4.7903629536921173</v>
      </c>
      <c r="G26" s="556">
        <v>0.71330857924565283</v>
      </c>
      <c r="H26" s="555">
        <v>-5.7416267942583694</v>
      </c>
      <c r="I26" s="577">
        <v>-3.6684574059861808</v>
      </c>
      <c r="J26" s="578">
        <v>93288</v>
      </c>
      <c r="K26" s="556">
        <f t="shared" si="2"/>
        <v>3.7536285075573161</v>
      </c>
      <c r="L26" s="559">
        <v>188878</v>
      </c>
      <c r="M26" s="579">
        <f t="shared" si="3"/>
        <v>2.2360308963068398</v>
      </c>
      <c r="N26" s="537"/>
      <c r="O26" s="540"/>
      <c r="P26" s="540"/>
      <c r="Q26" s="540"/>
      <c r="R26" s="540"/>
      <c r="S26" s="540"/>
      <c r="T26" s="540"/>
      <c r="U26" s="540"/>
      <c r="V26" s="540"/>
      <c r="W26" s="540"/>
      <c r="X26" s="540"/>
      <c r="Y26" s="537"/>
      <c r="Z26" s="553"/>
    </row>
    <row r="27" spans="1:26" s="554" customFormat="1" ht="15" customHeight="1">
      <c r="A27" s="1034">
        <v>7</v>
      </c>
      <c r="B27" s="1204">
        <v>22.52997759915667</v>
      </c>
      <c r="C27" s="547">
        <v>-9.6501212451130751</v>
      </c>
      <c r="D27" s="547">
        <v>-62.049693408277975</v>
      </c>
      <c r="E27" s="548">
        <v>31.693760023327023</v>
      </c>
      <c r="F27" s="547">
        <v>14.43181818181818</v>
      </c>
      <c r="G27" s="548">
        <v>2.1893092769624367</v>
      </c>
      <c r="H27" s="547">
        <v>118.70967741935483</v>
      </c>
      <c r="I27" s="549">
        <v>4.4712623719395772</v>
      </c>
      <c r="J27" s="550">
        <v>98466</v>
      </c>
      <c r="K27" s="548">
        <f t="shared" si="2"/>
        <v>-21.097168133083322</v>
      </c>
      <c r="L27" s="551">
        <v>195272</v>
      </c>
      <c r="M27" s="552">
        <f t="shared" si="3"/>
        <v>5.922876221162654</v>
      </c>
      <c r="N27" s="537"/>
      <c r="O27" s="540"/>
      <c r="P27" s="540"/>
      <c r="Q27" s="540"/>
      <c r="R27" s="540"/>
      <c r="S27" s="540"/>
      <c r="T27" s="540"/>
      <c r="U27" s="540"/>
      <c r="V27" s="540"/>
      <c r="W27" s="540"/>
      <c r="X27" s="540"/>
      <c r="Y27" s="537"/>
      <c r="Z27" s="553"/>
    </row>
    <row r="28" spans="1:26" s="554" customFormat="1" ht="15" customHeight="1">
      <c r="A28" s="1035">
        <v>8</v>
      </c>
      <c r="B28" s="1205">
        <v>17.888132425577364</v>
      </c>
      <c r="C28" s="555">
        <v>-6.8419351362999699</v>
      </c>
      <c r="D28" s="555">
        <v>19.521583722848511</v>
      </c>
      <c r="E28" s="556">
        <v>35.678449476354899</v>
      </c>
      <c r="F28" s="555">
        <v>-15.475661067971124</v>
      </c>
      <c r="G28" s="556">
        <v>-3.0550251692414543</v>
      </c>
      <c r="H28" s="555">
        <v>-14.527260179434087</v>
      </c>
      <c r="I28" s="577">
        <v>-1.6235215353715637</v>
      </c>
      <c r="J28" s="578">
        <v>89199</v>
      </c>
      <c r="K28" s="556">
        <f t="shared" si="2"/>
        <v>3.6281890422417362</v>
      </c>
      <c r="L28" s="559">
        <v>197020</v>
      </c>
      <c r="M28" s="579">
        <f t="shared" si="3"/>
        <v>6.5433701059917748</v>
      </c>
      <c r="N28" s="537"/>
      <c r="O28" s="540"/>
      <c r="P28" s="540"/>
      <c r="Q28" s="540"/>
      <c r="R28" s="540"/>
      <c r="S28" s="540"/>
      <c r="T28" s="540"/>
      <c r="U28" s="540"/>
      <c r="V28" s="540"/>
      <c r="W28" s="540"/>
      <c r="X28" s="540"/>
      <c r="Y28" s="537"/>
      <c r="Z28" s="553"/>
    </row>
    <row r="29" spans="1:26" s="554" customFormat="1" ht="15" customHeight="1">
      <c r="A29" s="1035">
        <v>9</v>
      </c>
      <c r="B29" s="1205">
        <v>0.59535735752926922</v>
      </c>
      <c r="C29" s="555">
        <v>-10.178231140006721</v>
      </c>
      <c r="D29" s="555">
        <v>52.073759191176471</v>
      </c>
      <c r="E29" s="556">
        <v>28.801392212312372</v>
      </c>
      <c r="F29" s="555">
        <v>-27.218254659466989</v>
      </c>
      <c r="G29" s="556">
        <v>-8.9387369492018092</v>
      </c>
      <c r="H29" s="555">
        <v>104.33414889898636</v>
      </c>
      <c r="I29" s="577">
        <v>15.839112343966711</v>
      </c>
      <c r="J29" s="578">
        <v>88356</v>
      </c>
      <c r="K29" s="556">
        <f t="shared" si="2"/>
        <v>5.2972792601685192</v>
      </c>
      <c r="L29" s="559">
        <v>193627</v>
      </c>
      <c r="M29" s="579">
        <f t="shared" si="3"/>
        <v>4.191284882532087</v>
      </c>
      <c r="N29" s="537"/>
      <c r="O29" s="540"/>
      <c r="P29" s="540"/>
      <c r="Q29" s="540"/>
      <c r="R29" s="540"/>
      <c r="S29" s="540"/>
      <c r="T29" s="540"/>
      <c r="U29" s="540"/>
      <c r="V29" s="540"/>
      <c r="W29" s="540"/>
      <c r="X29" s="540"/>
      <c r="Y29" s="537"/>
      <c r="Z29" s="553"/>
    </row>
    <row r="30" spans="1:26" s="554" customFormat="1" ht="15" customHeight="1">
      <c r="A30" s="1034">
        <v>10</v>
      </c>
      <c r="B30" s="1204">
        <v>28.528737020043458</v>
      </c>
      <c r="C30" s="547">
        <v>-6.7087816730301952</v>
      </c>
      <c r="D30" s="547">
        <v>19.787178821697381</v>
      </c>
      <c r="E30" s="548">
        <v>33.293509305755187</v>
      </c>
      <c r="F30" s="547">
        <v>-12.384285761015345</v>
      </c>
      <c r="G30" s="548">
        <v>-8.8038578975427662</v>
      </c>
      <c r="H30" s="547">
        <v>-2.2970605411718914</v>
      </c>
      <c r="I30" s="549">
        <v>12.229998489502037</v>
      </c>
      <c r="J30" s="550">
        <v>97460</v>
      </c>
      <c r="K30" s="548">
        <f t="shared" si="2"/>
        <v>10.62303492582377</v>
      </c>
      <c r="L30" s="551">
        <v>198520</v>
      </c>
      <c r="M30" s="552">
        <f t="shared" si="3"/>
        <v>6.3190535611955756</v>
      </c>
      <c r="N30" s="537"/>
      <c r="O30" s="540"/>
      <c r="P30" s="540"/>
      <c r="Q30" s="540"/>
      <c r="R30" s="540"/>
      <c r="S30" s="540"/>
      <c r="T30" s="540"/>
      <c r="U30" s="540"/>
      <c r="V30" s="540"/>
      <c r="W30" s="540"/>
      <c r="X30" s="540"/>
      <c r="Y30" s="537"/>
      <c r="Z30" s="553"/>
    </row>
    <row r="31" spans="1:26" s="554" customFormat="1" ht="15" customHeight="1">
      <c r="A31" s="1035">
        <v>11</v>
      </c>
      <c r="B31" s="1205">
        <v>27.603002693255398</v>
      </c>
      <c r="C31" s="555">
        <v>-15.918643880316353</v>
      </c>
      <c r="D31" s="555">
        <v>10.387134617264637</v>
      </c>
      <c r="E31" s="556">
        <v>30.831871480011074</v>
      </c>
      <c r="F31" s="555">
        <v>-14.73078822948275</v>
      </c>
      <c r="G31" s="556">
        <v>-7.1954348190951141</v>
      </c>
      <c r="H31" s="555">
        <v>-21.050756901157619</v>
      </c>
      <c r="I31" s="577">
        <v>3.8601036269430011</v>
      </c>
      <c r="J31" s="578">
        <v>95719</v>
      </c>
      <c r="K31" s="556">
        <f t="shared" si="2"/>
        <v>7.1677284279588527</v>
      </c>
      <c r="L31" s="559">
        <v>194423</v>
      </c>
      <c r="M31" s="579">
        <f t="shared" si="3"/>
        <v>1.6080816949400667</v>
      </c>
      <c r="N31" s="537"/>
      <c r="O31" s="540"/>
      <c r="P31" s="540"/>
      <c r="Q31" s="540"/>
      <c r="R31" s="540"/>
      <c r="S31" s="540"/>
      <c r="T31" s="540"/>
      <c r="U31" s="540"/>
      <c r="V31" s="540"/>
      <c r="W31" s="540"/>
      <c r="X31" s="540"/>
      <c r="Y31" s="537"/>
      <c r="Z31" s="553"/>
    </row>
    <row r="32" spans="1:26" s="554" customFormat="1" ht="15" customHeight="1">
      <c r="A32" s="1035">
        <v>12</v>
      </c>
      <c r="B32" s="1207">
        <v>-11.496677897786311</v>
      </c>
      <c r="C32" s="565">
        <v>-14.37545916607943</v>
      </c>
      <c r="D32" s="565">
        <v>14.019023913236728</v>
      </c>
      <c r="E32" s="566">
        <v>26.091523152423889</v>
      </c>
      <c r="F32" s="565">
        <v>-27.176729085363849</v>
      </c>
      <c r="G32" s="566">
        <v>-4.2257559958289832</v>
      </c>
      <c r="H32" s="565">
        <v>205.88235294117646</v>
      </c>
      <c r="I32" s="567">
        <v>7.419722158961517</v>
      </c>
      <c r="J32" s="568">
        <v>79188</v>
      </c>
      <c r="K32" s="566">
        <f t="shared" si="2"/>
        <v>-7.7084450245915033</v>
      </c>
      <c r="L32" s="569">
        <v>187061</v>
      </c>
      <c r="M32" s="570">
        <f t="shared" si="3"/>
        <v>2.6493554954371668</v>
      </c>
      <c r="N32" s="537"/>
      <c r="O32" s="540"/>
      <c r="P32" s="540"/>
      <c r="Q32" s="540"/>
      <c r="R32" s="540"/>
      <c r="S32" s="540"/>
      <c r="T32" s="540"/>
      <c r="U32" s="540"/>
      <c r="V32" s="540"/>
      <c r="W32" s="540"/>
      <c r="X32" s="540"/>
      <c r="Y32" s="537"/>
      <c r="Z32" s="553"/>
    </row>
    <row r="33" spans="1:26" s="554" customFormat="1" ht="15" customHeight="1">
      <c r="A33" s="1034" t="s">
        <v>450</v>
      </c>
      <c r="B33" s="1204">
        <v>23.039782929651654</v>
      </c>
      <c r="C33" s="547">
        <v>-8.0643652352886175</v>
      </c>
      <c r="D33" s="547">
        <v>16.217001976974068</v>
      </c>
      <c r="E33" s="548">
        <v>21.97287784309172</v>
      </c>
      <c r="F33" s="547">
        <v>-49.074045917591604</v>
      </c>
      <c r="G33" s="548">
        <v>-17.716670758654551</v>
      </c>
      <c r="H33" s="547">
        <v>15.622317596566514</v>
      </c>
      <c r="I33" s="549">
        <v>16.640261412020998</v>
      </c>
      <c r="J33" s="550">
        <v>68916</v>
      </c>
      <c r="K33" s="548">
        <f t="shared" si="2"/>
        <v>-9.6882412297369935</v>
      </c>
      <c r="L33" s="551">
        <v>184302</v>
      </c>
      <c r="M33" s="552">
        <f t="shared" si="3"/>
        <v>1.8068728560301839</v>
      </c>
      <c r="N33" s="537"/>
      <c r="O33" s="540"/>
      <c r="P33" s="540"/>
      <c r="Q33" s="540"/>
      <c r="R33" s="540"/>
      <c r="S33" s="540"/>
      <c r="T33" s="540"/>
      <c r="U33" s="540"/>
      <c r="V33" s="540"/>
      <c r="W33" s="540"/>
      <c r="X33" s="540"/>
      <c r="Y33" s="537"/>
      <c r="Z33" s="553"/>
    </row>
    <row r="34" spans="1:26" s="554" customFormat="1" ht="15" customHeight="1">
      <c r="A34" s="1035">
        <v>2</v>
      </c>
      <c r="B34" s="1205">
        <v>-11.32070222296414</v>
      </c>
      <c r="C34" s="555">
        <v>-13.157448492213774</v>
      </c>
      <c r="D34" s="555">
        <v>-35.531979892798624</v>
      </c>
      <c r="E34" s="556">
        <v>-7.8505057029197189</v>
      </c>
      <c r="F34" s="555">
        <v>-28.237066800602719</v>
      </c>
      <c r="G34" s="556">
        <v>-18.445697357733295</v>
      </c>
      <c r="H34" s="555">
        <v>-7.1428571428571397</v>
      </c>
      <c r="I34" s="577">
        <v>22.857297648716003</v>
      </c>
      <c r="J34" s="578">
        <v>77520</v>
      </c>
      <c r="K34" s="556">
        <f t="shared" si="2"/>
        <v>-24.659597834643755</v>
      </c>
      <c r="L34" s="559">
        <v>181044</v>
      </c>
      <c r="M34" s="579">
        <f t="shared" si="3"/>
        <v>-9.1167390376747584</v>
      </c>
      <c r="N34" s="537"/>
      <c r="O34" s="540"/>
      <c r="P34" s="540"/>
      <c r="Q34" s="540"/>
      <c r="R34" s="540"/>
      <c r="S34" s="540"/>
      <c r="T34" s="540"/>
      <c r="U34" s="540"/>
      <c r="V34" s="540"/>
      <c r="W34" s="540"/>
      <c r="X34" s="540"/>
      <c r="Y34" s="537"/>
      <c r="Z34" s="553"/>
    </row>
    <row r="35" spans="1:26" s="554" customFormat="1" ht="15" customHeight="1" thickBot="1">
      <c r="A35" s="1035">
        <v>3</v>
      </c>
      <c r="B35" s="1207">
        <v>-3.1343144560357694</v>
      </c>
      <c r="C35" s="565">
        <v>-17.580297506586128</v>
      </c>
      <c r="D35" s="565">
        <v>-11.783475783475783</v>
      </c>
      <c r="E35" s="566">
        <v>-18.993885237652297</v>
      </c>
      <c r="F35" s="565">
        <v>-0.97062297018010169</v>
      </c>
      <c r="G35" s="566">
        <v>-11.886401230109733</v>
      </c>
      <c r="H35" s="565">
        <v>-3.8751345532830994</v>
      </c>
      <c r="I35" s="567">
        <v>29.980360869031554</v>
      </c>
      <c r="J35" s="568">
        <v>92547</v>
      </c>
      <c r="K35" s="566">
        <f t="shared" si="2"/>
        <v>-4.8790264558965628</v>
      </c>
      <c r="L35" s="569">
        <v>174068</v>
      </c>
      <c r="M35" s="570">
        <f t="shared" si="3"/>
        <v>-12.945977574842216</v>
      </c>
      <c r="N35" s="537"/>
      <c r="O35" s="540"/>
      <c r="P35" s="540"/>
      <c r="Q35" s="540"/>
      <c r="R35" s="540"/>
      <c r="S35" s="540"/>
      <c r="T35" s="540"/>
      <c r="U35" s="540"/>
      <c r="V35" s="540"/>
      <c r="W35" s="540"/>
      <c r="X35" s="540"/>
      <c r="Y35" s="537"/>
      <c r="Z35" s="553"/>
    </row>
    <row r="36" spans="1:26" s="554" customFormat="1" ht="14.25">
      <c r="A36" s="2311" t="s">
        <v>394</v>
      </c>
      <c r="B36" s="2313" t="s">
        <v>197</v>
      </c>
      <c r="C36" s="2314"/>
      <c r="D36" s="2314"/>
      <c r="E36" s="2314"/>
      <c r="F36" s="2314"/>
      <c r="G36" s="2314"/>
      <c r="H36" s="2314"/>
      <c r="I36" s="2314"/>
      <c r="J36" s="2314"/>
      <c r="K36" s="2314"/>
      <c r="L36" s="2314"/>
      <c r="M36" s="2315"/>
      <c r="N36" s="537"/>
      <c r="O36" s="540"/>
      <c r="P36" s="540"/>
      <c r="Q36" s="540"/>
      <c r="R36" s="540"/>
      <c r="S36" s="540"/>
      <c r="T36" s="540"/>
      <c r="U36" s="540"/>
      <c r="V36" s="540"/>
      <c r="W36" s="540"/>
      <c r="X36" s="540"/>
      <c r="Y36" s="537"/>
      <c r="Z36" s="553"/>
    </row>
    <row r="37" spans="1:26" s="554" customFormat="1" ht="20.25" customHeight="1">
      <c r="A37" s="2312"/>
      <c r="B37" s="2316" t="s">
        <v>198</v>
      </c>
      <c r="C37" s="2316"/>
      <c r="D37" s="2316"/>
      <c r="E37" s="2316"/>
      <c r="F37" s="2316"/>
      <c r="G37" s="2316"/>
      <c r="H37" s="2316"/>
      <c r="I37" s="2316"/>
      <c r="J37" s="2316"/>
      <c r="K37" s="2316"/>
      <c r="L37" s="2316"/>
      <c r="M37" s="2317"/>
      <c r="N37" s="537"/>
      <c r="O37" s="540"/>
      <c r="P37" s="540"/>
      <c r="Q37" s="540"/>
      <c r="R37" s="540"/>
      <c r="S37" s="540"/>
      <c r="T37" s="540"/>
      <c r="U37" s="540"/>
      <c r="V37" s="540"/>
      <c r="W37" s="540"/>
      <c r="X37" s="540"/>
      <c r="Y37" s="537"/>
    </row>
    <row r="38" spans="1:26" s="554" customFormat="1" ht="20.25" customHeight="1" thickBot="1">
      <c r="A38" s="2101"/>
      <c r="B38" s="2318" t="s">
        <v>186</v>
      </c>
      <c r="C38" s="2318"/>
      <c r="D38" s="2318"/>
      <c r="E38" s="2318"/>
      <c r="F38" s="2318"/>
      <c r="G38" s="2318"/>
      <c r="H38" s="2318"/>
      <c r="I38" s="2318"/>
      <c r="J38" s="2318"/>
      <c r="K38" s="2318"/>
      <c r="L38" s="2318"/>
      <c r="M38" s="2319"/>
      <c r="O38" s="80"/>
      <c r="P38" s="80"/>
      <c r="Q38" s="80"/>
      <c r="R38" s="80"/>
      <c r="S38" s="80"/>
      <c r="T38" s="80"/>
      <c r="U38" s="80"/>
      <c r="V38" s="80"/>
      <c r="W38" s="80"/>
      <c r="X38" s="80"/>
      <c r="Y38" s="553"/>
    </row>
    <row r="39" spans="1:26" s="554" customFormat="1" ht="14.25">
      <c r="A39" s="580"/>
      <c r="B39" s="580"/>
      <c r="C39" s="580"/>
      <c r="D39" s="580"/>
      <c r="E39" s="580"/>
      <c r="F39" s="580"/>
      <c r="G39" s="580"/>
      <c r="H39" s="580"/>
      <c r="I39" s="580"/>
      <c r="J39" s="580"/>
      <c r="K39" s="580"/>
      <c r="L39" s="580"/>
      <c r="M39" s="580"/>
      <c r="O39" s="540"/>
      <c r="P39" s="540"/>
      <c r="Q39" s="540"/>
      <c r="R39" s="540"/>
      <c r="S39" s="540"/>
      <c r="T39" s="540"/>
      <c r="U39" s="540"/>
      <c r="V39" s="540"/>
      <c r="W39" s="540"/>
      <c r="X39" s="540"/>
      <c r="Y39" s="553"/>
    </row>
    <row r="40" spans="1:26" s="554" customFormat="1" ht="14.25">
      <c r="A40" s="580"/>
      <c r="B40" s="580"/>
      <c r="C40" s="580"/>
      <c r="D40" s="580"/>
      <c r="E40" s="580"/>
      <c r="F40" s="580"/>
      <c r="G40" s="580"/>
      <c r="H40" s="580"/>
      <c r="I40" s="580"/>
      <c r="J40" s="580"/>
      <c r="K40" s="580"/>
      <c r="L40" s="581"/>
      <c r="M40" s="581"/>
      <c r="O40" s="540"/>
      <c r="P40" s="540"/>
      <c r="Q40" s="540"/>
      <c r="R40" s="540"/>
      <c r="S40" s="540"/>
      <c r="T40" s="540"/>
      <c r="U40" s="540"/>
      <c r="V40" s="540"/>
      <c r="W40" s="540"/>
      <c r="X40" s="540"/>
      <c r="Y40" s="553"/>
    </row>
    <row r="41" spans="1:26" s="554" customFormat="1" ht="14.25">
      <c r="A41" s="580"/>
      <c r="B41" s="580"/>
      <c r="C41" s="580"/>
      <c r="D41" s="580"/>
      <c r="E41" s="580"/>
      <c r="F41" s="580"/>
      <c r="G41" s="580"/>
      <c r="H41" s="580"/>
      <c r="I41" s="580"/>
      <c r="J41" s="580"/>
      <c r="K41" s="580"/>
      <c r="L41" s="581"/>
      <c r="M41" s="581"/>
      <c r="O41" s="540"/>
      <c r="P41" s="540"/>
      <c r="Q41" s="540"/>
      <c r="R41" s="540"/>
      <c r="S41" s="540"/>
      <c r="T41" s="540"/>
      <c r="U41" s="540"/>
      <c r="V41" s="540"/>
      <c r="W41" s="540"/>
      <c r="X41" s="540"/>
      <c r="Y41" s="553"/>
    </row>
    <row r="42" spans="1:26" s="554" customFormat="1" ht="14.25">
      <c r="A42" s="580"/>
      <c r="B42" s="580"/>
      <c r="C42" s="580"/>
      <c r="D42" s="580"/>
      <c r="E42" s="580"/>
      <c r="F42" s="580"/>
      <c r="G42" s="580"/>
      <c r="H42" s="580"/>
      <c r="I42" s="580"/>
      <c r="J42" s="580"/>
      <c r="K42" s="580"/>
      <c r="L42" s="580"/>
      <c r="M42" s="580"/>
      <c r="O42" s="540"/>
      <c r="P42" s="540"/>
      <c r="Q42" s="540"/>
      <c r="R42" s="540"/>
      <c r="S42" s="540"/>
      <c r="T42" s="540"/>
      <c r="U42" s="540"/>
      <c r="V42" s="540"/>
      <c r="W42" s="540"/>
      <c r="X42" s="540"/>
      <c r="Y42" s="553"/>
    </row>
    <row r="43" spans="1:26" s="554" customFormat="1" ht="14.25">
      <c r="A43" s="580"/>
      <c r="B43" s="580"/>
      <c r="C43" s="580"/>
      <c r="D43" s="580"/>
      <c r="E43" s="580"/>
      <c r="F43" s="580"/>
      <c r="G43" s="580"/>
      <c r="H43" s="580"/>
      <c r="I43" s="580"/>
      <c r="J43" s="580"/>
      <c r="K43" s="580"/>
      <c r="L43" s="582"/>
      <c r="M43" s="580"/>
      <c r="O43" s="540"/>
      <c r="P43" s="540"/>
      <c r="Q43" s="540"/>
      <c r="R43" s="540"/>
      <c r="S43" s="540"/>
      <c r="T43" s="540"/>
      <c r="U43" s="540"/>
      <c r="V43" s="540"/>
      <c r="W43" s="540"/>
      <c r="X43" s="540"/>
      <c r="Y43" s="553"/>
    </row>
    <row r="44" spans="1:26" s="554" customFormat="1" ht="14.25">
      <c r="A44" s="580"/>
      <c r="B44" s="580"/>
      <c r="C44" s="580"/>
      <c r="D44" s="580"/>
      <c r="E44" s="580"/>
      <c r="F44" s="580"/>
      <c r="G44" s="580"/>
      <c r="H44" s="580"/>
      <c r="I44" s="580"/>
      <c r="J44" s="580"/>
      <c r="K44" s="580"/>
      <c r="L44" s="580"/>
      <c r="M44" s="580"/>
      <c r="O44" s="540"/>
      <c r="P44" s="540"/>
      <c r="Q44" s="540"/>
      <c r="R44" s="540"/>
      <c r="S44" s="540"/>
      <c r="T44" s="540"/>
      <c r="U44" s="540"/>
      <c r="V44" s="540"/>
      <c r="W44" s="540"/>
      <c r="X44" s="540"/>
      <c r="Y44" s="553"/>
    </row>
    <row r="45" spans="1:26" s="554" customFormat="1" ht="14.25">
      <c r="A45" s="580"/>
      <c r="B45" s="580"/>
      <c r="C45" s="580"/>
      <c r="D45" s="580"/>
      <c r="E45" s="580"/>
      <c r="F45" s="580"/>
      <c r="G45" s="580"/>
      <c r="H45" s="580"/>
      <c r="I45" s="580"/>
      <c r="J45" s="580"/>
      <c r="K45" s="580"/>
      <c r="L45" s="580"/>
      <c r="M45" s="580"/>
      <c r="O45" s="540"/>
      <c r="P45" s="540"/>
      <c r="Q45" s="540"/>
      <c r="R45" s="540"/>
      <c r="S45" s="540"/>
      <c r="T45" s="540"/>
      <c r="U45" s="540"/>
      <c r="V45" s="540"/>
      <c r="W45" s="540"/>
      <c r="X45" s="540"/>
      <c r="Y45" s="553"/>
    </row>
    <row r="46" spans="1:26" s="554" customFormat="1" ht="14.25">
      <c r="A46" s="580"/>
      <c r="B46" s="580"/>
      <c r="C46" s="580"/>
      <c r="D46" s="580"/>
      <c r="E46" s="580"/>
      <c r="F46" s="580"/>
      <c r="G46" s="580"/>
      <c r="H46" s="580"/>
      <c r="I46" s="580"/>
      <c r="J46" s="580"/>
      <c r="K46" s="580"/>
      <c r="L46" s="580"/>
      <c r="M46" s="580"/>
      <c r="O46" s="540"/>
      <c r="P46" s="540"/>
      <c r="Q46" s="540"/>
      <c r="R46" s="540"/>
      <c r="S46" s="540"/>
      <c r="T46" s="540"/>
      <c r="U46" s="540"/>
      <c r="V46" s="540"/>
      <c r="W46" s="540"/>
      <c r="X46" s="540"/>
      <c r="Y46" s="553"/>
    </row>
    <row r="47" spans="1:26" s="554" customFormat="1" ht="14.25">
      <c r="A47" s="580"/>
      <c r="B47" s="580"/>
      <c r="C47" s="580"/>
      <c r="D47" s="580"/>
      <c r="E47" s="580"/>
      <c r="F47" s="580"/>
      <c r="G47" s="580"/>
      <c r="H47" s="580"/>
      <c r="I47" s="580"/>
      <c r="J47" s="580"/>
      <c r="K47" s="580"/>
      <c r="L47" s="580"/>
      <c r="M47" s="580"/>
      <c r="O47" s="540"/>
      <c r="P47" s="540"/>
      <c r="Q47" s="540"/>
      <c r="R47" s="540"/>
      <c r="S47" s="540"/>
      <c r="T47" s="540"/>
      <c r="U47" s="540"/>
      <c r="V47" s="540"/>
      <c r="W47" s="540"/>
      <c r="X47" s="540"/>
      <c r="Y47" s="553"/>
    </row>
    <row r="48" spans="1:26" s="554" customFormat="1" ht="14.25">
      <c r="A48" s="580"/>
      <c r="B48" s="580"/>
      <c r="C48" s="580"/>
      <c r="D48" s="580"/>
      <c r="E48" s="580"/>
      <c r="F48" s="580"/>
      <c r="G48" s="580"/>
      <c r="H48" s="580"/>
      <c r="I48" s="580"/>
      <c r="J48" s="580"/>
      <c r="K48" s="580"/>
      <c r="L48" s="580"/>
      <c r="M48" s="580"/>
      <c r="O48" s="540"/>
      <c r="P48" s="540"/>
      <c r="Q48" s="540"/>
      <c r="R48" s="540"/>
      <c r="S48" s="540"/>
      <c r="T48" s="540"/>
      <c r="U48" s="540"/>
      <c r="V48" s="540"/>
      <c r="W48" s="540"/>
      <c r="X48" s="540"/>
      <c r="Y48" s="553"/>
    </row>
    <row r="49" spans="1:25" s="554" customFormat="1" ht="14.25">
      <c r="A49" s="580"/>
      <c r="B49" s="580"/>
      <c r="C49" s="580"/>
      <c r="D49" s="580"/>
      <c r="E49" s="580"/>
      <c r="F49" s="580"/>
      <c r="G49" s="580"/>
      <c r="H49" s="580"/>
      <c r="I49" s="580"/>
      <c r="J49" s="580"/>
      <c r="K49" s="580"/>
      <c r="L49" s="580"/>
      <c r="M49" s="580"/>
      <c r="O49" s="540"/>
      <c r="P49" s="540"/>
      <c r="Q49" s="540"/>
      <c r="R49" s="540"/>
      <c r="S49" s="540"/>
      <c r="T49" s="540"/>
      <c r="U49" s="540"/>
      <c r="V49" s="540"/>
      <c r="W49" s="540"/>
      <c r="X49" s="540"/>
      <c r="Y49" s="553"/>
    </row>
    <row r="50" spans="1:25" s="554" customFormat="1" ht="14.25">
      <c r="A50" s="580"/>
      <c r="B50" s="580"/>
      <c r="C50" s="580"/>
      <c r="D50" s="580"/>
      <c r="E50" s="580"/>
      <c r="F50" s="580"/>
      <c r="G50" s="580"/>
      <c r="H50" s="580"/>
      <c r="I50" s="580"/>
      <c r="J50" s="580"/>
      <c r="K50" s="580"/>
      <c r="L50" s="580"/>
      <c r="M50" s="580"/>
      <c r="O50" s="540"/>
      <c r="P50" s="540"/>
      <c r="Q50" s="540"/>
      <c r="R50" s="540"/>
      <c r="S50" s="540"/>
      <c r="T50" s="540"/>
      <c r="U50" s="540"/>
      <c r="V50" s="540"/>
      <c r="W50" s="540"/>
      <c r="X50" s="540"/>
      <c r="Y50" s="553"/>
    </row>
    <row r="51" spans="1:25" s="554" customFormat="1" ht="14.25">
      <c r="A51" s="580"/>
      <c r="B51" s="580"/>
      <c r="C51" s="580"/>
      <c r="D51" s="580"/>
      <c r="E51" s="580"/>
      <c r="F51" s="580"/>
      <c r="G51" s="580"/>
      <c r="H51" s="580"/>
      <c r="I51" s="580"/>
      <c r="J51" s="580"/>
      <c r="K51" s="580"/>
      <c r="L51" s="580"/>
      <c r="M51" s="580"/>
      <c r="O51" s="540"/>
      <c r="P51" s="540"/>
      <c r="Q51" s="540"/>
      <c r="R51" s="540"/>
      <c r="S51" s="540"/>
      <c r="T51" s="540"/>
      <c r="U51" s="540"/>
      <c r="V51" s="540"/>
      <c r="W51" s="540"/>
      <c r="X51" s="540"/>
      <c r="Y51" s="553"/>
    </row>
    <row r="52" spans="1:25" s="554" customFormat="1" ht="14.25">
      <c r="O52" s="540"/>
      <c r="P52" s="540"/>
      <c r="Q52" s="540"/>
      <c r="R52" s="540"/>
      <c r="S52" s="540"/>
      <c r="T52" s="540"/>
      <c r="U52" s="540"/>
      <c r="V52" s="540"/>
      <c r="W52" s="540"/>
      <c r="X52" s="540"/>
      <c r="Y52" s="553"/>
    </row>
    <row r="53" spans="1:25" s="554" customFormat="1" ht="14.25">
      <c r="O53" s="540"/>
      <c r="P53" s="540"/>
      <c r="Q53" s="540"/>
      <c r="R53" s="540"/>
      <c r="S53" s="540"/>
      <c r="T53" s="540"/>
      <c r="U53" s="540"/>
      <c r="V53" s="540"/>
      <c r="W53" s="540"/>
      <c r="X53" s="540"/>
      <c r="Y53" s="553"/>
    </row>
    <row r="54" spans="1:25" s="554" customFormat="1" ht="14.25">
      <c r="O54" s="540"/>
      <c r="P54" s="540"/>
      <c r="Q54" s="540"/>
      <c r="R54" s="540"/>
      <c r="S54" s="540"/>
      <c r="T54" s="540"/>
      <c r="U54" s="540"/>
      <c r="V54" s="540"/>
      <c r="W54" s="540"/>
      <c r="X54" s="540"/>
      <c r="Y54" s="553"/>
    </row>
    <row r="55" spans="1:25" s="554" customFormat="1" ht="14.25">
      <c r="O55" s="540"/>
      <c r="P55" s="540"/>
      <c r="Q55" s="540"/>
      <c r="R55" s="540"/>
      <c r="S55" s="540"/>
      <c r="T55" s="540"/>
      <c r="U55" s="540"/>
      <c r="V55" s="540"/>
      <c r="W55" s="540"/>
      <c r="X55" s="540"/>
      <c r="Y55" s="553"/>
    </row>
    <row r="56" spans="1:25" s="554" customFormat="1" ht="15" customHeight="1">
      <c r="O56" s="540"/>
      <c r="P56" s="540"/>
      <c r="Q56" s="540"/>
      <c r="R56" s="540"/>
      <c r="S56" s="540"/>
      <c r="T56" s="540"/>
      <c r="U56" s="540"/>
      <c r="V56" s="540"/>
      <c r="W56" s="540"/>
      <c r="X56" s="540"/>
      <c r="Y56" s="553"/>
    </row>
    <row r="57" spans="1:25" s="554" customFormat="1" ht="14.25">
      <c r="O57" s="540"/>
      <c r="P57" s="540"/>
      <c r="Q57" s="540"/>
      <c r="R57" s="540"/>
      <c r="S57" s="540"/>
      <c r="T57" s="540"/>
      <c r="U57" s="540"/>
      <c r="V57" s="540"/>
      <c r="W57" s="540"/>
      <c r="X57" s="540"/>
      <c r="Y57" s="553"/>
    </row>
    <row r="58" spans="1:25" s="554" customFormat="1" ht="14.25">
      <c r="O58" s="540"/>
      <c r="P58" s="540"/>
      <c r="Q58" s="540"/>
      <c r="R58" s="540"/>
      <c r="S58" s="540"/>
      <c r="T58" s="540"/>
      <c r="U58" s="540"/>
      <c r="V58" s="540"/>
      <c r="W58" s="540"/>
      <c r="X58" s="540"/>
      <c r="Y58" s="553"/>
    </row>
    <row r="59" spans="1:25" s="554" customFormat="1" ht="14.25">
      <c r="O59" s="540"/>
      <c r="P59" s="540"/>
      <c r="Q59" s="540"/>
      <c r="R59" s="540"/>
      <c r="S59" s="540"/>
      <c r="T59" s="540"/>
      <c r="U59" s="540"/>
      <c r="V59" s="540"/>
      <c r="W59" s="540"/>
      <c r="X59" s="540"/>
      <c r="Y59" s="553"/>
    </row>
    <row r="60" spans="1:25" s="554" customFormat="1" ht="14.25">
      <c r="O60" s="540"/>
      <c r="P60" s="540"/>
      <c r="Q60" s="540"/>
      <c r="R60" s="540"/>
      <c r="S60" s="540"/>
      <c r="T60" s="540"/>
      <c r="U60" s="540"/>
      <c r="V60" s="540"/>
      <c r="W60" s="540"/>
      <c r="X60" s="540"/>
      <c r="Y60" s="553"/>
    </row>
    <row r="61" spans="1:25" s="554" customFormat="1" ht="14.25">
      <c r="O61" s="540"/>
      <c r="P61" s="540"/>
      <c r="Q61" s="540"/>
      <c r="R61" s="540"/>
      <c r="S61" s="540"/>
      <c r="T61" s="540"/>
      <c r="U61" s="540"/>
      <c r="V61" s="540"/>
      <c r="W61" s="540"/>
      <c r="X61" s="540"/>
      <c r="Y61" s="553"/>
    </row>
    <row r="62" spans="1:25" s="554" customFormat="1" ht="14.25">
      <c r="O62" s="540"/>
      <c r="P62" s="540"/>
      <c r="Q62" s="540"/>
      <c r="R62" s="540"/>
      <c r="S62" s="540"/>
      <c r="T62" s="540"/>
      <c r="U62" s="540"/>
      <c r="V62" s="540"/>
      <c r="W62" s="540"/>
      <c r="X62" s="540"/>
      <c r="Y62" s="553"/>
    </row>
    <row r="63" spans="1:25" s="554" customFormat="1" ht="14.25">
      <c r="O63" s="540"/>
      <c r="P63" s="540"/>
      <c r="Q63" s="540"/>
      <c r="R63" s="540"/>
      <c r="S63" s="540"/>
      <c r="T63" s="540"/>
      <c r="U63" s="540"/>
      <c r="V63" s="540"/>
      <c r="W63" s="540"/>
      <c r="X63" s="540"/>
      <c r="Y63" s="553"/>
    </row>
    <row r="64" spans="1:25" s="554" customFormat="1" ht="14.25">
      <c r="O64" s="540"/>
      <c r="P64" s="540"/>
      <c r="Q64" s="540"/>
      <c r="R64" s="540"/>
      <c r="S64" s="540"/>
      <c r="T64" s="540"/>
      <c r="U64" s="540"/>
      <c r="V64" s="540"/>
      <c r="W64" s="540"/>
      <c r="X64" s="540"/>
      <c r="Y64" s="553"/>
    </row>
    <row r="65" spans="15:25" s="554" customFormat="1" ht="14.25">
      <c r="O65" s="540"/>
      <c r="P65" s="540"/>
      <c r="Q65" s="540"/>
      <c r="R65" s="540"/>
      <c r="S65" s="540"/>
      <c r="T65" s="540"/>
      <c r="U65" s="540"/>
      <c r="V65" s="540"/>
      <c r="W65" s="540"/>
      <c r="X65" s="540"/>
      <c r="Y65" s="553"/>
    </row>
    <row r="66" spans="15:25" s="554" customFormat="1" ht="14.25">
      <c r="O66" s="540"/>
      <c r="P66" s="540"/>
      <c r="Q66" s="540"/>
      <c r="R66" s="540"/>
      <c r="S66" s="540"/>
      <c r="T66" s="540"/>
      <c r="U66" s="540"/>
      <c r="V66" s="540"/>
      <c r="W66" s="540"/>
      <c r="X66" s="540"/>
      <c r="Y66" s="553"/>
    </row>
    <row r="67" spans="15:25" s="554" customFormat="1" ht="14.25">
      <c r="O67" s="540"/>
      <c r="P67" s="540"/>
      <c r="Q67" s="540"/>
      <c r="R67" s="540"/>
      <c r="S67" s="540"/>
      <c r="T67" s="540"/>
      <c r="U67" s="540"/>
      <c r="V67" s="540"/>
      <c r="W67" s="540"/>
      <c r="X67" s="540"/>
      <c r="Y67" s="553"/>
    </row>
    <row r="68" spans="15:25" s="554" customFormat="1" ht="14.25">
      <c r="O68" s="540"/>
      <c r="P68" s="540"/>
      <c r="Q68" s="540"/>
      <c r="R68" s="540"/>
      <c r="S68" s="540"/>
      <c r="T68" s="540"/>
      <c r="U68" s="540"/>
      <c r="V68" s="540"/>
      <c r="W68" s="540"/>
      <c r="X68" s="540"/>
      <c r="Y68" s="553"/>
    </row>
    <row r="69" spans="15:25" s="554" customFormat="1" ht="14.25">
      <c r="O69" s="540"/>
      <c r="P69" s="540"/>
      <c r="Q69" s="540"/>
      <c r="R69" s="540"/>
      <c r="S69" s="540"/>
      <c r="T69" s="540"/>
      <c r="U69" s="540"/>
      <c r="V69" s="540"/>
      <c r="W69" s="540"/>
      <c r="X69" s="540"/>
      <c r="Y69" s="553"/>
    </row>
    <row r="70" spans="15:25" s="554" customFormat="1" ht="14.25">
      <c r="O70" s="540"/>
      <c r="P70" s="540"/>
      <c r="Q70" s="540"/>
      <c r="R70" s="540"/>
      <c r="S70" s="540"/>
      <c r="T70" s="540"/>
      <c r="U70" s="540"/>
      <c r="V70" s="540"/>
      <c r="W70" s="540"/>
      <c r="X70" s="540"/>
    </row>
    <row r="71" spans="15:25" s="554" customFormat="1" ht="14.1" customHeight="1">
      <c r="O71" s="540"/>
      <c r="P71" s="540"/>
      <c r="Q71" s="540"/>
      <c r="R71" s="540"/>
      <c r="S71" s="540"/>
      <c r="T71" s="540"/>
      <c r="U71" s="540"/>
      <c r="V71" s="540"/>
      <c r="W71" s="540"/>
      <c r="X71" s="540"/>
    </row>
    <row r="72" spans="15:25" s="554" customFormat="1" ht="14.1" customHeight="1">
      <c r="O72" s="540"/>
      <c r="P72" s="540"/>
      <c r="Q72" s="540"/>
      <c r="R72" s="540"/>
      <c r="S72" s="540"/>
      <c r="T72" s="540"/>
      <c r="U72" s="540"/>
      <c r="V72" s="540"/>
      <c r="W72" s="540"/>
      <c r="X72" s="540"/>
    </row>
    <row r="73" spans="15:25" s="554" customFormat="1" ht="14.1" customHeight="1">
      <c r="O73" s="540"/>
      <c r="P73" s="540"/>
      <c r="Q73" s="540"/>
      <c r="R73" s="540"/>
      <c r="S73" s="540"/>
      <c r="T73" s="540"/>
      <c r="U73" s="540"/>
      <c r="V73" s="540"/>
      <c r="W73" s="540"/>
      <c r="X73" s="540"/>
    </row>
    <row r="74" spans="15:25" s="554" customFormat="1" ht="14.1" customHeight="1">
      <c r="O74" s="540"/>
      <c r="P74" s="540"/>
      <c r="Q74" s="540"/>
      <c r="R74" s="540"/>
      <c r="S74" s="540"/>
      <c r="T74" s="540"/>
      <c r="U74" s="540"/>
      <c r="V74" s="540"/>
      <c r="W74" s="540"/>
      <c r="X74" s="540"/>
    </row>
    <row r="75" spans="15:25" s="554" customFormat="1" ht="14.1" customHeight="1">
      <c r="O75" s="540"/>
      <c r="P75" s="540"/>
      <c r="Q75" s="540"/>
      <c r="R75" s="540"/>
      <c r="S75" s="540"/>
      <c r="T75" s="540"/>
      <c r="U75" s="540"/>
      <c r="V75" s="540"/>
      <c r="W75" s="540"/>
      <c r="X75" s="540"/>
    </row>
    <row r="76" spans="15:25" s="554" customFormat="1" ht="14.1" customHeight="1">
      <c r="O76" s="540"/>
      <c r="P76" s="540"/>
      <c r="Q76" s="540"/>
      <c r="R76" s="540"/>
      <c r="S76" s="540"/>
      <c r="T76" s="540"/>
      <c r="U76" s="540"/>
      <c r="V76" s="540"/>
      <c r="W76" s="540"/>
      <c r="X76" s="540"/>
    </row>
    <row r="77" spans="15:25" s="554" customFormat="1" ht="14.1" customHeight="1">
      <c r="O77" s="540"/>
      <c r="P77" s="540"/>
      <c r="Q77" s="540"/>
      <c r="R77" s="540"/>
      <c r="S77" s="540"/>
      <c r="T77" s="540"/>
      <c r="U77" s="540"/>
      <c r="V77" s="540"/>
      <c r="W77" s="540"/>
      <c r="X77" s="540"/>
    </row>
    <row r="78" spans="15:25" s="554" customFormat="1" ht="14.1" customHeight="1">
      <c r="O78" s="540"/>
      <c r="P78" s="540"/>
      <c r="Q78" s="540"/>
      <c r="R78" s="540"/>
      <c r="S78" s="540"/>
      <c r="T78" s="540"/>
      <c r="U78" s="540"/>
      <c r="V78" s="540"/>
      <c r="W78" s="540"/>
      <c r="X78" s="540"/>
    </row>
    <row r="79" spans="15:25" s="554" customFormat="1" ht="14.1" customHeight="1">
      <c r="O79" s="540"/>
      <c r="P79" s="540"/>
      <c r="Q79" s="540"/>
      <c r="R79" s="540"/>
      <c r="S79" s="540"/>
      <c r="T79" s="540"/>
      <c r="U79" s="540"/>
      <c r="V79" s="540"/>
      <c r="W79" s="540"/>
      <c r="X79" s="540"/>
    </row>
    <row r="80" spans="15:25" s="554" customFormat="1" ht="14.1" customHeight="1">
      <c r="O80" s="540"/>
      <c r="P80" s="540"/>
      <c r="Q80" s="540"/>
      <c r="R80" s="540"/>
      <c r="S80" s="540"/>
      <c r="T80" s="540"/>
      <c r="U80" s="540"/>
      <c r="V80" s="540"/>
      <c r="W80" s="540"/>
      <c r="X80" s="540"/>
    </row>
    <row r="81" spans="15:24" s="554" customFormat="1" ht="14.1" customHeight="1">
      <c r="O81" s="540"/>
      <c r="P81" s="540"/>
      <c r="Q81" s="540"/>
      <c r="R81" s="540"/>
      <c r="S81" s="540"/>
      <c r="T81" s="540"/>
      <c r="U81" s="540"/>
      <c r="V81" s="540"/>
      <c r="W81" s="540"/>
      <c r="X81" s="540"/>
    </row>
    <row r="82" spans="15:24" s="554" customFormat="1" ht="14.1" customHeight="1">
      <c r="O82" s="540"/>
      <c r="P82" s="540"/>
      <c r="Q82" s="540"/>
      <c r="R82" s="540"/>
      <c r="S82" s="540"/>
      <c r="T82" s="540"/>
      <c r="U82" s="540"/>
      <c r="V82" s="540"/>
      <c r="W82" s="540"/>
      <c r="X82" s="540"/>
    </row>
    <row r="83" spans="15:24" s="554" customFormat="1" ht="14.1" customHeight="1">
      <c r="O83" s="540"/>
      <c r="P83" s="540"/>
      <c r="Q83" s="540"/>
      <c r="R83" s="540"/>
      <c r="S83" s="540"/>
      <c r="T83" s="540"/>
      <c r="U83" s="540"/>
      <c r="V83" s="540"/>
      <c r="W83" s="540"/>
      <c r="X83" s="540"/>
    </row>
    <row r="84" spans="15:24" s="554" customFormat="1" ht="14.1" customHeight="1">
      <c r="O84" s="540"/>
      <c r="P84" s="540"/>
      <c r="Q84" s="540"/>
      <c r="R84" s="540"/>
      <c r="S84" s="540"/>
      <c r="T84" s="540"/>
      <c r="U84" s="540"/>
      <c r="V84" s="540"/>
      <c r="W84" s="540"/>
      <c r="X84" s="540"/>
    </row>
    <row r="85" spans="15:24" s="554" customFormat="1" ht="14.1" customHeight="1">
      <c r="O85" s="540"/>
      <c r="P85" s="540"/>
      <c r="Q85" s="540"/>
      <c r="R85" s="540"/>
      <c r="S85" s="540"/>
      <c r="T85" s="540"/>
      <c r="U85" s="540"/>
      <c r="V85" s="540"/>
      <c r="W85" s="540"/>
      <c r="X85" s="540"/>
    </row>
    <row r="86" spans="15:24" s="554" customFormat="1" ht="14.1" customHeight="1">
      <c r="O86" s="540"/>
      <c r="P86" s="540"/>
      <c r="Q86" s="540"/>
      <c r="R86" s="540"/>
      <c r="S86" s="540"/>
      <c r="T86" s="540"/>
      <c r="U86" s="540"/>
      <c r="V86" s="540"/>
      <c r="W86" s="540"/>
      <c r="X86" s="540"/>
    </row>
    <row r="87" spans="15:24" s="554" customFormat="1" ht="14.1" customHeight="1">
      <c r="O87" s="540"/>
      <c r="P87" s="540"/>
      <c r="Q87" s="540"/>
      <c r="R87" s="540"/>
      <c r="S87" s="540"/>
      <c r="T87" s="540"/>
      <c r="U87" s="540"/>
      <c r="V87" s="540"/>
      <c r="W87" s="540"/>
      <c r="X87" s="540"/>
    </row>
    <row r="88" spans="15:24" s="554" customFormat="1" ht="14.1" customHeight="1">
      <c r="O88" s="540"/>
      <c r="P88" s="540"/>
      <c r="Q88" s="540"/>
      <c r="R88" s="540"/>
      <c r="S88" s="540"/>
      <c r="T88" s="540"/>
      <c r="U88" s="540"/>
      <c r="V88" s="540"/>
      <c r="W88" s="540"/>
      <c r="X88" s="540"/>
    </row>
    <row r="89" spans="15:24" s="554" customFormat="1" ht="14.1" customHeight="1">
      <c r="O89" s="540"/>
      <c r="P89" s="540"/>
      <c r="Q89" s="540"/>
      <c r="R89" s="540"/>
      <c r="S89" s="540"/>
      <c r="T89" s="540"/>
      <c r="U89" s="540"/>
      <c r="V89" s="540"/>
      <c r="W89" s="540"/>
      <c r="X89" s="540"/>
    </row>
    <row r="90" spans="15:24" s="554" customFormat="1" ht="14.1" customHeight="1">
      <c r="O90" s="540"/>
      <c r="P90" s="540"/>
      <c r="Q90" s="540"/>
      <c r="R90" s="540"/>
      <c r="S90" s="540"/>
      <c r="T90" s="540"/>
      <c r="U90" s="540"/>
      <c r="V90" s="540"/>
      <c r="W90" s="540"/>
      <c r="X90" s="540"/>
    </row>
    <row r="91" spans="15:24" s="554" customFormat="1" ht="14.1" customHeight="1">
      <c r="O91" s="540"/>
      <c r="P91" s="540"/>
      <c r="Q91" s="540"/>
      <c r="R91" s="540"/>
      <c r="S91" s="540"/>
      <c r="T91" s="540"/>
      <c r="U91" s="540"/>
      <c r="V91" s="540"/>
      <c r="W91" s="540"/>
      <c r="X91" s="540"/>
    </row>
    <row r="92" spans="15:24" s="554" customFormat="1" ht="14.1" customHeight="1">
      <c r="O92" s="540"/>
      <c r="P92" s="540"/>
      <c r="Q92" s="540"/>
      <c r="R92" s="540"/>
      <c r="S92" s="540"/>
      <c r="T92" s="540"/>
      <c r="U92" s="540"/>
      <c r="V92" s="540"/>
      <c r="W92" s="540"/>
      <c r="X92" s="540"/>
    </row>
    <row r="93" spans="15:24" s="554" customFormat="1" ht="14.1" customHeight="1">
      <c r="O93" s="540"/>
      <c r="P93" s="540"/>
      <c r="Q93" s="540"/>
      <c r="R93" s="540"/>
      <c r="S93" s="540"/>
      <c r="T93" s="540"/>
      <c r="U93" s="540"/>
      <c r="V93" s="540"/>
      <c r="W93" s="540"/>
      <c r="X93" s="540"/>
    </row>
    <row r="94" spans="15:24" s="554" customFormat="1" ht="14.1" customHeight="1">
      <c r="O94" s="540"/>
      <c r="P94" s="540"/>
      <c r="Q94" s="540"/>
      <c r="R94" s="540"/>
      <c r="S94" s="540"/>
      <c r="T94" s="540"/>
      <c r="U94" s="540"/>
      <c r="V94" s="540"/>
      <c r="W94" s="540"/>
      <c r="X94" s="540"/>
    </row>
    <row r="95" spans="15:24" s="554" customFormat="1" ht="14.1" customHeight="1">
      <c r="O95" s="540"/>
      <c r="P95" s="540"/>
      <c r="Q95" s="540"/>
      <c r="R95" s="540"/>
      <c r="S95" s="540"/>
      <c r="T95" s="540"/>
      <c r="U95" s="540"/>
      <c r="V95" s="540"/>
      <c r="W95" s="540"/>
      <c r="X95" s="540"/>
    </row>
    <row r="96" spans="15:24" s="554" customFormat="1" ht="14.1" customHeight="1">
      <c r="O96" s="540"/>
      <c r="P96" s="540"/>
      <c r="Q96" s="540"/>
      <c r="R96" s="540"/>
      <c r="S96" s="540"/>
      <c r="T96" s="540"/>
      <c r="U96" s="540"/>
      <c r="V96" s="540"/>
      <c r="W96" s="540"/>
      <c r="X96" s="540"/>
    </row>
    <row r="97" spans="1:24" s="554" customFormat="1" ht="14.1" customHeight="1">
      <c r="O97" s="540"/>
      <c r="P97" s="540"/>
      <c r="Q97" s="540"/>
      <c r="R97" s="540"/>
      <c r="S97" s="540"/>
      <c r="T97" s="540"/>
      <c r="U97" s="540"/>
      <c r="V97" s="540"/>
      <c r="W97" s="540"/>
      <c r="X97" s="540"/>
    </row>
    <row r="98" spans="1:24" s="554" customFormat="1" ht="14.1" customHeight="1">
      <c r="O98" s="540"/>
      <c r="P98" s="540"/>
      <c r="Q98" s="540"/>
      <c r="R98" s="540"/>
      <c r="S98" s="540"/>
      <c r="T98" s="540"/>
      <c r="U98" s="540"/>
      <c r="V98" s="540"/>
      <c r="W98" s="540"/>
      <c r="X98" s="540"/>
    </row>
    <row r="99" spans="1:24" s="554" customFormat="1" ht="14.1" customHeight="1">
      <c r="O99" s="540"/>
      <c r="P99" s="540"/>
      <c r="Q99" s="540"/>
      <c r="R99" s="540"/>
      <c r="S99" s="540"/>
      <c r="T99" s="540"/>
      <c r="U99" s="540"/>
      <c r="V99" s="540"/>
      <c r="W99" s="540"/>
      <c r="X99" s="540"/>
    </row>
    <row r="100" spans="1:24" s="554" customFormat="1" ht="14.1" customHeight="1">
      <c r="O100" s="540"/>
      <c r="P100" s="540"/>
      <c r="Q100" s="540"/>
      <c r="R100" s="540"/>
      <c r="S100" s="540"/>
      <c r="T100" s="540"/>
      <c r="U100" s="540"/>
      <c r="V100" s="540"/>
      <c r="W100" s="540"/>
      <c r="X100" s="540"/>
    </row>
    <row r="101" spans="1:24" s="554" customFormat="1" ht="14.1" customHeight="1">
      <c r="O101" s="540"/>
      <c r="P101" s="540"/>
      <c r="Q101" s="540"/>
      <c r="R101" s="540"/>
      <c r="S101" s="540"/>
      <c r="T101" s="540"/>
      <c r="U101" s="540"/>
      <c r="V101" s="540"/>
      <c r="W101" s="540"/>
      <c r="X101" s="540"/>
    </row>
    <row r="102" spans="1:24" s="554" customFormat="1" ht="14.1" customHeight="1">
      <c r="O102" s="540"/>
      <c r="P102" s="540"/>
      <c r="Q102" s="540"/>
      <c r="R102" s="540"/>
      <c r="S102" s="540"/>
      <c r="T102" s="540"/>
      <c r="U102" s="540"/>
      <c r="V102" s="540"/>
      <c r="W102" s="540"/>
      <c r="X102" s="540"/>
    </row>
    <row r="103" spans="1:24" s="554" customFormat="1" ht="14.1" customHeight="1">
      <c r="A103" s="542"/>
      <c r="B103" s="542"/>
      <c r="C103" s="542"/>
      <c r="D103" s="542"/>
      <c r="E103" s="542"/>
      <c r="F103" s="542"/>
      <c r="G103" s="542"/>
      <c r="H103" s="542"/>
      <c r="I103" s="542"/>
      <c r="J103" s="542"/>
      <c r="K103" s="542"/>
      <c r="L103" s="542"/>
      <c r="M103" s="542"/>
      <c r="O103" s="540"/>
      <c r="P103" s="540"/>
      <c r="Q103" s="540"/>
      <c r="R103" s="540"/>
      <c r="S103" s="540"/>
      <c r="T103" s="540"/>
      <c r="U103" s="540"/>
      <c r="V103" s="540"/>
      <c r="W103" s="540"/>
      <c r="X103" s="540"/>
    </row>
    <row r="104" spans="1:24" s="554" customFormat="1" ht="14.1" customHeight="1">
      <c r="A104" s="542"/>
      <c r="B104" s="542"/>
      <c r="C104" s="542"/>
      <c r="D104" s="542"/>
      <c r="E104" s="542"/>
      <c r="F104" s="542"/>
      <c r="G104" s="542"/>
      <c r="H104" s="542"/>
      <c r="I104" s="542"/>
      <c r="J104" s="542"/>
      <c r="K104" s="542"/>
      <c r="L104" s="542"/>
      <c r="M104" s="542"/>
      <c r="O104" s="540"/>
      <c r="P104" s="540"/>
      <c r="Q104" s="540"/>
      <c r="R104" s="540"/>
      <c r="S104" s="540"/>
      <c r="T104" s="540"/>
      <c r="U104" s="540"/>
      <c r="V104" s="540"/>
      <c r="W104" s="540"/>
      <c r="X104" s="540"/>
    </row>
    <row r="105" spans="1:24" s="554" customFormat="1" ht="14.1" customHeight="1">
      <c r="A105" s="542"/>
      <c r="B105" s="542"/>
      <c r="C105" s="542"/>
      <c r="D105" s="542"/>
      <c r="E105" s="542"/>
      <c r="F105" s="542"/>
      <c r="G105" s="542"/>
      <c r="H105" s="542"/>
      <c r="I105" s="542"/>
      <c r="J105" s="542"/>
      <c r="K105" s="542"/>
      <c r="L105" s="542"/>
      <c r="M105" s="542"/>
      <c r="O105" s="540"/>
      <c r="P105" s="540"/>
      <c r="Q105" s="540"/>
      <c r="R105" s="540"/>
      <c r="S105" s="540"/>
      <c r="T105" s="540"/>
      <c r="U105" s="540"/>
      <c r="V105" s="540"/>
      <c r="W105" s="540"/>
      <c r="X105" s="540"/>
    </row>
    <row r="106" spans="1:24" s="554" customFormat="1" ht="14.1" customHeight="1">
      <c r="A106" s="542"/>
      <c r="B106" s="542"/>
      <c r="C106" s="542"/>
      <c r="D106" s="542"/>
      <c r="E106" s="542"/>
      <c r="F106" s="542"/>
      <c r="G106" s="542"/>
      <c r="H106" s="542"/>
      <c r="I106" s="542"/>
      <c r="J106" s="542"/>
      <c r="K106" s="542"/>
      <c r="L106" s="542"/>
      <c r="M106" s="542"/>
      <c r="O106" s="540"/>
      <c r="P106" s="540"/>
      <c r="Q106" s="540"/>
      <c r="R106" s="540"/>
      <c r="S106" s="540"/>
      <c r="T106" s="540"/>
      <c r="U106" s="540"/>
      <c r="V106" s="540"/>
      <c r="W106" s="540"/>
      <c r="X106" s="540"/>
    </row>
    <row r="107" spans="1:24" s="554" customFormat="1" ht="14.1" customHeight="1">
      <c r="A107" s="542"/>
      <c r="B107" s="542"/>
      <c r="C107" s="542"/>
      <c r="D107" s="542"/>
      <c r="E107" s="542"/>
      <c r="F107" s="542"/>
      <c r="G107" s="542"/>
      <c r="H107" s="542"/>
      <c r="I107" s="542"/>
      <c r="J107" s="542"/>
      <c r="K107" s="542"/>
      <c r="L107" s="542"/>
      <c r="M107" s="542"/>
      <c r="O107" s="540"/>
      <c r="P107" s="540"/>
      <c r="Q107" s="540"/>
      <c r="R107" s="540"/>
      <c r="S107" s="540"/>
      <c r="T107" s="540"/>
      <c r="U107" s="540"/>
      <c r="V107" s="540"/>
      <c r="W107" s="540"/>
      <c r="X107" s="540"/>
    </row>
    <row r="108" spans="1:24" s="554" customFormat="1" ht="14.1" customHeight="1">
      <c r="A108" s="542"/>
      <c r="B108" s="542"/>
      <c r="C108" s="542"/>
      <c r="D108" s="542"/>
      <c r="E108" s="542"/>
      <c r="F108" s="542"/>
      <c r="G108" s="542"/>
      <c r="H108" s="542"/>
      <c r="I108" s="542"/>
      <c r="J108" s="542"/>
      <c r="K108" s="542"/>
      <c r="L108" s="542"/>
      <c r="M108" s="542"/>
      <c r="O108" s="540"/>
      <c r="P108" s="540"/>
      <c r="Q108" s="540"/>
      <c r="R108" s="540"/>
      <c r="S108" s="540"/>
      <c r="T108" s="540"/>
      <c r="U108" s="540"/>
      <c r="V108" s="540"/>
      <c r="W108" s="540"/>
      <c r="X108" s="540"/>
    </row>
    <row r="109" spans="1:24" s="554" customFormat="1" ht="14.1" customHeight="1">
      <c r="A109" s="542"/>
      <c r="B109" s="542"/>
      <c r="C109" s="542"/>
      <c r="D109" s="542"/>
      <c r="E109" s="542"/>
      <c r="F109" s="542"/>
      <c r="G109" s="542"/>
      <c r="H109" s="542"/>
      <c r="I109" s="542"/>
      <c r="J109" s="542"/>
      <c r="K109" s="542"/>
      <c r="L109" s="542"/>
      <c r="M109" s="542"/>
      <c r="O109" s="540"/>
      <c r="P109" s="540"/>
      <c r="Q109" s="540"/>
      <c r="R109" s="540"/>
      <c r="S109" s="540"/>
      <c r="T109" s="540"/>
      <c r="U109" s="540"/>
      <c r="V109" s="540"/>
      <c r="W109" s="540"/>
      <c r="X109" s="540"/>
    </row>
    <row r="110" spans="1:24" s="554" customFormat="1" ht="14.1" customHeight="1">
      <c r="A110" s="542"/>
      <c r="B110" s="542"/>
      <c r="C110" s="542"/>
      <c r="D110" s="542"/>
      <c r="E110" s="542"/>
      <c r="F110" s="542"/>
      <c r="G110" s="542"/>
      <c r="H110" s="542"/>
      <c r="I110" s="542"/>
      <c r="J110" s="542"/>
      <c r="K110" s="542"/>
      <c r="L110" s="542"/>
      <c r="M110" s="542"/>
      <c r="O110" s="540"/>
      <c r="P110" s="540"/>
      <c r="Q110" s="540"/>
      <c r="R110" s="540"/>
      <c r="S110" s="540"/>
      <c r="T110" s="540"/>
      <c r="U110" s="540"/>
      <c r="V110" s="540"/>
      <c r="W110" s="540"/>
      <c r="X110" s="540"/>
    </row>
    <row r="111" spans="1:24" s="554" customFormat="1" ht="14.1" customHeight="1">
      <c r="A111" s="542"/>
      <c r="B111" s="542"/>
      <c r="C111" s="542"/>
      <c r="D111" s="542"/>
      <c r="E111" s="542"/>
      <c r="F111" s="542"/>
      <c r="G111" s="542"/>
      <c r="H111" s="542"/>
      <c r="I111" s="542"/>
      <c r="J111" s="542"/>
      <c r="K111" s="542"/>
      <c r="L111" s="542"/>
      <c r="M111" s="542"/>
      <c r="O111" s="540"/>
      <c r="P111" s="540"/>
      <c r="Q111" s="540"/>
      <c r="R111" s="540"/>
      <c r="S111" s="540"/>
      <c r="T111" s="540"/>
      <c r="U111" s="540"/>
      <c r="V111" s="540"/>
      <c r="W111" s="540"/>
      <c r="X111" s="540"/>
    </row>
    <row r="112" spans="1:24" s="554" customFormat="1" ht="14.1" customHeight="1">
      <c r="A112" s="542"/>
      <c r="B112" s="542"/>
      <c r="C112" s="542"/>
      <c r="D112" s="542"/>
      <c r="E112" s="542"/>
      <c r="F112" s="542"/>
      <c r="G112" s="542"/>
      <c r="H112" s="542"/>
      <c r="I112" s="542"/>
      <c r="J112" s="542"/>
      <c r="K112" s="542"/>
      <c r="L112" s="542"/>
      <c r="M112" s="542"/>
      <c r="O112" s="540"/>
      <c r="P112" s="540"/>
      <c r="Q112" s="540"/>
      <c r="R112" s="540"/>
      <c r="S112" s="540"/>
      <c r="T112" s="540"/>
      <c r="U112" s="540"/>
      <c r="V112" s="540"/>
      <c r="W112" s="540"/>
      <c r="X112" s="540"/>
    </row>
    <row r="113" spans="1:24" s="554" customFormat="1" ht="14.1" customHeight="1">
      <c r="A113" s="542"/>
      <c r="B113" s="542"/>
      <c r="C113" s="542"/>
      <c r="D113" s="542"/>
      <c r="E113" s="542"/>
      <c r="F113" s="542"/>
      <c r="G113" s="542"/>
      <c r="H113" s="542"/>
      <c r="I113" s="542"/>
      <c r="J113" s="542"/>
      <c r="K113" s="542"/>
      <c r="L113" s="542"/>
      <c r="M113" s="542"/>
      <c r="O113" s="540"/>
      <c r="P113" s="540"/>
      <c r="Q113" s="540"/>
      <c r="R113" s="540"/>
      <c r="S113" s="540"/>
      <c r="T113" s="540"/>
      <c r="U113" s="540"/>
      <c r="V113" s="540"/>
      <c r="W113" s="540"/>
      <c r="X113" s="540"/>
    </row>
    <row r="114" spans="1:24" s="554" customFormat="1" ht="14.1" customHeight="1">
      <c r="A114" s="542"/>
      <c r="B114" s="542"/>
      <c r="C114" s="542"/>
      <c r="D114" s="542"/>
      <c r="E114" s="542"/>
      <c r="F114" s="542"/>
      <c r="G114" s="542"/>
      <c r="H114" s="542"/>
      <c r="I114" s="542"/>
      <c r="J114" s="542"/>
      <c r="K114" s="542"/>
      <c r="L114" s="542"/>
      <c r="M114" s="542"/>
      <c r="O114" s="540"/>
      <c r="P114" s="540"/>
      <c r="Q114" s="540"/>
      <c r="R114" s="540"/>
      <c r="S114" s="540"/>
      <c r="T114" s="540"/>
      <c r="U114" s="540"/>
      <c r="V114" s="540"/>
      <c r="W114" s="540"/>
      <c r="X114" s="540"/>
    </row>
    <row r="115" spans="1:24" s="554" customFormat="1" ht="14.1" customHeight="1">
      <c r="A115" s="542"/>
      <c r="B115" s="542"/>
      <c r="C115" s="542"/>
      <c r="D115" s="542"/>
      <c r="E115" s="542"/>
      <c r="F115" s="542"/>
      <c r="G115" s="542"/>
      <c r="H115" s="542"/>
      <c r="I115" s="542"/>
      <c r="J115" s="542"/>
      <c r="K115" s="542"/>
      <c r="L115" s="542"/>
      <c r="M115" s="542"/>
      <c r="O115" s="540"/>
      <c r="P115" s="540"/>
      <c r="Q115" s="540"/>
      <c r="R115" s="540"/>
      <c r="S115" s="540"/>
      <c r="T115" s="540"/>
      <c r="U115" s="540"/>
      <c r="V115" s="540"/>
      <c r="W115" s="540"/>
      <c r="X115" s="540"/>
    </row>
    <row r="116" spans="1:24" s="554" customFormat="1" ht="14.1" customHeight="1">
      <c r="A116" s="542"/>
      <c r="B116" s="542"/>
      <c r="C116" s="542"/>
      <c r="D116" s="542"/>
      <c r="E116" s="542"/>
      <c r="F116" s="542"/>
      <c r="G116" s="542"/>
      <c r="H116" s="542"/>
      <c r="I116" s="542"/>
      <c r="J116" s="542"/>
      <c r="K116" s="542"/>
      <c r="L116" s="542"/>
      <c r="M116" s="542"/>
      <c r="O116" s="540"/>
      <c r="P116" s="540"/>
      <c r="Q116" s="540"/>
      <c r="R116" s="540"/>
      <c r="S116" s="540"/>
      <c r="T116" s="540"/>
      <c r="U116" s="540"/>
      <c r="V116" s="540"/>
      <c r="W116" s="540"/>
      <c r="X116" s="540"/>
    </row>
    <row r="117" spans="1:24" s="554" customFormat="1" ht="14.1" customHeight="1">
      <c r="A117" s="542"/>
      <c r="B117" s="542"/>
      <c r="C117" s="542"/>
      <c r="D117" s="542"/>
      <c r="E117" s="542"/>
      <c r="F117" s="542"/>
      <c r="G117" s="542"/>
      <c r="H117" s="542"/>
      <c r="I117" s="542"/>
      <c r="J117" s="542"/>
      <c r="K117" s="542"/>
      <c r="L117" s="542"/>
      <c r="M117" s="542"/>
      <c r="O117" s="540"/>
      <c r="P117" s="540"/>
      <c r="Q117" s="540"/>
      <c r="R117" s="540"/>
      <c r="S117" s="540"/>
      <c r="T117" s="540"/>
      <c r="U117" s="540"/>
      <c r="V117" s="540"/>
      <c r="W117" s="540"/>
      <c r="X117" s="540"/>
    </row>
    <row r="118" spans="1:24" s="554" customFormat="1" ht="14.1" customHeight="1">
      <c r="A118" s="542"/>
      <c r="B118" s="542"/>
      <c r="C118" s="542"/>
      <c r="D118" s="542"/>
      <c r="E118" s="542"/>
      <c r="F118" s="542"/>
      <c r="G118" s="542"/>
      <c r="H118" s="542"/>
      <c r="I118" s="542"/>
      <c r="J118" s="542"/>
      <c r="K118" s="542"/>
      <c r="L118" s="542"/>
      <c r="M118" s="542"/>
      <c r="O118" s="540"/>
      <c r="P118" s="540"/>
      <c r="Q118" s="540"/>
      <c r="R118" s="540"/>
      <c r="S118" s="540"/>
      <c r="T118" s="540"/>
      <c r="U118" s="540"/>
      <c r="V118" s="540"/>
      <c r="W118" s="540"/>
      <c r="X118" s="540"/>
    </row>
    <row r="119" spans="1:24" s="554" customFormat="1" ht="14.1" customHeight="1">
      <c r="A119" s="542"/>
      <c r="B119" s="542"/>
      <c r="C119" s="542"/>
      <c r="D119" s="542"/>
      <c r="E119" s="542"/>
      <c r="F119" s="542"/>
      <c r="G119" s="542"/>
      <c r="H119" s="542"/>
      <c r="I119" s="542"/>
      <c r="J119" s="542"/>
      <c r="K119" s="542"/>
      <c r="L119" s="542"/>
      <c r="M119" s="542"/>
      <c r="O119" s="540"/>
      <c r="P119" s="540"/>
      <c r="Q119" s="540"/>
      <c r="R119" s="540"/>
      <c r="S119" s="540"/>
      <c r="T119" s="540"/>
      <c r="U119" s="540"/>
      <c r="V119" s="540"/>
      <c r="W119" s="540"/>
      <c r="X119" s="540"/>
    </row>
    <row r="120" spans="1:24" s="554" customFormat="1" ht="14.1" customHeight="1">
      <c r="A120" s="542"/>
      <c r="B120" s="542"/>
      <c r="C120" s="542"/>
      <c r="D120" s="542"/>
      <c r="E120" s="542"/>
      <c r="F120" s="542"/>
      <c r="G120" s="542"/>
      <c r="H120" s="542"/>
      <c r="I120" s="542"/>
      <c r="J120" s="542"/>
      <c r="K120" s="542"/>
      <c r="L120" s="542"/>
      <c r="M120" s="542"/>
      <c r="O120" s="540"/>
      <c r="P120" s="540"/>
      <c r="Q120" s="540"/>
      <c r="R120" s="540"/>
      <c r="S120" s="540"/>
      <c r="T120" s="540"/>
      <c r="U120" s="540"/>
      <c r="V120" s="540"/>
      <c r="W120" s="540"/>
      <c r="X120" s="540"/>
    </row>
    <row r="121" spans="1:24" s="554" customFormat="1" ht="14.1" customHeight="1">
      <c r="A121" s="542"/>
      <c r="B121" s="542"/>
      <c r="C121" s="542"/>
      <c r="D121" s="542"/>
      <c r="E121" s="542"/>
      <c r="F121" s="542"/>
      <c r="G121" s="542"/>
      <c r="H121" s="542"/>
      <c r="I121" s="542"/>
      <c r="J121" s="542"/>
      <c r="K121" s="542"/>
      <c r="L121" s="542"/>
      <c r="M121" s="542"/>
      <c r="O121" s="540"/>
      <c r="P121" s="540"/>
      <c r="Q121" s="540"/>
      <c r="R121" s="540"/>
      <c r="S121" s="540"/>
      <c r="T121" s="540"/>
      <c r="U121" s="540"/>
      <c r="V121" s="540"/>
      <c r="W121" s="540"/>
      <c r="X121" s="540"/>
    </row>
    <row r="122" spans="1:24" s="554" customFormat="1" ht="14.1" customHeight="1">
      <c r="A122" s="542"/>
      <c r="B122" s="542"/>
      <c r="C122" s="542"/>
      <c r="D122" s="542"/>
      <c r="E122" s="542"/>
      <c r="F122" s="542"/>
      <c r="G122" s="542"/>
      <c r="H122" s="542"/>
      <c r="I122" s="542"/>
      <c r="J122" s="542"/>
      <c r="K122" s="542"/>
      <c r="L122" s="542"/>
      <c r="M122" s="542"/>
      <c r="O122" s="540"/>
      <c r="P122" s="540"/>
      <c r="Q122" s="540"/>
      <c r="R122" s="540"/>
      <c r="S122" s="540"/>
      <c r="T122" s="540"/>
      <c r="U122" s="540"/>
      <c r="V122" s="540"/>
      <c r="W122" s="540"/>
      <c r="X122" s="540"/>
    </row>
    <row r="123" spans="1:24" s="554" customFormat="1" ht="14.1" customHeight="1">
      <c r="A123" s="542"/>
      <c r="B123" s="542"/>
      <c r="C123" s="542"/>
      <c r="D123" s="542"/>
      <c r="E123" s="542"/>
      <c r="F123" s="542"/>
      <c r="G123" s="542"/>
      <c r="H123" s="542"/>
      <c r="I123" s="542"/>
      <c r="J123" s="542"/>
      <c r="K123" s="542"/>
      <c r="L123" s="542"/>
      <c r="M123" s="542"/>
      <c r="O123" s="540"/>
      <c r="P123" s="540"/>
      <c r="Q123" s="540"/>
      <c r="R123" s="540"/>
      <c r="S123" s="540"/>
      <c r="T123" s="540"/>
      <c r="U123" s="540"/>
      <c r="V123" s="540"/>
      <c r="W123" s="540"/>
      <c r="X123" s="540"/>
    </row>
    <row r="124" spans="1:24" s="554" customFormat="1" ht="14.1" customHeight="1">
      <c r="A124" s="542"/>
      <c r="B124" s="542"/>
      <c r="C124" s="542"/>
      <c r="D124" s="542"/>
      <c r="E124" s="542"/>
      <c r="F124" s="542"/>
      <c r="G124" s="542"/>
      <c r="H124" s="542"/>
      <c r="I124" s="542"/>
      <c r="J124" s="542"/>
      <c r="K124" s="542"/>
      <c r="L124" s="542"/>
      <c r="M124" s="542"/>
      <c r="O124" s="540"/>
      <c r="P124" s="540"/>
      <c r="Q124" s="540"/>
      <c r="R124" s="540"/>
      <c r="S124" s="540"/>
      <c r="T124" s="540"/>
      <c r="U124" s="540"/>
      <c r="V124" s="540"/>
      <c r="W124" s="540"/>
      <c r="X124" s="540"/>
    </row>
    <row r="125" spans="1:24" s="554" customFormat="1" ht="14.1" customHeight="1">
      <c r="A125" s="542"/>
      <c r="B125" s="542"/>
      <c r="C125" s="542"/>
      <c r="D125" s="542"/>
      <c r="E125" s="542"/>
      <c r="F125" s="542"/>
      <c r="G125" s="542"/>
      <c r="H125" s="542"/>
      <c r="I125" s="542"/>
      <c r="J125" s="542"/>
      <c r="K125" s="542"/>
      <c r="L125" s="542"/>
      <c r="M125" s="542"/>
      <c r="O125" s="540"/>
      <c r="P125" s="540"/>
      <c r="Q125" s="540"/>
      <c r="R125" s="540"/>
      <c r="S125" s="540"/>
      <c r="T125" s="540"/>
      <c r="U125" s="540"/>
      <c r="V125" s="540"/>
      <c r="W125" s="540"/>
      <c r="X125" s="540"/>
    </row>
    <row r="126" spans="1:24" s="554" customFormat="1" ht="14.1" customHeight="1">
      <c r="A126" s="542"/>
      <c r="B126" s="542"/>
      <c r="C126" s="542"/>
      <c r="D126" s="542"/>
      <c r="E126" s="542"/>
      <c r="F126" s="542"/>
      <c r="G126" s="542"/>
      <c r="H126" s="542"/>
      <c r="I126" s="542"/>
      <c r="J126" s="542"/>
      <c r="K126" s="542"/>
      <c r="L126" s="542"/>
      <c r="M126" s="542"/>
      <c r="O126" s="540"/>
      <c r="P126" s="540"/>
      <c r="Q126" s="540"/>
      <c r="R126" s="540"/>
      <c r="S126" s="540"/>
      <c r="T126" s="540"/>
      <c r="U126" s="540"/>
      <c r="V126" s="540"/>
      <c r="W126" s="540"/>
      <c r="X126" s="540"/>
    </row>
    <row r="127" spans="1:24" s="554" customFormat="1" ht="14.1" customHeight="1">
      <c r="A127" s="542"/>
      <c r="B127" s="542"/>
      <c r="C127" s="542"/>
      <c r="D127" s="542"/>
      <c r="E127" s="542"/>
      <c r="F127" s="542"/>
      <c r="G127" s="542"/>
      <c r="H127" s="542"/>
      <c r="I127" s="542"/>
      <c r="J127" s="542"/>
      <c r="K127" s="542"/>
      <c r="L127" s="542"/>
      <c r="M127" s="542"/>
      <c r="O127" s="540"/>
      <c r="P127" s="540"/>
      <c r="Q127" s="540"/>
      <c r="R127" s="540"/>
      <c r="S127" s="540"/>
      <c r="T127" s="540"/>
      <c r="U127" s="540"/>
      <c r="V127" s="540"/>
      <c r="W127" s="540"/>
      <c r="X127" s="540"/>
    </row>
    <row r="128" spans="1:24" s="554" customFormat="1" ht="14.1" customHeight="1">
      <c r="A128" s="542"/>
      <c r="B128" s="542"/>
      <c r="C128" s="542"/>
      <c r="D128" s="542"/>
      <c r="E128" s="542"/>
      <c r="F128" s="542"/>
      <c r="G128" s="542"/>
      <c r="H128" s="542"/>
      <c r="I128" s="542"/>
      <c r="J128" s="542"/>
      <c r="K128" s="542"/>
      <c r="L128" s="542"/>
      <c r="M128" s="542"/>
      <c r="O128" s="540"/>
      <c r="P128" s="540"/>
      <c r="Q128" s="540"/>
      <c r="R128" s="540"/>
      <c r="S128" s="540"/>
      <c r="T128" s="540"/>
      <c r="U128" s="540"/>
      <c r="V128" s="540"/>
      <c r="W128" s="540"/>
      <c r="X128" s="540"/>
    </row>
    <row r="129" spans="1:24" s="554" customFormat="1" ht="14.1" customHeight="1">
      <c r="A129" s="542"/>
      <c r="B129" s="542"/>
      <c r="C129" s="542"/>
      <c r="D129" s="542"/>
      <c r="E129" s="542"/>
      <c r="F129" s="542"/>
      <c r="G129" s="542"/>
      <c r="H129" s="542"/>
      <c r="I129" s="542"/>
      <c r="J129" s="542"/>
      <c r="K129" s="542"/>
      <c r="L129" s="542"/>
      <c r="M129" s="542"/>
      <c r="O129" s="540"/>
      <c r="P129" s="540"/>
      <c r="Q129" s="540"/>
      <c r="R129" s="540"/>
      <c r="S129" s="540"/>
      <c r="T129" s="540"/>
      <c r="U129" s="540"/>
      <c r="V129" s="540"/>
      <c r="W129" s="540"/>
      <c r="X129" s="540"/>
    </row>
    <row r="130" spans="1:24" s="554" customFormat="1" ht="14.1" customHeight="1">
      <c r="A130" s="542"/>
      <c r="B130" s="542"/>
      <c r="C130" s="542"/>
      <c r="D130" s="542"/>
      <c r="E130" s="542"/>
      <c r="F130" s="542"/>
      <c r="G130" s="542"/>
      <c r="H130" s="542"/>
      <c r="I130" s="542"/>
      <c r="J130" s="542"/>
      <c r="K130" s="542"/>
      <c r="L130" s="542"/>
      <c r="M130" s="542"/>
      <c r="O130" s="540"/>
      <c r="P130" s="540"/>
      <c r="Q130" s="540"/>
      <c r="R130" s="540"/>
      <c r="S130" s="540"/>
      <c r="T130" s="540"/>
      <c r="U130" s="540"/>
      <c r="V130" s="540"/>
      <c r="W130" s="540"/>
      <c r="X130" s="540"/>
    </row>
    <row r="131" spans="1:24" s="554" customFormat="1" ht="14.1" customHeight="1">
      <c r="A131" s="542"/>
      <c r="B131" s="542"/>
      <c r="C131" s="542"/>
      <c r="D131" s="542"/>
      <c r="E131" s="542"/>
      <c r="F131" s="542"/>
      <c r="G131" s="542"/>
      <c r="H131" s="542"/>
      <c r="I131" s="542"/>
      <c r="J131" s="542"/>
      <c r="K131" s="542"/>
      <c r="L131" s="542"/>
      <c r="M131" s="542"/>
      <c r="O131" s="540"/>
      <c r="P131" s="540"/>
      <c r="Q131" s="540"/>
      <c r="R131" s="540"/>
      <c r="S131" s="540"/>
      <c r="T131" s="540"/>
      <c r="U131" s="540"/>
      <c r="V131" s="540"/>
      <c r="W131" s="540"/>
      <c r="X131" s="540"/>
    </row>
    <row r="132" spans="1:24" s="554" customFormat="1" ht="14.1" customHeight="1">
      <c r="A132" s="542"/>
      <c r="B132" s="542"/>
      <c r="C132" s="542"/>
      <c r="D132" s="542"/>
      <c r="E132" s="542"/>
      <c r="F132" s="542"/>
      <c r="G132" s="542"/>
      <c r="H132" s="542"/>
      <c r="I132" s="542"/>
      <c r="J132" s="542"/>
      <c r="K132" s="542"/>
      <c r="L132" s="542"/>
      <c r="M132" s="542"/>
      <c r="O132" s="540"/>
      <c r="P132" s="540"/>
      <c r="Q132" s="540"/>
      <c r="R132" s="540"/>
      <c r="S132" s="540"/>
      <c r="T132" s="540"/>
      <c r="U132" s="540"/>
      <c r="V132" s="540"/>
      <c r="W132" s="540"/>
      <c r="X132" s="540"/>
    </row>
    <row r="133" spans="1:24" s="554" customFormat="1" ht="14.1" customHeight="1">
      <c r="A133" s="542"/>
      <c r="B133" s="542"/>
      <c r="C133" s="542"/>
      <c r="D133" s="542"/>
      <c r="E133" s="542"/>
      <c r="F133" s="542"/>
      <c r="G133" s="542"/>
      <c r="H133" s="542"/>
      <c r="I133" s="542"/>
      <c r="J133" s="542"/>
      <c r="K133" s="542"/>
      <c r="L133" s="542"/>
      <c r="M133" s="542"/>
      <c r="O133" s="540"/>
      <c r="P133" s="540"/>
      <c r="Q133" s="540"/>
      <c r="R133" s="540"/>
      <c r="S133" s="540"/>
      <c r="T133" s="540"/>
      <c r="U133" s="540"/>
      <c r="V133" s="540"/>
      <c r="W133" s="540"/>
      <c r="X133" s="540"/>
    </row>
    <row r="134" spans="1:24" s="554" customFormat="1" ht="14.1" customHeight="1">
      <c r="A134" s="537"/>
      <c r="B134" s="537"/>
      <c r="C134" s="537"/>
      <c r="D134" s="537"/>
      <c r="E134" s="537"/>
      <c r="F134" s="537"/>
      <c r="G134" s="537"/>
      <c r="H134" s="537"/>
      <c r="I134" s="537"/>
      <c r="J134" s="537"/>
      <c r="K134" s="537"/>
      <c r="L134" s="537"/>
      <c r="M134" s="537"/>
      <c r="O134" s="540"/>
      <c r="P134" s="540"/>
      <c r="Q134" s="540"/>
      <c r="R134" s="540"/>
      <c r="S134" s="540"/>
      <c r="T134" s="540"/>
      <c r="U134" s="540"/>
      <c r="V134" s="540"/>
      <c r="W134" s="540"/>
      <c r="X134" s="540"/>
    </row>
    <row r="135" spans="1:24" s="554" customFormat="1" ht="14.1" customHeight="1">
      <c r="A135" s="537"/>
      <c r="B135" s="537"/>
      <c r="C135" s="537"/>
      <c r="D135" s="537"/>
      <c r="E135" s="537"/>
      <c r="F135" s="537"/>
      <c r="G135" s="537"/>
      <c r="H135" s="537"/>
      <c r="I135" s="537"/>
      <c r="J135" s="537"/>
      <c r="K135" s="537"/>
      <c r="L135" s="537"/>
      <c r="M135" s="537"/>
      <c r="O135" s="540"/>
      <c r="P135" s="540"/>
      <c r="Q135" s="540"/>
      <c r="R135" s="540"/>
      <c r="S135" s="540"/>
      <c r="T135" s="540"/>
      <c r="U135" s="540"/>
      <c r="V135" s="540"/>
      <c r="W135" s="540"/>
      <c r="X135" s="540"/>
    </row>
    <row r="136" spans="1:24" s="554" customFormat="1" ht="14.1" customHeight="1">
      <c r="A136" s="537"/>
      <c r="B136" s="537"/>
      <c r="C136" s="537"/>
      <c r="D136" s="537"/>
      <c r="E136" s="537"/>
      <c r="F136" s="537"/>
      <c r="G136" s="537"/>
      <c r="H136" s="537"/>
      <c r="I136" s="537"/>
      <c r="J136" s="537"/>
      <c r="K136" s="537"/>
      <c r="L136" s="537"/>
      <c r="M136" s="537"/>
      <c r="O136" s="540"/>
      <c r="P136" s="540"/>
      <c r="Q136" s="540"/>
      <c r="R136" s="540"/>
      <c r="S136" s="540"/>
      <c r="T136" s="540"/>
      <c r="U136" s="540"/>
      <c r="V136" s="540"/>
      <c r="W136" s="540"/>
      <c r="X136" s="540"/>
    </row>
    <row r="137" spans="1:24" s="554" customFormat="1" ht="14.1" customHeight="1">
      <c r="A137" s="537"/>
      <c r="B137" s="537"/>
      <c r="C137" s="537"/>
      <c r="D137" s="537"/>
      <c r="E137" s="537"/>
      <c r="F137" s="537"/>
      <c r="G137" s="537"/>
      <c r="H137" s="537"/>
      <c r="I137" s="537"/>
      <c r="J137" s="537"/>
      <c r="K137" s="537"/>
      <c r="L137" s="537"/>
      <c r="M137" s="537"/>
      <c r="O137" s="540"/>
      <c r="P137" s="540"/>
      <c r="Q137" s="540"/>
      <c r="R137" s="540"/>
      <c r="S137" s="540"/>
      <c r="T137" s="540"/>
      <c r="U137" s="540"/>
      <c r="V137" s="540"/>
      <c r="W137" s="540"/>
      <c r="X137" s="540"/>
    </row>
    <row r="138" spans="1:24" s="554" customFormat="1" ht="14.1" customHeight="1">
      <c r="A138" s="537"/>
      <c r="B138" s="537"/>
      <c r="C138" s="537"/>
      <c r="D138" s="537"/>
      <c r="E138" s="537"/>
      <c r="F138" s="537"/>
      <c r="G138" s="537"/>
      <c r="H138" s="537"/>
      <c r="I138" s="537"/>
      <c r="J138" s="537"/>
      <c r="K138" s="537"/>
      <c r="L138" s="537"/>
      <c r="M138" s="537"/>
      <c r="O138" s="540"/>
      <c r="P138" s="540"/>
      <c r="Q138" s="540"/>
      <c r="R138" s="540"/>
      <c r="S138" s="540"/>
      <c r="T138" s="540"/>
      <c r="U138" s="540"/>
      <c r="V138" s="540"/>
      <c r="W138" s="540"/>
      <c r="X138" s="540"/>
    </row>
    <row r="139" spans="1:24" s="554" customFormat="1" ht="14.1" customHeight="1">
      <c r="A139" s="537"/>
      <c r="B139" s="537"/>
      <c r="C139" s="537"/>
      <c r="D139" s="537"/>
      <c r="E139" s="537"/>
      <c r="F139" s="537"/>
      <c r="G139" s="537"/>
      <c r="H139" s="537"/>
      <c r="I139" s="537"/>
      <c r="J139" s="537"/>
      <c r="K139" s="537"/>
      <c r="L139" s="537"/>
      <c r="M139" s="537"/>
      <c r="O139" s="540"/>
      <c r="P139" s="540"/>
      <c r="Q139" s="540"/>
      <c r="R139" s="540"/>
      <c r="S139" s="540"/>
      <c r="T139" s="540"/>
      <c r="U139" s="540"/>
      <c r="V139" s="540"/>
      <c r="W139" s="540"/>
      <c r="X139" s="540"/>
    </row>
    <row r="140" spans="1:24" s="542" customFormat="1" ht="14.1" customHeight="1">
      <c r="A140" s="537"/>
      <c r="B140" s="537"/>
      <c r="C140" s="537"/>
      <c r="D140" s="537"/>
      <c r="E140" s="537"/>
      <c r="F140" s="537"/>
      <c r="G140" s="537"/>
      <c r="H140" s="537"/>
      <c r="I140" s="537"/>
      <c r="J140" s="537"/>
      <c r="K140" s="537"/>
      <c r="L140" s="537"/>
      <c r="M140" s="537"/>
      <c r="O140" s="540"/>
      <c r="P140" s="540"/>
      <c r="Q140" s="540"/>
      <c r="R140" s="540"/>
      <c r="S140" s="540"/>
      <c r="T140" s="540"/>
      <c r="U140" s="540"/>
      <c r="V140" s="540"/>
      <c r="W140" s="540"/>
      <c r="X140" s="540"/>
    </row>
    <row r="141" spans="1:24" s="542" customFormat="1" ht="14.1" customHeight="1">
      <c r="A141" s="537"/>
      <c r="B141" s="537"/>
      <c r="C141" s="537"/>
      <c r="D141" s="537"/>
      <c r="E141" s="537"/>
      <c r="F141" s="537"/>
      <c r="G141" s="537"/>
      <c r="H141" s="537"/>
      <c r="I141" s="537"/>
      <c r="J141" s="537"/>
      <c r="K141" s="537"/>
      <c r="L141" s="537"/>
      <c r="M141" s="537"/>
      <c r="O141" s="540"/>
      <c r="P141" s="540"/>
      <c r="Q141" s="540"/>
      <c r="R141" s="540"/>
      <c r="S141" s="540"/>
      <c r="T141" s="540"/>
      <c r="U141" s="540"/>
      <c r="V141" s="540"/>
      <c r="W141" s="540"/>
      <c r="X141" s="540"/>
    </row>
    <row r="142" spans="1:24" s="542" customFormat="1" ht="14.1" customHeight="1">
      <c r="A142" s="537"/>
      <c r="B142" s="537"/>
      <c r="C142" s="537"/>
      <c r="D142" s="537"/>
      <c r="E142" s="537"/>
      <c r="F142" s="537"/>
      <c r="G142" s="537"/>
      <c r="H142" s="537"/>
      <c r="I142" s="537"/>
      <c r="J142" s="537"/>
      <c r="K142" s="537"/>
      <c r="L142" s="537"/>
      <c r="M142" s="537"/>
      <c r="O142" s="540"/>
      <c r="P142" s="540"/>
      <c r="Q142" s="540"/>
      <c r="R142" s="540"/>
      <c r="S142" s="540"/>
      <c r="T142" s="540"/>
      <c r="U142" s="540"/>
      <c r="V142" s="540"/>
      <c r="W142" s="540"/>
      <c r="X142" s="540"/>
    </row>
    <row r="143" spans="1:24" s="542" customFormat="1" ht="14.1" customHeight="1">
      <c r="A143" s="537"/>
      <c r="B143" s="537"/>
      <c r="C143" s="537"/>
      <c r="D143" s="537"/>
      <c r="E143" s="537"/>
      <c r="F143" s="537"/>
      <c r="G143" s="537"/>
      <c r="H143" s="537"/>
      <c r="I143" s="537"/>
      <c r="J143" s="537"/>
      <c r="K143" s="537"/>
      <c r="L143" s="537"/>
      <c r="M143" s="537"/>
      <c r="O143" s="540"/>
      <c r="P143" s="540"/>
      <c r="Q143" s="540"/>
      <c r="R143" s="540"/>
      <c r="S143" s="540"/>
      <c r="T143" s="540"/>
      <c r="U143" s="540"/>
      <c r="V143" s="540"/>
      <c r="W143" s="540"/>
      <c r="X143" s="540"/>
    </row>
    <row r="144" spans="1:24" s="542" customFormat="1" ht="14.1" customHeight="1">
      <c r="A144" s="537"/>
      <c r="B144" s="537"/>
      <c r="C144" s="537"/>
      <c r="D144" s="537"/>
      <c r="E144" s="537"/>
      <c r="F144" s="537"/>
      <c r="G144" s="537"/>
      <c r="H144" s="537"/>
      <c r="I144" s="537"/>
      <c r="J144" s="537"/>
      <c r="K144" s="537"/>
      <c r="L144" s="537"/>
      <c r="M144" s="537"/>
      <c r="O144" s="540"/>
      <c r="P144" s="540"/>
      <c r="Q144" s="540"/>
      <c r="R144" s="540"/>
      <c r="S144" s="540"/>
      <c r="T144" s="540"/>
      <c r="U144" s="540"/>
      <c r="V144" s="540"/>
      <c r="W144" s="540"/>
      <c r="X144" s="540"/>
    </row>
    <row r="145" spans="1:24" s="542" customFormat="1" ht="14.1" customHeight="1">
      <c r="A145" s="537"/>
      <c r="B145" s="537"/>
      <c r="C145" s="537"/>
      <c r="D145" s="537"/>
      <c r="E145" s="537"/>
      <c r="F145" s="537"/>
      <c r="G145" s="537"/>
      <c r="H145" s="537"/>
      <c r="I145" s="537"/>
      <c r="J145" s="537"/>
      <c r="K145" s="537"/>
      <c r="L145" s="537"/>
      <c r="M145" s="537"/>
      <c r="O145" s="540"/>
      <c r="P145" s="540"/>
      <c r="Q145" s="540"/>
      <c r="R145" s="540"/>
      <c r="S145" s="540"/>
      <c r="T145" s="540"/>
      <c r="U145" s="540"/>
      <c r="V145" s="540"/>
      <c r="W145" s="540"/>
      <c r="X145" s="540"/>
    </row>
    <row r="146" spans="1:24" s="542" customFormat="1" ht="14.1" customHeight="1">
      <c r="A146" s="537"/>
      <c r="B146" s="537"/>
      <c r="C146" s="537"/>
      <c r="D146" s="537"/>
      <c r="E146" s="537"/>
      <c r="F146" s="537"/>
      <c r="G146" s="537"/>
      <c r="H146" s="537"/>
      <c r="I146" s="537"/>
      <c r="J146" s="537"/>
      <c r="K146" s="537"/>
      <c r="L146" s="537"/>
      <c r="M146" s="537"/>
      <c r="O146" s="540"/>
      <c r="P146" s="540"/>
      <c r="Q146" s="540"/>
      <c r="R146" s="540"/>
      <c r="S146" s="540"/>
      <c r="T146" s="540"/>
      <c r="U146" s="540"/>
      <c r="V146" s="540"/>
      <c r="W146" s="540"/>
      <c r="X146" s="540"/>
    </row>
    <row r="147" spans="1:24" s="542" customFormat="1" ht="14.1" customHeight="1">
      <c r="A147" s="537"/>
      <c r="B147" s="537"/>
      <c r="C147" s="537"/>
      <c r="D147" s="537"/>
      <c r="E147" s="537"/>
      <c r="F147" s="537"/>
      <c r="G147" s="537"/>
      <c r="H147" s="537"/>
      <c r="I147" s="537"/>
      <c r="J147" s="537"/>
      <c r="K147" s="537"/>
      <c r="L147" s="537"/>
      <c r="M147" s="537"/>
      <c r="O147" s="540"/>
      <c r="P147" s="540"/>
      <c r="Q147" s="540"/>
      <c r="R147" s="540"/>
      <c r="S147" s="540"/>
      <c r="T147" s="540"/>
      <c r="U147" s="540"/>
      <c r="V147" s="540"/>
      <c r="W147" s="540"/>
      <c r="X147" s="540"/>
    </row>
    <row r="148" spans="1:24" s="542" customFormat="1" ht="14.1" customHeight="1">
      <c r="A148" s="537"/>
      <c r="B148" s="537"/>
      <c r="C148" s="537"/>
      <c r="D148" s="537"/>
      <c r="E148" s="537"/>
      <c r="F148" s="537"/>
      <c r="G148" s="537"/>
      <c r="H148" s="537"/>
      <c r="I148" s="537"/>
      <c r="J148" s="537"/>
      <c r="K148" s="537"/>
      <c r="L148" s="537"/>
      <c r="M148" s="537"/>
      <c r="O148" s="540"/>
      <c r="P148" s="540"/>
      <c r="Q148" s="540"/>
      <c r="R148" s="540"/>
      <c r="S148" s="540"/>
      <c r="T148" s="540"/>
      <c r="U148" s="540"/>
      <c r="V148" s="540"/>
      <c r="W148" s="540"/>
      <c r="X148" s="540"/>
    </row>
    <row r="149" spans="1:24" s="542" customFormat="1" ht="14.1" customHeight="1">
      <c r="A149" s="537"/>
      <c r="B149" s="537"/>
      <c r="C149" s="537"/>
      <c r="D149" s="537"/>
      <c r="E149" s="537"/>
      <c r="F149" s="537"/>
      <c r="G149" s="537"/>
      <c r="H149" s="537"/>
      <c r="I149" s="537"/>
      <c r="J149" s="537"/>
      <c r="K149" s="537"/>
      <c r="L149" s="537"/>
      <c r="M149" s="537"/>
      <c r="O149" s="540"/>
      <c r="P149" s="540"/>
      <c r="Q149" s="540"/>
      <c r="R149" s="540"/>
      <c r="S149" s="540"/>
      <c r="T149" s="540"/>
      <c r="U149" s="540"/>
      <c r="V149" s="540"/>
      <c r="W149" s="540"/>
      <c r="X149" s="540"/>
    </row>
    <row r="150" spans="1:24" s="542" customFormat="1" ht="14.1" customHeight="1">
      <c r="A150" s="537"/>
      <c r="B150" s="537"/>
      <c r="C150" s="537"/>
      <c r="D150" s="537"/>
      <c r="E150" s="537"/>
      <c r="F150" s="537"/>
      <c r="G150" s="537"/>
      <c r="H150" s="537"/>
      <c r="I150" s="537"/>
      <c r="J150" s="537"/>
      <c r="K150" s="537"/>
      <c r="L150" s="537"/>
      <c r="M150" s="537"/>
      <c r="O150" s="540"/>
      <c r="P150" s="540"/>
      <c r="Q150" s="540"/>
      <c r="R150" s="540"/>
      <c r="S150" s="540"/>
      <c r="T150" s="540"/>
      <c r="U150" s="540"/>
      <c r="V150" s="540"/>
      <c r="W150" s="540"/>
      <c r="X150" s="540"/>
    </row>
    <row r="151" spans="1:24" s="542" customFormat="1" ht="14.1" customHeight="1">
      <c r="A151" s="537"/>
      <c r="B151" s="537"/>
      <c r="C151" s="537"/>
      <c r="D151" s="537"/>
      <c r="E151" s="537"/>
      <c r="F151" s="537"/>
      <c r="G151" s="537"/>
      <c r="H151" s="537"/>
      <c r="I151" s="537"/>
      <c r="J151" s="537"/>
      <c r="K151" s="537"/>
      <c r="L151" s="537"/>
      <c r="M151" s="537"/>
      <c r="O151" s="540"/>
      <c r="P151" s="540"/>
      <c r="Q151" s="540"/>
      <c r="R151" s="540"/>
      <c r="S151" s="540"/>
      <c r="T151" s="540"/>
      <c r="U151" s="540"/>
      <c r="V151" s="540"/>
      <c r="W151" s="540"/>
      <c r="X151" s="540"/>
    </row>
    <row r="152" spans="1:24" s="542" customFormat="1" ht="14.1" customHeight="1">
      <c r="A152" s="537"/>
      <c r="B152" s="537"/>
      <c r="C152" s="537"/>
      <c r="D152" s="537"/>
      <c r="E152" s="537"/>
      <c r="F152" s="537"/>
      <c r="G152" s="537"/>
      <c r="H152" s="537"/>
      <c r="I152" s="537"/>
      <c r="J152" s="537"/>
      <c r="K152" s="537"/>
      <c r="L152" s="537"/>
      <c r="M152" s="537"/>
      <c r="O152" s="540"/>
      <c r="P152" s="540"/>
      <c r="Q152" s="540"/>
      <c r="R152" s="540"/>
      <c r="S152" s="540"/>
      <c r="T152" s="540"/>
      <c r="U152" s="540"/>
      <c r="V152" s="540"/>
      <c r="W152" s="540"/>
      <c r="X152" s="540"/>
    </row>
    <row r="153" spans="1:24" s="542" customFormat="1" ht="14.1" customHeight="1">
      <c r="A153" s="537"/>
      <c r="B153" s="537"/>
      <c r="C153" s="537"/>
      <c r="D153" s="537"/>
      <c r="E153" s="537"/>
      <c r="F153" s="537"/>
      <c r="G153" s="537"/>
      <c r="H153" s="537"/>
      <c r="I153" s="537"/>
      <c r="J153" s="537"/>
      <c r="K153" s="537"/>
      <c r="L153" s="537"/>
      <c r="M153" s="537"/>
      <c r="O153" s="540"/>
      <c r="P153" s="540"/>
      <c r="Q153" s="540"/>
      <c r="R153" s="540"/>
      <c r="S153" s="540"/>
      <c r="T153" s="540"/>
      <c r="U153" s="540"/>
      <c r="V153" s="540"/>
      <c r="W153" s="540"/>
      <c r="X153" s="540"/>
    </row>
    <row r="154" spans="1:24" s="542" customFormat="1" ht="14.1" customHeight="1">
      <c r="A154" s="537"/>
      <c r="B154" s="537"/>
      <c r="C154" s="537"/>
      <c r="D154" s="537"/>
      <c r="E154" s="537"/>
      <c r="F154" s="537"/>
      <c r="G154" s="537"/>
      <c r="H154" s="537"/>
      <c r="I154" s="537"/>
      <c r="J154" s="537"/>
      <c r="K154" s="537"/>
      <c r="L154" s="537"/>
      <c r="M154" s="537"/>
      <c r="O154" s="540"/>
      <c r="P154" s="540"/>
      <c r="Q154" s="540"/>
      <c r="R154" s="540"/>
      <c r="S154" s="540"/>
      <c r="T154" s="540"/>
      <c r="U154" s="540"/>
      <c r="V154" s="540"/>
      <c r="W154" s="540"/>
      <c r="X154" s="540"/>
    </row>
    <row r="155" spans="1:24" s="542" customFormat="1" ht="14.1" customHeight="1">
      <c r="A155" s="537"/>
      <c r="B155" s="537"/>
      <c r="C155" s="537"/>
      <c r="D155" s="537"/>
      <c r="E155" s="537"/>
      <c r="F155" s="537"/>
      <c r="G155" s="537"/>
      <c r="H155" s="537"/>
      <c r="I155" s="537"/>
      <c r="J155" s="537"/>
      <c r="K155" s="537"/>
      <c r="L155" s="537"/>
      <c r="M155" s="537"/>
      <c r="O155" s="540"/>
      <c r="P155" s="540"/>
      <c r="Q155" s="540"/>
      <c r="R155" s="540"/>
      <c r="S155" s="540"/>
      <c r="T155" s="540"/>
      <c r="U155" s="540"/>
      <c r="V155" s="540"/>
      <c r="W155" s="540"/>
      <c r="X155" s="540"/>
    </row>
    <row r="156" spans="1:24" s="542" customFormat="1" ht="14.1" customHeight="1">
      <c r="A156" s="537"/>
      <c r="B156" s="537"/>
      <c r="C156" s="537"/>
      <c r="D156" s="537"/>
      <c r="E156" s="537"/>
      <c r="F156" s="537"/>
      <c r="G156" s="537"/>
      <c r="H156" s="537"/>
      <c r="I156" s="537"/>
      <c r="J156" s="537"/>
      <c r="K156" s="537"/>
      <c r="L156" s="537"/>
      <c r="M156" s="537"/>
      <c r="O156" s="540"/>
      <c r="P156" s="540"/>
      <c r="Q156" s="540"/>
      <c r="R156" s="540"/>
      <c r="S156" s="540"/>
      <c r="T156" s="540"/>
      <c r="U156" s="540"/>
      <c r="V156" s="540"/>
      <c r="W156" s="540"/>
      <c r="X156" s="540"/>
    </row>
    <row r="157" spans="1:24" s="542" customFormat="1" ht="14.1" customHeight="1">
      <c r="A157" s="537"/>
      <c r="B157" s="537"/>
      <c r="C157" s="537"/>
      <c r="D157" s="537"/>
      <c r="E157" s="537"/>
      <c r="F157" s="537"/>
      <c r="G157" s="537"/>
      <c r="H157" s="537"/>
      <c r="I157" s="537"/>
      <c r="J157" s="537"/>
      <c r="K157" s="537"/>
      <c r="L157" s="537"/>
      <c r="M157" s="537"/>
      <c r="O157" s="540"/>
      <c r="P157" s="540"/>
      <c r="Q157" s="540"/>
      <c r="R157" s="540"/>
      <c r="S157" s="540"/>
      <c r="T157" s="540"/>
      <c r="U157" s="540"/>
      <c r="V157" s="540"/>
      <c r="W157" s="540"/>
      <c r="X157" s="540"/>
    </row>
    <row r="158" spans="1:24" s="542" customFormat="1" ht="14.1" customHeight="1">
      <c r="A158" s="537"/>
      <c r="B158" s="537"/>
      <c r="C158" s="537"/>
      <c r="D158" s="537"/>
      <c r="E158" s="537"/>
      <c r="F158" s="537"/>
      <c r="G158" s="537"/>
      <c r="H158" s="537"/>
      <c r="I158" s="537"/>
      <c r="J158" s="537"/>
      <c r="K158" s="537"/>
      <c r="L158" s="537"/>
      <c r="M158" s="537"/>
      <c r="O158" s="540"/>
      <c r="P158" s="540"/>
      <c r="Q158" s="540"/>
      <c r="R158" s="540"/>
      <c r="S158" s="540"/>
      <c r="T158" s="540"/>
      <c r="U158" s="540"/>
      <c r="V158" s="540"/>
      <c r="W158" s="540"/>
      <c r="X158" s="540"/>
    </row>
    <row r="159" spans="1:24" s="542" customFormat="1" ht="14.1" customHeight="1">
      <c r="A159" s="537"/>
      <c r="B159" s="537"/>
      <c r="C159" s="537"/>
      <c r="D159" s="537"/>
      <c r="E159" s="537"/>
      <c r="F159" s="537"/>
      <c r="G159" s="537"/>
      <c r="H159" s="537"/>
      <c r="I159" s="537"/>
      <c r="J159" s="537"/>
      <c r="K159" s="537"/>
      <c r="L159" s="537"/>
      <c r="M159" s="537"/>
      <c r="O159" s="540"/>
      <c r="P159" s="540"/>
      <c r="Q159" s="540"/>
      <c r="R159" s="540"/>
      <c r="S159" s="540"/>
      <c r="T159" s="540"/>
      <c r="U159" s="540"/>
      <c r="V159" s="540"/>
      <c r="W159" s="540"/>
      <c r="X159" s="540"/>
    </row>
    <row r="160" spans="1:24" s="542" customFormat="1" ht="14.1" customHeight="1">
      <c r="A160" s="537"/>
      <c r="B160" s="537"/>
      <c r="C160" s="537"/>
      <c r="D160" s="537"/>
      <c r="E160" s="537"/>
      <c r="F160" s="537"/>
      <c r="G160" s="537"/>
      <c r="H160" s="537"/>
      <c r="I160" s="537"/>
      <c r="J160" s="537"/>
      <c r="K160" s="537"/>
      <c r="L160" s="537"/>
      <c r="M160" s="537"/>
      <c r="O160" s="540"/>
      <c r="P160" s="540"/>
      <c r="Q160" s="540"/>
      <c r="R160" s="540"/>
      <c r="S160" s="540"/>
      <c r="T160" s="540"/>
      <c r="U160" s="540"/>
      <c r="V160" s="540"/>
      <c r="W160" s="540"/>
      <c r="X160" s="540"/>
    </row>
    <row r="161" spans="1:24" s="542" customFormat="1" ht="14.1" customHeight="1">
      <c r="A161" s="537"/>
      <c r="B161" s="537"/>
      <c r="C161" s="537"/>
      <c r="D161" s="537"/>
      <c r="E161" s="537"/>
      <c r="F161" s="537"/>
      <c r="G161" s="537"/>
      <c r="H161" s="537"/>
      <c r="I161" s="537"/>
      <c r="J161" s="537"/>
      <c r="K161" s="537"/>
      <c r="L161" s="537"/>
      <c r="M161" s="537"/>
      <c r="O161" s="540"/>
      <c r="P161" s="540"/>
      <c r="Q161" s="540"/>
      <c r="R161" s="540"/>
      <c r="S161" s="540"/>
      <c r="T161" s="540"/>
      <c r="U161" s="540"/>
      <c r="V161" s="540"/>
      <c r="W161" s="540"/>
      <c r="X161" s="540"/>
    </row>
    <row r="162" spans="1:24" s="542" customFormat="1" ht="14.1" customHeight="1">
      <c r="A162" s="537"/>
      <c r="B162" s="537"/>
      <c r="C162" s="537"/>
      <c r="D162" s="537"/>
      <c r="E162" s="537"/>
      <c r="F162" s="537"/>
      <c r="G162" s="537"/>
      <c r="H162" s="537"/>
      <c r="I162" s="537"/>
      <c r="J162" s="537"/>
      <c r="K162" s="537"/>
      <c r="L162" s="537"/>
      <c r="M162" s="537"/>
      <c r="O162" s="540"/>
      <c r="P162" s="540"/>
      <c r="Q162" s="540"/>
      <c r="R162" s="540"/>
      <c r="S162" s="540"/>
      <c r="T162" s="540"/>
      <c r="U162" s="540"/>
      <c r="V162" s="540"/>
      <c r="W162" s="540"/>
      <c r="X162" s="540"/>
    </row>
    <row r="163" spans="1:24" s="542" customFormat="1" ht="14.1" customHeight="1">
      <c r="A163" s="537"/>
      <c r="B163" s="537"/>
      <c r="C163" s="537"/>
      <c r="D163" s="537"/>
      <c r="E163" s="537"/>
      <c r="F163" s="537"/>
      <c r="G163" s="537"/>
      <c r="H163" s="537"/>
      <c r="I163" s="537"/>
      <c r="J163" s="537"/>
      <c r="K163" s="537"/>
      <c r="L163" s="537"/>
      <c r="M163" s="537"/>
      <c r="O163" s="540"/>
      <c r="P163" s="540"/>
      <c r="Q163" s="540"/>
      <c r="R163" s="540"/>
      <c r="S163" s="540"/>
      <c r="T163" s="540"/>
      <c r="U163" s="540"/>
      <c r="V163" s="540"/>
      <c r="W163" s="540"/>
      <c r="X163" s="540"/>
    </row>
    <row r="164" spans="1:24" s="542" customFormat="1" ht="14.1" customHeight="1">
      <c r="A164" s="537"/>
      <c r="B164" s="537"/>
      <c r="C164" s="537"/>
      <c r="D164" s="537"/>
      <c r="E164" s="537"/>
      <c r="F164" s="537"/>
      <c r="G164" s="537"/>
      <c r="H164" s="537"/>
      <c r="I164" s="537"/>
      <c r="J164" s="537"/>
      <c r="K164" s="537"/>
      <c r="L164" s="537"/>
      <c r="M164" s="537"/>
      <c r="O164" s="540"/>
      <c r="P164" s="540"/>
      <c r="Q164" s="540"/>
      <c r="R164" s="540"/>
      <c r="S164" s="540"/>
      <c r="T164" s="540"/>
      <c r="U164" s="540"/>
      <c r="V164" s="540"/>
      <c r="W164" s="540"/>
      <c r="X164" s="540"/>
    </row>
    <row r="165" spans="1:24" s="542" customFormat="1" ht="14.1" customHeight="1">
      <c r="A165" s="537"/>
      <c r="B165" s="537"/>
      <c r="C165" s="537"/>
      <c r="D165" s="537"/>
      <c r="E165" s="537"/>
      <c r="F165" s="537"/>
      <c r="G165" s="537"/>
      <c r="H165" s="537"/>
      <c r="I165" s="537"/>
      <c r="J165" s="537"/>
      <c r="K165" s="537"/>
      <c r="L165" s="537"/>
      <c r="M165" s="537"/>
      <c r="O165" s="540"/>
      <c r="P165" s="540"/>
      <c r="Q165" s="540"/>
      <c r="R165" s="540"/>
      <c r="S165" s="540"/>
      <c r="T165" s="540"/>
      <c r="U165" s="540"/>
      <c r="V165" s="540"/>
      <c r="W165" s="540"/>
      <c r="X165" s="540"/>
    </row>
    <row r="166" spans="1:24" s="542" customFormat="1" ht="14.1" customHeight="1">
      <c r="A166" s="537"/>
      <c r="B166" s="537"/>
      <c r="C166" s="537"/>
      <c r="D166" s="537"/>
      <c r="E166" s="537"/>
      <c r="F166" s="537"/>
      <c r="G166" s="537"/>
      <c r="H166" s="537"/>
      <c r="I166" s="537"/>
      <c r="J166" s="537"/>
      <c r="K166" s="537"/>
      <c r="L166" s="537"/>
      <c r="M166" s="537"/>
      <c r="O166" s="540"/>
      <c r="P166" s="540"/>
      <c r="Q166" s="540"/>
      <c r="R166" s="540"/>
      <c r="S166" s="540"/>
      <c r="T166" s="540"/>
      <c r="U166" s="540"/>
      <c r="V166" s="540"/>
      <c r="W166" s="540"/>
      <c r="X166" s="540"/>
    </row>
    <row r="167" spans="1:24" s="542" customFormat="1" ht="14.1" customHeight="1">
      <c r="A167" s="537"/>
      <c r="B167" s="537"/>
      <c r="C167" s="537"/>
      <c r="D167" s="537"/>
      <c r="E167" s="537"/>
      <c r="F167" s="537"/>
      <c r="G167" s="537"/>
      <c r="H167" s="537"/>
      <c r="I167" s="537"/>
      <c r="J167" s="537"/>
      <c r="K167" s="537"/>
      <c r="L167" s="537"/>
      <c r="M167" s="537"/>
      <c r="O167" s="540"/>
      <c r="P167" s="540"/>
      <c r="Q167" s="540"/>
      <c r="R167" s="540"/>
      <c r="S167" s="540"/>
      <c r="T167" s="540"/>
      <c r="U167" s="540"/>
      <c r="V167" s="540"/>
      <c r="W167" s="540"/>
      <c r="X167" s="540"/>
    </row>
    <row r="168" spans="1:24" s="542" customFormat="1" ht="14.1" customHeight="1">
      <c r="A168" s="537"/>
      <c r="B168" s="537"/>
      <c r="C168" s="537"/>
      <c r="D168" s="537"/>
      <c r="E168" s="537"/>
      <c r="F168" s="537"/>
      <c r="G168" s="537"/>
      <c r="H168" s="537"/>
      <c r="I168" s="537"/>
      <c r="J168" s="537"/>
      <c r="K168" s="537"/>
      <c r="L168" s="537"/>
      <c r="M168" s="537"/>
      <c r="O168" s="540"/>
      <c r="P168" s="540"/>
      <c r="Q168" s="540"/>
      <c r="R168" s="540"/>
      <c r="S168" s="540"/>
      <c r="T168" s="540"/>
      <c r="U168" s="540"/>
      <c r="V168" s="540"/>
      <c r="W168" s="540"/>
      <c r="X168" s="540"/>
    </row>
    <row r="169" spans="1:24" s="542" customFormat="1" ht="14.1" customHeight="1">
      <c r="A169" s="537"/>
      <c r="B169" s="537"/>
      <c r="C169" s="537"/>
      <c r="D169" s="537"/>
      <c r="E169" s="537"/>
      <c r="F169" s="537"/>
      <c r="G169" s="537"/>
      <c r="H169" s="537"/>
      <c r="I169" s="537"/>
      <c r="J169" s="537"/>
      <c r="K169" s="537"/>
      <c r="L169" s="537"/>
      <c r="M169" s="537"/>
      <c r="O169" s="540"/>
      <c r="P169" s="540"/>
      <c r="Q169" s="540"/>
      <c r="R169" s="540"/>
      <c r="S169" s="540"/>
      <c r="T169" s="540"/>
      <c r="U169" s="540"/>
      <c r="V169" s="540"/>
      <c r="W169" s="540"/>
      <c r="X169" s="540"/>
    </row>
    <row r="170" spans="1:24" s="542" customFormat="1" ht="14.1" customHeight="1">
      <c r="A170" s="537"/>
      <c r="B170" s="537"/>
      <c r="C170" s="537"/>
      <c r="D170" s="537"/>
      <c r="E170" s="537"/>
      <c r="F170" s="537"/>
      <c r="G170" s="537"/>
      <c r="H170" s="537"/>
      <c r="I170" s="537"/>
      <c r="J170" s="537"/>
      <c r="K170" s="537"/>
      <c r="L170" s="537"/>
      <c r="M170" s="537"/>
      <c r="O170" s="540"/>
      <c r="P170" s="540"/>
      <c r="Q170" s="540"/>
      <c r="R170" s="540"/>
      <c r="S170" s="540"/>
      <c r="T170" s="540"/>
      <c r="U170" s="540"/>
      <c r="V170" s="540"/>
      <c r="W170" s="540"/>
      <c r="X170" s="540"/>
    </row>
    <row r="171" spans="1:24" ht="14.1" customHeight="1"/>
    <row r="172" spans="1:24" ht="14.1" customHeight="1"/>
    <row r="173" spans="1:24" ht="14.1" customHeight="1"/>
    <row r="174" spans="1:24" ht="14.1" customHeight="1"/>
    <row r="175" spans="1:24" ht="14.1" customHeight="1"/>
    <row r="176" spans="1:24"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sheetData>
  <mergeCells count="10">
    <mergeCell ref="A36:A38"/>
    <mergeCell ref="B36:M36"/>
    <mergeCell ref="B37:M37"/>
    <mergeCell ref="B38:M38"/>
    <mergeCell ref="B4:I4"/>
    <mergeCell ref="J4:M5"/>
    <mergeCell ref="B5:C5"/>
    <mergeCell ref="D5:E5"/>
    <mergeCell ref="F5:G5"/>
    <mergeCell ref="H5:I5"/>
  </mergeCells>
  <phoneticPr fontId="3"/>
  <pageMargins left="0.70866141732283472" right="0.70866141732283472" top="0.74803149606299213" bottom="0.74803149606299213" header="0.31496062992125984" footer="0.31496062992125984"/>
  <pageSetup paperSize="9" scale="92" orientation="landscape" verticalDpi="0" r:id="rId1"/>
  <headerFooter>
    <oddFooter>&amp;C２２</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
  <sheetViews>
    <sheetView workbookViewId="0"/>
  </sheetViews>
  <sheetFormatPr defaultColWidth="9.25" defaultRowHeight="17.25" customHeight="1"/>
  <cols>
    <col min="1" max="1" width="13.625" style="537" customWidth="1"/>
    <col min="2" max="2" width="9.875" style="537" bestFit="1" customWidth="1"/>
    <col min="3" max="3" width="10.625" style="537" customWidth="1"/>
    <col min="4" max="4" width="9.875" style="537" bestFit="1" customWidth="1"/>
    <col min="5" max="5" width="10.625" style="537" customWidth="1"/>
    <col min="6" max="6" width="9.875" style="537" customWidth="1"/>
    <col min="7" max="7" width="10.625" style="537" customWidth="1"/>
    <col min="8" max="8" width="9.875" style="537" bestFit="1" customWidth="1"/>
    <col min="9" max="9" width="10.625" style="537" customWidth="1"/>
    <col min="10" max="10" width="14" style="537" bestFit="1" customWidth="1"/>
    <col min="11" max="11" width="10.625" style="537" customWidth="1"/>
    <col min="12" max="12" width="14.125" style="537" bestFit="1" customWidth="1"/>
    <col min="13" max="13" width="10.625" style="537" customWidth="1"/>
    <col min="14" max="14" width="9.25" style="537" customWidth="1"/>
    <col min="15" max="15" width="8.375" style="540" customWidth="1"/>
    <col min="16" max="16" width="11.375" style="540" customWidth="1"/>
    <col min="17" max="17" width="8.75" style="540" bestFit="1" customWidth="1"/>
    <col min="18" max="20" width="9.25" style="540" customWidth="1"/>
    <col min="21" max="21" width="8.875" style="540" customWidth="1"/>
    <col min="22" max="22" width="9.25" style="540" customWidth="1"/>
    <col min="23" max="23" width="8.875" style="540" bestFit="1" customWidth="1"/>
    <col min="24" max="24" width="9.25" style="540"/>
    <col min="25" max="16384" width="9.25" style="537"/>
  </cols>
  <sheetData>
    <row r="1" spans="1:24" s="1422" customFormat="1" ht="14.25">
      <c r="A1" s="1426"/>
      <c r="B1" s="1426"/>
      <c r="C1" s="1400"/>
      <c r="D1" s="1400"/>
      <c r="E1" s="1400"/>
      <c r="F1" s="1400"/>
      <c r="G1" s="1400"/>
      <c r="H1" s="1400"/>
      <c r="I1" s="1400"/>
      <c r="J1" s="1400"/>
      <c r="K1" s="1401"/>
      <c r="L1" s="1427"/>
      <c r="M1" s="1428"/>
    </row>
    <row r="2" spans="1:24" s="1422" customFormat="1" ht="14.25">
      <c r="A2" s="1397" t="s">
        <v>187</v>
      </c>
      <c r="B2" s="1426"/>
      <c r="C2" s="1400"/>
      <c r="D2" s="1400"/>
      <c r="E2" s="1400"/>
      <c r="F2" s="1400"/>
      <c r="G2" s="1400"/>
      <c r="H2" s="1400"/>
      <c r="I2" s="1400"/>
      <c r="J2" s="1400"/>
      <c r="K2" s="1401"/>
      <c r="L2" s="1427"/>
    </row>
    <row r="3" spans="1:24" s="1422" customFormat="1" ht="15" thickBot="1">
      <c r="A3" s="1425" t="s">
        <v>199</v>
      </c>
      <c r="B3" s="1426"/>
      <c r="C3" s="1400"/>
      <c r="D3" s="1400"/>
      <c r="E3" s="1400"/>
      <c r="F3" s="1400"/>
      <c r="G3" s="1400"/>
      <c r="H3" s="1400"/>
      <c r="I3" s="1400"/>
      <c r="J3" s="1400"/>
      <c r="K3" s="1401"/>
      <c r="L3" s="1427"/>
      <c r="M3" s="1429" t="s">
        <v>200</v>
      </c>
    </row>
    <row r="4" spans="1:24" ht="14.25">
      <c r="A4" s="1219"/>
      <c r="B4" s="2337" t="s">
        <v>348</v>
      </c>
      <c r="C4" s="2338"/>
      <c r="D4" s="2338"/>
      <c r="E4" s="2338"/>
      <c r="F4" s="2338"/>
      <c r="G4" s="2338"/>
      <c r="H4" s="2338"/>
      <c r="I4" s="2339"/>
      <c r="J4" s="2340" t="s">
        <v>190</v>
      </c>
      <c r="K4" s="2341"/>
      <c r="L4" s="2341"/>
      <c r="M4" s="2342"/>
    </row>
    <row r="5" spans="1:24" ht="14.25">
      <c r="A5" s="1220"/>
      <c r="B5" s="2345" t="s">
        <v>191</v>
      </c>
      <c r="C5" s="2346"/>
      <c r="D5" s="2347" t="s">
        <v>192</v>
      </c>
      <c r="E5" s="2347"/>
      <c r="F5" s="2347" t="s">
        <v>201</v>
      </c>
      <c r="G5" s="2347"/>
      <c r="H5" s="2347" t="s">
        <v>194</v>
      </c>
      <c r="I5" s="2348"/>
      <c r="J5" s="2343"/>
      <c r="K5" s="2343"/>
      <c r="L5" s="2343"/>
      <c r="M5" s="2344"/>
    </row>
    <row r="6" spans="1:24" s="587" customFormat="1" ht="15" thickBot="1">
      <c r="A6" s="1221"/>
      <c r="B6" s="1212" t="s">
        <v>202</v>
      </c>
      <c r="C6" s="583" t="s">
        <v>203</v>
      </c>
      <c r="D6" s="584" t="s">
        <v>204</v>
      </c>
      <c r="E6" s="584" t="s">
        <v>205</v>
      </c>
      <c r="F6" s="584" t="s">
        <v>202</v>
      </c>
      <c r="G6" s="584" t="s">
        <v>203</v>
      </c>
      <c r="H6" s="584" t="s">
        <v>202</v>
      </c>
      <c r="I6" s="585" t="s">
        <v>203</v>
      </c>
      <c r="J6" s="586" t="s">
        <v>202</v>
      </c>
      <c r="K6" s="1064" t="s">
        <v>332</v>
      </c>
      <c r="L6" s="544" t="s">
        <v>196</v>
      </c>
      <c r="M6" s="1065" t="s">
        <v>332</v>
      </c>
      <c r="N6" s="537"/>
      <c r="O6" s="540"/>
      <c r="P6" s="540"/>
      <c r="Q6" s="540"/>
      <c r="R6" s="540"/>
      <c r="S6" s="540"/>
      <c r="T6" s="540"/>
      <c r="U6" s="540"/>
      <c r="V6" s="540"/>
      <c r="W6" s="540"/>
      <c r="X6" s="540"/>
    </row>
    <row r="7" spans="1:24" s="593" customFormat="1" ht="14.25">
      <c r="A7" s="1772" t="s">
        <v>435</v>
      </c>
      <c r="B7" s="1213">
        <v>-9.4601198590498754</v>
      </c>
      <c r="C7" s="588">
        <v>-2.224640887942686</v>
      </c>
      <c r="D7" s="588">
        <v>-7.5316282223280133</v>
      </c>
      <c r="E7" s="588">
        <v>4.0117255236574945</v>
      </c>
      <c r="F7" s="589">
        <v>-1.1750299261134578</v>
      </c>
      <c r="G7" s="588">
        <v>5.3834421842543723</v>
      </c>
      <c r="H7" s="589">
        <v>-9.9126413155190107</v>
      </c>
      <c r="I7" s="590">
        <v>-0.30776183968407311</v>
      </c>
      <c r="J7" s="591">
        <v>252757</v>
      </c>
      <c r="K7" s="588">
        <v>-6.2682637395238494</v>
      </c>
      <c r="L7" s="592">
        <v>45900.083333333336</v>
      </c>
      <c r="M7" s="590">
        <v>2.8362054479938781</v>
      </c>
      <c r="N7" s="537"/>
      <c r="O7" s="540"/>
      <c r="P7" s="540"/>
      <c r="Q7" s="540"/>
      <c r="R7" s="540"/>
      <c r="S7" s="540"/>
      <c r="T7" s="540"/>
      <c r="U7" s="540"/>
      <c r="V7" s="540"/>
      <c r="W7" s="540"/>
      <c r="X7" s="540"/>
    </row>
    <row r="8" spans="1:24" s="593" customFormat="1" ht="14.25">
      <c r="A8" s="1814" t="s">
        <v>444</v>
      </c>
      <c r="B8" s="1214">
        <v>3.4004715775119987</v>
      </c>
      <c r="C8" s="594">
        <v>-2.8477412567737947</v>
      </c>
      <c r="D8" s="594">
        <v>-4.4742589703588127</v>
      </c>
      <c r="E8" s="594">
        <v>5.0789261283194609</v>
      </c>
      <c r="F8" s="595">
        <v>0.17124956491472165</v>
      </c>
      <c r="G8" s="594">
        <v>-1.3722225921733111</v>
      </c>
      <c r="H8" s="595">
        <v>-7.0161428326963708</v>
      </c>
      <c r="I8" s="596">
        <v>0.2838854527595025</v>
      </c>
      <c r="J8" s="597">
        <f>SUM(J24:J35)</f>
        <v>247111</v>
      </c>
      <c r="K8" s="594">
        <f>(J8/J7-1)*100</f>
        <v>-2.233766028240558</v>
      </c>
      <c r="L8" s="598">
        <f>SUM(L24:L35)/12</f>
        <v>46110.166666666664</v>
      </c>
      <c r="M8" s="596">
        <f>(L8/L7-1)*100</f>
        <v>0.45769706300460289</v>
      </c>
      <c r="N8" s="537"/>
      <c r="O8" s="540"/>
      <c r="P8" s="540"/>
      <c r="Q8" s="540"/>
      <c r="R8" s="540"/>
      <c r="S8" s="540"/>
      <c r="T8" s="540"/>
      <c r="U8" s="540"/>
      <c r="V8" s="540"/>
      <c r="W8" s="540"/>
      <c r="X8" s="540"/>
    </row>
    <row r="9" spans="1:24" s="593" customFormat="1" ht="14.25" hidden="1">
      <c r="A9" s="1034" t="s">
        <v>323</v>
      </c>
      <c r="B9" s="1213">
        <v>-2.0734812659148782</v>
      </c>
      <c r="C9" s="588">
        <v>-0.54759898904801485</v>
      </c>
      <c r="D9" s="588">
        <v>8.7705165642936187</v>
      </c>
      <c r="E9" s="588">
        <v>0.50922447616661426</v>
      </c>
      <c r="F9" s="589">
        <v>-3.7342014553810809</v>
      </c>
      <c r="G9" s="588">
        <v>4.079737848170395</v>
      </c>
      <c r="H9" s="589">
        <v>-21.069958847736626</v>
      </c>
      <c r="I9" s="590">
        <v>6.0766819387509052</v>
      </c>
      <c r="J9" s="591">
        <v>19480</v>
      </c>
      <c r="K9" s="588">
        <v>1.8988334989799682</v>
      </c>
      <c r="L9" s="592">
        <v>46978</v>
      </c>
      <c r="M9" s="590">
        <v>2.7852532545673325</v>
      </c>
      <c r="N9" s="537"/>
      <c r="O9" s="540"/>
      <c r="P9" s="540"/>
      <c r="Q9" s="540"/>
      <c r="R9" s="540"/>
      <c r="S9" s="540"/>
      <c r="T9" s="540"/>
      <c r="U9" s="540"/>
      <c r="V9" s="540"/>
      <c r="W9" s="540"/>
      <c r="X9" s="540"/>
    </row>
    <row r="10" spans="1:24" s="593" customFormat="1" ht="14.25" hidden="1">
      <c r="A10" s="1035">
        <v>2</v>
      </c>
      <c r="B10" s="1214">
        <v>-4.451827242524919</v>
      </c>
      <c r="C10" s="594">
        <v>-2.8650137741046855</v>
      </c>
      <c r="D10" s="594">
        <v>13.555064308681676</v>
      </c>
      <c r="E10" s="594">
        <v>2.8337061894108784</v>
      </c>
      <c r="F10" s="595">
        <v>-2.1019234582589696</v>
      </c>
      <c r="G10" s="594">
        <v>2.5148908007941673</v>
      </c>
      <c r="H10" s="595">
        <v>18.477043673012329</v>
      </c>
      <c r="I10" s="596">
        <v>7.6560509554140177</v>
      </c>
      <c r="J10" s="597">
        <v>20172</v>
      </c>
      <c r="K10" s="594">
        <v>6.74145412212932</v>
      </c>
      <c r="L10" s="598">
        <v>46502</v>
      </c>
      <c r="M10" s="596">
        <v>2.6285008055439096</v>
      </c>
      <c r="N10" s="537"/>
      <c r="O10" s="540"/>
      <c r="P10" s="540"/>
      <c r="Q10" s="540"/>
      <c r="R10" s="540"/>
      <c r="S10" s="540"/>
      <c r="T10" s="540"/>
      <c r="U10" s="540"/>
      <c r="V10" s="540"/>
      <c r="W10" s="540"/>
      <c r="X10" s="540"/>
    </row>
    <row r="11" spans="1:24" s="593" customFormat="1" ht="14.25" hidden="1">
      <c r="A11" s="1035">
        <v>3</v>
      </c>
      <c r="B11" s="1214">
        <v>-4.9041095890410951</v>
      </c>
      <c r="C11" s="594">
        <v>-4.2432432432432439</v>
      </c>
      <c r="D11" s="594">
        <v>12.554489973844806</v>
      </c>
      <c r="E11" s="594">
        <v>2.4438942576471501</v>
      </c>
      <c r="F11" s="595">
        <v>9.870287798946098</v>
      </c>
      <c r="G11" s="594">
        <v>5.3905650351301793</v>
      </c>
      <c r="H11" s="595">
        <v>-26.762320648783533</v>
      </c>
      <c r="I11" s="596">
        <v>4.10976226605968</v>
      </c>
      <c r="J11" s="597">
        <v>22976</v>
      </c>
      <c r="K11" s="594">
        <v>6.0904095673454339</v>
      </c>
      <c r="L11" s="598">
        <v>45996</v>
      </c>
      <c r="M11" s="596">
        <v>2.7476209623374936</v>
      </c>
      <c r="N11" s="537"/>
      <c r="O11" s="540"/>
      <c r="P11" s="540"/>
      <c r="Q11" s="540"/>
      <c r="R11" s="540"/>
      <c r="S11" s="540"/>
      <c r="T11" s="540"/>
      <c r="U11" s="540"/>
      <c r="V11" s="540"/>
      <c r="W11" s="540"/>
      <c r="X11" s="540"/>
    </row>
    <row r="12" spans="1:24" s="593" customFormat="1" ht="14.25">
      <c r="A12" s="1034" t="s">
        <v>447</v>
      </c>
      <c r="B12" s="1215">
        <v>-9.0403744880046766</v>
      </c>
      <c r="C12" s="599">
        <v>-3.6804798255179905</v>
      </c>
      <c r="D12" s="599">
        <v>5.1212702844180669</v>
      </c>
      <c r="E12" s="599">
        <v>10.537790697674421</v>
      </c>
      <c r="F12" s="600">
        <v>11.958017894012386</v>
      </c>
      <c r="G12" s="599">
        <v>12.064135423496447</v>
      </c>
      <c r="H12" s="600">
        <v>1.3240857503152625</v>
      </c>
      <c r="I12" s="601">
        <v>5.5020283975659279</v>
      </c>
      <c r="J12" s="602">
        <v>23272</v>
      </c>
      <c r="K12" s="599">
        <v>4.461800879791733</v>
      </c>
      <c r="L12" s="603">
        <v>46357</v>
      </c>
      <c r="M12" s="601">
        <v>7.7844172150015156</v>
      </c>
      <c r="N12" s="537"/>
      <c r="O12" s="540"/>
      <c r="P12" s="540"/>
      <c r="Q12" s="540"/>
      <c r="R12" s="540"/>
      <c r="S12" s="540"/>
      <c r="T12" s="540"/>
      <c r="U12" s="540"/>
      <c r="V12" s="540"/>
      <c r="W12" s="540"/>
      <c r="X12" s="540"/>
    </row>
    <row r="13" spans="1:24" s="593" customFormat="1" ht="14.25">
      <c r="A13" s="1035">
        <v>5</v>
      </c>
      <c r="B13" s="1214">
        <v>-2.8116531165311653</v>
      </c>
      <c r="C13" s="594">
        <v>-1.5019980708281699</v>
      </c>
      <c r="D13" s="594">
        <v>0.864580396579262</v>
      </c>
      <c r="E13" s="594">
        <v>14.138191587608095</v>
      </c>
      <c r="F13" s="595">
        <v>19.756650855846569</v>
      </c>
      <c r="G13" s="594">
        <v>18.392913634925655</v>
      </c>
      <c r="H13" s="595">
        <v>-25.62574493444577</v>
      </c>
      <c r="I13" s="596">
        <v>4.5350025549310224</v>
      </c>
      <c r="J13" s="597">
        <v>20657</v>
      </c>
      <c r="K13" s="594">
        <v>2.6689860834990142</v>
      </c>
      <c r="L13" s="598">
        <v>47638</v>
      </c>
      <c r="M13" s="596">
        <v>11.301137823882623</v>
      </c>
      <c r="N13" s="537"/>
      <c r="O13" s="540"/>
      <c r="P13" s="540"/>
      <c r="Q13" s="540"/>
      <c r="R13" s="540"/>
      <c r="S13" s="540"/>
      <c r="T13" s="540"/>
      <c r="U13" s="540"/>
      <c r="V13" s="540"/>
      <c r="W13" s="540"/>
      <c r="X13" s="540"/>
    </row>
    <row r="14" spans="1:24" s="593" customFormat="1" ht="14.25">
      <c r="A14" s="1035">
        <v>6</v>
      </c>
      <c r="B14" s="1214">
        <v>-8.7263394289380791</v>
      </c>
      <c r="C14" s="594">
        <v>-1.0484556531595302</v>
      </c>
      <c r="D14" s="594">
        <v>-6.0831139526137612</v>
      </c>
      <c r="E14" s="594">
        <v>-0.83933803151476916</v>
      </c>
      <c r="F14" s="595">
        <v>9.2460188495287596</v>
      </c>
      <c r="G14" s="594">
        <v>16.839440694310515</v>
      </c>
      <c r="H14" s="595">
        <v>-9.682947729220226</v>
      </c>
      <c r="I14" s="596">
        <v>2.3534158149542739</v>
      </c>
      <c r="J14" s="597">
        <v>20611</v>
      </c>
      <c r="K14" s="594">
        <v>-2.1970200246749561</v>
      </c>
      <c r="L14" s="598">
        <v>46504</v>
      </c>
      <c r="M14" s="596">
        <v>6.379961111746546</v>
      </c>
      <c r="N14" s="537"/>
      <c r="O14" s="540"/>
      <c r="P14" s="540"/>
      <c r="Q14" s="540"/>
      <c r="R14" s="540"/>
      <c r="S14" s="540"/>
      <c r="T14" s="540"/>
      <c r="U14" s="540"/>
      <c r="V14" s="540"/>
      <c r="W14" s="540"/>
      <c r="X14" s="540"/>
    </row>
    <row r="15" spans="1:24" s="593" customFormat="1" ht="14.25">
      <c r="A15" s="1034">
        <v>7</v>
      </c>
      <c r="B15" s="1216">
        <v>-14.056098329656475</v>
      </c>
      <c r="C15" s="604">
        <v>8.9874176153381669E-2</v>
      </c>
      <c r="D15" s="604">
        <v>-9.977324263038545</v>
      </c>
      <c r="E15" s="604">
        <v>-2.1488160444931292</v>
      </c>
      <c r="F15" s="605">
        <v>-2.8675466545289074</v>
      </c>
      <c r="G15" s="604">
        <v>15.268258095013</v>
      </c>
      <c r="H15" s="605">
        <v>-7.7777777777777724</v>
      </c>
      <c r="I15" s="606">
        <v>6.6568914956011804</v>
      </c>
      <c r="J15" s="607">
        <v>19653</v>
      </c>
      <c r="K15" s="604">
        <v>-8.2835542281127559</v>
      </c>
      <c r="L15" s="608">
        <v>45076</v>
      </c>
      <c r="M15" s="606">
        <v>6.5954075720670691</v>
      </c>
      <c r="N15" s="537"/>
      <c r="O15" s="540"/>
      <c r="P15" s="540"/>
      <c r="Q15" s="540"/>
      <c r="R15" s="540"/>
      <c r="S15" s="540"/>
      <c r="T15" s="540"/>
      <c r="U15" s="540"/>
      <c r="V15" s="540"/>
      <c r="W15" s="540"/>
      <c r="X15" s="540"/>
    </row>
    <row r="16" spans="1:24" s="593" customFormat="1" ht="14.25">
      <c r="A16" s="1035">
        <v>8</v>
      </c>
      <c r="B16" s="1214">
        <v>-14.934210526315795</v>
      </c>
      <c r="C16" s="594">
        <v>-2.8719039659626189</v>
      </c>
      <c r="D16" s="594">
        <v>-7.9442843419788689</v>
      </c>
      <c r="E16" s="594">
        <v>1.7706201619361206</v>
      </c>
      <c r="F16" s="595">
        <v>-1.7340038148083936</v>
      </c>
      <c r="G16" s="594">
        <v>14.715699129812855</v>
      </c>
      <c r="H16" s="595">
        <v>-16.523972602739722</v>
      </c>
      <c r="I16" s="596">
        <v>4.353867531264477</v>
      </c>
      <c r="J16" s="597">
        <v>18811</v>
      </c>
      <c r="K16" s="594">
        <v>-7.7213637478538155</v>
      </c>
      <c r="L16" s="598">
        <v>43836</v>
      </c>
      <c r="M16" s="596">
        <v>6.7218502738892294</v>
      </c>
      <c r="N16" s="537"/>
      <c r="O16" s="540"/>
      <c r="P16" s="540"/>
      <c r="Q16" s="540"/>
      <c r="R16" s="540"/>
      <c r="S16" s="540"/>
      <c r="T16" s="540"/>
      <c r="U16" s="540"/>
      <c r="V16" s="540"/>
      <c r="W16" s="540"/>
      <c r="X16" s="540"/>
    </row>
    <row r="17" spans="1:24" s="593" customFormat="1" ht="14.25">
      <c r="A17" s="1035">
        <v>9</v>
      </c>
      <c r="B17" s="1214">
        <v>3.4438364982298131</v>
      </c>
      <c r="C17" s="594">
        <v>-1.1029411764705843</v>
      </c>
      <c r="D17" s="594">
        <v>-3.5542918073572238E-2</v>
      </c>
      <c r="E17" s="594">
        <v>4.3227906200450583</v>
      </c>
      <c r="F17" s="595">
        <v>-3.1773910266645333</v>
      </c>
      <c r="G17" s="594">
        <v>10.139269273352358</v>
      </c>
      <c r="H17" s="595">
        <v>-17.553688141923441</v>
      </c>
      <c r="I17" s="596">
        <v>1.2092098724532097</v>
      </c>
      <c r="J17" s="597">
        <v>21411</v>
      </c>
      <c r="K17" s="594">
        <v>-1.3090573864945831</v>
      </c>
      <c r="L17" s="598">
        <v>43968</v>
      </c>
      <c r="M17" s="596">
        <v>5.4160972451988698</v>
      </c>
      <c r="N17" s="537"/>
      <c r="O17" s="540"/>
      <c r="P17" s="540"/>
      <c r="Q17" s="540"/>
      <c r="R17" s="540"/>
      <c r="S17" s="540"/>
      <c r="T17" s="540"/>
      <c r="U17" s="540"/>
      <c r="V17" s="540"/>
      <c r="W17" s="540"/>
      <c r="X17" s="540"/>
    </row>
    <row r="18" spans="1:24" s="593" customFormat="1" ht="14.25">
      <c r="A18" s="1034">
        <v>10</v>
      </c>
      <c r="B18" s="1216">
        <v>-2.3745115719867704</v>
      </c>
      <c r="C18" s="604">
        <v>3.7996277915632648</v>
      </c>
      <c r="D18" s="604">
        <v>-6.0959686632936165</v>
      </c>
      <c r="E18" s="604">
        <v>1.3528093617727555</v>
      </c>
      <c r="F18" s="605">
        <v>-8.1115335868187532</v>
      </c>
      <c r="G18" s="604">
        <v>3.8796958855098485</v>
      </c>
      <c r="H18" s="605">
        <v>-12.379576107899803</v>
      </c>
      <c r="I18" s="606">
        <v>-6.2379611794339933</v>
      </c>
      <c r="J18" s="607">
        <v>23099</v>
      </c>
      <c r="K18" s="604">
        <v>-6.700864367073267</v>
      </c>
      <c r="L18" s="608">
        <v>43815</v>
      </c>
      <c r="M18" s="606">
        <v>1.578800945889558</v>
      </c>
      <c r="N18" s="537"/>
      <c r="O18" s="540"/>
      <c r="P18" s="540"/>
      <c r="Q18" s="540"/>
      <c r="R18" s="540"/>
      <c r="S18" s="540"/>
      <c r="T18" s="540"/>
      <c r="U18" s="540"/>
      <c r="V18" s="540"/>
      <c r="W18" s="540"/>
      <c r="X18" s="540"/>
    </row>
    <row r="19" spans="1:24" s="593" customFormat="1" ht="14.25">
      <c r="A19" s="1035">
        <v>11</v>
      </c>
      <c r="B19" s="1214">
        <v>-9.4409937888198741</v>
      </c>
      <c r="C19" s="594">
        <v>-0.77487200774871701</v>
      </c>
      <c r="D19" s="594">
        <v>-2.8582584927762555</v>
      </c>
      <c r="E19" s="594">
        <v>-3.6514583792520705</v>
      </c>
      <c r="F19" s="595">
        <v>-23.749431559799906</v>
      </c>
      <c r="G19" s="594">
        <v>-5.7492654260528848</v>
      </c>
      <c r="H19" s="595">
        <v>-3.9375582479030724</v>
      </c>
      <c r="I19" s="596">
        <v>-6.4788423591317645</v>
      </c>
      <c r="J19" s="597">
        <v>26914</v>
      </c>
      <c r="K19" s="594">
        <v>-10.040778126880134</v>
      </c>
      <c r="L19" s="598">
        <v>48062</v>
      </c>
      <c r="M19" s="596">
        <v>-4.6010321556173128</v>
      </c>
      <c r="N19" s="537"/>
      <c r="O19" s="540"/>
      <c r="P19" s="540"/>
      <c r="Q19" s="540"/>
      <c r="R19" s="540"/>
      <c r="S19" s="540"/>
      <c r="T19" s="540"/>
      <c r="U19" s="540"/>
      <c r="V19" s="540"/>
      <c r="W19" s="540"/>
      <c r="X19" s="540"/>
    </row>
    <row r="20" spans="1:24" s="593" customFormat="1" ht="14.25">
      <c r="A20" s="1035">
        <v>12</v>
      </c>
      <c r="B20" s="1217">
        <v>-14.615593588698728</v>
      </c>
      <c r="C20" s="609">
        <v>-4.3836745911776891</v>
      </c>
      <c r="D20" s="609">
        <v>-3.6737097842891808</v>
      </c>
      <c r="E20" s="609">
        <v>3.9067154651459601</v>
      </c>
      <c r="F20" s="610">
        <v>7.918134541184374</v>
      </c>
      <c r="G20" s="609">
        <v>-3.1997187060478161</v>
      </c>
      <c r="H20" s="610">
        <v>-19.339841933984193</v>
      </c>
      <c r="I20" s="611">
        <v>-5.8525852585258553</v>
      </c>
      <c r="J20" s="612">
        <v>24395</v>
      </c>
      <c r="K20" s="609">
        <v>-3.865857503152581</v>
      </c>
      <c r="L20" s="613">
        <v>46995</v>
      </c>
      <c r="M20" s="611">
        <v>-2.1426786606696613</v>
      </c>
      <c r="N20" s="537"/>
      <c r="O20" s="540"/>
      <c r="P20" s="540"/>
      <c r="Q20" s="540"/>
      <c r="R20" s="540"/>
      <c r="S20" s="540"/>
      <c r="T20" s="540"/>
      <c r="U20" s="540"/>
      <c r="V20" s="540"/>
      <c r="W20" s="540"/>
      <c r="X20" s="540"/>
    </row>
    <row r="21" spans="1:24" ht="14.25">
      <c r="A21" s="1034" t="s">
        <v>324</v>
      </c>
      <c r="B21" s="1218">
        <v>-14.227340267459143</v>
      </c>
      <c r="C21" s="614">
        <v>-5.3084851051814148</v>
      </c>
      <c r="D21" s="614">
        <v>-22.866135900759122</v>
      </c>
      <c r="E21" s="614">
        <v>2.9983388704319047</v>
      </c>
      <c r="F21" s="615">
        <v>-0.99462900338174176</v>
      </c>
      <c r="G21" s="614">
        <v>-3.2429028703363616</v>
      </c>
      <c r="H21" s="615">
        <v>-7.4035453597497414</v>
      </c>
      <c r="I21" s="616">
        <v>-4.3418958854285039</v>
      </c>
      <c r="J21" s="617">
        <v>16506</v>
      </c>
      <c r="K21" s="614">
        <f t="shared" ref="K21:K35" si="0">(J21/J9-1)*100</f>
        <v>-15.266940451745381</v>
      </c>
      <c r="L21" s="618">
        <v>45963</v>
      </c>
      <c r="M21" s="616">
        <f t="shared" ref="M21:M35" si="1">(L21/L9-1)*100</f>
        <v>-2.1605858061220173</v>
      </c>
    </row>
    <row r="22" spans="1:24" ht="14.25">
      <c r="A22" s="1035">
        <v>2</v>
      </c>
      <c r="B22" s="1214">
        <v>-13.664812239221135</v>
      </c>
      <c r="C22" s="594">
        <v>-4.8780487804878092</v>
      </c>
      <c r="D22" s="594">
        <v>-24.077515264135918</v>
      </c>
      <c r="E22" s="594">
        <v>7.1871726694061611</v>
      </c>
      <c r="F22" s="595">
        <v>-9.7630139760988435</v>
      </c>
      <c r="G22" s="594">
        <v>-4.3361308370992058</v>
      </c>
      <c r="H22" s="595">
        <v>-8.4120982986767512</v>
      </c>
      <c r="I22" s="596">
        <v>-1.4317832209206016</v>
      </c>
      <c r="J22" s="597">
        <v>16487</v>
      </c>
      <c r="K22" s="594">
        <f t="shared" si="0"/>
        <v>-18.26789609359508</v>
      </c>
      <c r="L22" s="598">
        <v>46123</v>
      </c>
      <c r="M22" s="596">
        <f t="shared" si="1"/>
        <v>-0.81501870887273897</v>
      </c>
    </row>
    <row r="23" spans="1:24" ht="14.25">
      <c r="A23" s="1035">
        <v>3</v>
      </c>
      <c r="B23" s="1217">
        <v>-12.906943244021896</v>
      </c>
      <c r="C23" s="609">
        <v>-4.2619249223821658</v>
      </c>
      <c r="D23" s="609">
        <v>-13.818745158791634</v>
      </c>
      <c r="E23" s="609">
        <v>9.7606611054806169</v>
      </c>
      <c r="F23" s="610">
        <v>2.5272090020291404</v>
      </c>
      <c r="G23" s="609">
        <v>-2.6330532212885172</v>
      </c>
      <c r="H23" s="610">
        <v>5.110732538330498</v>
      </c>
      <c r="I23" s="611">
        <v>-0.14575488886189314</v>
      </c>
      <c r="J23" s="612">
        <v>20941</v>
      </c>
      <c r="K23" s="609">
        <f t="shared" si="0"/>
        <v>-8.857068245125344</v>
      </c>
      <c r="L23" s="613">
        <v>46464</v>
      </c>
      <c r="M23" s="611">
        <f t="shared" si="1"/>
        <v>1.0174797808505165</v>
      </c>
    </row>
    <row r="24" spans="1:24" ht="14.25">
      <c r="A24" s="1034">
        <v>4</v>
      </c>
      <c r="B24" s="1218">
        <v>0.51463493084593637</v>
      </c>
      <c r="C24" s="614">
        <v>-5.9439569770733058</v>
      </c>
      <c r="D24" s="614">
        <v>-3.6683542202672448</v>
      </c>
      <c r="E24" s="614">
        <v>11.694608809993422</v>
      </c>
      <c r="F24" s="615">
        <v>6.3470109113262563</v>
      </c>
      <c r="G24" s="614">
        <v>-4.4306153927982539</v>
      </c>
      <c r="H24" s="615">
        <v>6.1605476042314811</v>
      </c>
      <c r="I24" s="616">
        <v>-0.14419610670511895</v>
      </c>
      <c r="J24" s="617">
        <v>23358</v>
      </c>
      <c r="K24" s="614">
        <f t="shared" si="0"/>
        <v>0.36954279821244107</v>
      </c>
      <c r="L24" s="618">
        <v>46515</v>
      </c>
      <c r="M24" s="616">
        <f t="shared" si="1"/>
        <v>0.34083309963974795</v>
      </c>
    </row>
    <row r="25" spans="1:24" ht="14.25">
      <c r="A25" s="1035">
        <v>5</v>
      </c>
      <c r="B25" s="1214">
        <v>-8.0167305681422043</v>
      </c>
      <c r="C25" s="594">
        <v>-8.2260772243984306</v>
      </c>
      <c r="D25" s="594">
        <v>-15.894903568433804</v>
      </c>
      <c r="E25" s="594">
        <v>4.4575211474806808</v>
      </c>
      <c r="F25" s="595">
        <v>-4.6840020664715043</v>
      </c>
      <c r="G25" s="594">
        <v>-5.4082941427960662</v>
      </c>
      <c r="H25" s="595">
        <v>-15.705128205128204</v>
      </c>
      <c r="I25" s="596">
        <v>-2.7496028351460367</v>
      </c>
      <c r="J25" s="597">
        <v>18253</v>
      </c>
      <c r="K25" s="594">
        <f t="shared" si="0"/>
        <v>-11.637701505542919</v>
      </c>
      <c r="L25" s="598">
        <v>46419</v>
      </c>
      <c r="M25" s="596">
        <f t="shared" si="1"/>
        <v>-2.5588815651370722</v>
      </c>
    </row>
    <row r="26" spans="1:24" ht="14.25">
      <c r="A26" s="1035">
        <v>6</v>
      </c>
      <c r="B26" s="1214">
        <v>6.5729349736379561</v>
      </c>
      <c r="C26" s="594">
        <v>-6.5578465063001135</v>
      </c>
      <c r="D26" s="594">
        <v>-7.4682150365401938</v>
      </c>
      <c r="E26" s="594">
        <v>15.515451569112827</v>
      </c>
      <c r="F26" s="595">
        <v>-10.084783578759481</v>
      </c>
      <c r="G26" s="594">
        <v>-7.7014340245537998</v>
      </c>
      <c r="H26" s="595">
        <v>11.100569259962057</v>
      </c>
      <c r="I26" s="596">
        <v>1.3270266719222157</v>
      </c>
      <c r="J26" s="597">
        <v>19491</v>
      </c>
      <c r="K26" s="594">
        <f t="shared" si="0"/>
        <v>-5.433991557905971</v>
      </c>
      <c r="L26" s="598">
        <v>46597</v>
      </c>
      <c r="M26" s="596">
        <f t="shared" si="1"/>
        <v>0.19998279717874379</v>
      </c>
    </row>
    <row r="27" spans="1:24" ht="14.25">
      <c r="A27" s="1034">
        <v>7</v>
      </c>
      <c r="B27" s="1216">
        <v>-3.6670333700039581E-2</v>
      </c>
      <c r="C27" s="604">
        <v>-7.4827895839568948</v>
      </c>
      <c r="D27" s="604">
        <v>-1.7737195633921066</v>
      </c>
      <c r="E27" s="604">
        <v>25.137788494660708</v>
      </c>
      <c r="F27" s="605">
        <v>-3.9518900343642582</v>
      </c>
      <c r="G27" s="604">
        <v>-7.4431002665573125</v>
      </c>
      <c r="H27" s="605">
        <v>-4.5180722891566276</v>
      </c>
      <c r="I27" s="606">
        <v>8.2485565026124696E-2</v>
      </c>
      <c r="J27" s="607">
        <v>19185</v>
      </c>
      <c r="K27" s="604">
        <f t="shared" si="0"/>
        <v>-2.381315829644326</v>
      </c>
      <c r="L27" s="608">
        <v>46049</v>
      </c>
      <c r="M27" s="606">
        <f t="shared" si="1"/>
        <v>2.1585766261425166</v>
      </c>
    </row>
    <row r="28" spans="1:24" ht="14.25">
      <c r="A28" s="1035">
        <v>8</v>
      </c>
      <c r="B28" s="1214">
        <v>10.904872389791187</v>
      </c>
      <c r="C28" s="594">
        <v>-2.6126408010012536</v>
      </c>
      <c r="D28" s="594">
        <v>-5.624543462381304</v>
      </c>
      <c r="E28" s="594">
        <v>23.859066270326991</v>
      </c>
      <c r="F28" s="595">
        <v>7.6230809952355649</v>
      </c>
      <c r="G28" s="594">
        <v>-2.5978074505117688</v>
      </c>
      <c r="H28" s="595">
        <v>-21.128205128205124</v>
      </c>
      <c r="I28" s="596">
        <v>0.503032993046304</v>
      </c>
      <c r="J28" s="597">
        <v>18780</v>
      </c>
      <c r="K28" s="594">
        <f t="shared" si="0"/>
        <v>-0.16479719313168273</v>
      </c>
      <c r="L28" s="598">
        <v>45932</v>
      </c>
      <c r="M28" s="596">
        <f t="shared" si="1"/>
        <v>4.7814581622410701</v>
      </c>
    </row>
    <row r="29" spans="1:24" ht="14.25">
      <c r="A29" s="1035">
        <v>9</v>
      </c>
      <c r="B29" s="1214">
        <v>-0.74673304293715326</v>
      </c>
      <c r="C29" s="594">
        <v>-0.27881040892193676</v>
      </c>
      <c r="D29" s="594">
        <v>-19.884444444444448</v>
      </c>
      <c r="E29" s="594">
        <v>8.3353331733461378</v>
      </c>
      <c r="F29" s="595">
        <v>23.120052770448552</v>
      </c>
      <c r="G29" s="594">
        <v>4.8092693508279938</v>
      </c>
      <c r="H29" s="595">
        <v>2.0385050962627327</v>
      </c>
      <c r="I29" s="596">
        <v>4.8772504091653124</v>
      </c>
      <c r="J29" s="597">
        <v>20570</v>
      </c>
      <c r="K29" s="594">
        <f t="shared" si="0"/>
        <v>-3.9278875344449071</v>
      </c>
      <c r="L29" s="598">
        <v>46199</v>
      </c>
      <c r="M29" s="596">
        <f t="shared" si="1"/>
        <v>5.0741448326055316</v>
      </c>
    </row>
    <row r="30" spans="1:24" ht="14.25">
      <c r="A30" s="1034">
        <v>10</v>
      </c>
      <c r="B30" s="1216">
        <v>5.8497536945812723</v>
      </c>
      <c r="C30" s="604">
        <v>-0.10458688181682607</v>
      </c>
      <c r="D30" s="604">
        <v>-5.5705222907795227</v>
      </c>
      <c r="E30" s="604">
        <v>17.613822469701933</v>
      </c>
      <c r="F30" s="605">
        <v>-2.498084291187741</v>
      </c>
      <c r="G30" s="604">
        <v>6.1672586373910265</v>
      </c>
      <c r="H30" s="605">
        <v>-5.2226498075865884</v>
      </c>
      <c r="I30" s="606">
        <v>8.1384323640960829</v>
      </c>
      <c r="J30" s="607">
        <v>22390</v>
      </c>
      <c r="K30" s="604">
        <f t="shared" si="0"/>
        <v>-3.0693969435906299</v>
      </c>
      <c r="L30" s="608">
        <v>47620</v>
      </c>
      <c r="M30" s="606">
        <f t="shared" si="1"/>
        <v>8.6842405568869019</v>
      </c>
    </row>
    <row r="31" spans="1:24" ht="14.25">
      <c r="A31" s="1035">
        <v>11</v>
      </c>
      <c r="B31" s="1214">
        <v>2.551440329218102</v>
      </c>
      <c r="C31" s="594">
        <v>-0.83670338864871852</v>
      </c>
      <c r="D31" s="594">
        <v>-11.865905619422779</v>
      </c>
      <c r="E31" s="594">
        <v>10.141833155406443</v>
      </c>
      <c r="F31" s="595">
        <v>-8.2302072461607256</v>
      </c>
      <c r="G31" s="594">
        <v>0.54556791021511675</v>
      </c>
      <c r="H31" s="595">
        <v>-16.977928692699496</v>
      </c>
      <c r="I31" s="596">
        <v>1.8637908803188274</v>
      </c>
      <c r="J31" s="597">
        <v>24279</v>
      </c>
      <c r="K31" s="594">
        <f t="shared" si="0"/>
        <v>-9.7904436352827524</v>
      </c>
      <c r="L31" s="598">
        <v>49596</v>
      </c>
      <c r="M31" s="596">
        <f t="shared" si="1"/>
        <v>3.1917107070034589</v>
      </c>
    </row>
    <row r="32" spans="1:24" ht="14.25">
      <c r="A32" s="1035">
        <v>12</v>
      </c>
      <c r="B32" s="1217">
        <v>15.940184537066493</v>
      </c>
      <c r="C32" s="609">
        <v>0.81920091980454135</v>
      </c>
      <c r="D32" s="609">
        <v>-2.5145215530418819</v>
      </c>
      <c r="E32" s="609">
        <v>-3.3830275229357776</v>
      </c>
      <c r="F32" s="610">
        <v>2.6737136639204184</v>
      </c>
      <c r="G32" s="609">
        <v>-0.94961340874889499</v>
      </c>
      <c r="H32" s="610">
        <v>-8.7608069164265103</v>
      </c>
      <c r="I32" s="611">
        <v>0.30380930123861116</v>
      </c>
      <c r="J32" s="612">
        <v>24587</v>
      </c>
      <c r="K32" s="609">
        <f t="shared" si="0"/>
        <v>0.78704652592744839</v>
      </c>
      <c r="L32" s="613">
        <v>46482</v>
      </c>
      <c r="M32" s="611">
        <f t="shared" si="1"/>
        <v>-1.091605489945735</v>
      </c>
    </row>
    <row r="33" spans="1:25" ht="14.25">
      <c r="A33" s="1034" t="s">
        <v>450</v>
      </c>
      <c r="B33" s="1216">
        <v>1.4291901255955031</v>
      </c>
      <c r="C33" s="604">
        <v>-8.9458774414785669E-2</v>
      </c>
      <c r="D33" s="604">
        <v>14.402304368698982</v>
      </c>
      <c r="E33" s="604">
        <v>-4.749616966373682</v>
      </c>
      <c r="F33" s="605">
        <v>-2.3909985935302358</v>
      </c>
      <c r="G33" s="604">
        <v>0.75383697597484201</v>
      </c>
      <c r="H33" s="605">
        <v>2.1396396396396344</v>
      </c>
      <c r="I33" s="606">
        <v>-1.9011406844106515</v>
      </c>
      <c r="J33" s="607">
        <v>17639</v>
      </c>
      <c r="K33" s="604">
        <f t="shared" si="0"/>
        <v>6.8641706046286277</v>
      </c>
      <c r="L33" s="608">
        <v>45347</v>
      </c>
      <c r="M33" s="606">
        <f t="shared" si="1"/>
        <v>-1.3402084285185856</v>
      </c>
    </row>
    <row r="34" spans="1:25" ht="14.25">
      <c r="A34" s="1035">
        <v>2</v>
      </c>
      <c r="B34" s="1214">
        <v>2.0539669754329415</v>
      </c>
      <c r="C34" s="594">
        <v>-1.4311270125223596</v>
      </c>
      <c r="D34" s="594">
        <v>8.6713286713286699</v>
      </c>
      <c r="E34" s="594">
        <v>-17.387055551379394</v>
      </c>
      <c r="F34" s="595">
        <v>0.96520763187428749</v>
      </c>
      <c r="G34" s="594">
        <v>1.4958947250028221</v>
      </c>
      <c r="H34" s="595">
        <v>12.796697626418997</v>
      </c>
      <c r="I34" s="596">
        <v>-0.82833133253301661</v>
      </c>
      <c r="J34" s="597">
        <v>17449</v>
      </c>
      <c r="K34" s="594">
        <f t="shared" si="0"/>
        <v>5.8349002244192372</v>
      </c>
      <c r="L34" s="598">
        <v>43911</v>
      </c>
      <c r="M34" s="596">
        <f t="shared" si="1"/>
        <v>-4.7958719077249912</v>
      </c>
    </row>
    <row r="35" spans="1:25" ht="15" thickBot="1">
      <c r="A35" s="1035">
        <v>3</v>
      </c>
      <c r="B35" s="1217">
        <v>3.2748924909030697</v>
      </c>
      <c r="C35" s="609">
        <v>-0.95813679245283501</v>
      </c>
      <c r="D35" s="609">
        <v>5.4377134639582936</v>
      </c>
      <c r="E35" s="609">
        <v>-22.380850912706872</v>
      </c>
      <c r="F35" s="610">
        <v>-5.4336092119467434</v>
      </c>
      <c r="G35" s="609">
        <v>-1.0529344073647917</v>
      </c>
      <c r="H35" s="610">
        <v>-17.260940032414908</v>
      </c>
      <c r="I35" s="611">
        <v>-4.9872278311640876</v>
      </c>
      <c r="J35" s="612">
        <v>21130</v>
      </c>
      <c r="K35" s="609">
        <f t="shared" si="0"/>
        <v>0.90253569552551927</v>
      </c>
      <c r="L35" s="613">
        <v>42655</v>
      </c>
      <c r="M35" s="611">
        <f t="shared" si="1"/>
        <v>-8.1977444903581276</v>
      </c>
    </row>
    <row r="36" spans="1:25" ht="14.25">
      <c r="A36" s="2330" t="s">
        <v>393</v>
      </c>
      <c r="B36" s="2332" t="s">
        <v>197</v>
      </c>
      <c r="C36" s="2333"/>
      <c r="D36" s="2333"/>
      <c r="E36" s="2333"/>
      <c r="F36" s="2333"/>
      <c r="G36" s="2333"/>
      <c r="H36" s="2333"/>
      <c r="I36" s="2333"/>
      <c r="J36" s="2333"/>
      <c r="K36" s="2333"/>
      <c r="L36" s="2333"/>
      <c r="M36" s="2334"/>
    </row>
    <row r="37" spans="1:25" s="554" customFormat="1" ht="14.25">
      <c r="A37" s="2331"/>
      <c r="B37" s="2316" t="s">
        <v>206</v>
      </c>
      <c r="C37" s="2316"/>
      <c r="D37" s="2316"/>
      <c r="E37" s="2316"/>
      <c r="F37" s="2316"/>
      <c r="G37" s="2316"/>
      <c r="H37" s="2316"/>
      <c r="I37" s="2316"/>
      <c r="J37" s="2316"/>
      <c r="K37" s="2316"/>
      <c r="L37" s="2316"/>
      <c r="M37" s="2317"/>
      <c r="N37" s="537"/>
      <c r="O37" s="540"/>
      <c r="P37" s="540"/>
      <c r="Q37" s="540"/>
      <c r="R37" s="540"/>
      <c r="S37" s="540"/>
      <c r="T37" s="540"/>
      <c r="U37" s="540"/>
      <c r="V37" s="540"/>
      <c r="W37" s="540"/>
      <c r="X37" s="540"/>
      <c r="Y37" s="553"/>
    </row>
    <row r="38" spans="1:25" ht="15" thickBot="1">
      <c r="A38" s="2101"/>
      <c r="B38" s="2335" t="s">
        <v>207</v>
      </c>
      <c r="C38" s="2335"/>
      <c r="D38" s="2335"/>
      <c r="E38" s="2335"/>
      <c r="F38" s="2335"/>
      <c r="G38" s="2335"/>
      <c r="H38" s="2335"/>
      <c r="I38" s="2335"/>
      <c r="J38" s="2335"/>
      <c r="K38" s="2335"/>
      <c r="L38" s="2335"/>
      <c r="M38" s="2336"/>
      <c r="R38" s="619"/>
      <c r="S38" s="619"/>
    </row>
    <row r="39" spans="1:25" ht="14.25">
      <c r="A39" s="21"/>
      <c r="B39" s="21"/>
      <c r="C39" s="21"/>
      <c r="D39" s="3"/>
      <c r="E39" s="3"/>
      <c r="F39" s="3"/>
      <c r="G39" s="3"/>
      <c r="H39" s="21"/>
      <c r="I39" s="620"/>
      <c r="J39" s="20"/>
      <c r="K39" s="621"/>
      <c r="L39" s="621"/>
      <c r="M39" s="622"/>
    </row>
    <row r="40" spans="1:25" ht="14.25">
      <c r="A40" s="21"/>
      <c r="B40" s="21"/>
      <c r="C40" s="21"/>
      <c r="D40" s="3"/>
      <c r="E40" s="3"/>
      <c r="F40" s="3"/>
      <c r="G40" s="3"/>
      <c r="H40" s="26"/>
      <c r="I40" s="26"/>
      <c r="J40" s="20"/>
      <c r="K40" s="621"/>
      <c r="L40" s="621"/>
      <c r="M40" s="623"/>
    </row>
    <row r="41" spans="1:25" ht="14.25">
      <c r="A41" s="21"/>
      <c r="B41" s="21"/>
      <c r="C41" s="21"/>
      <c r="D41" s="21"/>
      <c r="E41" s="21"/>
      <c r="F41" s="21"/>
      <c r="G41" s="21"/>
      <c r="H41" s="26"/>
      <c r="I41" s="26"/>
      <c r="J41" s="20"/>
      <c r="K41" s="621"/>
      <c r="L41" s="621"/>
      <c r="M41" s="623"/>
    </row>
    <row r="42" spans="1:25" ht="14.25">
      <c r="A42" s="624"/>
      <c r="B42" s="624"/>
      <c r="C42" s="624"/>
      <c r="D42" s="625"/>
      <c r="E42" s="625"/>
      <c r="F42" s="624"/>
      <c r="G42" s="624"/>
      <c r="J42" s="538"/>
      <c r="K42" s="626"/>
      <c r="L42" s="626"/>
      <c r="M42" s="541"/>
    </row>
    <row r="43" spans="1:25" ht="14.25">
      <c r="A43" s="624"/>
      <c r="B43" s="624"/>
      <c r="C43" s="624"/>
      <c r="D43" s="625"/>
      <c r="E43" s="625"/>
      <c r="F43" s="624"/>
      <c r="G43" s="624"/>
      <c r="J43" s="538"/>
      <c r="K43" s="626"/>
      <c r="L43" s="626"/>
      <c r="M43" s="541"/>
    </row>
    <row r="44" spans="1:25" ht="14.25">
      <c r="A44" s="624"/>
      <c r="B44" s="624"/>
      <c r="C44" s="624"/>
      <c r="D44" s="625"/>
      <c r="E44" s="625"/>
      <c r="F44" s="624"/>
      <c r="G44" s="624"/>
      <c r="J44" s="538"/>
      <c r="K44" s="626"/>
      <c r="L44" s="626"/>
      <c r="M44" s="541"/>
    </row>
    <row r="45" spans="1:25" ht="14.25">
      <c r="A45" s="624"/>
      <c r="B45" s="624"/>
      <c r="C45" s="624"/>
      <c r="D45" s="625"/>
      <c r="E45" s="625"/>
      <c r="F45" s="624"/>
      <c r="G45" s="624"/>
      <c r="J45" s="538"/>
      <c r="K45" s="626"/>
      <c r="L45" s="626"/>
      <c r="M45" s="541"/>
    </row>
    <row r="46" spans="1:25" ht="14.25">
      <c r="A46" s="624"/>
      <c r="B46" s="624"/>
      <c r="C46" s="624"/>
      <c r="D46" s="625"/>
      <c r="E46" s="625"/>
      <c r="F46" s="624"/>
      <c r="G46" s="624"/>
      <c r="J46" s="538"/>
      <c r="K46" s="626"/>
      <c r="L46" s="626"/>
      <c r="M46" s="541"/>
    </row>
    <row r="47" spans="1:25" ht="14.25">
      <c r="A47" s="538"/>
      <c r="B47" s="538"/>
      <c r="C47" s="538"/>
      <c r="D47" s="538"/>
      <c r="E47" s="538"/>
      <c r="F47" s="538"/>
      <c r="G47" s="538"/>
      <c r="J47" s="538"/>
      <c r="K47" s="541"/>
      <c r="L47" s="538"/>
      <c r="M47" s="541"/>
    </row>
    <row r="48" spans="1:25" ht="14.25"/>
    <row r="49" ht="14.25"/>
    <row r="50" ht="14.25"/>
    <row r="51" ht="14.25"/>
    <row r="52" ht="14.25"/>
    <row r="53" ht="14.25"/>
    <row r="54" ht="14.25"/>
  </sheetData>
  <mergeCells count="10">
    <mergeCell ref="A36:A38"/>
    <mergeCell ref="B36:M36"/>
    <mergeCell ref="B37:M37"/>
    <mergeCell ref="B38:M38"/>
    <mergeCell ref="B4:I4"/>
    <mergeCell ref="J4:M5"/>
    <mergeCell ref="B5:C5"/>
    <mergeCell ref="D5:E5"/>
    <mergeCell ref="F5:G5"/>
    <mergeCell ref="H5:I5"/>
  </mergeCells>
  <phoneticPr fontId="3"/>
  <pageMargins left="0.70866141732283472" right="0.70866141732283472" top="0.74803149606299213" bottom="0.74803149606299213" header="0.31496062992125984" footer="0.31496062992125984"/>
  <pageSetup paperSize="9" scale="92" orientation="landscape" verticalDpi="0" r:id="rId1"/>
  <headerFooter>
    <oddFooter>&amp;C２３</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workbookViewId="0">
      <selection activeCell="B1" sqref="B1"/>
    </sheetView>
  </sheetViews>
  <sheetFormatPr defaultColWidth="9" defaultRowHeight="13.5"/>
  <cols>
    <col min="1" max="1" width="11" style="627" customWidth="1"/>
    <col min="2" max="2" width="12.5" style="627" customWidth="1"/>
    <col min="3" max="3" width="9.5" style="627" customWidth="1"/>
    <col min="4" max="4" width="12.5" style="627" customWidth="1"/>
    <col min="5" max="5" width="9.375" style="627" customWidth="1"/>
    <col min="6" max="6" width="12.5" style="627" customWidth="1"/>
    <col min="7" max="7" width="9.375" style="627" customWidth="1"/>
    <col min="8" max="8" width="12.5" style="627" customWidth="1"/>
    <col min="9" max="9" width="9.375" style="627" customWidth="1"/>
    <col min="10" max="10" width="12.5" style="627" customWidth="1"/>
    <col min="11" max="11" width="9.375" style="627" customWidth="1"/>
    <col min="12" max="12" width="12.5" style="627" customWidth="1"/>
    <col min="13" max="13" width="9.375" style="627" customWidth="1"/>
    <col min="14" max="14" width="12.5" style="633" customWidth="1"/>
    <col min="15" max="15" width="12.5" style="627" customWidth="1"/>
    <col min="16" max="16" width="9.25" style="627" customWidth="1"/>
    <col min="17" max="17" width="9.375" style="627" customWidth="1"/>
    <col min="18" max="18" width="12.75" style="629" bestFit="1" customWidth="1"/>
    <col min="19" max="19" width="9" style="628" customWidth="1"/>
    <col min="20" max="20" width="9.75" style="628" bestFit="1" customWidth="1"/>
    <col min="21" max="16384" width="9" style="628"/>
  </cols>
  <sheetData>
    <row r="1" spans="1:26" s="1432" customFormat="1" ht="17.25" customHeight="1">
      <c r="A1" s="1430" t="s">
        <v>208</v>
      </c>
      <c r="B1" s="1431"/>
      <c r="C1" s="1431"/>
      <c r="D1" s="655"/>
      <c r="E1" s="655"/>
      <c r="F1" s="655"/>
      <c r="G1" s="655"/>
      <c r="H1" s="655"/>
      <c r="I1" s="655"/>
      <c r="J1" s="655"/>
      <c r="K1" s="655"/>
      <c r="L1" s="655"/>
      <c r="M1" s="655"/>
      <c r="O1" s="655"/>
      <c r="P1" s="655"/>
      <c r="Q1" s="655"/>
      <c r="R1" s="1433"/>
    </row>
    <row r="2" spans="1:26" s="1432" customFormat="1" ht="17.25" customHeight="1">
      <c r="A2" s="1434" t="s">
        <v>209</v>
      </c>
      <c r="B2" s="1431"/>
      <c r="C2" s="1431"/>
      <c r="D2" s="655"/>
      <c r="E2" s="655"/>
      <c r="F2" s="655"/>
      <c r="G2" s="655"/>
      <c r="H2" s="655"/>
      <c r="I2" s="655"/>
      <c r="J2" s="655"/>
      <c r="K2" s="655"/>
      <c r="L2" s="655"/>
      <c r="M2" s="655"/>
      <c r="O2" s="655"/>
      <c r="P2" s="655"/>
      <c r="Q2" s="655"/>
      <c r="R2" s="1433"/>
    </row>
    <row r="3" spans="1:26" s="1432" customFormat="1" ht="18" thickBot="1">
      <c r="A3" s="1430" t="s">
        <v>210</v>
      </c>
      <c r="B3" s="1435"/>
      <c r="C3" s="1435"/>
      <c r="D3" s="655"/>
      <c r="E3" s="655"/>
      <c r="F3" s="655"/>
      <c r="G3" s="655"/>
      <c r="H3" s="655"/>
      <c r="I3" s="655"/>
      <c r="J3" s="655"/>
      <c r="K3" s="655"/>
      <c r="L3" s="655"/>
      <c r="M3" s="655"/>
      <c r="O3" s="655"/>
      <c r="P3" s="655"/>
      <c r="Q3" s="655"/>
      <c r="R3" s="1433"/>
    </row>
    <row r="4" spans="1:26">
      <c r="A4" s="1222"/>
      <c r="B4" s="2086" t="s">
        <v>211</v>
      </c>
      <c r="C4" s="2349"/>
      <c r="D4" s="2349"/>
      <c r="E4" s="2349"/>
      <c r="F4" s="2349"/>
      <c r="G4" s="2349"/>
      <c r="H4" s="2349"/>
      <c r="I4" s="2349"/>
      <c r="J4" s="2349"/>
      <c r="K4" s="2349"/>
      <c r="L4" s="2349"/>
      <c r="M4" s="2349"/>
      <c r="N4" s="1066"/>
      <c r="O4" s="2350" t="s">
        <v>212</v>
      </c>
      <c r="P4" s="2349"/>
      <c r="Q4" s="2088"/>
    </row>
    <row r="5" spans="1:26" ht="14.25" thickBot="1">
      <c r="A5" s="1223"/>
      <c r="B5" s="1067" t="s">
        <v>213</v>
      </c>
      <c r="C5" s="1068" t="s">
        <v>333</v>
      </c>
      <c r="D5" s="1069" t="s">
        <v>214</v>
      </c>
      <c r="E5" s="1068" t="s">
        <v>333</v>
      </c>
      <c r="F5" s="1070" t="s">
        <v>215</v>
      </c>
      <c r="G5" s="1068" t="s">
        <v>333</v>
      </c>
      <c r="H5" s="1070" t="s">
        <v>216</v>
      </c>
      <c r="I5" s="1068" t="s">
        <v>333</v>
      </c>
      <c r="J5" s="1071" t="s">
        <v>217</v>
      </c>
      <c r="K5" s="1068" t="s">
        <v>333</v>
      </c>
      <c r="L5" s="1070" t="s">
        <v>0</v>
      </c>
      <c r="M5" s="1068" t="s">
        <v>333</v>
      </c>
      <c r="N5" s="1072" t="s">
        <v>218</v>
      </c>
      <c r="O5" s="1073" t="s">
        <v>1</v>
      </c>
      <c r="P5" s="1074" t="s">
        <v>35</v>
      </c>
      <c r="Q5" s="1075" t="s">
        <v>333</v>
      </c>
    </row>
    <row r="6" spans="1:26" s="633" customFormat="1" ht="14.25">
      <c r="A6" s="1772" t="s">
        <v>435</v>
      </c>
      <c r="B6" s="630">
        <f>SUM(B11:B22)</f>
        <v>3220465</v>
      </c>
      <c r="C6" s="1988">
        <v>-30.6</v>
      </c>
      <c r="D6" s="1908">
        <f t="shared" ref="D6:J6" si="0">SUM(D11:D22)</f>
        <v>708068</v>
      </c>
      <c r="E6" s="1988">
        <v>-1.4</v>
      </c>
      <c r="F6" s="1908">
        <f t="shared" si="0"/>
        <v>1584546</v>
      </c>
      <c r="G6" s="1988">
        <v>-0.4</v>
      </c>
      <c r="H6" s="1908">
        <f t="shared" si="0"/>
        <v>134806</v>
      </c>
      <c r="I6" s="1988">
        <v>-18.3</v>
      </c>
      <c r="J6" s="1908">
        <f t="shared" si="0"/>
        <v>945306</v>
      </c>
      <c r="K6" s="1988">
        <v>-27.4</v>
      </c>
      <c r="L6" s="1868">
        <f t="shared" ref="L6:L7" si="1">SUM(B6,D6,F6,H6,J6)</f>
        <v>6593191</v>
      </c>
      <c r="M6" s="1079">
        <v>-21.7</v>
      </c>
      <c r="N6" s="1080">
        <v>18064</v>
      </c>
      <c r="O6" s="631">
        <f>SUM(O11:O22)</f>
        <v>3567.9469999999997</v>
      </c>
      <c r="P6" s="1081">
        <v>9.8000000000000007</v>
      </c>
      <c r="Q6" s="1989">
        <v>-53.3</v>
      </c>
      <c r="R6" s="632"/>
      <c r="U6" s="634"/>
      <c r="Z6" s="634"/>
    </row>
    <row r="7" spans="1:26" s="633" customFormat="1" ht="14.25">
      <c r="A7" s="1814" t="s">
        <v>444</v>
      </c>
      <c r="B7" s="635">
        <f>SUM(B23:B34)</f>
        <v>3404849</v>
      </c>
      <c r="C7" s="1990">
        <f t="shared" ref="C7" si="2">(B7/B6-1)*100</f>
        <v>5.7253843777218538</v>
      </c>
      <c r="D7" s="1909">
        <f t="shared" ref="D7:J7" si="3">SUM(D23:D34)</f>
        <v>707164</v>
      </c>
      <c r="E7" s="1990">
        <f t="shared" ref="E7" si="4">(D7/D6-1)*100</f>
        <v>-0.12767135359880166</v>
      </c>
      <c r="F7" s="1909">
        <f t="shared" si="3"/>
        <v>1616605</v>
      </c>
      <c r="G7" s="1990">
        <f t="shared" ref="G7" si="5">(F7/F6-1)*100</f>
        <v>2.023229366645074</v>
      </c>
      <c r="H7" s="1909">
        <f t="shared" si="3"/>
        <v>146803</v>
      </c>
      <c r="I7" s="1990">
        <f t="shared" ref="I7" si="6">(H7/H6-1)*100</f>
        <v>8.8994555138495421</v>
      </c>
      <c r="J7" s="1909">
        <f t="shared" si="3"/>
        <v>1005354</v>
      </c>
      <c r="K7" s="1990">
        <f t="shared" ref="K7" si="7">(J7/J6-1)*100</f>
        <v>6.3522288021021778</v>
      </c>
      <c r="L7" s="1907">
        <f t="shared" si="1"/>
        <v>6880775</v>
      </c>
      <c r="M7" s="1086">
        <f t="shared" ref="M7" si="8">(L7/L6-1)*100</f>
        <v>4.3618332913455626</v>
      </c>
      <c r="N7" s="636">
        <f>AVERAGE(L7/365)</f>
        <v>18851.438356164384</v>
      </c>
      <c r="O7" s="637">
        <f>SUM(O23:O34)</f>
        <v>4162.3130000000001</v>
      </c>
      <c r="P7" s="1087">
        <f>O7/365</f>
        <v>11.403597260273973</v>
      </c>
      <c r="Q7" s="1991">
        <f t="shared" ref="Q7" si="9">(O7/O6-1)*100</f>
        <v>16.658487359817855</v>
      </c>
      <c r="R7" s="632"/>
      <c r="U7" s="634"/>
      <c r="Z7" s="634"/>
    </row>
    <row r="8" spans="1:26" s="633" customFormat="1" ht="14.25" hidden="1">
      <c r="A8" s="1034" t="s">
        <v>323</v>
      </c>
      <c r="B8" s="630">
        <v>395036</v>
      </c>
      <c r="C8" s="1076">
        <v>1.1996833635196769</v>
      </c>
      <c r="D8" s="1077">
        <v>54417</v>
      </c>
      <c r="E8" s="1076">
        <v>-0.88158685634140976</v>
      </c>
      <c r="F8" s="1077">
        <v>120939</v>
      </c>
      <c r="G8" s="1076">
        <v>-1.8232739375735663</v>
      </c>
      <c r="H8" s="1077">
        <v>11957</v>
      </c>
      <c r="I8" s="1076">
        <v>-4.0138074977924099</v>
      </c>
      <c r="J8" s="1077">
        <v>106496</v>
      </c>
      <c r="K8" s="1076">
        <v>4.3229528912747561</v>
      </c>
      <c r="L8" s="1078">
        <f t="shared" ref="L8:L34" si="10">SUM(B8,D8,F8,H8,J8)</f>
        <v>688845</v>
      </c>
      <c r="M8" s="1079">
        <v>0.85888438736769768</v>
      </c>
      <c r="N8" s="1080">
        <v>22220.806451612902</v>
      </c>
      <c r="O8" s="631">
        <v>629.20399999999995</v>
      </c>
      <c r="P8" s="1081">
        <v>20.296903225806449</v>
      </c>
      <c r="Q8" s="1082">
        <v>-2.233906843116884</v>
      </c>
      <c r="R8" s="632"/>
      <c r="U8" s="634"/>
      <c r="Z8" s="634"/>
    </row>
    <row r="9" spans="1:26" s="633" customFormat="1" ht="14.25" hidden="1">
      <c r="A9" s="1035">
        <v>2</v>
      </c>
      <c r="B9" s="635">
        <v>332749</v>
      </c>
      <c r="C9" s="1083">
        <v>9.5167097823153348</v>
      </c>
      <c r="D9" s="1084">
        <v>55736</v>
      </c>
      <c r="E9" s="1083">
        <v>-0.17909592377677308</v>
      </c>
      <c r="F9" s="1084">
        <v>125618</v>
      </c>
      <c r="G9" s="1083">
        <v>0.65222268517035609</v>
      </c>
      <c r="H9" s="1084">
        <v>12550</v>
      </c>
      <c r="I9" s="1083">
        <v>-4.93864565974852</v>
      </c>
      <c r="J9" s="1084">
        <v>93476</v>
      </c>
      <c r="K9" s="1083">
        <v>14.152429567574831</v>
      </c>
      <c r="L9" s="1085">
        <f t="shared" si="10"/>
        <v>620129</v>
      </c>
      <c r="M9" s="1086">
        <v>6.9994116256558714</v>
      </c>
      <c r="N9" s="636">
        <v>21383.758620689656</v>
      </c>
      <c r="O9" s="637">
        <v>521.80899999999997</v>
      </c>
      <c r="P9" s="1087">
        <v>17.993413793103446</v>
      </c>
      <c r="Q9" s="1088">
        <v>-7.9144879530298029</v>
      </c>
      <c r="R9" s="632"/>
      <c r="U9" s="634"/>
      <c r="Z9" s="634"/>
    </row>
    <row r="10" spans="1:26" s="633" customFormat="1" ht="14.25" hidden="1">
      <c r="A10" s="1035">
        <v>3</v>
      </c>
      <c r="B10" s="635">
        <v>326018</v>
      </c>
      <c r="C10" s="1083">
        <v>-19.350186399629919</v>
      </c>
      <c r="D10" s="1084">
        <v>61840</v>
      </c>
      <c r="E10" s="1083">
        <v>-3.522730818434272</v>
      </c>
      <c r="F10" s="1084">
        <v>138354</v>
      </c>
      <c r="G10" s="1083">
        <v>2.7473321958404462E-2</v>
      </c>
      <c r="H10" s="1084">
        <v>11637</v>
      </c>
      <c r="I10" s="1083">
        <v>-19.739292364990689</v>
      </c>
      <c r="J10" s="1084">
        <v>97873</v>
      </c>
      <c r="K10" s="1083">
        <v>-14.014495936745009</v>
      </c>
      <c r="L10" s="1085">
        <f t="shared" si="10"/>
        <v>635722</v>
      </c>
      <c r="M10" s="1086">
        <v>-13.504504222581115</v>
      </c>
      <c r="N10" s="636">
        <v>20507.16129032258</v>
      </c>
      <c r="O10" s="637">
        <v>373.07799999999997</v>
      </c>
      <c r="P10" s="1087">
        <v>12.034774193548387</v>
      </c>
      <c r="Q10" s="1088">
        <v>-47.067319697623212</v>
      </c>
      <c r="R10" s="632"/>
      <c r="U10" s="634"/>
      <c r="Z10" s="634"/>
    </row>
    <row r="11" spans="1:26" s="633" customFormat="1" ht="14.25">
      <c r="A11" s="1034" t="s">
        <v>447</v>
      </c>
      <c r="B11" s="630">
        <v>175550</v>
      </c>
      <c r="C11" s="1076">
        <v>-56.177576299195685</v>
      </c>
      <c r="D11" s="1077">
        <v>57702</v>
      </c>
      <c r="E11" s="1076">
        <v>-6.7457495636434111</v>
      </c>
      <c r="F11" s="1077">
        <v>133014</v>
      </c>
      <c r="G11" s="1076">
        <v>-1.9482960702359664</v>
      </c>
      <c r="H11" s="1077">
        <v>10735</v>
      </c>
      <c r="I11" s="1076">
        <v>-23.392564047670017</v>
      </c>
      <c r="J11" s="1077">
        <v>54252</v>
      </c>
      <c r="K11" s="1076">
        <v>-50.688517437897083</v>
      </c>
      <c r="L11" s="1078">
        <f t="shared" si="10"/>
        <v>431253</v>
      </c>
      <c r="M11" s="1079">
        <v>-40.282818603659308</v>
      </c>
      <c r="N11" s="1080">
        <v>14375.1</v>
      </c>
      <c r="O11" s="631">
        <v>162.66200000000001</v>
      </c>
      <c r="P11" s="1081">
        <v>5.4220666666666668</v>
      </c>
      <c r="Q11" s="1082">
        <v>-75.847932637555658</v>
      </c>
      <c r="R11" s="632"/>
      <c r="U11" s="634"/>
      <c r="Z11" s="634"/>
    </row>
    <row r="12" spans="1:26" s="633" customFormat="1" ht="14.25">
      <c r="A12" s="1035">
        <v>5</v>
      </c>
      <c r="B12" s="635">
        <v>149940</v>
      </c>
      <c r="C12" s="1083">
        <v>-68.777785875665032</v>
      </c>
      <c r="D12" s="1084">
        <v>53194</v>
      </c>
      <c r="E12" s="1083">
        <v>-10.207457672895458</v>
      </c>
      <c r="F12" s="1084">
        <v>118896</v>
      </c>
      <c r="G12" s="1083">
        <v>-8.6111345974988254</v>
      </c>
      <c r="H12" s="1084">
        <v>9632</v>
      </c>
      <c r="I12" s="1083">
        <v>-33.462282398452615</v>
      </c>
      <c r="J12" s="1084">
        <v>49085</v>
      </c>
      <c r="K12" s="1083">
        <v>-63.702043955393847</v>
      </c>
      <c r="L12" s="1085">
        <f t="shared" si="10"/>
        <v>380747</v>
      </c>
      <c r="M12" s="1086">
        <v>-53.526576416580916</v>
      </c>
      <c r="N12" s="636">
        <v>12282.161290322581</v>
      </c>
      <c r="O12" s="637">
        <v>141.797</v>
      </c>
      <c r="P12" s="1087">
        <v>4.5740967741935483</v>
      </c>
      <c r="Q12" s="1088">
        <v>-79.968808316652101</v>
      </c>
      <c r="R12" s="632"/>
      <c r="U12" s="634"/>
      <c r="Z12" s="634"/>
    </row>
    <row r="13" spans="1:26" s="633" customFormat="1" ht="14.25">
      <c r="A13" s="1035">
        <v>6</v>
      </c>
      <c r="B13" s="635">
        <v>247413</v>
      </c>
      <c r="C13" s="1083">
        <v>-24.707855047412696</v>
      </c>
      <c r="D13" s="1084">
        <v>58670</v>
      </c>
      <c r="E13" s="1083">
        <v>9.3832636697088745E-2</v>
      </c>
      <c r="F13" s="1084">
        <v>132287</v>
      </c>
      <c r="G13" s="1083">
        <v>0.68346665245948568</v>
      </c>
      <c r="H13" s="1084">
        <v>10800</v>
      </c>
      <c r="I13" s="1083">
        <v>-24.544120729406838</v>
      </c>
      <c r="J13" s="1084">
        <v>72771</v>
      </c>
      <c r="K13" s="1083">
        <v>-22.946358611634654</v>
      </c>
      <c r="L13" s="1085">
        <f t="shared" si="10"/>
        <v>521941</v>
      </c>
      <c r="M13" s="1086">
        <v>-16.803987484120043</v>
      </c>
      <c r="N13" s="636">
        <v>17398.033333333333</v>
      </c>
      <c r="O13" s="637">
        <v>291.99200000000002</v>
      </c>
      <c r="P13" s="1087">
        <v>9.7330666666666676</v>
      </c>
      <c r="Q13" s="1088">
        <v>-51.643663655905428</v>
      </c>
      <c r="R13" s="632"/>
      <c r="U13" s="634"/>
      <c r="Z13" s="634"/>
    </row>
    <row r="14" spans="1:26" s="633" customFormat="1" ht="14.25">
      <c r="A14" s="1034">
        <v>7</v>
      </c>
      <c r="B14" s="630">
        <v>296278</v>
      </c>
      <c r="C14" s="1076">
        <v>-16.994548072774542</v>
      </c>
      <c r="D14" s="1077">
        <v>60443</v>
      </c>
      <c r="E14" s="1076">
        <v>-2.7888125834311772</v>
      </c>
      <c r="F14" s="1077">
        <v>135128</v>
      </c>
      <c r="G14" s="1076">
        <v>-2.5704253278824418</v>
      </c>
      <c r="H14" s="1077">
        <v>10966</v>
      </c>
      <c r="I14" s="1076">
        <v>-26.239321988296226</v>
      </c>
      <c r="J14" s="1077">
        <v>82425</v>
      </c>
      <c r="K14" s="1076">
        <v>-15.330409146473</v>
      </c>
      <c r="L14" s="1078">
        <f t="shared" si="10"/>
        <v>585240</v>
      </c>
      <c r="M14" s="1079">
        <v>-12.653875085071576</v>
      </c>
      <c r="N14" s="1080">
        <v>18878.709677419356</v>
      </c>
      <c r="O14" s="631">
        <v>332.45600000000002</v>
      </c>
      <c r="P14" s="1081">
        <v>10.724387096774194</v>
      </c>
      <c r="Q14" s="1082">
        <v>-49.304116440601717</v>
      </c>
      <c r="R14" s="632"/>
      <c r="U14" s="634"/>
      <c r="Z14" s="634"/>
    </row>
    <row r="15" spans="1:26" s="633" customFormat="1" ht="14.25">
      <c r="A15" s="1035">
        <v>8</v>
      </c>
      <c r="B15" s="635">
        <v>323696</v>
      </c>
      <c r="C15" s="1083">
        <v>-36.291727269327737</v>
      </c>
      <c r="D15" s="1084">
        <v>57420</v>
      </c>
      <c r="E15" s="1083">
        <v>-2.4729940892723734</v>
      </c>
      <c r="F15" s="1084">
        <v>124828</v>
      </c>
      <c r="G15" s="1083">
        <v>-2.195408602993032</v>
      </c>
      <c r="H15" s="1084">
        <v>10021</v>
      </c>
      <c r="I15" s="1083">
        <v>-22.838222838222844</v>
      </c>
      <c r="J15" s="1084">
        <v>94458</v>
      </c>
      <c r="K15" s="1083">
        <v>-29.143037177063647</v>
      </c>
      <c r="L15" s="1085">
        <f t="shared" si="10"/>
        <v>610423</v>
      </c>
      <c r="M15" s="1086">
        <v>-27.407681366929403</v>
      </c>
      <c r="N15" s="636">
        <v>19691.064516129034</v>
      </c>
      <c r="O15" s="637">
        <v>298.053</v>
      </c>
      <c r="P15" s="1087">
        <v>9.6146129032258063</v>
      </c>
      <c r="Q15" s="1088">
        <v>-62.973310740302722</v>
      </c>
      <c r="R15" s="632"/>
      <c r="U15" s="634"/>
      <c r="Z15" s="634"/>
    </row>
    <row r="16" spans="1:26" s="633" customFormat="1" ht="14.25">
      <c r="A16" s="1035">
        <v>9</v>
      </c>
      <c r="B16" s="635">
        <v>318829</v>
      </c>
      <c r="C16" s="1083">
        <v>-14.19132410014049</v>
      </c>
      <c r="D16" s="1084">
        <v>60328</v>
      </c>
      <c r="E16" s="1083">
        <v>0.12946058091285462</v>
      </c>
      <c r="F16" s="1084">
        <v>133950</v>
      </c>
      <c r="G16" s="1083">
        <v>0.83255547860647816</v>
      </c>
      <c r="H16" s="1084">
        <v>11503</v>
      </c>
      <c r="I16" s="1083">
        <v>-18.792799152841511</v>
      </c>
      <c r="J16" s="1084">
        <v>91771</v>
      </c>
      <c r="K16" s="1083">
        <v>-14.522694037983285</v>
      </c>
      <c r="L16" s="1085">
        <f t="shared" si="10"/>
        <v>616381</v>
      </c>
      <c r="M16" s="1086">
        <v>-10.172112273747413</v>
      </c>
      <c r="N16" s="636">
        <v>20546.033333333333</v>
      </c>
      <c r="O16" s="637">
        <v>327.21199999999999</v>
      </c>
      <c r="P16" s="1087">
        <v>10.907066666666667</v>
      </c>
      <c r="Q16" s="1088">
        <v>-48.230045091369355</v>
      </c>
      <c r="R16" s="632"/>
      <c r="U16" s="634"/>
      <c r="Z16" s="634"/>
    </row>
    <row r="17" spans="1:26" s="633" customFormat="1" ht="14.25">
      <c r="A17" s="1034">
        <v>10</v>
      </c>
      <c r="B17" s="630">
        <v>316233</v>
      </c>
      <c r="C17" s="1076">
        <v>-14.345496700939343</v>
      </c>
      <c r="D17" s="1077">
        <v>64466</v>
      </c>
      <c r="E17" s="1076">
        <v>4.0327916471670333</v>
      </c>
      <c r="F17" s="1077">
        <v>141649</v>
      </c>
      <c r="G17" s="1076">
        <v>3.1134437876714216</v>
      </c>
      <c r="H17" s="1077">
        <v>12888</v>
      </c>
      <c r="I17" s="1076">
        <v>-14.688554974515123</v>
      </c>
      <c r="J17" s="1077">
        <v>93627</v>
      </c>
      <c r="K17" s="1076">
        <v>-14.470114281016199</v>
      </c>
      <c r="L17" s="1078">
        <f t="shared" si="10"/>
        <v>628863</v>
      </c>
      <c r="M17" s="1079">
        <v>-9.2692491368601466</v>
      </c>
      <c r="N17" s="1080">
        <v>20285.903225806451</v>
      </c>
      <c r="O17" s="631">
        <v>393.29599999999999</v>
      </c>
      <c r="P17" s="1081">
        <v>12.686967741935483</v>
      </c>
      <c r="Q17" s="1082">
        <v>-41.316884585715073</v>
      </c>
      <c r="R17" s="632"/>
      <c r="U17" s="634"/>
      <c r="Z17" s="634"/>
    </row>
    <row r="18" spans="1:26" s="633" customFormat="1" ht="14.25">
      <c r="A18" s="1035">
        <v>11</v>
      </c>
      <c r="B18" s="635">
        <v>327465</v>
      </c>
      <c r="C18" s="1083">
        <v>-16.849701515655514</v>
      </c>
      <c r="D18" s="1084">
        <v>60267</v>
      </c>
      <c r="E18" s="1083">
        <v>-1.8292881576804088</v>
      </c>
      <c r="F18" s="1084">
        <v>133481</v>
      </c>
      <c r="G18" s="1083">
        <v>-0.64755751724959731</v>
      </c>
      <c r="H18" s="1084">
        <v>13142</v>
      </c>
      <c r="I18" s="1083">
        <v>-15.788799179802638</v>
      </c>
      <c r="J18" s="1084">
        <v>95751</v>
      </c>
      <c r="K18" s="1083">
        <v>-15.521029088695371</v>
      </c>
      <c r="L18" s="1085">
        <f t="shared" si="10"/>
        <v>630106</v>
      </c>
      <c r="M18" s="1086">
        <v>-12.304161511343569</v>
      </c>
      <c r="N18" s="636">
        <v>21003.533333333333</v>
      </c>
      <c r="O18" s="637">
        <v>403.14100000000002</v>
      </c>
      <c r="P18" s="1087">
        <v>13.438033333333333</v>
      </c>
      <c r="Q18" s="1088">
        <v>-42.281943573488192</v>
      </c>
      <c r="R18" s="632"/>
      <c r="U18" s="634"/>
      <c r="Z18" s="634"/>
    </row>
    <row r="19" spans="1:26" s="633" customFormat="1" ht="14.25">
      <c r="A19" s="1035">
        <v>12</v>
      </c>
      <c r="B19" s="635">
        <v>278837</v>
      </c>
      <c r="C19" s="1083">
        <v>-26.349918250804947</v>
      </c>
      <c r="D19" s="1084">
        <v>62177</v>
      </c>
      <c r="E19" s="1083">
        <v>1.0006335179740367</v>
      </c>
      <c r="F19" s="1084">
        <v>142092</v>
      </c>
      <c r="G19" s="1083">
        <v>2.5083865382534265</v>
      </c>
      <c r="H19" s="1084">
        <v>12616</v>
      </c>
      <c r="I19" s="1083">
        <v>-5.3421368547418968</v>
      </c>
      <c r="J19" s="1084">
        <v>80665</v>
      </c>
      <c r="K19" s="1083">
        <v>-22.662077429004235</v>
      </c>
      <c r="L19" s="1085">
        <f t="shared" si="10"/>
        <v>576387</v>
      </c>
      <c r="M19" s="1086">
        <v>-17.233699452759399</v>
      </c>
      <c r="N19" s="636">
        <v>18593.129032258064</v>
      </c>
      <c r="O19" s="637">
        <v>331.00599999999997</v>
      </c>
      <c r="P19" s="1087">
        <v>10.677612903225805</v>
      </c>
      <c r="Q19" s="1088">
        <v>-50.512803645540558</v>
      </c>
      <c r="R19" s="632"/>
      <c r="U19" s="634"/>
      <c r="Z19" s="634"/>
    </row>
    <row r="20" spans="1:26" s="633" customFormat="1" ht="14.25">
      <c r="A20" s="1034" t="s">
        <v>324</v>
      </c>
      <c r="B20" s="630">
        <v>233139</v>
      </c>
      <c r="C20" s="1076">
        <f t="shared" ref="C20:C34" si="11">(B20/B8-1)*100</f>
        <v>-40.982847132919531</v>
      </c>
      <c r="D20" s="1077">
        <v>53777</v>
      </c>
      <c r="E20" s="1076">
        <f t="shared" ref="E20:E34" si="12">(D20/D8-1)*100</f>
        <v>-1.1761030560302865</v>
      </c>
      <c r="F20" s="1077">
        <v>121364</v>
      </c>
      <c r="G20" s="1076">
        <f t="shared" ref="G20:G34" si="13">(F20/F8-1)*100</f>
        <v>0.35141682997212875</v>
      </c>
      <c r="H20" s="1077">
        <v>9803</v>
      </c>
      <c r="I20" s="1076">
        <f t="shared" ref="I20:I34" si="14">(H20/H8-1)*100</f>
        <v>-18.014552145186926</v>
      </c>
      <c r="J20" s="1077">
        <v>67320</v>
      </c>
      <c r="K20" s="1076">
        <f t="shared" ref="K20:K34" si="15">(J20/J8-1)*100</f>
        <v>-36.786358173076927</v>
      </c>
      <c r="L20" s="1078">
        <f t="shared" si="10"/>
        <v>485403</v>
      </c>
      <c r="M20" s="1079">
        <f t="shared" ref="M20:M34" si="16">(L20/L8-1)*100</f>
        <v>-29.533784813709907</v>
      </c>
      <c r="N20" s="1080">
        <v>15658.161290322581</v>
      </c>
      <c r="O20" s="631">
        <v>246.01400000000001</v>
      </c>
      <c r="P20" s="1081">
        <v>7.9359354838709679</v>
      </c>
      <c r="Q20" s="1082">
        <f>(O20/O8-1)*100</f>
        <v>-60.900757147125574</v>
      </c>
      <c r="R20" s="632"/>
      <c r="U20" s="634"/>
      <c r="Z20" s="634"/>
    </row>
    <row r="21" spans="1:26" s="633" customFormat="1" ht="14.25">
      <c r="A21" s="1035">
        <v>2</v>
      </c>
      <c r="B21" s="635">
        <v>233284</v>
      </c>
      <c r="C21" s="1083">
        <f t="shared" si="11"/>
        <v>-29.891900501579272</v>
      </c>
      <c r="D21" s="1084">
        <v>54666</v>
      </c>
      <c r="E21" s="1083">
        <f t="shared" si="12"/>
        <v>-1.9197646045643779</v>
      </c>
      <c r="F21" s="1084">
        <v>123154</v>
      </c>
      <c r="G21" s="1083">
        <f t="shared" si="13"/>
        <v>-1.961502332468279</v>
      </c>
      <c r="H21" s="1084">
        <v>10177</v>
      </c>
      <c r="I21" s="1083">
        <f t="shared" si="14"/>
        <v>-18.908366533864541</v>
      </c>
      <c r="J21" s="1084">
        <v>68950</v>
      </c>
      <c r="K21" s="1083">
        <f t="shared" si="15"/>
        <v>-26.237750866532583</v>
      </c>
      <c r="L21" s="1085">
        <f t="shared" si="10"/>
        <v>490231</v>
      </c>
      <c r="M21" s="1086">
        <f t="shared" si="16"/>
        <v>-20.946932009307741</v>
      </c>
      <c r="N21" s="636">
        <v>17508.25</v>
      </c>
      <c r="O21" s="637">
        <v>254.34299999999999</v>
      </c>
      <c r="P21" s="1087">
        <v>9.083678571428571</v>
      </c>
      <c r="Q21" s="1088">
        <f>(O21/O9-1)*100</f>
        <v>-51.257452439494145</v>
      </c>
      <c r="R21" s="632"/>
      <c r="U21" s="634"/>
      <c r="Z21" s="634"/>
    </row>
    <row r="22" spans="1:26" s="633" customFormat="1" ht="14.25">
      <c r="A22" s="1035">
        <v>3</v>
      </c>
      <c r="B22" s="638">
        <v>319801</v>
      </c>
      <c r="C22" s="639">
        <f t="shared" si="11"/>
        <v>-1.9069499230103815</v>
      </c>
      <c r="D22" s="640">
        <v>64958</v>
      </c>
      <c r="E22" s="639">
        <f t="shared" si="12"/>
        <v>5.0420439844760745</v>
      </c>
      <c r="F22" s="640">
        <v>144703</v>
      </c>
      <c r="G22" s="639">
        <f t="shared" si="13"/>
        <v>4.5889529757000114</v>
      </c>
      <c r="H22" s="640">
        <v>12523</v>
      </c>
      <c r="I22" s="639">
        <f t="shared" si="14"/>
        <v>7.6136461287273249</v>
      </c>
      <c r="J22" s="640">
        <v>94231</v>
      </c>
      <c r="K22" s="639">
        <f t="shared" si="15"/>
        <v>-3.72114883573611</v>
      </c>
      <c r="L22" s="1089">
        <f t="shared" si="10"/>
        <v>636216</v>
      </c>
      <c r="M22" s="641">
        <f t="shared" si="16"/>
        <v>7.7706922208142792E-2</v>
      </c>
      <c r="N22" s="642">
        <v>20523.096774193549</v>
      </c>
      <c r="O22" s="643">
        <v>385.97500000000002</v>
      </c>
      <c r="P22" s="644">
        <v>12.450806451612904</v>
      </c>
      <c r="Q22" s="1090">
        <f>(O22/O10-1)*100</f>
        <v>3.4569178563196079</v>
      </c>
      <c r="R22" s="632"/>
      <c r="U22" s="634"/>
      <c r="Z22" s="634"/>
    </row>
    <row r="23" spans="1:26" s="633" customFormat="1" ht="14.25">
      <c r="A23" s="1034">
        <v>4</v>
      </c>
      <c r="B23" s="645">
        <v>259904</v>
      </c>
      <c r="C23" s="646">
        <f t="shared" si="11"/>
        <v>48.051267445172321</v>
      </c>
      <c r="D23" s="647">
        <v>60017</v>
      </c>
      <c r="E23" s="646">
        <f t="shared" si="12"/>
        <v>4.0119926519011528</v>
      </c>
      <c r="F23" s="647">
        <v>136686</v>
      </c>
      <c r="G23" s="646">
        <f t="shared" si="13"/>
        <v>2.760611664937529</v>
      </c>
      <c r="H23" s="647">
        <v>11408</v>
      </c>
      <c r="I23" s="646">
        <f t="shared" si="14"/>
        <v>6.2692128551467219</v>
      </c>
      <c r="J23" s="647">
        <v>77750</v>
      </c>
      <c r="K23" s="646">
        <f t="shared" si="15"/>
        <v>43.3126889331269</v>
      </c>
      <c r="L23" s="648">
        <f t="shared" si="10"/>
        <v>545765</v>
      </c>
      <c r="M23" s="649">
        <f t="shared" si="16"/>
        <v>26.5533225276114</v>
      </c>
      <c r="N23" s="1080">
        <v>18192.166666666668</v>
      </c>
      <c r="O23" s="650">
        <v>325.19099999999997</v>
      </c>
      <c r="P23" s="1081">
        <v>10.839699999999999</v>
      </c>
      <c r="Q23" s="651">
        <f t="shared" ref="Q23:Q34" si="17">(O23/O11-1)*100</f>
        <v>99.918235359211096</v>
      </c>
      <c r="R23" s="632"/>
      <c r="U23" s="634"/>
      <c r="Z23" s="634"/>
    </row>
    <row r="24" spans="1:26" s="633" customFormat="1" ht="14.25">
      <c r="A24" s="1035">
        <v>5</v>
      </c>
      <c r="B24" s="635">
        <v>230244</v>
      </c>
      <c r="C24" s="1083">
        <f t="shared" si="11"/>
        <v>53.557422969187684</v>
      </c>
      <c r="D24" s="1084">
        <v>54953</v>
      </c>
      <c r="E24" s="1083">
        <f t="shared" si="12"/>
        <v>3.3067639207429389</v>
      </c>
      <c r="F24" s="1084">
        <v>124767</v>
      </c>
      <c r="G24" s="1083">
        <f t="shared" si="13"/>
        <v>4.937928946306025</v>
      </c>
      <c r="H24" s="1084">
        <v>10289</v>
      </c>
      <c r="I24" s="1083">
        <f t="shared" si="14"/>
        <v>6.8210132890365482</v>
      </c>
      <c r="J24" s="1084">
        <v>72736</v>
      </c>
      <c r="K24" s="1083">
        <f t="shared" si="15"/>
        <v>48.183762860344295</v>
      </c>
      <c r="L24" s="1085">
        <f t="shared" si="10"/>
        <v>492989</v>
      </c>
      <c r="M24" s="1086">
        <f t="shared" si="16"/>
        <v>29.479418091278454</v>
      </c>
      <c r="N24" s="636">
        <v>15902.870967741936</v>
      </c>
      <c r="O24" s="637">
        <v>237.941</v>
      </c>
      <c r="P24" s="1087">
        <v>7.6755161290322578</v>
      </c>
      <c r="Q24" s="1088">
        <f t="shared" si="17"/>
        <v>67.803973285753585</v>
      </c>
      <c r="R24" s="632"/>
      <c r="U24" s="634"/>
      <c r="Z24" s="634"/>
    </row>
    <row r="25" spans="1:26" s="633" customFormat="1" ht="14.25">
      <c r="A25" s="1035">
        <v>6</v>
      </c>
      <c r="B25" s="635">
        <v>216623</v>
      </c>
      <c r="C25" s="1083">
        <f t="shared" si="11"/>
        <v>-12.444778568628168</v>
      </c>
      <c r="D25" s="1084">
        <v>58659</v>
      </c>
      <c r="E25" s="1083">
        <f t="shared" si="12"/>
        <v>-1.8748934719614585E-2</v>
      </c>
      <c r="F25" s="1084">
        <v>136442</v>
      </c>
      <c r="G25" s="1083">
        <f t="shared" si="13"/>
        <v>3.1408981986136286</v>
      </c>
      <c r="H25" s="1084">
        <v>11653</v>
      </c>
      <c r="I25" s="1083">
        <f t="shared" si="14"/>
        <v>7.8981481481481541</v>
      </c>
      <c r="J25" s="1084">
        <v>64779</v>
      </c>
      <c r="K25" s="1083">
        <f t="shared" si="15"/>
        <v>-10.982396833903618</v>
      </c>
      <c r="L25" s="1085">
        <f t="shared" si="10"/>
        <v>488156</v>
      </c>
      <c r="M25" s="1086">
        <f t="shared" si="16"/>
        <v>-6.4729538396102289</v>
      </c>
      <c r="N25" s="642">
        <v>16271.866666666667</v>
      </c>
      <c r="O25" s="637">
        <v>280.84300000000002</v>
      </c>
      <c r="P25" s="644">
        <v>9.3614333333333342</v>
      </c>
      <c r="Q25" s="1088">
        <f t="shared" si="17"/>
        <v>-3.8182552946656068</v>
      </c>
      <c r="R25" s="632"/>
      <c r="U25" s="634"/>
      <c r="Z25" s="634"/>
    </row>
    <row r="26" spans="1:26" s="633" customFormat="1" ht="14.25">
      <c r="A26" s="1034">
        <v>7</v>
      </c>
      <c r="B26" s="630">
        <v>311956</v>
      </c>
      <c r="C26" s="1076">
        <f t="shared" si="11"/>
        <v>5.2916517594961521</v>
      </c>
      <c r="D26" s="1077">
        <v>60414</v>
      </c>
      <c r="E26" s="1076">
        <f t="shared" si="12"/>
        <v>-4.7979087735550152E-2</v>
      </c>
      <c r="F26" s="1077">
        <v>135945</v>
      </c>
      <c r="G26" s="1076">
        <f t="shared" si="13"/>
        <v>0.60461192350955706</v>
      </c>
      <c r="H26" s="1077">
        <v>11835</v>
      </c>
      <c r="I26" s="1076">
        <f t="shared" si="14"/>
        <v>7.9244938902060857</v>
      </c>
      <c r="J26" s="1077">
        <v>90971</v>
      </c>
      <c r="K26" s="1076">
        <f t="shared" si="15"/>
        <v>10.368213527449189</v>
      </c>
      <c r="L26" s="1078">
        <f t="shared" si="10"/>
        <v>611121</v>
      </c>
      <c r="M26" s="1079">
        <f t="shared" si="16"/>
        <v>4.4222882919827677</v>
      </c>
      <c r="N26" s="1080">
        <v>19713.580645161292</v>
      </c>
      <c r="O26" s="631">
        <v>367.077</v>
      </c>
      <c r="P26" s="1081">
        <v>11.841193548387096</v>
      </c>
      <c r="Q26" s="1082">
        <f t="shared" si="17"/>
        <v>10.41370888177684</v>
      </c>
      <c r="R26" s="632"/>
      <c r="U26" s="634"/>
      <c r="Z26" s="634"/>
    </row>
    <row r="27" spans="1:26" s="633" customFormat="1" ht="14.25">
      <c r="A27" s="1035">
        <v>8</v>
      </c>
      <c r="B27" s="635">
        <v>292019</v>
      </c>
      <c r="C27" s="1083">
        <f t="shared" si="11"/>
        <v>-9.786033809500271</v>
      </c>
      <c r="D27" s="1084">
        <v>56734</v>
      </c>
      <c r="E27" s="1083">
        <f t="shared" si="12"/>
        <v>-1.1947056774643028</v>
      </c>
      <c r="F27" s="1084">
        <v>127530</v>
      </c>
      <c r="G27" s="1083">
        <f t="shared" si="13"/>
        <v>2.1645784599608975</v>
      </c>
      <c r="H27" s="1084">
        <v>10930</v>
      </c>
      <c r="I27" s="1083">
        <f t="shared" si="14"/>
        <v>9.0709510028939242</v>
      </c>
      <c r="J27" s="1084">
        <v>83457</v>
      </c>
      <c r="K27" s="1083">
        <f t="shared" si="15"/>
        <v>-11.646446039509629</v>
      </c>
      <c r="L27" s="1085">
        <f t="shared" si="10"/>
        <v>570670</v>
      </c>
      <c r="M27" s="1086">
        <f t="shared" si="16"/>
        <v>-6.5123692914585423</v>
      </c>
      <c r="N27" s="636">
        <v>18408.709677419356</v>
      </c>
      <c r="O27" s="652">
        <v>310.01900000000001</v>
      </c>
      <c r="P27" s="1087">
        <v>10.000612903225807</v>
      </c>
      <c r="Q27" s="1088">
        <f t="shared" si="17"/>
        <v>4.014722213834454</v>
      </c>
      <c r="R27" s="632"/>
      <c r="U27" s="634"/>
      <c r="Z27" s="634"/>
    </row>
    <row r="28" spans="1:26" s="633" customFormat="1" ht="14.25">
      <c r="A28" s="1035">
        <v>9</v>
      </c>
      <c r="B28" s="635">
        <v>238678</v>
      </c>
      <c r="C28" s="1083">
        <f t="shared" si="11"/>
        <v>-25.139181191171446</v>
      </c>
      <c r="D28" s="1084">
        <v>58940</v>
      </c>
      <c r="E28" s="1083">
        <f t="shared" si="12"/>
        <v>-2.3007558679220219</v>
      </c>
      <c r="F28" s="1084">
        <v>134623</v>
      </c>
      <c r="G28" s="1083">
        <f t="shared" si="13"/>
        <v>0.50242627846210919</v>
      </c>
      <c r="H28" s="1084">
        <v>12094</v>
      </c>
      <c r="I28" s="1083">
        <f t="shared" si="14"/>
        <v>5.1377901417021699</v>
      </c>
      <c r="J28" s="1084">
        <v>74971</v>
      </c>
      <c r="K28" s="1083">
        <f t="shared" si="15"/>
        <v>-18.306436673894801</v>
      </c>
      <c r="L28" s="1085">
        <f t="shared" si="10"/>
        <v>519306</v>
      </c>
      <c r="M28" s="1086">
        <f t="shared" si="16"/>
        <v>-15.749187596632597</v>
      </c>
      <c r="N28" s="642">
        <v>17310.2</v>
      </c>
      <c r="O28" s="637">
        <v>268.80399999999997</v>
      </c>
      <c r="P28" s="644">
        <v>8.9601333333333333</v>
      </c>
      <c r="Q28" s="1088">
        <f t="shared" si="17"/>
        <v>-17.850201092869455</v>
      </c>
      <c r="R28" s="632"/>
      <c r="U28" s="634"/>
      <c r="Z28" s="634"/>
    </row>
    <row r="29" spans="1:26" s="633" customFormat="1" ht="14.25">
      <c r="A29" s="1034">
        <v>10</v>
      </c>
      <c r="B29" s="630">
        <v>315605</v>
      </c>
      <c r="C29" s="1076">
        <f t="shared" si="11"/>
        <v>-0.19858775017155272</v>
      </c>
      <c r="D29" s="1077">
        <v>61587</v>
      </c>
      <c r="E29" s="1076">
        <f t="shared" si="12"/>
        <v>-4.4659200198554299</v>
      </c>
      <c r="F29" s="1077">
        <v>139095</v>
      </c>
      <c r="G29" s="1076">
        <f t="shared" si="13"/>
        <v>-1.80304838015094</v>
      </c>
      <c r="H29" s="1077">
        <v>13842</v>
      </c>
      <c r="I29" s="1076">
        <f t="shared" si="14"/>
        <v>7.4022346368715075</v>
      </c>
      <c r="J29" s="1077">
        <v>95901</v>
      </c>
      <c r="K29" s="1076">
        <f t="shared" si="15"/>
        <v>2.4287865679771814</v>
      </c>
      <c r="L29" s="1078">
        <f t="shared" si="10"/>
        <v>626030</v>
      </c>
      <c r="M29" s="1079">
        <f t="shared" si="16"/>
        <v>-0.45049557693805919</v>
      </c>
      <c r="N29" s="1080">
        <v>20194.516129032258</v>
      </c>
      <c r="O29" s="631">
        <v>403.68299999999999</v>
      </c>
      <c r="P29" s="1081">
        <v>13.022032258064517</v>
      </c>
      <c r="Q29" s="1082">
        <f t="shared" si="17"/>
        <v>2.6410133843212336</v>
      </c>
      <c r="R29" s="632"/>
      <c r="U29" s="634"/>
      <c r="Z29" s="634"/>
    </row>
    <row r="30" spans="1:26" s="633" customFormat="1" ht="14.25">
      <c r="A30" s="1035">
        <v>11</v>
      </c>
      <c r="B30" s="635">
        <v>345333</v>
      </c>
      <c r="C30" s="1083">
        <f t="shared" si="11"/>
        <v>5.4564609958316135</v>
      </c>
      <c r="D30" s="1084">
        <v>61304</v>
      </c>
      <c r="E30" s="1083">
        <f t="shared" si="12"/>
        <v>1.7206763236929046</v>
      </c>
      <c r="F30" s="1084">
        <v>142753</v>
      </c>
      <c r="G30" s="1083">
        <f t="shared" si="13"/>
        <v>6.9463069650362197</v>
      </c>
      <c r="H30" s="1084">
        <v>14857</v>
      </c>
      <c r="I30" s="1083">
        <f t="shared" si="14"/>
        <v>13.049764115050987</v>
      </c>
      <c r="J30" s="1084">
        <v>101872</v>
      </c>
      <c r="K30" s="1083">
        <f t="shared" si="15"/>
        <v>6.3926225313573726</v>
      </c>
      <c r="L30" s="1085">
        <f t="shared" si="10"/>
        <v>666119</v>
      </c>
      <c r="M30" s="1086">
        <f t="shared" si="16"/>
        <v>5.7153875697104839</v>
      </c>
      <c r="N30" s="636">
        <v>22203.966666666667</v>
      </c>
      <c r="O30" s="637">
        <v>457.96600000000001</v>
      </c>
      <c r="P30" s="1087">
        <v>15.265533333333334</v>
      </c>
      <c r="Q30" s="1088">
        <f t="shared" si="17"/>
        <v>13.599460238477356</v>
      </c>
      <c r="R30" s="632"/>
      <c r="U30" s="634"/>
      <c r="Z30" s="634"/>
    </row>
    <row r="31" spans="1:26" s="633" customFormat="1" ht="14.25">
      <c r="A31" s="1035">
        <v>12</v>
      </c>
      <c r="B31" s="1859">
        <v>356596</v>
      </c>
      <c r="C31" s="1860">
        <f t="shared" si="11"/>
        <v>27.886901666565045</v>
      </c>
      <c r="D31" s="1861">
        <v>61514</v>
      </c>
      <c r="E31" s="1860">
        <f t="shared" si="12"/>
        <v>-1.0663106936648625</v>
      </c>
      <c r="F31" s="1861">
        <v>144883</v>
      </c>
      <c r="G31" s="1860">
        <f t="shared" si="13"/>
        <v>1.964220364271041</v>
      </c>
      <c r="H31" s="1861">
        <v>14250</v>
      </c>
      <c r="I31" s="1860">
        <f t="shared" si="14"/>
        <v>12.951807228915669</v>
      </c>
      <c r="J31" s="1861">
        <v>99632</v>
      </c>
      <c r="K31" s="1860">
        <f t="shared" si="15"/>
        <v>23.513295729250604</v>
      </c>
      <c r="L31" s="1862">
        <f t="shared" si="10"/>
        <v>676875</v>
      </c>
      <c r="M31" s="1863">
        <f t="shared" si="16"/>
        <v>17.434119784103387</v>
      </c>
      <c r="N31" s="1864">
        <v>21834.677419354837</v>
      </c>
      <c r="O31" s="1865">
        <v>495.21</v>
      </c>
      <c r="P31" s="1866">
        <v>15.974516129032258</v>
      </c>
      <c r="Q31" s="1867">
        <f t="shared" si="17"/>
        <v>49.607559983806951</v>
      </c>
      <c r="R31" s="632"/>
      <c r="U31" s="634"/>
      <c r="Z31" s="634"/>
    </row>
    <row r="32" spans="1:26" s="633" customFormat="1" ht="14.25">
      <c r="A32" s="1034" t="s">
        <v>450</v>
      </c>
      <c r="B32" s="2031">
        <v>306559</v>
      </c>
      <c r="C32" s="1076">
        <f t="shared" si="11"/>
        <v>31.49194257503034</v>
      </c>
      <c r="D32" s="1868">
        <v>54990</v>
      </c>
      <c r="E32" s="1076">
        <f t="shared" si="12"/>
        <v>2.2556111348717822</v>
      </c>
      <c r="F32" s="1868">
        <v>124225</v>
      </c>
      <c r="G32" s="1076">
        <f t="shared" si="13"/>
        <v>2.3573712138690306</v>
      </c>
      <c r="H32" s="1868">
        <v>11504</v>
      </c>
      <c r="I32" s="1076">
        <f t="shared" si="14"/>
        <v>17.35183107212077</v>
      </c>
      <c r="J32" s="1868">
        <v>85114</v>
      </c>
      <c r="K32" s="1076">
        <f t="shared" si="15"/>
        <v>26.431966726084365</v>
      </c>
      <c r="L32" s="1078">
        <f>SUM(B32,D32,F32,H32,J32)</f>
        <v>582392</v>
      </c>
      <c r="M32" s="1079">
        <f t="shared" si="16"/>
        <v>19.981129082432524</v>
      </c>
      <c r="N32" s="1080">
        <v>18786.83870967742</v>
      </c>
      <c r="O32" s="2032">
        <v>369.37</v>
      </c>
      <c r="P32" s="2033">
        <v>11.915161290322581</v>
      </c>
      <c r="Q32" s="1082">
        <f t="shared" si="17"/>
        <v>50.141861845260834</v>
      </c>
      <c r="R32" s="632"/>
      <c r="U32" s="634"/>
      <c r="Z32" s="634"/>
    </row>
    <row r="33" spans="1:26" s="633" customFormat="1" ht="14.25">
      <c r="A33" s="1035">
        <v>2</v>
      </c>
      <c r="B33" s="1859">
        <v>205426</v>
      </c>
      <c r="C33" s="1083">
        <f t="shared" si="11"/>
        <v>-11.941667666878143</v>
      </c>
      <c r="D33" s="1861">
        <v>53840</v>
      </c>
      <c r="E33" s="1083">
        <f t="shared" si="12"/>
        <v>-1.5109940365126362</v>
      </c>
      <c r="F33" s="1861">
        <v>124464</v>
      </c>
      <c r="G33" s="1083">
        <f t="shared" si="13"/>
        <v>1.0637088523312244</v>
      </c>
      <c r="H33" s="1861">
        <v>11131</v>
      </c>
      <c r="I33" s="1083">
        <f t="shared" si="14"/>
        <v>9.3740788051488657</v>
      </c>
      <c r="J33" s="1861">
        <v>61365</v>
      </c>
      <c r="K33" s="1083">
        <f t="shared" si="15"/>
        <v>-11.000725163161707</v>
      </c>
      <c r="L33" s="1085">
        <f t="shared" si="10"/>
        <v>456226</v>
      </c>
      <c r="M33" s="1086">
        <f t="shared" si="16"/>
        <v>-6.9365258418990212</v>
      </c>
      <c r="N33" s="1864">
        <v>16293.785714285714</v>
      </c>
      <c r="O33" s="1865">
        <v>245.495</v>
      </c>
      <c r="P33" s="1866">
        <v>8.7676785714285721</v>
      </c>
      <c r="Q33" s="1088">
        <f t="shared" si="17"/>
        <v>-3.4787668620720802</v>
      </c>
      <c r="R33" s="632"/>
      <c r="U33" s="634"/>
      <c r="Z33" s="634"/>
    </row>
    <row r="34" spans="1:26" s="633" customFormat="1" ht="15" thickBot="1">
      <c r="A34" s="1035">
        <v>3</v>
      </c>
      <c r="B34" s="2034">
        <v>325906</v>
      </c>
      <c r="C34" s="1860">
        <f t="shared" si="11"/>
        <v>1.9089996591630465</v>
      </c>
      <c r="D34" s="2035">
        <v>64212</v>
      </c>
      <c r="E34" s="1860">
        <f t="shared" si="12"/>
        <v>-1.1484343729794677</v>
      </c>
      <c r="F34" s="2035">
        <v>145192</v>
      </c>
      <c r="G34" s="1860">
        <f t="shared" si="13"/>
        <v>0.33793356046523115</v>
      </c>
      <c r="H34" s="2035">
        <v>13010</v>
      </c>
      <c r="I34" s="1860">
        <f t="shared" si="14"/>
        <v>3.8888445260720328</v>
      </c>
      <c r="J34" s="2035">
        <v>96806</v>
      </c>
      <c r="K34" s="1860">
        <f t="shared" si="15"/>
        <v>2.7326463690293012</v>
      </c>
      <c r="L34" s="1862">
        <f t="shared" si="10"/>
        <v>645126</v>
      </c>
      <c r="M34" s="1863">
        <f t="shared" si="16"/>
        <v>1.4004677656644926</v>
      </c>
      <c r="N34" s="2036">
        <v>20810.516129032258</v>
      </c>
      <c r="O34" s="2037">
        <v>400.714</v>
      </c>
      <c r="P34" s="2038">
        <v>12.926258064516128</v>
      </c>
      <c r="Q34" s="1867">
        <f t="shared" si="17"/>
        <v>3.818641103698428</v>
      </c>
      <c r="R34" s="632"/>
      <c r="U34" s="634"/>
      <c r="Z34" s="634"/>
    </row>
    <row r="35" spans="1:26">
      <c r="A35" s="2115" t="s">
        <v>394</v>
      </c>
      <c r="B35" s="2352" t="s">
        <v>219</v>
      </c>
      <c r="C35" s="2353"/>
      <c r="D35" s="2353"/>
      <c r="E35" s="2353"/>
      <c r="F35" s="2353"/>
      <c r="G35" s="2353"/>
      <c r="H35" s="2353"/>
      <c r="I35" s="2353"/>
      <c r="J35" s="2353"/>
      <c r="K35" s="2353"/>
      <c r="L35" s="2353"/>
      <c r="M35" s="2353"/>
      <c r="N35" s="653"/>
      <c r="O35" s="2354" t="s">
        <v>220</v>
      </c>
      <c r="P35" s="2353"/>
      <c r="Q35" s="2355"/>
    </row>
    <row r="36" spans="1:26" ht="14.25" thickBot="1">
      <c r="A36" s="2351"/>
      <c r="B36" s="2356" t="s">
        <v>221</v>
      </c>
      <c r="C36" s="2357"/>
      <c r="D36" s="2357"/>
      <c r="E36" s="2357"/>
      <c r="F36" s="2358"/>
      <c r="G36" s="2358"/>
      <c r="H36" s="2358"/>
      <c r="I36" s="2358"/>
      <c r="J36" s="2358"/>
      <c r="K36" s="2358"/>
      <c r="L36" s="2358"/>
      <c r="M36" s="2358"/>
      <c r="N36" s="654"/>
      <c r="O36" s="2359"/>
      <c r="P36" s="2360"/>
      <c r="Q36" s="2361"/>
    </row>
    <row r="37" spans="1:26">
      <c r="A37" s="655"/>
      <c r="B37" s="655"/>
      <c r="C37" s="655"/>
      <c r="D37" s="655"/>
      <c r="E37" s="655"/>
      <c r="F37" s="655"/>
      <c r="G37" s="655"/>
      <c r="H37" s="655"/>
      <c r="I37" s="655"/>
      <c r="J37" s="655"/>
      <c r="K37" s="655"/>
      <c r="L37" s="655"/>
      <c r="M37" s="655"/>
      <c r="O37" s="655"/>
      <c r="P37" s="655"/>
      <c r="Q37" s="655"/>
    </row>
    <row r="38" spans="1:26">
      <c r="A38" s="655"/>
      <c r="B38" s="655"/>
      <c r="C38" s="655"/>
      <c r="D38" s="655"/>
      <c r="E38" s="655"/>
      <c r="F38" s="655"/>
      <c r="G38" s="655"/>
      <c r="H38" s="655"/>
      <c r="I38" s="655"/>
      <c r="J38" s="655"/>
      <c r="K38" s="655"/>
      <c r="L38" s="655"/>
      <c r="M38" s="655"/>
      <c r="O38" s="655"/>
      <c r="P38" s="655"/>
      <c r="Q38" s="655"/>
    </row>
    <row r="39" spans="1:26">
      <c r="A39" s="655"/>
      <c r="B39" s="655"/>
      <c r="C39" s="655"/>
      <c r="D39" s="655"/>
      <c r="E39" s="655"/>
      <c r="F39" s="655"/>
      <c r="G39" s="655"/>
      <c r="H39" s="655"/>
      <c r="I39" s="655"/>
      <c r="J39" s="655"/>
      <c r="K39" s="655"/>
      <c r="L39" s="655"/>
      <c r="M39" s="655"/>
      <c r="O39" s="655"/>
      <c r="P39" s="655"/>
      <c r="Q39" s="655"/>
    </row>
    <row r="40" spans="1:26">
      <c r="A40" s="655"/>
      <c r="B40" s="655"/>
      <c r="C40" s="655"/>
      <c r="D40" s="655"/>
      <c r="E40" s="655"/>
      <c r="F40" s="655"/>
      <c r="G40" s="655"/>
      <c r="H40" s="655"/>
      <c r="I40" s="655"/>
      <c r="J40" s="655"/>
      <c r="K40" s="655"/>
      <c r="L40" s="655"/>
      <c r="M40" s="655"/>
      <c r="O40" s="655"/>
      <c r="P40" s="655"/>
      <c r="Q40" s="655"/>
    </row>
    <row r="41" spans="1:26">
      <c r="A41" s="655"/>
      <c r="B41" s="655"/>
      <c r="C41" s="655"/>
      <c r="D41" s="655"/>
      <c r="E41" s="655"/>
      <c r="F41" s="655"/>
      <c r="G41" s="655"/>
      <c r="H41" s="655"/>
      <c r="I41" s="655"/>
      <c r="J41" s="655"/>
      <c r="K41" s="655"/>
      <c r="L41" s="655"/>
      <c r="M41" s="655"/>
      <c r="O41" s="655"/>
      <c r="P41" s="655"/>
      <c r="Q41" s="655"/>
    </row>
    <row r="42" spans="1:26">
      <c r="A42" s="655"/>
      <c r="B42" s="655"/>
      <c r="C42" s="655"/>
      <c r="D42" s="655"/>
      <c r="E42" s="655"/>
      <c r="F42" s="655"/>
      <c r="G42" s="655"/>
      <c r="H42" s="655"/>
      <c r="I42" s="655"/>
      <c r="J42" s="655"/>
      <c r="K42" s="655"/>
      <c r="L42" s="655"/>
      <c r="M42" s="655"/>
      <c r="O42" s="655"/>
      <c r="P42" s="655"/>
      <c r="Q42" s="655"/>
    </row>
    <row r="43" spans="1:26">
      <c r="A43" s="655"/>
      <c r="B43" s="655"/>
      <c r="C43" s="655"/>
      <c r="D43" s="655"/>
      <c r="E43" s="655"/>
      <c r="F43" s="655"/>
      <c r="G43" s="655"/>
      <c r="H43" s="655"/>
      <c r="I43" s="655"/>
      <c r="J43" s="655"/>
      <c r="K43" s="655"/>
      <c r="L43" s="655"/>
      <c r="M43" s="655"/>
      <c r="O43" s="655"/>
      <c r="P43" s="655"/>
      <c r="Q43" s="655"/>
    </row>
    <row r="44" spans="1:26">
      <c r="A44" s="655"/>
      <c r="B44" s="655"/>
      <c r="C44" s="655"/>
      <c r="D44" s="655"/>
      <c r="E44" s="655"/>
      <c r="F44" s="655"/>
      <c r="G44" s="655"/>
      <c r="H44" s="655"/>
      <c r="I44" s="655"/>
      <c r="J44" s="655"/>
      <c r="K44" s="655"/>
      <c r="L44" s="655"/>
      <c r="M44" s="655"/>
      <c r="O44" s="655"/>
      <c r="P44" s="655"/>
      <c r="Q44" s="655"/>
    </row>
    <row r="45" spans="1:26">
      <c r="A45" s="655"/>
      <c r="B45" s="655"/>
      <c r="C45" s="655"/>
      <c r="D45" s="655"/>
      <c r="E45" s="655"/>
      <c r="F45" s="655"/>
      <c r="G45" s="655"/>
      <c r="H45" s="655"/>
      <c r="I45" s="655"/>
      <c r="J45" s="655"/>
      <c r="K45" s="655"/>
      <c r="L45" s="655"/>
      <c r="M45" s="655"/>
      <c r="O45" s="655"/>
      <c r="P45" s="655"/>
      <c r="Q45" s="655"/>
    </row>
    <row r="46" spans="1:26">
      <c r="A46" s="655"/>
      <c r="B46" s="655"/>
      <c r="C46" s="655"/>
      <c r="D46" s="655"/>
      <c r="E46" s="655"/>
      <c r="F46" s="655"/>
      <c r="G46" s="655"/>
      <c r="H46" s="655"/>
      <c r="I46" s="655"/>
      <c r="J46" s="655"/>
      <c r="K46" s="655"/>
      <c r="L46" s="655"/>
      <c r="M46" s="655"/>
      <c r="O46" s="655"/>
      <c r="P46" s="655"/>
      <c r="Q46" s="655"/>
    </row>
    <row r="47" spans="1:26">
      <c r="A47" s="655"/>
      <c r="B47" s="655"/>
      <c r="C47" s="655"/>
      <c r="D47" s="655"/>
      <c r="E47" s="655"/>
      <c r="F47" s="655"/>
      <c r="G47" s="655"/>
      <c r="H47" s="655"/>
      <c r="I47" s="655"/>
      <c r="J47" s="655"/>
      <c r="K47" s="655"/>
      <c r="L47" s="655"/>
      <c r="M47" s="655"/>
      <c r="O47" s="655"/>
      <c r="P47" s="655"/>
      <c r="Q47" s="655"/>
    </row>
    <row r="48" spans="1:26">
      <c r="A48" s="655"/>
      <c r="B48" s="655"/>
      <c r="C48" s="655"/>
      <c r="D48" s="655"/>
      <c r="E48" s="655"/>
      <c r="F48" s="655"/>
      <c r="G48" s="655"/>
      <c r="H48" s="655"/>
      <c r="I48" s="655"/>
      <c r="J48" s="655"/>
      <c r="K48" s="655"/>
      <c r="L48" s="655"/>
      <c r="M48" s="655"/>
      <c r="O48" s="655"/>
      <c r="P48" s="655"/>
      <c r="Q48" s="655"/>
    </row>
    <row r="49" spans="1:17">
      <c r="A49" s="655"/>
      <c r="B49" s="655"/>
      <c r="C49" s="655"/>
      <c r="D49" s="655"/>
      <c r="E49" s="655"/>
      <c r="F49" s="655"/>
      <c r="G49" s="655"/>
      <c r="H49" s="655"/>
      <c r="I49" s="655"/>
      <c r="J49" s="655"/>
      <c r="K49" s="655"/>
      <c r="L49" s="655"/>
      <c r="M49" s="655"/>
      <c r="O49" s="655"/>
      <c r="P49" s="655"/>
      <c r="Q49" s="655"/>
    </row>
    <row r="50" spans="1:17">
      <c r="A50" s="655"/>
      <c r="B50" s="655"/>
      <c r="C50" s="655"/>
      <c r="D50" s="655"/>
      <c r="E50" s="655"/>
      <c r="F50" s="655"/>
      <c r="G50" s="655"/>
      <c r="H50" s="655"/>
      <c r="I50" s="655"/>
      <c r="J50" s="655"/>
      <c r="K50" s="655"/>
      <c r="L50" s="655"/>
      <c r="M50" s="655"/>
      <c r="O50" s="655"/>
      <c r="P50" s="655"/>
      <c r="Q50" s="655"/>
    </row>
    <row r="51" spans="1:17">
      <c r="A51" s="655"/>
      <c r="B51" s="655"/>
      <c r="C51" s="655"/>
      <c r="D51" s="655"/>
      <c r="E51" s="655"/>
      <c r="F51" s="655"/>
      <c r="G51" s="655"/>
      <c r="H51" s="655"/>
      <c r="I51" s="655"/>
      <c r="J51" s="655"/>
      <c r="K51" s="655"/>
      <c r="L51" s="655"/>
      <c r="M51" s="655"/>
      <c r="O51" s="655"/>
      <c r="P51" s="655"/>
      <c r="Q51" s="655"/>
    </row>
    <row r="52" spans="1:17">
      <c r="A52" s="655"/>
      <c r="B52" s="655"/>
      <c r="C52" s="655"/>
      <c r="D52" s="655"/>
      <c r="E52" s="655"/>
      <c r="F52" s="655"/>
      <c r="G52" s="655"/>
      <c r="H52" s="655"/>
      <c r="I52" s="655"/>
      <c r="J52" s="655"/>
      <c r="K52" s="655"/>
      <c r="L52" s="655"/>
      <c r="M52" s="655"/>
      <c r="O52" s="655"/>
      <c r="P52" s="655"/>
      <c r="Q52" s="655"/>
    </row>
    <row r="53" spans="1:17">
      <c r="A53" s="655"/>
      <c r="B53" s="655"/>
      <c r="C53" s="655"/>
      <c r="D53" s="655"/>
      <c r="E53" s="655"/>
      <c r="F53" s="655"/>
      <c r="G53" s="655"/>
      <c r="H53" s="655"/>
      <c r="I53" s="655"/>
      <c r="J53" s="655"/>
      <c r="K53" s="655"/>
      <c r="L53" s="655"/>
      <c r="M53" s="655"/>
      <c r="O53" s="655"/>
      <c r="P53" s="655"/>
      <c r="Q53" s="655"/>
    </row>
    <row r="54" spans="1:17">
      <c r="A54" s="655"/>
      <c r="B54" s="655"/>
      <c r="C54" s="655"/>
      <c r="D54" s="656"/>
      <c r="E54" s="76"/>
      <c r="F54" s="76"/>
      <c r="G54" s="656"/>
      <c r="H54" s="655"/>
      <c r="I54" s="655"/>
      <c r="J54" s="655"/>
      <c r="K54" s="76"/>
      <c r="L54" s="656"/>
      <c r="M54" s="656"/>
      <c r="O54" s="76"/>
      <c r="P54" s="76"/>
      <c r="Q54" s="76"/>
    </row>
    <row r="55" spans="1:17">
      <c r="A55" s="655"/>
      <c r="B55" s="655"/>
      <c r="C55" s="655"/>
      <c r="D55" s="656"/>
      <c r="E55" s="76"/>
      <c r="F55" s="656"/>
      <c r="G55" s="76"/>
      <c r="H55" s="655"/>
      <c r="I55" s="655"/>
      <c r="J55" s="655"/>
      <c r="K55" s="76"/>
      <c r="L55" s="656"/>
      <c r="M55" s="656"/>
      <c r="O55" s="656"/>
      <c r="P55" s="76"/>
      <c r="Q55" s="76"/>
    </row>
    <row r="56" spans="1:17">
      <c r="D56" s="76"/>
      <c r="E56" s="76"/>
      <c r="O56" s="657"/>
    </row>
  </sheetData>
  <mergeCells count="7">
    <mergeCell ref="B4:M4"/>
    <mergeCell ref="O4:Q4"/>
    <mergeCell ref="A35:A36"/>
    <mergeCell ref="B35:M35"/>
    <mergeCell ref="O35:Q35"/>
    <mergeCell ref="B36:M36"/>
    <mergeCell ref="O36:Q36"/>
  </mergeCells>
  <phoneticPr fontId="3"/>
  <pageMargins left="0.70866141732283472" right="0.70866141732283472" top="0.74803149606299213" bottom="0.74803149606299213" header="0.31496062992125984" footer="0.31496062992125984"/>
  <pageSetup paperSize="9" scale="71" orientation="landscape" verticalDpi="0" r:id="rId1"/>
  <headerFooter>
    <oddFooter>&amp;C&amp;12 ２４</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7"/>
  <sheetViews>
    <sheetView zoomScale="91" zoomScaleNormal="91" workbookViewId="0"/>
  </sheetViews>
  <sheetFormatPr defaultRowHeight="13.5"/>
  <cols>
    <col min="1" max="1" width="13.5" customWidth="1"/>
    <col min="12" max="12" width="11.125" customWidth="1"/>
    <col min="13" max="13" width="8.875" customWidth="1"/>
    <col min="25" max="25" width="11.125" customWidth="1"/>
  </cols>
  <sheetData>
    <row r="1" spans="1:27" s="80" customFormat="1" ht="14.25"/>
    <row r="2" spans="1:27" s="80" customFormat="1" ht="14.25">
      <c r="A2" s="1434" t="s">
        <v>209</v>
      </c>
    </row>
    <row r="3" spans="1:27" s="80" customFormat="1" ht="16.5" customHeight="1" thickBot="1">
      <c r="A3" s="1434" t="s">
        <v>222</v>
      </c>
      <c r="B3" s="1434"/>
      <c r="C3" s="1434"/>
      <c r="D3" s="1436"/>
      <c r="E3" s="1436"/>
      <c r="F3" s="1436"/>
      <c r="G3" s="1436"/>
      <c r="H3" s="1436"/>
      <c r="I3" s="1436"/>
      <c r="J3" s="1436"/>
      <c r="K3" s="1436"/>
      <c r="L3" s="1436"/>
      <c r="M3" s="1436"/>
      <c r="N3" s="1436"/>
      <c r="O3" s="1436"/>
      <c r="P3" s="1436"/>
      <c r="Q3" s="1436"/>
      <c r="R3" s="1436"/>
      <c r="S3" s="1436"/>
      <c r="T3" s="1436"/>
      <c r="U3" s="1436"/>
      <c r="V3" s="1436"/>
      <c r="W3" s="1436"/>
      <c r="X3" s="1436"/>
      <c r="Y3" s="1436"/>
      <c r="Z3" s="1436"/>
      <c r="AA3" s="1436"/>
    </row>
    <row r="4" spans="1:27" ht="15" thickBot="1">
      <c r="A4" s="1227"/>
      <c r="B4" s="2362" t="s">
        <v>223</v>
      </c>
      <c r="C4" s="2363"/>
      <c r="D4" s="2363"/>
      <c r="E4" s="2363"/>
      <c r="F4" s="2363"/>
      <c r="G4" s="2363"/>
      <c r="H4" s="2363"/>
      <c r="I4" s="2363"/>
      <c r="J4" s="2363"/>
      <c r="K4" s="2363"/>
      <c r="L4" s="2363"/>
      <c r="M4" s="2363"/>
      <c r="N4" s="2364"/>
      <c r="O4" s="2365" t="s">
        <v>224</v>
      </c>
      <c r="P4" s="2365"/>
      <c r="Q4" s="2365"/>
      <c r="R4" s="2365"/>
      <c r="S4" s="2365"/>
      <c r="T4" s="2365"/>
      <c r="U4" s="2365"/>
      <c r="V4" s="2365"/>
      <c r="W4" s="2365"/>
      <c r="X4" s="2365"/>
      <c r="Y4" s="2365"/>
      <c r="Z4" s="2365"/>
      <c r="AA4" s="2366"/>
    </row>
    <row r="5" spans="1:27" ht="14.25">
      <c r="A5" s="1228"/>
      <c r="B5" s="2367" t="s">
        <v>225</v>
      </c>
      <c r="C5" s="2368"/>
      <c r="D5" s="2368"/>
      <c r="E5" s="2368"/>
      <c r="F5" s="2368"/>
      <c r="G5" s="2368"/>
      <c r="H5" s="2368"/>
      <c r="I5" s="2368"/>
      <c r="J5" s="2368"/>
      <c r="K5" s="2369"/>
      <c r="L5" s="2370" t="s">
        <v>0</v>
      </c>
      <c r="M5" s="2373" t="s">
        <v>226</v>
      </c>
      <c r="N5" s="2375" t="s">
        <v>218</v>
      </c>
      <c r="O5" s="2378" t="s">
        <v>227</v>
      </c>
      <c r="P5" s="2379"/>
      <c r="Q5" s="2379"/>
      <c r="R5" s="2379"/>
      <c r="S5" s="2379"/>
      <c r="T5" s="2379"/>
      <c r="U5" s="2379"/>
      <c r="V5" s="2379"/>
      <c r="W5" s="2379"/>
      <c r="X5" s="2379"/>
      <c r="Y5" s="2380" t="s">
        <v>228</v>
      </c>
      <c r="Z5" s="2382" t="s">
        <v>226</v>
      </c>
      <c r="AA5" s="2383" t="s">
        <v>218</v>
      </c>
    </row>
    <row r="6" spans="1:27" ht="14.25">
      <c r="A6" s="1229"/>
      <c r="B6" s="2385" t="s">
        <v>229</v>
      </c>
      <c r="C6" s="857" t="s">
        <v>226</v>
      </c>
      <c r="D6" s="2387" t="s">
        <v>214</v>
      </c>
      <c r="E6" s="858" t="s">
        <v>230</v>
      </c>
      <c r="F6" s="2387" t="s">
        <v>215</v>
      </c>
      <c r="G6" s="859" t="s">
        <v>226</v>
      </c>
      <c r="H6" s="2387" t="s">
        <v>216</v>
      </c>
      <c r="I6" s="858" t="s">
        <v>226</v>
      </c>
      <c r="J6" s="860" t="s">
        <v>231</v>
      </c>
      <c r="K6" s="858" t="s">
        <v>226</v>
      </c>
      <c r="L6" s="2371"/>
      <c r="M6" s="2374"/>
      <c r="N6" s="2376"/>
      <c r="O6" s="2389" t="s">
        <v>229</v>
      </c>
      <c r="P6" s="861" t="s">
        <v>226</v>
      </c>
      <c r="Q6" s="2391" t="s">
        <v>214</v>
      </c>
      <c r="R6" s="862" t="s">
        <v>230</v>
      </c>
      <c r="S6" s="2393" t="s">
        <v>215</v>
      </c>
      <c r="T6" s="862" t="s">
        <v>226</v>
      </c>
      <c r="U6" s="2393" t="s">
        <v>216</v>
      </c>
      <c r="V6" s="861" t="s">
        <v>226</v>
      </c>
      <c r="W6" s="861" t="s">
        <v>232</v>
      </c>
      <c r="X6" s="862" t="s">
        <v>226</v>
      </c>
      <c r="Y6" s="2380"/>
      <c r="Z6" s="2382"/>
      <c r="AA6" s="2383"/>
    </row>
    <row r="7" spans="1:27" ht="15" thickBot="1">
      <c r="A7" s="1230"/>
      <c r="B7" s="2386"/>
      <c r="C7" s="863" t="s">
        <v>334</v>
      </c>
      <c r="D7" s="2388"/>
      <c r="E7" s="863" t="s">
        <v>334</v>
      </c>
      <c r="F7" s="2388"/>
      <c r="G7" s="863" t="s">
        <v>334</v>
      </c>
      <c r="H7" s="2388"/>
      <c r="I7" s="863" t="s">
        <v>334</v>
      </c>
      <c r="J7" s="864" t="s">
        <v>233</v>
      </c>
      <c r="K7" s="863" t="s">
        <v>334</v>
      </c>
      <c r="L7" s="2372"/>
      <c r="M7" s="863" t="s">
        <v>334</v>
      </c>
      <c r="N7" s="2377"/>
      <c r="O7" s="2390"/>
      <c r="P7" s="863" t="s">
        <v>334</v>
      </c>
      <c r="Q7" s="2392"/>
      <c r="R7" s="863" t="s">
        <v>334</v>
      </c>
      <c r="S7" s="2394"/>
      <c r="T7" s="863" t="s">
        <v>334</v>
      </c>
      <c r="U7" s="2394"/>
      <c r="V7" s="863" t="s">
        <v>334</v>
      </c>
      <c r="W7" s="865" t="s">
        <v>233</v>
      </c>
      <c r="X7" s="863" t="s">
        <v>334</v>
      </c>
      <c r="Y7" s="2381"/>
      <c r="Z7" s="863" t="s">
        <v>334</v>
      </c>
      <c r="AA7" s="2384"/>
    </row>
    <row r="8" spans="1:27" ht="14.25">
      <c r="A8" s="1822" t="s">
        <v>435</v>
      </c>
      <c r="B8" s="1224">
        <f>SUM(B13:B24)</f>
        <v>3463322</v>
      </c>
      <c r="C8" s="1992">
        <v>-36.799999999999997</v>
      </c>
      <c r="D8" s="1903">
        <f t="shared" ref="D8:L8" si="0">SUM(D13:D24)</f>
        <v>563023</v>
      </c>
      <c r="E8" s="1992">
        <v>-7.3</v>
      </c>
      <c r="F8" s="1903">
        <f t="shared" si="0"/>
        <v>1621012</v>
      </c>
      <c r="G8" s="1992">
        <v>-9.5</v>
      </c>
      <c r="H8" s="1903">
        <f t="shared" si="0"/>
        <v>114944</v>
      </c>
      <c r="I8" s="1992">
        <v>-25.8</v>
      </c>
      <c r="J8" s="1903">
        <f t="shared" si="0"/>
        <v>1012473</v>
      </c>
      <c r="K8" s="1992">
        <v>-30.3</v>
      </c>
      <c r="L8" s="1224">
        <f t="shared" si="0"/>
        <v>6774774</v>
      </c>
      <c r="M8" s="1992">
        <v>-28.6</v>
      </c>
      <c r="N8" s="869">
        <v>18561</v>
      </c>
      <c r="O8" s="870">
        <f>SUM(O13:O24)</f>
        <v>1145525</v>
      </c>
      <c r="P8" s="1992">
        <v>-32.9</v>
      </c>
      <c r="Q8" s="1905">
        <f t="shared" ref="Q8:W8" si="1">SUM(Q13:Q24)</f>
        <v>158624</v>
      </c>
      <c r="R8" s="1992">
        <v>-10.199999999999999</v>
      </c>
      <c r="S8" s="1905">
        <f t="shared" si="1"/>
        <v>265999</v>
      </c>
      <c r="T8" s="1992">
        <v>-2.6</v>
      </c>
      <c r="U8" s="1905">
        <f t="shared" si="1"/>
        <v>36578</v>
      </c>
      <c r="V8" s="1992">
        <v>-25.6</v>
      </c>
      <c r="W8" s="1905">
        <f t="shared" si="1"/>
        <v>529833</v>
      </c>
      <c r="X8" s="1992">
        <v>-25.1</v>
      </c>
      <c r="Y8" s="871">
        <f t="shared" ref="Y8:Y9" si="2">SUM(O8,Q8,S8,U8,W8)</f>
        <v>2136559</v>
      </c>
      <c r="Z8" s="1992">
        <v>-26.6</v>
      </c>
      <c r="AA8" s="872">
        <v>5854</v>
      </c>
    </row>
    <row r="9" spans="1:27" ht="14.25">
      <c r="A9" s="1823" t="s">
        <v>436</v>
      </c>
      <c r="B9" s="1226">
        <f>SUM(B25:B36)</f>
        <v>3893487</v>
      </c>
      <c r="C9" s="1993">
        <f t="shared" ref="C9" si="3">(B9/B8-1)*100</f>
        <v>12.420589249281466</v>
      </c>
      <c r="D9" s="1904">
        <f t="shared" ref="D9:L9" si="4">SUM(D25:D36)</f>
        <v>568933</v>
      </c>
      <c r="E9" s="1993">
        <f t="shared" ref="E9" si="5">(D9/D8-1)*100</f>
        <v>1.0496906875917977</v>
      </c>
      <c r="F9" s="1904">
        <f t="shared" si="4"/>
        <v>1663004</v>
      </c>
      <c r="G9" s="1993">
        <f t="shared" ref="G9" si="6">(F9/F8-1)*100</f>
        <v>2.59048051464148</v>
      </c>
      <c r="H9" s="1904">
        <f t="shared" si="4"/>
        <v>121433</v>
      </c>
      <c r="I9" s="1993">
        <f t="shared" ref="I9" si="7">(H9/H8-1)*100</f>
        <v>5.645357739420942</v>
      </c>
      <c r="J9" s="1904">
        <f t="shared" si="4"/>
        <v>1116743</v>
      </c>
      <c r="K9" s="1993">
        <f t="shared" ref="K9" si="8">(J9/J8-1)*100</f>
        <v>10.298546232837813</v>
      </c>
      <c r="L9" s="1226">
        <f t="shared" si="4"/>
        <v>7363600</v>
      </c>
      <c r="M9" s="1994">
        <f t="shared" ref="M9" si="9">(L9/L8-1)*100</f>
        <v>8.6914486003518263</v>
      </c>
      <c r="N9" s="1832">
        <f>AVERAGE(L9/365)</f>
        <v>20174.246575342466</v>
      </c>
      <c r="O9" s="1833">
        <f>SUM(O25:O36)</f>
        <v>1193018</v>
      </c>
      <c r="P9" s="1995">
        <f t="shared" ref="P9" si="10">(O9/O8-1)*100</f>
        <v>4.1459592763143593</v>
      </c>
      <c r="Q9" s="1906">
        <f t="shared" ref="Q9:W9" si="11">SUM(Q25:Q36)</f>
        <v>154939</v>
      </c>
      <c r="R9" s="1995">
        <f t="shared" ref="R9" si="12">(Q9/Q8-1)*100</f>
        <v>-2.32310369174904</v>
      </c>
      <c r="S9" s="1906">
        <f t="shared" si="11"/>
        <v>268779</v>
      </c>
      <c r="T9" s="1995">
        <f t="shared" ref="T9" si="13">(S9/S8-1)*100</f>
        <v>1.0451167109650772</v>
      </c>
      <c r="U9" s="1906">
        <f t="shared" si="11"/>
        <v>38565</v>
      </c>
      <c r="V9" s="1995">
        <f t="shared" ref="V9" si="14">(U9/U8-1)*100</f>
        <v>5.4322270217070479</v>
      </c>
      <c r="W9" s="1906">
        <f t="shared" si="11"/>
        <v>537022</v>
      </c>
      <c r="X9" s="1995">
        <f t="shared" ref="X9" si="15">(W9/W8-1)*100</f>
        <v>1.3568426277713819</v>
      </c>
      <c r="Y9" s="1834">
        <f t="shared" si="2"/>
        <v>2192323</v>
      </c>
      <c r="Z9" s="1994">
        <f t="shared" ref="Z9" si="16">(Y9/Y8-1)*100</f>
        <v>2.6099911118766306</v>
      </c>
      <c r="AA9" s="1835">
        <f>AVERAGE(Y9/365)</f>
        <v>6006.364383561644</v>
      </c>
    </row>
    <row r="10" spans="1:27" ht="14.25" hidden="1">
      <c r="A10" s="1036" t="s">
        <v>323</v>
      </c>
      <c r="B10" s="1224">
        <v>462998</v>
      </c>
      <c r="C10" s="866">
        <v>4.6673237602633089</v>
      </c>
      <c r="D10" s="867">
        <v>45958</v>
      </c>
      <c r="E10" s="866">
        <v>-1.2908352842629811</v>
      </c>
      <c r="F10" s="868">
        <v>140505</v>
      </c>
      <c r="G10" s="866">
        <v>2.0703933747411973</v>
      </c>
      <c r="H10" s="867">
        <v>11531</v>
      </c>
      <c r="I10" s="866">
        <v>5.8861340679522423</v>
      </c>
      <c r="J10" s="868">
        <v>119258</v>
      </c>
      <c r="K10" s="866">
        <v>4.4876287937197779</v>
      </c>
      <c r="L10" s="867">
        <f t="shared" ref="L10:L33" si="17">SUM(J10,H10,F10,D10,B10)</f>
        <v>780250</v>
      </c>
      <c r="M10" s="866">
        <v>3.8129729959871739</v>
      </c>
      <c r="N10" s="869">
        <v>25169.354838709678</v>
      </c>
      <c r="O10" s="870">
        <v>145460</v>
      </c>
      <c r="P10" s="866">
        <v>5.7737056428155853</v>
      </c>
      <c r="Q10" s="871">
        <v>14160</v>
      </c>
      <c r="R10" s="866">
        <v>8.2568807339449499</v>
      </c>
      <c r="S10" s="870">
        <v>22801</v>
      </c>
      <c r="T10" s="866">
        <v>7.8673479042482786</v>
      </c>
      <c r="U10" s="870">
        <v>3602</v>
      </c>
      <c r="V10" s="866">
        <v>2.5918541726003941</v>
      </c>
      <c r="W10" s="870">
        <v>58160</v>
      </c>
      <c r="X10" s="866">
        <v>7.7276431799659262</v>
      </c>
      <c r="Y10" s="871">
        <f t="shared" ref="Y10:Y36" si="18">SUM(O10,Q10,S10,U10,W10)</f>
        <v>244183</v>
      </c>
      <c r="Z10" s="866">
        <v>6.5198898956102092</v>
      </c>
      <c r="AA10" s="872">
        <v>7876.8709677419356</v>
      </c>
    </row>
    <row r="11" spans="1:27" ht="14.25" hidden="1">
      <c r="A11" s="1037">
        <v>2</v>
      </c>
      <c r="B11" s="1225">
        <v>372790</v>
      </c>
      <c r="C11" s="873">
        <v>7.3586416233246466</v>
      </c>
      <c r="D11" s="874">
        <v>47856</v>
      </c>
      <c r="E11" s="873">
        <v>0.98119896182820021</v>
      </c>
      <c r="F11" s="875">
        <v>141536</v>
      </c>
      <c r="G11" s="873">
        <v>1.6883881999626427</v>
      </c>
      <c r="H11" s="874">
        <v>10796</v>
      </c>
      <c r="I11" s="873">
        <v>-11.158657011191575</v>
      </c>
      <c r="J11" s="875">
        <v>103806</v>
      </c>
      <c r="K11" s="873">
        <v>8.9906869796205555</v>
      </c>
      <c r="L11" s="874">
        <f t="shared" si="17"/>
        <v>676784</v>
      </c>
      <c r="M11" s="873">
        <v>5.5479484100372733</v>
      </c>
      <c r="N11" s="876">
        <v>23337.379310344826</v>
      </c>
      <c r="O11" s="877">
        <v>117430</v>
      </c>
      <c r="P11" s="873">
        <v>8.4954035201182609</v>
      </c>
      <c r="Q11" s="878">
        <v>13767</v>
      </c>
      <c r="R11" s="873">
        <v>-0.62797747942832105</v>
      </c>
      <c r="S11" s="877">
        <v>22502</v>
      </c>
      <c r="T11" s="873">
        <v>4.3304896142433158</v>
      </c>
      <c r="U11" s="877">
        <v>3908</v>
      </c>
      <c r="V11" s="873">
        <v>9.6828515296098807</v>
      </c>
      <c r="W11" s="877">
        <v>50768</v>
      </c>
      <c r="X11" s="873">
        <v>11.031405826261921</v>
      </c>
      <c r="Y11" s="878">
        <f t="shared" si="18"/>
        <v>208375</v>
      </c>
      <c r="Z11" s="873">
        <v>7.9976573513558247</v>
      </c>
      <c r="AA11" s="879">
        <v>7185.3448275862065</v>
      </c>
    </row>
    <row r="12" spans="1:27" ht="14.25" hidden="1">
      <c r="A12" s="1037">
        <v>3</v>
      </c>
      <c r="B12" s="1225">
        <v>377996</v>
      </c>
      <c r="C12" s="873">
        <v>-21.850629750002071</v>
      </c>
      <c r="D12" s="874">
        <v>52872</v>
      </c>
      <c r="E12" s="873">
        <v>-4.7591598515689721</v>
      </c>
      <c r="F12" s="875">
        <v>155774</v>
      </c>
      <c r="G12" s="873">
        <v>-0.25612457899522045</v>
      </c>
      <c r="H12" s="874">
        <v>9968</v>
      </c>
      <c r="I12" s="873">
        <v>-27.150478696192359</v>
      </c>
      <c r="J12" s="875">
        <v>104599</v>
      </c>
      <c r="K12" s="873">
        <v>-17.31042878826208</v>
      </c>
      <c r="L12" s="874">
        <f t="shared" si="17"/>
        <v>701209</v>
      </c>
      <c r="M12" s="873">
        <v>-16.078252554302487</v>
      </c>
      <c r="N12" s="876">
        <v>22619.645161290322</v>
      </c>
      <c r="O12" s="877">
        <v>120512</v>
      </c>
      <c r="P12" s="873">
        <v>-16.532531756036072</v>
      </c>
      <c r="Q12" s="878">
        <v>15306</v>
      </c>
      <c r="R12" s="873">
        <v>-2.2043319915660331</v>
      </c>
      <c r="S12" s="877">
        <v>23809</v>
      </c>
      <c r="T12" s="873">
        <v>1.293341842161233</v>
      </c>
      <c r="U12" s="877">
        <v>3157</v>
      </c>
      <c r="V12" s="873">
        <v>-26.870511929580733</v>
      </c>
      <c r="W12" s="877">
        <v>53878</v>
      </c>
      <c r="X12" s="873">
        <v>-9.6097708284400891</v>
      </c>
      <c r="Y12" s="878">
        <f t="shared" si="18"/>
        <v>216662</v>
      </c>
      <c r="Z12" s="873">
        <v>-12.446001592170076</v>
      </c>
      <c r="AA12" s="879">
        <v>6989.0967741935483</v>
      </c>
    </row>
    <row r="13" spans="1:27" ht="14.25">
      <c r="A13" s="1036" t="s">
        <v>447</v>
      </c>
      <c r="B13" s="1224">
        <v>163972</v>
      </c>
      <c r="C13" s="866">
        <v>-65.822362661641975</v>
      </c>
      <c r="D13" s="867">
        <v>45728</v>
      </c>
      <c r="E13" s="866">
        <v>-12.704503369413745</v>
      </c>
      <c r="F13" s="868">
        <v>140586</v>
      </c>
      <c r="G13" s="866">
        <v>-9.4238240353578639</v>
      </c>
      <c r="H13" s="867">
        <v>9696</v>
      </c>
      <c r="I13" s="866">
        <v>-28.363502031769482</v>
      </c>
      <c r="J13" s="868">
        <v>53936</v>
      </c>
      <c r="K13" s="866">
        <v>-57.223187164418221</v>
      </c>
      <c r="L13" s="867">
        <f t="shared" si="17"/>
        <v>413918</v>
      </c>
      <c r="M13" s="866">
        <v>-49.948366469886885</v>
      </c>
      <c r="N13" s="869">
        <v>13797.266666666666</v>
      </c>
      <c r="O13" s="870">
        <v>61782</v>
      </c>
      <c r="P13" s="866">
        <v>-59.524901403283501</v>
      </c>
      <c r="Q13" s="871">
        <v>13345</v>
      </c>
      <c r="R13" s="866">
        <v>-11.04519397413678</v>
      </c>
      <c r="S13" s="870">
        <v>22780</v>
      </c>
      <c r="T13" s="866">
        <v>-2.1183345507669871</v>
      </c>
      <c r="U13" s="870">
        <v>3086</v>
      </c>
      <c r="V13" s="866">
        <v>-27.592679493195682</v>
      </c>
      <c r="W13" s="870">
        <v>32288</v>
      </c>
      <c r="X13" s="866">
        <v>-48.905733229946357</v>
      </c>
      <c r="Y13" s="871">
        <f t="shared" si="18"/>
        <v>133281</v>
      </c>
      <c r="Z13" s="866">
        <v>-48.415075937021037</v>
      </c>
      <c r="AA13" s="872">
        <v>4442.7</v>
      </c>
    </row>
    <row r="14" spans="1:27" ht="14.25">
      <c r="A14" s="1037">
        <v>5</v>
      </c>
      <c r="B14" s="1225">
        <v>139288</v>
      </c>
      <c r="C14" s="873">
        <v>-75.085678307468868</v>
      </c>
      <c r="D14" s="874">
        <v>40743</v>
      </c>
      <c r="E14" s="873">
        <v>-18.435698270339529</v>
      </c>
      <c r="F14" s="875">
        <v>115059</v>
      </c>
      <c r="G14" s="873">
        <v>-21.778590561137779</v>
      </c>
      <c r="H14" s="874">
        <v>8129</v>
      </c>
      <c r="I14" s="873">
        <v>-41.727598566308245</v>
      </c>
      <c r="J14" s="875">
        <v>47430</v>
      </c>
      <c r="K14" s="873">
        <v>-67.930383983447939</v>
      </c>
      <c r="L14" s="874">
        <f t="shared" si="17"/>
        <v>350649</v>
      </c>
      <c r="M14" s="873">
        <v>-61.801318356662208</v>
      </c>
      <c r="N14" s="876">
        <v>11311.258064516129</v>
      </c>
      <c r="O14" s="877">
        <v>52915</v>
      </c>
      <c r="P14" s="873">
        <v>-72.118449824801758</v>
      </c>
      <c r="Q14" s="878">
        <v>11617</v>
      </c>
      <c r="R14" s="873">
        <v>-20.355135061017414</v>
      </c>
      <c r="S14" s="877">
        <v>19353</v>
      </c>
      <c r="T14" s="873">
        <v>-11.670470104974894</v>
      </c>
      <c r="U14" s="877">
        <v>2416</v>
      </c>
      <c r="V14" s="873">
        <v>-46.179550011138339</v>
      </c>
      <c r="W14" s="877">
        <v>30520</v>
      </c>
      <c r="X14" s="873">
        <v>-58.732219157336793</v>
      </c>
      <c r="Y14" s="878">
        <f t="shared" si="18"/>
        <v>116821</v>
      </c>
      <c r="Z14" s="873">
        <v>-61.663592867034644</v>
      </c>
      <c r="AA14" s="879">
        <v>3768.4193548387098</v>
      </c>
    </row>
    <row r="15" spans="1:27" ht="14.25">
      <c r="A15" s="1037">
        <v>6</v>
      </c>
      <c r="B15" s="1225">
        <v>259429</v>
      </c>
      <c r="C15" s="873">
        <v>-29.168270714053634</v>
      </c>
      <c r="D15" s="874">
        <v>47100</v>
      </c>
      <c r="E15" s="873">
        <v>-4.161155763556823</v>
      </c>
      <c r="F15" s="875">
        <v>131337</v>
      </c>
      <c r="G15" s="873">
        <v>-9.7848635133464317</v>
      </c>
      <c r="H15" s="874">
        <v>9290</v>
      </c>
      <c r="I15" s="873">
        <v>-33.704417326768002</v>
      </c>
      <c r="J15" s="875">
        <v>76609</v>
      </c>
      <c r="K15" s="873">
        <v>-25.844077902969765</v>
      </c>
      <c r="L15" s="874">
        <f t="shared" si="17"/>
        <v>523765</v>
      </c>
      <c r="M15" s="873">
        <v>-22.783716565753952</v>
      </c>
      <c r="N15" s="876">
        <v>17458.833333333332</v>
      </c>
      <c r="O15" s="877">
        <v>80212</v>
      </c>
      <c r="P15" s="873">
        <v>-29.349798298307118</v>
      </c>
      <c r="Q15" s="878">
        <v>13171</v>
      </c>
      <c r="R15" s="873">
        <v>-6.1292851543011899</v>
      </c>
      <c r="S15" s="877">
        <v>21272</v>
      </c>
      <c r="T15" s="873">
        <v>-3.6419641239354927</v>
      </c>
      <c r="U15" s="877">
        <v>2819</v>
      </c>
      <c r="V15" s="873">
        <v>-33.119810201660741</v>
      </c>
      <c r="W15" s="877">
        <v>39509</v>
      </c>
      <c r="X15" s="873">
        <v>-23.491479473276534</v>
      </c>
      <c r="Y15" s="878">
        <f t="shared" si="18"/>
        <v>156983</v>
      </c>
      <c r="Z15" s="873">
        <v>-23.607758788492227</v>
      </c>
      <c r="AA15" s="879">
        <v>5232.7666666666664</v>
      </c>
    </row>
    <row r="16" spans="1:27" ht="14.25">
      <c r="A16" s="1036">
        <v>7</v>
      </c>
      <c r="B16" s="1224">
        <v>321276</v>
      </c>
      <c r="C16" s="866">
        <v>-24.69446593066592</v>
      </c>
      <c r="D16" s="867">
        <v>48005</v>
      </c>
      <c r="E16" s="866">
        <v>-8.7288006692524114</v>
      </c>
      <c r="F16" s="868">
        <v>139189</v>
      </c>
      <c r="G16" s="866">
        <v>-10.590585575168943</v>
      </c>
      <c r="H16" s="867">
        <v>9063</v>
      </c>
      <c r="I16" s="866">
        <v>-31.697942572914307</v>
      </c>
      <c r="J16" s="868">
        <v>88225</v>
      </c>
      <c r="K16" s="866">
        <v>-21.917868837950259</v>
      </c>
      <c r="L16" s="867">
        <f t="shared" si="17"/>
        <v>605758</v>
      </c>
      <c r="M16" s="866">
        <v>-20.416574154482426</v>
      </c>
      <c r="N16" s="869">
        <v>19540.580645161292</v>
      </c>
      <c r="O16" s="870">
        <v>100389</v>
      </c>
      <c r="P16" s="866">
        <v>-18.390888693785968</v>
      </c>
      <c r="Q16" s="871">
        <v>13430</v>
      </c>
      <c r="R16" s="866">
        <v>-10.633484162895924</v>
      </c>
      <c r="S16" s="870">
        <v>21929</v>
      </c>
      <c r="T16" s="866">
        <v>-3.6723039754008369</v>
      </c>
      <c r="U16" s="870">
        <v>2789</v>
      </c>
      <c r="V16" s="866">
        <v>-29.159258318516635</v>
      </c>
      <c r="W16" s="870">
        <v>44135</v>
      </c>
      <c r="X16" s="866">
        <v>-14.710031499410592</v>
      </c>
      <c r="Y16" s="871">
        <f t="shared" si="18"/>
        <v>182672</v>
      </c>
      <c r="Z16" s="866">
        <v>-15.620655091020797</v>
      </c>
      <c r="AA16" s="872">
        <v>5892.6451612903229</v>
      </c>
    </row>
    <row r="17" spans="1:27" ht="14.25">
      <c r="A17" s="1037">
        <v>8</v>
      </c>
      <c r="B17" s="1225">
        <v>381219</v>
      </c>
      <c r="C17" s="873">
        <v>-42.693999404720742</v>
      </c>
      <c r="D17" s="874">
        <v>45639</v>
      </c>
      <c r="E17" s="873">
        <v>-8.8022540164655041</v>
      </c>
      <c r="F17" s="875">
        <v>128660</v>
      </c>
      <c r="G17" s="873">
        <v>-9.3720283168386551</v>
      </c>
      <c r="H17" s="874">
        <v>8366</v>
      </c>
      <c r="I17" s="873">
        <v>-31.872964169381113</v>
      </c>
      <c r="J17" s="875">
        <v>104278</v>
      </c>
      <c r="K17" s="873">
        <v>-32.204690110718857</v>
      </c>
      <c r="L17" s="874">
        <f t="shared" si="17"/>
        <v>668162</v>
      </c>
      <c r="M17" s="873">
        <v>-34.707466560347719</v>
      </c>
      <c r="N17" s="876">
        <v>21553.612903225807</v>
      </c>
      <c r="O17" s="877">
        <v>124838</v>
      </c>
      <c r="P17" s="873">
        <v>-35.992329621198138</v>
      </c>
      <c r="Q17" s="878">
        <v>12404</v>
      </c>
      <c r="R17" s="873">
        <v>-12.233779098563646</v>
      </c>
      <c r="S17" s="877">
        <v>20829</v>
      </c>
      <c r="T17" s="873">
        <v>-5.968127849758476</v>
      </c>
      <c r="U17" s="877">
        <v>2647</v>
      </c>
      <c r="V17" s="873">
        <v>-32.936407398023817</v>
      </c>
      <c r="W17" s="877">
        <v>54159</v>
      </c>
      <c r="X17" s="873">
        <v>-21.590514246004165</v>
      </c>
      <c r="Y17" s="878">
        <f t="shared" si="18"/>
        <v>214877</v>
      </c>
      <c r="Z17" s="873">
        <v>-29.395509612635905</v>
      </c>
      <c r="AA17" s="879">
        <v>6931.5161290322585</v>
      </c>
    </row>
    <row r="18" spans="1:27" ht="14.25">
      <c r="A18" s="1037">
        <v>9</v>
      </c>
      <c r="B18" s="1225">
        <v>353316</v>
      </c>
      <c r="C18" s="873">
        <v>-20.910440110223426</v>
      </c>
      <c r="D18" s="874">
        <v>47337</v>
      </c>
      <c r="E18" s="873">
        <v>-8.5964200892081344</v>
      </c>
      <c r="F18" s="875">
        <v>130917</v>
      </c>
      <c r="G18" s="873">
        <v>-10.215824377798965</v>
      </c>
      <c r="H18" s="874">
        <v>9822</v>
      </c>
      <c r="I18" s="873">
        <v>-27.174316008007715</v>
      </c>
      <c r="J18" s="875">
        <v>99854</v>
      </c>
      <c r="K18" s="873">
        <v>-18.767033020671477</v>
      </c>
      <c r="L18" s="874">
        <f t="shared" si="17"/>
        <v>641246</v>
      </c>
      <c r="M18" s="873">
        <v>-17.867000708301472</v>
      </c>
      <c r="N18" s="876">
        <v>21374.866666666665</v>
      </c>
      <c r="O18" s="877">
        <v>116408</v>
      </c>
      <c r="P18" s="873">
        <v>-14.220447143088732</v>
      </c>
      <c r="Q18" s="878">
        <v>13143</v>
      </c>
      <c r="R18" s="873">
        <v>-10.53097345132743</v>
      </c>
      <c r="S18" s="877">
        <v>22320</v>
      </c>
      <c r="T18" s="873">
        <v>-5.820982402722219E-2</v>
      </c>
      <c r="U18" s="877">
        <v>3180</v>
      </c>
      <c r="V18" s="873">
        <v>-25.509486999297259</v>
      </c>
      <c r="W18" s="877">
        <v>52006</v>
      </c>
      <c r="X18" s="873">
        <v>-9.8260884642727078</v>
      </c>
      <c r="Y18" s="878">
        <f t="shared" si="18"/>
        <v>207057</v>
      </c>
      <c r="Z18" s="873">
        <v>-11.767112255029378</v>
      </c>
      <c r="AA18" s="879">
        <v>6901.9</v>
      </c>
    </row>
    <row r="19" spans="1:27" ht="14.25">
      <c r="A19" s="1036">
        <v>10</v>
      </c>
      <c r="B19" s="1224">
        <v>349572</v>
      </c>
      <c r="C19" s="866">
        <v>-16.373735996382919</v>
      </c>
      <c r="D19" s="867">
        <v>50221</v>
      </c>
      <c r="E19" s="866">
        <v>-4.2899069980179894</v>
      </c>
      <c r="F19" s="868">
        <v>141141</v>
      </c>
      <c r="G19" s="866">
        <v>-7.5842696629213506</v>
      </c>
      <c r="H19" s="867">
        <v>11064</v>
      </c>
      <c r="I19" s="866">
        <v>-23.974438260152542</v>
      </c>
      <c r="J19" s="868">
        <v>103014</v>
      </c>
      <c r="K19" s="866">
        <v>-13.148243387938518</v>
      </c>
      <c r="L19" s="867">
        <f t="shared" si="17"/>
        <v>655012</v>
      </c>
      <c r="M19" s="866">
        <v>-13.401156833581229</v>
      </c>
      <c r="N19" s="869">
        <v>21129.419354838708</v>
      </c>
      <c r="O19" s="870">
        <v>116174</v>
      </c>
      <c r="P19" s="866">
        <v>-16.542266219351877</v>
      </c>
      <c r="Q19" s="871">
        <v>14112</v>
      </c>
      <c r="R19" s="866">
        <v>-11.043872919818455</v>
      </c>
      <c r="S19" s="870">
        <v>22987</v>
      </c>
      <c r="T19" s="866">
        <v>-1.4617626886145429</v>
      </c>
      <c r="U19" s="870">
        <v>3658</v>
      </c>
      <c r="V19" s="866">
        <v>-23.870967741935488</v>
      </c>
      <c r="W19" s="870">
        <v>53490</v>
      </c>
      <c r="X19" s="866">
        <v>-13.418582065393336</v>
      </c>
      <c r="Y19" s="871">
        <f t="shared" si="18"/>
        <v>210421</v>
      </c>
      <c r="Z19" s="866">
        <v>-14.106164635191732</v>
      </c>
      <c r="AA19" s="872">
        <v>6787.7741935483873</v>
      </c>
    </row>
    <row r="20" spans="1:27" ht="14.25">
      <c r="A20" s="1037">
        <v>11</v>
      </c>
      <c r="B20" s="1225">
        <v>368339</v>
      </c>
      <c r="C20" s="873">
        <v>-17.795051710208586</v>
      </c>
      <c r="D20" s="874">
        <v>48829</v>
      </c>
      <c r="E20" s="873">
        <v>-4.7462057664546808</v>
      </c>
      <c r="F20" s="875">
        <v>136784</v>
      </c>
      <c r="G20" s="873">
        <v>-8.6193765616022873</v>
      </c>
      <c r="H20" s="874">
        <v>10758</v>
      </c>
      <c r="I20" s="873">
        <v>-30.834512022630832</v>
      </c>
      <c r="J20" s="875">
        <v>104622</v>
      </c>
      <c r="K20" s="873">
        <v>-14.057584096603282</v>
      </c>
      <c r="L20" s="874">
        <f t="shared" si="17"/>
        <v>669332</v>
      </c>
      <c r="M20" s="873">
        <v>-14.876938005445684</v>
      </c>
      <c r="N20" s="876">
        <v>22311.066666666666</v>
      </c>
      <c r="O20" s="877">
        <v>124058</v>
      </c>
      <c r="P20" s="873">
        <v>-13.527341163349949</v>
      </c>
      <c r="Q20" s="878">
        <v>13633</v>
      </c>
      <c r="R20" s="873">
        <v>-10.527006628601432</v>
      </c>
      <c r="S20" s="877">
        <v>22391</v>
      </c>
      <c r="T20" s="873">
        <v>-1.4220304657920235</v>
      </c>
      <c r="U20" s="877">
        <v>3884</v>
      </c>
      <c r="V20" s="873">
        <v>-22.737219017306543</v>
      </c>
      <c r="W20" s="877">
        <v>53283</v>
      </c>
      <c r="X20" s="873">
        <v>-12.250914001515101</v>
      </c>
      <c r="Y20" s="878">
        <f t="shared" si="18"/>
        <v>217249</v>
      </c>
      <c r="Z20" s="873">
        <v>-12.103655452835149</v>
      </c>
      <c r="AA20" s="879">
        <v>7241.6333333333332</v>
      </c>
    </row>
    <row r="21" spans="1:27" ht="14.25">
      <c r="A21" s="1037">
        <v>12</v>
      </c>
      <c r="B21" s="1225">
        <v>302313</v>
      </c>
      <c r="C21" s="873">
        <v>-33.294425260092012</v>
      </c>
      <c r="D21" s="874">
        <v>49843</v>
      </c>
      <c r="E21" s="873">
        <v>-2.3739104886886686</v>
      </c>
      <c r="F21" s="875">
        <v>148172</v>
      </c>
      <c r="G21" s="873">
        <v>-6.7026829621514068</v>
      </c>
      <c r="H21" s="874">
        <v>10758</v>
      </c>
      <c r="I21" s="873">
        <v>-10.906832298136649</v>
      </c>
      <c r="J21" s="875">
        <v>86996</v>
      </c>
      <c r="K21" s="873">
        <v>-26.121183813850791</v>
      </c>
      <c r="L21" s="874">
        <f t="shared" si="17"/>
        <v>598082</v>
      </c>
      <c r="M21" s="873">
        <v>-24.570977428626563</v>
      </c>
      <c r="N21" s="876">
        <v>19292.967741935485</v>
      </c>
      <c r="O21" s="877">
        <v>93225</v>
      </c>
      <c r="P21" s="873">
        <v>-28.649058221143907</v>
      </c>
      <c r="Q21" s="878">
        <v>13873</v>
      </c>
      <c r="R21" s="873">
        <v>-6.4594430584586355</v>
      </c>
      <c r="S21" s="877">
        <v>23646</v>
      </c>
      <c r="T21" s="873">
        <v>0.42470058608681249</v>
      </c>
      <c r="U21" s="877">
        <v>3497</v>
      </c>
      <c r="V21" s="873">
        <v>-0.96290002832059018</v>
      </c>
      <c r="W21" s="877">
        <v>43102</v>
      </c>
      <c r="X21" s="873">
        <v>-20.787311855622736</v>
      </c>
      <c r="Y21" s="878">
        <f t="shared" si="18"/>
        <v>177343</v>
      </c>
      <c r="Z21" s="873">
        <v>-21.867758108715385</v>
      </c>
      <c r="AA21" s="879">
        <v>5720.7419354838712</v>
      </c>
    </row>
    <row r="22" spans="1:27" ht="14.25">
      <c r="A22" s="1036" t="s">
        <v>324</v>
      </c>
      <c r="B22" s="1224">
        <v>240379</v>
      </c>
      <c r="C22" s="866">
        <f t="shared" ref="C22:C36" si="19">(B22/B10-1)*100</f>
        <v>-48.082065149309507</v>
      </c>
      <c r="D22" s="867">
        <v>42633</v>
      </c>
      <c r="E22" s="866">
        <f t="shared" ref="E22:E36" si="20">(D22/D10-1)*100</f>
        <v>-7.2348666173462695</v>
      </c>
      <c r="F22" s="868">
        <v>129039</v>
      </c>
      <c r="G22" s="866">
        <f t="shared" ref="G22:G36" si="21">(F22/F10-1)*100</f>
        <v>-8.1605636810077939</v>
      </c>
      <c r="H22" s="867">
        <v>8523</v>
      </c>
      <c r="I22" s="866">
        <f t="shared" ref="I22:I36" si="22">(H22/H10-1)*100</f>
        <v>-26.08620241089238</v>
      </c>
      <c r="J22" s="868">
        <v>74764</v>
      </c>
      <c r="K22" s="866">
        <f t="shared" ref="K22:K36" si="23">(J22/J10-1)*100</f>
        <v>-37.309027486625638</v>
      </c>
      <c r="L22" s="867">
        <f t="shared" si="17"/>
        <v>495338</v>
      </c>
      <c r="M22" s="866">
        <f t="shared" ref="M22:M36" si="24">(L22/L10-1)*100</f>
        <v>-36.515475809035571</v>
      </c>
      <c r="N22" s="869">
        <v>15978.645161290322</v>
      </c>
      <c r="O22" s="870">
        <v>80813</v>
      </c>
      <c r="P22" s="866">
        <f t="shared" ref="P22:P36" si="25">(O22/O10-1)*100</f>
        <v>-44.44314588202942</v>
      </c>
      <c r="Q22" s="871">
        <v>12326</v>
      </c>
      <c r="R22" s="866">
        <f t="shared" ref="R22:R36" si="26">(Q22/Q10-1)*100</f>
        <v>-12.951977401129945</v>
      </c>
      <c r="S22" s="870">
        <v>22743</v>
      </c>
      <c r="T22" s="866">
        <f t="shared" ref="T22:T36" si="27">(S22/S10-1)*100</f>
        <v>-0.25437480812244839</v>
      </c>
      <c r="U22" s="870">
        <v>2707</v>
      </c>
      <c r="V22" s="866">
        <f t="shared" ref="V22:V36" si="28">(U22/U10-1)*100</f>
        <v>-24.84730705163798</v>
      </c>
      <c r="W22" s="870">
        <v>38945</v>
      </c>
      <c r="X22" s="866">
        <f t="shared" ref="X22:X36" si="29">(W22/W10-1)*100</f>
        <v>-33.038170563961486</v>
      </c>
      <c r="Y22" s="871">
        <f t="shared" si="18"/>
        <v>157534</v>
      </c>
      <c r="Z22" s="866">
        <f t="shared" ref="Z22:Z36" si="30">(Y22/Y10-1)*100</f>
        <v>-35.485271292432316</v>
      </c>
      <c r="AA22" s="872">
        <v>5081.7419354838712</v>
      </c>
    </row>
    <row r="23" spans="1:27" ht="14.25">
      <c r="A23" s="1037">
        <v>2</v>
      </c>
      <c r="B23" s="1225">
        <v>224842</v>
      </c>
      <c r="C23" s="873">
        <f t="shared" si="19"/>
        <v>-39.686686874647926</v>
      </c>
      <c r="D23" s="874">
        <v>44185</v>
      </c>
      <c r="E23" s="873">
        <f t="shared" si="20"/>
        <v>-7.6709294550317608</v>
      </c>
      <c r="F23" s="875">
        <v>128550</v>
      </c>
      <c r="G23" s="873">
        <f t="shared" si="21"/>
        <v>-9.175050870449919</v>
      </c>
      <c r="H23" s="874">
        <v>8960</v>
      </c>
      <c r="I23" s="873">
        <f t="shared" si="22"/>
        <v>-17.006298629121897</v>
      </c>
      <c r="J23" s="875">
        <v>71372</v>
      </c>
      <c r="K23" s="873">
        <f t="shared" si="23"/>
        <v>-31.24482207194189</v>
      </c>
      <c r="L23" s="874">
        <f t="shared" si="17"/>
        <v>477909</v>
      </c>
      <c r="M23" s="873">
        <f t="shared" si="24"/>
        <v>-29.385298706825225</v>
      </c>
      <c r="N23" s="876">
        <v>17068.178571428572</v>
      </c>
      <c r="O23" s="877">
        <v>82585</v>
      </c>
      <c r="P23" s="873">
        <f t="shared" si="25"/>
        <v>-29.672996678872522</v>
      </c>
      <c r="Q23" s="878">
        <v>12577</v>
      </c>
      <c r="R23" s="873">
        <f t="shared" si="26"/>
        <v>-8.6438585022154406</v>
      </c>
      <c r="S23" s="877">
        <v>21711</v>
      </c>
      <c r="T23" s="873">
        <f t="shared" si="27"/>
        <v>-3.5152430895031506</v>
      </c>
      <c r="U23" s="877">
        <v>2669</v>
      </c>
      <c r="V23" s="873">
        <f t="shared" si="28"/>
        <v>-31.704196519959062</v>
      </c>
      <c r="W23" s="877">
        <v>38948</v>
      </c>
      <c r="X23" s="873">
        <f t="shared" si="29"/>
        <v>-23.282382603214625</v>
      </c>
      <c r="Y23" s="878">
        <f t="shared" si="18"/>
        <v>158490</v>
      </c>
      <c r="Z23" s="873">
        <f t="shared" si="30"/>
        <v>-23.940011997600475</v>
      </c>
      <c r="AA23" s="879">
        <v>5660.3571428571431</v>
      </c>
    </row>
    <row r="24" spans="1:27" ht="14.25">
      <c r="A24" s="1037">
        <v>3</v>
      </c>
      <c r="B24" s="1226">
        <v>359377</v>
      </c>
      <c r="C24" s="880">
        <f t="shared" si="19"/>
        <v>-4.9257134996137486</v>
      </c>
      <c r="D24" s="881">
        <v>52760</v>
      </c>
      <c r="E24" s="880">
        <f t="shared" si="20"/>
        <v>-0.21183234982599108</v>
      </c>
      <c r="F24" s="881">
        <v>151578</v>
      </c>
      <c r="G24" s="880">
        <f t="shared" si="21"/>
        <v>-2.693645922939647</v>
      </c>
      <c r="H24" s="881">
        <v>10515</v>
      </c>
      <c r="I24" s="880">
        <f t="shared" si="22"/>
        <v>5.4875601926163808</v>
      </c>
      <c r="J24" s="881">
        <v>101373</v>
      </c>
      <c r="K24" s="880">
        <f t="shared" si="23"/>
        <v>-3.0841595043929693</v>
      </c>
      <c r="L24" s="882">
        <f t="shared" si="17"/>
        <v>675603</v>
      </c>
      <c r="M24" s="880">
        <f t="shared" si="24"/>
        <v>-3.6516930045107809</v>
      </c>
      <c r="N24" s="883">
        <v>21793.645161290322</v>
      </c>
      <c r="O24" s="884">
        <v>112126</v>
      </c>
      <c r="P24" s="880">
        <f t="shared" si="25"/>
        <v>-6.9586431226765777</v>
      </c>
      <c r="Q24" s="884">
        <v>14993</v>
      </c>
      <c r="R24" s="880">
        <f t="shared" si="26"/>
        <v>-2.0449496929308753</v>
      </c>
      <c r="S24" s="884">
        <v>24038</v>
      </c>
      <c r="T24" s="880">
        <f t="shared" si="27"/>
        <v>0.96182116006551244</v>
      </c>
      <c r="U24" s="884">
        <v>3226</v>
      </c>
      <c r="V24" s="880">
        <f t="shared" si="28"/>
        <v>2.1856192587899947</v>
      </c>
      <c r="W24" s="884">
        <v>49448</v>
      </c>
      <c r="X24" s="880">
        <f t="shared" si="29"/>
        <v>-8.2222799658487666</v>
      </c>
      <c r="Y24" s="885">
        <f t="shared" si="18"/>
        <v>203831</v>
      </c>
      <c r="Z24" s="880">
        <f t="shared" si="30"/>
        <v>-5.9221275535165319</v>
      </c>
      <c r="AA24" s="886">
        <v>6575.1935483870966</v>
      </c>
    </row>
    <row r="25" spans="1:27" ht="14.25">
      <c r="A25" s="1036">
        <v>4</v>
      </c>
      <c r="B25" s="889">
        <v>260439</v>
      </c>
      <c r="C25" s="887">
        <f t="shared" si="19"/>
        <v>58.831385846364</v>
      </c>
      <c r="D25" s="888">
        <v>47934</v>
      </c>
      <c r="E25" s="887">
        <f t="shared" si="20"/>
        <v>4.8241777466760061</v>
      </c>
      <c r="F25" s="889">
        <v>145086</v>
      </c>
      <c r="G25" s="887">
        <f t="shared" si="21"/>
        <v>3.2008877128590241</v>
      </c>
      <c r="H25" s="888">
        <v>9885</v>
      </c>
      <c r="I25" s="887">
        <f t="shared" si="22"/>
        <v>1.9492574257425677</v>
      </c>
      <c r="J25" s="889">
        <v>78235</v>
      </c>
      <c r="K25" s="887">
        <f t="shared" si="23"/>
        <v>45.051542568970639</v>
      </c>
      <c r="L25" s="888">
        <f t="shared" si="17"/>
        <v>541579</v>
      </c>
      <c r="M25" s="887">
        <f t="shared" si="24"/>
        <v>30.842099159736946</v>
      </c>
      <c r="N25" s="890">
        <v>18052.633333333335</v>
      </c>
      <c r="O25" s="891">
        <v>87361</v>
      </c>
      <c r="P25" s="887">
        <f t="shared" si="25"/>
        <v>41.40202648020459</v>
      </c>
      <c r="Q25" s="892">
        <v>13364</v>
      </c>
      <c r="R25" s="887">
        <f t="shared" si="26"/>
        <v>0.1423754215061912</v>
      </c>
      <c r="S25" s="891">
        <v>22375</v>
      </c>
      <c r="T25" s="887">
        <f t="shared" si="27"/>
        <v>-1.7778753292361671</v>
      </c>
      <c r="U25" s="891">
        <v>2922</v>
      </c>
      <c r="V25" s="887">
        <f t="shared" si="28"/>
        <v>-5.3143227478937183</v>
      </c>
      <c r="W25" s="891">
        <v>42920</v>
      </c>
      <c r="X25" s="887">
        <f t="shared" si="29"/>
        <v>32.928642220019832</v>
      </c>
      <c r="Y25" s="892">
        <f t="shared" si="18"/>
        <v>168942</v>
      </c>
      <c r="Z25" s="887">
        <f t="shared" si="30"/>
        <v>26.756251828842824</v>
      </c>
      <c r="AA25" s="893">
        <v>5631.4</v>
      </c>
    </row>
    <row r="26" spans="1:27" ht="14.25">
      <c r="A26" s="1037">
        <v>5</v>
      </c>
      <c r="B26" s="1225">
        <v>241561</v>
      </c>
      <c r="C26" s="873">
        <f t="shared" si="19"/>
        <v>73.425564298432036</v>
      </c>
      <c r="D26" s="874">
        <v>42987</v>
      </c>
      <c r="E26" s="873">
        <f t="shared" si="20"/>
        <v>5.5076945733009364</v>
      </c>
      <c r="F26" s="875">
        <v>128894</v>
      </c>
      <c r="G26" s="873">
        <f t="shared" si="21"/>
        <v>12.024265811453262</v>
      </c>
      <c r="H26" s="874">
        <v>8146</v>
      </c>
      <c r="I26" s="873">
        <f t="shared" si="22"/>
        <v>0.20912781399926583</v>
      </c>
      <c r="J26" s="875">
        <v>76993</v>
      </c>
      <c r="K26" s="873">
        <f t="shared" si="23"/>
        <v>62.329749103942646</v>
      </c>
      <c r="L26" s="874">
        <f t="shared" si="17"/>
        <v>498581</v>
      </c>
      <c r="M26" s="873">
        <f t="shared" si="24"/>
        <v>42.18805700287183</v>
      </c>
      <c r="N26" s="876">
        <v>16083.258064516129</v>
      </c>
      <c r="O26" s="877">
        <v>84341</v>
      </c>
      <c r="P26" s="873">
        <f t="shared" si="25"/>
        <v>59.389587073608617</v>
      </c>
      <c r="Q26" s="878">
        <v>11797</v>
      </c>
      <c r="R26" s="873">
        <f t="shared" si="26"/>
        <v>1.5494533872772553</v>
      </c>
      <c r="S26" s="877">
        <v>20631</v>
      </c>
      <c r="T26" s="873">
        <f t="shared" si="27"/>
        <v>6.60362734459774</v>
      </c>
      <c r="U26" s="877">
        <v>2558</v>
      </c>
      <c r="V26" s="873">
        <f t="shared" si="28"/>
        <v>5.8774834437086199</v>
      </c>
      <c r="W26" s="877">
        <v>41699</v>
      </c>
      <c r="X26" s="873">
        <f t="shared" si="29"/>
        <v>36.628440366972484</v>
      </c>
      <c r="Y26" s="878">
        <f t="shared" si="18"/>
        <v>161026</v>
      </c>
      <c r="Z26" s="873">
        <f t="shared" si="30"/>
        <v>37.839943160904291</v>
      </c>
      <c r="AA26" s="879">
        <v>5194.3870967741932</v>
      </c>
    </row>
    <row r="27" spans="1:27" ht="14.25">
      <c r="A27" s="1037">
        <v>6</v>
      </c>
      <c r="B27" s="1225">
        <v>241296</v>
      </c>
      <c r="C27" s="873">
        <f t="shared" si="19"/>
        <v>-6.9895809643486295</v>
      </c>
      <c r="D27" s="874">
        <v>47704</v>
      </c>
      <c r="E27" s="873">
        <f t="shared" si="20"/>
        <v>1.2823779193205986</v>
      </c>
      <c r="F27" s="875">
        <v>138562</v>
      </c>
      <c r="G27" s="873">
        <f t="shared" si="21"/>
        <v>5.501115451091465</v>
      </c>
      <c r="H27" s="874">
        <v>9845</v>
      </c>
      <c r="I27" s="873">
        <f t="shared" si="22"/>
        <v>5.9741657696447792</v>
      </c>
      <c r="J27" s="875">
        <v>74891</v>
      </c>
      <c r="K27" s="873">
        <f t="shared" si="23"/>
        <v>-2.2425563576081164</v>
      </c>
      <c r="L27" s="874">
        <f t="shared" si="17"/>
        <v>512298</v>
      </c>
      <c r="M27" s="873">
        <f t="shared" si="24"/>
        <v>-2.1893406394088988</v>
      </c>
      <c r="N27" s="876">
        <v>17076.599999999999</v>
      </c>
      <c r="O27" s="877">
        <v>72427</v>
      </c>
      <c r="P27" s="873">
        <f t="shared" si="25"/>
        <v>-9.7055303445868439</v>
      </c>
      <c r="Q27" s="878">
        <v>12528</v>
      </c>
      <c r="R27" s="873">
        <f t="shared" si="26"/>
        <v>-4.8819375901602013</v>
      </c>
      <c r="S27" s="877">
        <v>22361</v>
      </c>
      <c r="T27" s="873">
        <f t="shared" si="27"/>
        <v>5.1194057916509994</v>
      </c>
      <c r="U27" s="877">
        <v>2930</v>
      </c>
      <c r="V27" s="873">
        <f t="shared" si="28"/>
        <v>3.9375665129478543</v>
      </c>
      <c r="W27" s="877">
        <v>35367</v>
      </c>
      <c r="X27" s="873">
        <f t="shared" si="29"/>
        <v>-10.48368726113037</v>
      </c>
      <c r="Y27" s="878">
        <f t="shared" si="18"/>
        <v>145613</v>
      </c>
      <c r="Z27" s="873">
        <f t="shared" si="30"/>
        <v>-7.2428224712229987</v>
      </c>
      <c r="AA27" s="879">
        <v>4853.7666666666664</v>
      </c>
    </row>
    <row r="28" spans="1:27" ht="14.25">
      <c r="A28" s="1036">
        <v>7</v>
      </c>
      <c r="B28" s="896">
        <v>358536</v>
      </c>
      <c r="C28" s="894">
        <f t="shared" si="19"/>
        <v>11.597504949015791</v>
      </c>
      <c r="D28" s="895">
        <v>49332</v>
      </c>
      <c r="E28" s="894">
        <f t="shared" si="20"/>
        <v>2.7642953858973085</v>
      </c>
      <c r="F28" s="896">
        <v>140249</v>
      </c>
      <c r="G28" s="894">
        <f t="shared" si="21"/>
        <v>0.76155443318077776</v>
      </c>
      <c r="H28" s="895">
        <v>10118</v>
      </c>
      <c r="I28" s="894">
        <f t="shared" si="22"/>
        <v>11.640737062782748</v>
      </c>
      <c r="J28" s="896">
        <v>101568</v>
      </c>
      <c r="K28" s="894">
        <f t="shared" si="23"/>
        <v>15.123831113629915</v>
      </c>
      <c r="L28" s="895">
        <f t="shared" si="17"/>
        <v>659803</v>
      </c>
      <c r="M28" s="894">
        <f t="shared" si="24"/>
        <v>8.9218796945314871</v>
      </c>
      <c r="N28" s="897">
        <v>21283.967741935485</v>
      </c>
      <c r="O28" s="898">
        <v>107831</v>
      </c>
      <c r="P28" s="894">
        <f t="shared" si="25"/>
        <v>7.4131627967207514</v>
      </c>
      <c r="Q28" s="899">
        <v>13016</v>
      </c>
      <c r="R28" s="894">
        <f t="shared" si="26"/>
        <v>-3.0826507818317195</v>
      </c>
      <c r="S28" s="898">
        <v>22116</v>
      </c>
      <c r="T28" s="894">
        <f t="shared" si="27"/>
        <v>0.85275206347759092</v>
      </c>
      <c r="U28" s="898">
        <v>3036</v>
      </c>
      <c r="V28" s="894">
        <f t="shared" si="28"/>
        <v>8.8562208676945087</v>
      </c>
      <c r="W28" s="898">
        <v>47291</v>
      </c>
      <c r="X28" s="894">
        <f t="shared" si="29"/>
        <v>7.1507873569729208</v>
      </c>
      <c r="Y28" s="899">
        <f t="shared" si="18"/>
        <v>193290</v>
      </c>
      <c r="Z28" s="894">
        <f t="shared" si="30"/>
        <v>5.8126040115617172</v>
      </c>
      <c r="AA28" s="900">
        <v>6235.1612903225805</v>
      </c>
    </row>
    <row r="29" spans="1:27" ht="14.25">
      <c r="A29" s="1037">
        <v>8</v>
      </c>
      <c r="B29" s="1225">
        <v>382166</v>
      </c>
      <c r="C29" s="873">
        <f t="shared" si="19"/>
        <v>0.24841364150265388</v>
      </c>
      <c r="D29" s="874">
        <v>45804</v>
      </c>
      <c r="E29" s="873">
        <f t="shared" si="20"/>
        <v>0.36153289949385492</v>
      </c>
      <c r="F29" s="875">
        <v>132372</v>
      </c>
      <c r="G29" s="873">
        <f t="shared" si="21"/>
        <v>2.8851235815327225</v>
      </c>
      <c r="H29" s="874">
        <v>9233</v>
      </c>
      <c r="I29" s="873">
        <f t="shared" si="22"/>
        <v>10.363375567774336</v>
      </c>
      <c r="J29" s="875">
        <v>99780</v>
      </c>
      <c r="K29" s="873">
        <f t="shared" si="23"/>
        <v>-4.3134697635167534</v>
      </c>
      <c r="L29" s="874">
        <f t="shared" si="17"/>
        <v>669355</v>
      </c>
      <c r="M29" s="873">
        <f t="shared" si="24"/>
        <v>0.17854951344136172</v>
      </c>
      <c r="N29" s="876">
        <v>21592.096774193549</v>
      </c>
      <c r="O29" s="877">
        <v>106158</v>
      </c>
      <c r="P29" s="873">
        <f t="shared" si="25"/>
        <v>-14.963392556753552</v>
      </c>
      <c r="Q29" s="878">
        <v>12509</v>
      </c>
      <c r="R29" s="873">
        <f t="shared" si="26"/>
        <v>0.84650112866817562</v>
      </c>
      <c r="S29" s="877">
        <v>22293</v>
      </c>
      <c r="T29" s="873">
        <f t="shared" si="27"/>
        <v>7.0286619616880319</v>
      </c>
      <c r="U29" s="877">
        <v>3012</v>
      </c>
      <c r="V29" s="873">
        <f t="shared" si="28"/>
        <v>13.789195315451463</v>
      </c>
      <c r="W29" s="877">
        <v>44368</v>
      </c>
      <c r="X29" s="873">
        <f t="shared" si="29"/>
        <v>-18.078251075536844</v>
      </c>
      <c r="Y29" s="878">
        <f t="shared" si="18"/>
        <v>188340</v>
      </c>
      <c r="Z29" s="873">
        <f t="shared" si="30"/>
        <v>-12.349855964109702</v>
      </c>
      <c r="AA29" s="879">
        <v>6075.4838709677415</v>
      </c>
    </row>
    <row r="30" spans="1:27" ht="14.25">
      <c r="A30" s="1037">
        <v>9</v>
      </c>
      <c r="B30" s="1226">
        <v>280014</v>
      </c>
      <c r="C30" s="880">
        <f t="shared" si="19"/>
        <v>-20.746866827429265</v>
      </c>
      <c r="D30" s="882">
        <v>47260</v>
      </c>
      <c r="E30" s="880">
        <f t="shared" si="20"/>
        <v>-0.1626634556478046</v>
      </c>
      <c r="F30" s="881">
        <v>135576</v>
      </c>
      <c r="G30" s="880">
        <f t="shared" si="21"/>
        <v>3.558743325924052</v>
      </c>
      <c r="H30" s="882">
        <v>9669</v>
      </c>
      <c r="I30" s="880">
        <f t="shared" si="22"/>
        <v>-1.55772755039707</v>
      </c>
      <c r="J30" s="881">
        <v>85971</v>
      </c>
      <c r="K30" s="880">
        <f t="shared" si="23"/>
        <v>-13.903298816271759</v>
      </c>
      <c r="L30" s="882">
        <f t="shared" si="17"/>
        <v>558490</v>
      </c>
      <c r="M30" s="880">
        <f t="shared" si="24"/>
        <v>-12.905499605455628</v>
      </c>
      <c r="N30" s="883">
        <v>18616.333333333332</v>
      </c>
      <c r="O30" s="901">
        <v>84622</v>
      </c>
      <c r="P30" s="880">
        <f t="shared" si="25"/>
        <v>-27.305683458181573</v>
      </c>
      <c r="Q30" s="885">
        <v>12647</v>
      </c>
      <c r="R30" s="880">
        <f t="shared" si="26"/>
        <v>-3.773872023130187</v>
      </c>
      <c r="S30" s="884">
        <v>21842</v>
      </c>
      <c r="T30" s="880">
        <f t="shared" si="27"/>
        <v>-2.1415770609318985</v>
      </c>
      <c r="U30" s="884">
        <v>3239</v>
      </c>
      <c r="V30" s="880">
        <f t="shared" si="28"/>
        <v>1.8553459119496907</v>
      </c>
      <c r="W30" s="884">
        <v>41534</v>
      </c>
      <c r="X30" s="880">
        <f t="shared" si="29"/>
        <v>-20.136138137907167</v>
      </c>
      <c r="Y30" s="885">
        <f t="shared" si="18"/>
        <v>163884</v>
      </c>
      <c r="Z30" s="880">
        <f t="shared" si="30"/>
        <v>-20.850780219939434</v>
      </c>
      <c r="AA30" s="886">
        <v>5462.8</v>
      </c>
    </row>
    <row r="31" spans="1:27" ht="14.25">
      <c r="A31" s="1036">
        <v>10</v>
      </c>
      <c r="B31" s="1224">
        <v>361510</v>
      </c>
      <c r="C31" s="866">
        <f t="shared" si="19"/>
        <v>3.4150332406485573</v>
      </c>
      <c r="D31" s="867">
        <v>50162</v>
      </c>
      <c r="E31" s="866">
        <f t="shared" si="20"/>
        <v>-0.1174807351506324</v>
      </c>
      <c r="F31" s="868">
        <v>140926</v>
      </c>
      <c r="G31" s="866">
        <f t="shared" si="21"/>
        <v>-0.15232993956397767</v>
      </c>
      <c r="H31" s="867">
        <v>11414</v>
      </c>
      <c r="I31" s="866">
        <f t="shared" si="22"/>
        <v>3.163412870571225</v>
      </c>
      <c r="J31" s="868">
        <v>106696</v>
      </c>
      <c r="K31" s="866">
        <f t="shared" si="23"/>
        <v>3.5742714582484014</v>
      </c>
      <c r="L31" s="867">
        <f t="shared" si="17"/>
        <v>670708</v>
      </c>
      <c r="M31" s="866">
        <f t="shared" si="24"/>
        <v>2.3962919763302004</v>
      </c>
      <c r="N31" s="869">
        <v>21635.741935483871</v>
      </c>
      <c r="O31" s="870">
        <v>110673</v>
      </c>
      <c r="P31" s="866">
        <f t="shared" si="25"/>
        <v>-4.7351386713033854</v>
      </c>
      <c r="Q31" s="871">
        <v>13218</v>
      </c>
      <c r="R31" s="866">
        <f t="shared" si="26"/>
        <v>-6.335034013605445</v>
      </c>
      <c r="S31" s="870">
        <v>22321</v>
      </c>
      <c r="T31" s="866">
        <f t="shared" si="27"/>
        <v>-2.8972897724800939</v>
      </c>
      <c r="U31" s="870">
        <v>3807</v>
      </c>
      <c r="V31" s="866">
        <f t="shared" si="28"/>
        <v>4.0732640787315422</v>
      </c>
      <c r="W31" s="870">
        <v>51379</v>
      </c>
      <c r="X31" s="866">
        <f t="shared" si="29"/>
        <v>-3.9465320620676758</v>
      </c>
      <c r="Y31" s="871">
        <f t="shared" si="18"/>
        <v>201398</v>
      </c>
      <c r="Z31" s="866">
        <f t="shared" si="30"/>
        <v>-4.2880701070710625</v>
      </c>
      <c r="AA31" s="872">
        <v>6496.7096774193551</v>
      </c>
    </row>
    <row r="32" spans="1:27" ht="14.25">
      <c r="A32" s="1037">
        <v>11</v>
      </c>
      <c r="B32" s="1225">
        <v>392679</v>
      </c>
      <c r="C32" s="873">
        <f t="shared" si="19"/>
        <v>6.608043134178021</v>
      </c>
      <c r="D32" s="874">
        <v>49058</v>
      </c>
      <c r="E32" s="873">
        <f t="shared" si="20"/>
        <v>0.46898359581395432</v>
      </c>
      <c r="F32" s="875">
        <v>137845</v>
      </c>
      <c r="G32" s="873">
        <f t="shared" si="21"/>
        <v>0.77567551760440168</v>
      </c>
      <c r="H32" s="874">
        <v>11874</v>
      </c>
      <c r="I32" s="873">
        <f t="shared" si="22"/>
        <v>10.373675404350259</v>
      </c>
      <c r="J32" s="875">
        <v>110332</v>
      </c>
      <c r="K32" s="873">
        <f t="shared" si="23"/>
        <v>5.4577431133031373</v>
      </c>
      <c r="L32" s="874">
        <f t="shared" si="17"/>
        <v>701788</v>
      </c>
      <c r="M32" s="873">
        <f t="shared" si="24"/>
        <v>4.8490136434534703</v>
      </c>
      <c r="N32" s="876">
        <v>23392.933333333334</v>
      </c>
      <c r="O32" s="877">
        <v>122517</v>
      </c>
      <c r="P32" s="873">
        <f t="shared" si="25"/>
        <v>-1.2421609247287524</v>
      </c>
      <c r="Q32" s="878">
        <v>13599</v>
      </c>
      <c r="R32" s="873">
        <f t="shared" si="26"/>
        <v>-0.24939485072984491</v>
      </c>
      <c r="S32" s="877">
        <v>22830</v>
      </c>
      <c r="T32" s="873">
        <f t="shared" si="27"/>
        <v>1.9606091733285647</v>
      </c>
      <c r="U32" s="877">
        <v>4156</v>
      </c>
      <c r="V32" s="873">
        <f t="shared" si="28"/>
        <v>7.0030895983522079</v>
      </c>
      <c r="W32" s="877">
        <v>52696</v>
      </c>
      <c r="X32" s="873">
        <f t="shared" si="29"/>
        <v>-1.1016646960569032</v>
      </c>
      <c r="Y32" s="878">
        <f t="shared" si="18"/>
        <v>215798</v>
      </c>
      <c r="Z32" s="873">
        <f t="shared" si="30"/>
        <v>-0.66789720551072573</v>
      </c>
      <c r="AA32" s="879">
        <v>7193.2666666666664</v>
      </c>
    </row>
    <row r="33" spans="1:27" ht="14.25">
      <c r="A33" s="1037">
        <v>12</v>
      </c>
      <c r="B33" s="1225">
        <v>415862</v>
      </c>
      <c r="C33" s="873">
        <f t="shared" si="19"/>
        <v>37.560078461726754</v>
      </c>
      <c r="D33" s="874">
        <v>49668</v>
      </c>
      <c r="E33" s="873">
        <f t="shared" si="20"/>
        <v>-0.35110246172983528</v>
      </c>
      <c r="F33" s="875">
        <v>148238</v>
      </c>
      <c r="G33" s="873">
        <f t="shared" si="21"/>
        <v>4.4542828604599016E-2</v>
      </c>
      <c r="H33" s="874">
        <v>11658</v>
      </c>
      <c r="I33" s="873">
        <f t="shared" si="22"/>
        <v>8.3658672615727792</v>
      </c>
      <c r="J33" s="875">
        <v>107940</v>
      </c>
      <c r="K33" s="873">
        <f t="shared" si="23"/>
        <v>24.074670099774707</v>
      </c>
      <c r="L33" s="874">
        <f t="shared" si="17"/>
        <v>733366</v>
      </c>
      <c r="M33" s="873">
        <f t="shared" si="24"/>
        <v>22.619640785042861</v>
      </c>
      <c r="N33" s="883">
        <v>23656.967741935485</v>
      </c>
      <c r="O33" s="877">
        <v>124249</v>
      </c>
      <c r="P33" s="873">
        <f t="shared" si="25"/>
        <v>33.278626977742022</v>
      </c>
      <c r="Q33" s="878">
        <v>14268</v>
      </c>
      <c r="R33" s="873">
        <f t="shared" si="26"/>
        <v>2.8472572623080783</v>
      </c>
      <c r="S33" s="877">
        <v>26187</v>
      </c>
      <c r="T33" s="873">
        <f t="shared" si="27"/>
        <v>10.746003552397877</v>
      </c>
      <c r="U33" s="877">
        <v>3989</v>
      </c>
      <c r="V33" s="873">
        <f t="shared" si="28"/>
        <v>14.069202173291394</v>
      </c>
      <c r="W33" s="877">
        <v>50986</v>
      </c>
      <c r="X33" s="873">
        <f t="shared" si="29"/>
        <v>18.291494594218371</v>
      </c>
      <c r="Y33" s="878">
        <f t="shared" si="18"/>
        <v>219679</v>
      </c>
      <c r="Z33" s="873">
        <f t="shared" si="30"/>
        <v>23.872382896421062</v>
      </c>
      <c r="AA33" s="886">
        <v>7086.4193548387093</v>
      </c>
    </row>
    <row r="34" spans="1:27" ht="14.25">
      <c r="A34" s="1036" t="s">
        <v>450</v>
      </c>
      <c r="B34" s="1224">
        <v>360142</v>
      </c>
      <c r="C34" s="866">
        <f t="shared" si="19"/>
        <v>49.822571855278539</v>
      </c>
      <c r="D34" s="867">
        <v>43804</v>
      </c>
      <c r="E34" s="866">
        <f t="shared" si="20"/>
        <v>2.7466985668378907</v>
      </c>
      <c r="F34" s="868">
        <v>133401</v>
      </c>
      <c r="G34" s="866">
        <f t="shared" si="21"/>
        <v>3.3803733754911303</v>
      </c>
      <c r="H34" s="867">
        <v>9632</v>
      </c>
      <c r="I34" s="866">
        <f t="shared" si="22"/>
        <v>13.01185028745746</v>
      </c>
      <c r="J34" s="868">
        <v>98019</v>
      </c>
      <c r="K34" s="866">
        <f t="shared" si="23"/>
        <v>31.10454229308224</v>
      </c>
      <c r="L34" s="867">
        <v>644998</v>
      </c>
      <c r="M34" s="866">
        <f t="shared" si="24"/>
        <v>30.21371265681212</v>
      </c>
      <c r="N34" s="869">
        <v>20806.387096774193</v>
      </c>
      <c r="O34" s="870">
        <v>102781</v>
      </c>
      <c r="P34" s="866">
        <f t="shared" si="25"/>
        <v>27.183745189511587</v>
      </c>
      <c r="Q34" s="871">
        <v>11902</v>
      </c>
      <c r="R34" s="866">
        <f t="shared" si="26"/>
        <v>-3.4398831737790014</v>
      </c>
      <c r="S34" s="870">
        <v>21109</v>
      </c>
      <c r="T34" s="866">
        <f t="shared" si="27"/>
        <v>-7.1846282372598154</v>
      </c>
      <c r="U34" s="870">
        <v>2733</v>
      </c>
      <c r="V34" s="866">
        <f t="shared" si="28"/>
        <v>0.96047284817140088</v>
      </c>
      <c r="W34" s="870">
        <v>44254</v>
      </c>
      <c r="X34" s="866">
        <f t="shared" si="29"/>
        <v>13.632045191937348</v>
      </c>
      <c r="Y34" s="871">
        <f t="shared" si="18"/>
        <v>182779</v>
      </c>
      <c r="Z34" s="866">
        <f t="shared" si="30"/>
        <v>16.02511203930581</v>
      </c>
      <c r="AA34" s="872">
        <v>5896.0967741935483</v>
      </c>
    </row>
    <row r="35" spans="1:27" ht="14.25">
      <c r="A35" s="1037">
        <v>2</v>
      </c>
      <c r="B35" s="1225">
        <v>231874</v>
      </c>
      <c r="C35" s="873">
        <f t="shared" si="19"/>
        <v>3.1275295540868608</v>
      </c>
      <c r="D35" s="874">
        <v>43367</v>
      </c>
      <c r="E35" s="873">
        <f t="shared" si="20"/>
        <v>-1.8513070046395796</v>
      </c>
      <c r="F35" s="875">
        <v>129259</v>
      </c>
      <c r="G35" s="873">
        <f t="shared" si="21"/>
        <v>0.55153636717231169</v>
      </c>
      <c r="H35" s="874">
        <v>8881</v>
      </c>
      <c r="I35" s="873">
        <f t="shared" si="22"/>
        <v>-0.88169642857143238</v>
      </c>
      <c r="J35" s="875">
        <v>71609</v>
      </c>
      <c r="K35" s="873">
        <f t="shared" si="23"/>
        <v>0.332062993891169</v>
      </c>
      <c r="L35" s="874">
        <v>484990</v>
      </c>
      <c r="M35" s="873">
        <f t="shared" si="24"/>
        <v>1.4816628270235555</v>
      </c>
      <c r="N35" s="876">
        <v>17321.071428571428</v>
      </c>
      <c r="O35" s="877">
        <v>73600</v>
      </c>
      <c r="P35" s="873">
        <f t="shared" si="25"/>
        <v>-10.879699703335955</v>
      </c>
      <c r="Q35" s="878">
        <v>11698</v>
      </c>
      <c r="R35" s="873">
        <f t="shared" si="26"/>
        <v>-6.9889480798282611</v>
      </c>
      <c r="S35" s="877">
        <v>21011</v>
      </c>
      <c r="T35" s="873">
        <f t="shared" si="27"/>
        <v>-3.2241720786697958</v>
      </c>
      <c r="U35" s="877">
        <v>2823</v>
      </c>
      <c r="V35" s="873">
        <f t="shared" si="28"/>
        <v>5.7699512926189689</v>
      </c>
      <c r="W35" s="877">
        <v>34081</v>
      </c>
      <c r="X35" s="873">
        <f t="shared" si="29"/>
        <v>-12.496148711101984</v>
      </c>
      <c r="Y35" s="878">
        <f t="shared" si="18"/>
        <v>143213</v>
      </c>
      <c r="Z35" s="873">
        <f t="shared" si="30"/>
        <v>-9.6390939491450602</v>
      </c>
      <c r="AA35" s="879">
        <v>5114.75</v>
      </c>
    </row>
    <row r="36" spans="1:27" ht="15" thickBot="1">
      <c r="A36" s="1037">
        <v>3</v>
      </c>
      <c r="B36" s="1225">
        <v>367408</v>
      </c>
      <c r="C36" s="873">
        <f t="shared" si="19"/>
        <v>2.2347006068835773</v>
      </c>
      <c r="D36" s="874">
        <v>51853</v>
      </c>
      <c r="E36" s="873">
        <f t="shared" si="20"/>
        <v>-1.7191053828658043</v>
      </c>
      <c r="F36" s="875">
        <v>152596</v>
      </c>
      <c r="G36" s="873">
        <f t="shared" si="21"/>
        <v>0.67160141973110488</v>
      </c>
      <c r="H36" s="874">
        <v>11078</v>
      </c>
      <c r="I36" s="873">
        <f t="shared" si="22"/>
        <v>5.3542558250118777</v>
      </c>
      <c r="J36" s="875">
        <v>104709</v>
      </c>
      <c r="K36" s="873">
        <f t="shared" si="23"/>
        <v>3.2908170814713866</v>
      </c>
      <c r="L36" s="874">
        <v>687644</v>
      </c>
      <c r="M36" s="873">
        <f t="shared" si="24"/>
        <v>1.7822596998533058</v>
      </c>
      <c r="N36" s="883">
        <v>22182.064516129034</v>
      </c>
      <c r="O36" s="877">
        <v>116458</v>
      </c>
      <c r="P36" s="873">
        <f t="shared" si="25"/>
        <v>3.8635106933271546</v>
      </c>
      <c r="Q36" s="878">
        <v>14393</v>
      </c>
      <c r="R36" s="873">
        <f t="shared" si="26"/>
        <v>-4.0018675381844897</v>
      </c>
      <c r="S36" s="877">
        <v>23703</v>
      </c>
      <c r="T36" s="873">
        <f t="shared" si="27"/>
        <v>-1.393626757633748</v>
      </c>
      <c r="U36" s="877">
        <v>3360</v>
      </c>
      <c r="V36" s="873">
        <f t="shared" si="28"/>
        <v>4.1537507749535019</v>
      </c>
      <c r="W36" s="877">
        <v>50447</v>
      </c>
      <c r="X36" s="873">
        <f t="shared" si="29"/>
        <v>2.020304157903241</v>
      </c>
      <c r="Y36" s="878">
        <f t="shared" si="18"/>
        <v>208361</v>
      </c>
      <c r="Z36" s="873">
        <f t="shared" si="30"/>
        <v>2.2224293655037641</v>
      </c>
      <c r="AA36" s="886">
        <v>6721.322580645161</v>
      </c>
    </row>
    <row r="37" spans="1:27" ht="19.5" thickBot="1">
      <c r="A37" s="1454" t="s">
        <v>390</v>
      </c>
      <c r="B37" s="1321" t="s">
        <v>234</v>
      </c>
      <c r="C37" s="658"/>
      <c r="D37" s="658"/>
      <c r="E37" s="658"/>
      <c r="F37" s="658"/>
      <c r="G37" s="658"/>
      <c r="H37" s="658"/>
      <c r="I37" s="658"/>
      <c r="J37" s="658"/>
      <c r="K37" s="658"/>
      <c r="L37" s="658"/>
      <c r="M37" s="658"/>
      <c r="N37" s="658"/>
      <c r="O37" s="658"/>
      <c r="P37" s="658"/>
      <c r="Q37" s="658"/>
      <c r="R37" s="658"/>
      <c r="S37" s="658"/>
      <c r="T37" s="658"/>
      <c r="U37" s="658"/>
      <c r="V37" s="658"/>
      <c r="W37" s="658"/>
      <c r="X37" s="658"/>
      <c r="Y37" s="658"/>
      <c r="Z37" s="658"/>
      <c r="AA37" s="659"/>
    </row>
  </sheetData>
  <mergeCells count="18">
    <mergeCell ref="S6:S7"/>
    <mergeCell ref="U6:U7"/>
    <mergeCell ref="B4:N4"/>
    <mergeCell ref="O4:AA4"/>
    <mergeCell ref="B5:K5"/>
    <mergeCell ref="L5:L7"/>
    <mergeCell ref="M5:M6"/>
    <mergeCell ref="N5:N7"/>
    <mergeCell ref="O5:X5"/>
    <mergeCell ref="Y5:Y7"/>
    <mergeCell ref="Z5:Z6"/>
    <mergeCell ref="AA5:AA7"/>
    <mergeCell ref="B6:B7"/>
    <mergeCell ref="D6:D7"/>
    <mergeCell ref="F6:F7"/>
    <mergeCell ref="H6:H7"/>
    <mergeCell ref="O6:O7"/>
    <mergeCell ref="Q6:Q7"/>
  </mergeCells>
  <phoneticPr fontId="3"/>
  <pageMargins left="0.70866141732283472" right="0.70866141732283472" top="0.74803149606299213" bottom="0.74803149606299213" header="0.31496062992125984" footer="0.31496062992125984"/>
  <pageSetup paperSize="9" scale="53" orientation="landscape" verticalDpi="0" r:id="rId1"/>
  <headerFooter>
    <oddFooter>&amp;C&amp;12 ２５</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H51"/>
  <sheetViews>
    <sheetView tabSelected="1" zoomScaleNormal="100" zoomScaleSheetLayoutView="98" workbookViewId="0">
      <selection activeCell="J44" sqref="J44"/>
    </sheetView>
  </sheetViews>
  <sheetFormatPr defaultColWidth="10.25" defaultRowHeight="13.5"/>
  <cols>
    <col min="1" max="1" width="13.625" style="13" customWidth="1"/>
    <col min="2" max="3" width="15" style="13" customWidth="1"/>
    <col min="4" max="7" width="16.125" style="13" customWidth="1"/>
    <col min="8" max="11" width="15" style="13" customWidth="1"/>
    <col min="12" max="12" width="3.125" style="13" customWidth="1"/>
    <col min="13" max="13" width="13" style="13" customWidth="1"/>
    <col min="14" max="14" width="13" style="13" bestFit="1" customWidth="1"/>
    <col min="15" max="15" width="8.125" style="13" bestFit="1" customWidth="1"/>
    <col min="16" max="16" width="9.75" style="13" customWidth="1"/>
    <col min="17" max="17" width="12.5" style="13" customWidth="1"/>
    <col min="18" max="18" width="13.875" style="13" customWidth="1"/>
    <col min="19" max="19" width="9" style="13" customWidth="1"/>
    <col min="20" max="20" width="8.125" style="13" bestFit="1" customWidth="1"/>
    <col min="21" max="21" width="3" style="13" customWidth="1"/>
    <col min="22" max="22" width="8.25" style="13" customWidth="1"/>
    <col min="23" max="23" width="10.25" style="13"/>
    <col min="24" max="24" width="15.625" style="13" customWidth="1"/>
    <col min="25" max="27" width="10.25" style="13"/>
    <col min="28" max="28" width="10.625" style="13" customWidth="1"/>
    <col min="29" max="16384" width="10.25" style="13"/>
  </cols>
  <sheetData>
    <row r="1" spans="1:34" s="1355" customFormat="1"/>
    <row r="2" spans="1:34" s="1345" customFormat="1" ht="14.25">
      <c r="A2" s="1347" t="s">
        <v>59</v>
      </c>
      <c r="J2" s="1346"/>
      <c r="K2" s="1346"/>
      <c r="L2" s="1356"/>
    </row>
    <row r="3" spans="1:34" s="1345" customFormat="1" ht="15" thickBot="1">
      <c r="A3" s="1357" t="s">
        <v>58</v>
      </c>
      <c r="B3" s="1358"/>
      <c r="C3" s="1358"/>
      <c r="D3" s="1358"/>
      <c r="E3" s="1358"/>
      <c r="F3" s="1359"/>
      <c r="G3" s="1359"/>
      <c r="H3" s="1358"/>
      <c r="I3" s="1358"/>
      <c r="J3" s="1360"/>
      <c r="K3" s="1354" t="s">
        <v>43</v>
      </c>
      <c r="L3" s="1361"/>
    </row>
    <row r="4" spans="1:34" s="5" customFormat="1" ht="17.25">
      <c r="A4" s="1117"/>
      <c r="B4" s="2103" t="s">
        <v>26</v>
      </c>
      <c r="C4" s="2104"/>
      <c r="D4" s="2105" t="s">
        <v>27</v>
      </c>
      <c r="E4" s="2104"/>
      <c r="F4" s="2105" t="s">
        <v>77</v>
      </c>
      <c r="G4" s="2104"/>
      <c r="H4" s="2106" t="s">
        <v>56</v>
      </c>
      <c r="I4" s="2107"/>
      <c r="J4" s="2105" t="s">
        <v>39</v>
      </c>
      <c r="K4" s="2108"/>
      <c r="L4" s="87"/>
      <c r="M4" s="6"/>
      <c r="N4" s="8"/>
      <c r="O4" s="8"/>
    </row>
    <row r="5" spans="1:34" s="5" customFormat="1" ht="14.25" thickBot="1">
      <c r="A5" s="1118"/>
      <c r="B5" s="247" t="s">
        <v>1</v>
      </c>
      <c r="C5" s="285" t="s">
        <v>123</v>
      </c>
      <c r="D5" s="248" t="s">
        <v>1</v>
      </c>
      <c r="E5" s="248" t="s">
        <v>326</v>
      </c>
      <c r="F5" s="248" t="s">
        <v>1</v>
      </c>
      <c r="G5" s="248" t="s">
        <v>120</v>
      </c>
      <c r="H5" s="248" t="s">
        <v>1</v>
      </c>
      <c r="I5" s="248" t="s">
        <v>120</v>
      </c>
      <c r="J5" s="249" t="s">
        <v>1</v>
      </c>
      <c r="K5" s="330" t="s">
        <v>120</v>
      </c>
      <c r="L5" s="9"/>
      <c r="M5" s="87"/>
      <c r="N5" s="9"/>
      <c r="O5" s="9"/>
      <c r="R5" s="2102"/>
      <c r="S5" s="2102"/>
      <c r="T5" s="2102"/>
      <c r="U5" s="2102"/>
    </row>
    <row r="6" spans="1:34" s="139" customFormat="1" ht="20.25" customHeight="1">
      <c r="A6" s="2000" t="s">
        <v>438</v>
      </c>
      <c r="B6" s="331">
        <f>SUM(B11:B22)</f>
        <v>3193944</v>
      </c>
      <c r="C6" s="1914">
        <v>-30.4</v>
      </c>
      <c r="D6" s="332">
        <f>SUM(D11:D22)</f>
        <v>2736991</v>
      </c>
      <c r="E6" s="1914">
        <v>-36.299999999999997</v>
      </c>
      <c r="F6" s="333">
        <f>SUM(F11:F22)</f>
        <v>6386086</v>
      </c>
      <c r="G6" s="354">
        <v>-31.7</v>
      </c>
      <c r="H6" s="334">
        <f>SUM(H11:H22)</f>
        <v>2204592</v>
      </c>
      <c r="I6" s="1915">
        <v>-30.3</v>
      </c>
      <c r="J6" s="335">
        <f>SUM(J11:J22)</f>
        <v>14521613</v>
      </c>
      <c r="K6" s="1916">
        <v>-32.1</v>
      </c>
      <c r="L6" s="328"/>
      <c r="M6" s="107"/>
      <c r="N6" s="141"/>
      <c r="O6" s="141"/>
    </row>
    <row r="7" spans="1:34" s="5" customFormat="1" ht="20.25" customHeight="1">
      <c r="A7" s="2001" t="s">
        <v>437</v>
      </c>
      <c r="B7" s="331">
        <f>SUM(B23:B34)</f>
        <v>3138561</v>
      </c>
      <c r="C7" s="1914">
        <f>(B7/B6-1)*100</f>
        <v>-1.734000345654152</v>
      </c>
      <c r="D7" s="332">
        <f>SUM(D23:D34)</f>
        <v>2856147</v>
      </c>
      <c r="E7" s="354">
        <f t="shared" ref="E7" si="0">(D7/D6-1)*100</f>
        <v>4.3535400737525265</v>
      </c>
      <c r="F7" s="333">
        <f>SUM(F23:F34)</f>
        <v>6275028</v>
      </c>
      <c r="G7" s="354">
        <f t="shared" ref="G7:K7" si="1">(F7/F6-1)*100</f>
        <v>-1.7390620796525424</v>
      </c>
      <c r="H7" s="334">
        <f>SUM(H23:H34)</f>
        <v>2352485</v>
      </c>
      <c r="I7" s="1917">
        <f t="shared" si="1"/>
        <v>6.7084068163179467</v>
      </c>
      <c r="J7" s="335">
        <f>SUM(J23:J34)</f>
        <v>14622221</v>
      </c>
      <c r="K7" s="1916">
        <f t="shared" si="1"/>
        <v>0.69281559837739426</v>
      </c>
      <c r="L7" s="329"/>
      <c r="M7" s="7"/>
      <c r="N7" s="10"/>
      <c r="O7" s="10"/>
    </row>
    <row r="8" spans="1:34" s="5" customFormat="1" ht="20.25" hidden="1" customHeight="1">
      <c r="A8" s="1034" t="s">
        <v>323</v>
      </c>
      <c r="B8" s="126">
        <v>370379</v>
      </c>
      <c r="C8" s="288">
        <v>-3.7899155516418204</v>
      </c>
      <c r="D8" s="336">
        <v>339444</v>
      </c>
      <c r="E8" s="288">
        <v>-3.6406836820725097</v>
      </c>
      <c r="F8" s="337">
        <v>743763</v>
      </c>
      <c r="G8" s="288">
        <v>-0.50672128055476717</v>
      </c>
      <c r="H8" s="287">
        <v>249023</v>
      </c>
      <c r="I8" s="338">
        <v>0.89296204911291088</v>
      </c>
      <c r="J8" s="287">
        <f t="shared" ref="J8:J34" si="2">SUM(B8,D8,F8,H8)</f>
        <v>1702609</v>
      </c>
      <c r="K8" s="339">
        <v>-1.6746861876359986</v>
      </c>
      <c r="L8" s="279"/>
      <c r="M8" s="7"/>
      <c r="N8" s="13"/>
      <c r="O8" s="13"/>
      <c r="P8" s="13"/>
      <c r="Q8" s="13"/>
      <c r="R8" s="13"/>
      <c r="S8" s="13"/>
      <c r="T8" s="13"/>
      <c r="U8" s="13"/>
      <c r="Y8" s="6"/>
      <c r="Z8" s="6"/>
      <c r="AA8" s="6"/>
      <c r="AB8" s="6"/>
      <c r="AC8" s="6"/>
    </row>
    <row r="9" spans="1:34" s="5" customFormat="1" ht="20.25" hidden="1" customHeight="1">
      <c r="A9" s="1035">
        <v>2</v>
      </c>
      <c r="B9" s="289">
        <v>343966</v>
      </c>
      <c r="C9" s="340">
        <v>-2.5774217851619818</v>
      </c>
      <c r="D9" s="299">
        <v>301953</v>
      </c>
      <c r="E9" s="340">
        <v>-7.904657333699328</v>
      </c>
      <c r="F9" s="341">
        <v>722077</v>
      </c>
      <c r="G9" s="340">
        <v>-4.3943458331236922</v>
      </c>
      <c r="H9" s="334">
        <v>234877</v>
      </c>
      <c r="I9" s="342">
        <v>-4.9219546948622845</v>
      </c>
      <c r="J9" s="334">
        <f t="shared" si="2"/>
        <v>1602873</v>
      </c>
      <c r="K9" s="343">
        <v>-4.7744288092355314</v>
      </c>
      <c r="L9" s="279"/>
      <c r="M9" s="7"/>
      <c r="N9" s="13"/>
      <c r="O9" s="13"/>
      <c r="P9" s="13"/>
      <c r="Q9" s="13"/>
      <c r="R9" s="13"/>
      <c r="S9" s="13"/>
      <c r="T9" s="13"/>
      <c r="U9" s="13"/>
      <c r="Y9" s="6"/>
      <c r="Z9" s="6"/>
      <c r="AA9" s="6"/>
      <c r="AB9" s="6"/>
      <c r="AC9" s="6"/>
    </row>
    <row r="10" spans="1:34" s="5" customFormat="1" ht="20.25" hidden="1" customHeight="1">
      <c r="A10" s="1035">
        <v>3</v>
      </c>
      <c r="B10" s="289">
        <v>264973</v>
      </c>
      <c r="C10" s="340">
        <v>-28.365153260123165</v>
      </c>
      <c r="D10" s="299">
        <v>267383</v>
      </c>
      <c r="E10" s="340">
        <v>-30.596019270303387</v>
      </c>
      <c r="F10" s="341">
        <v>963525</v>
      </c>
      <c r="G10" s="340">
        <v>-19.08128781287477</v>
      </c>
      <c r="H10" s="334">
        <v>196974</v>
      </c>
      <c r="I10" s="342">
        <v>-31.954275528287614</v>
      </c>
      <c r="J10" s="334">
        <f t="shared" si="2"/>
        <v>1692855</v>
      </c>
      <c r="K10" s="343">
        <v>-24.269075829118869</v>
      </c>
      <c r="L10" s="279"/>
      <c r="M10" s="7"/>
      <c r="N10" s="13"/>
      <c r="O10" s="13"/>
      <c r="P10" s="13"/>
      <c r="Q10" s="13"/>
      <c r="R10" s="13"/>
      <c r="S10" s="13"/>
      <c r="T10" s="13"/>
      <c r="U10" s="13"/>
      <c r="Y10" s="6"/>
      <c r="Z10" s="6"/>
      <c r="AA10" s="6"/>
      <c r="AB10" s="6"/>
      <c r="AC10" s="6"/>
    </row>
    <row r="11" spans="1:34" s="5" customFormat="1" ht="20.25" customHeight="1">
      <c r="A11" s="1034" t="s">
        <v>399</v>
      </c>
      <c r="B11" s="126">
        <v>238409</v>
      </c>
      <c r="C11" s="121">
        <v>-44.673903962721276</v>
      </c>
      <c r="D11" s="336">
        <v>177803</v>
      </c>
      <c r="E11" s="288">
        <v>-49.783519217788417</v>
      </c>
      <c r="F11" s="337">
        <v>406475</v>
      </c>
      <c r="G11" s="288">
        <v>-45.540548325855021</v>
      </c>
      <c r="H11" s="287">
        <v>125253</v>
      </c>
      <c r="I11" s="338">
        <v>-53.547547257980163</v>
      </c>
      <c r="J11" s="287">
        <f t="shared" si="2"/>
        <v>947940</v>
      </c>
      <c r="K11" s="344">
        <v>-47.366112402672499</v>
      </c>
      <c r="L11" s="279"/>
      <c r="M11" s="7"/>
      <c r="N11" s="13"/>
      <c r="O11" s="13"/>
      <c r="P11" s="13"/>
      <c r="Q11" s="13"/>
      <c r="R11" s="13"/>
      <c r="S11" s="13"/>
      <c r="T11" s="13"/>
      <c r="U11" s="13"/>
      <c r="Y11" s="6"/>
      <c r="Z11" s="6"/>
      <c r="AA11" s="6"/>
      <c r="AB11" s="6"/>
      <c r="AC11" s="6"/>
      <c r="AD11" s="6"/>
      <c r="AE11" s="6"/>
      <c r="AF11" s="6"/>
      <c r="AG11" s="6"/>
      <c r="AH11" s="6"/>
    </row>
    <row r="12" spans="1:34" s="5" customFormat="1" ht="20.25" customHeight="1">
      <c r="A12" s="1035">
        <v>5</v>
      </c>
      <c r="B12" s="289">
        <v>218140</v>
      </c>
      <c r="C12" s="340">
        <v>-47.873380153459777</v>
      </c>
      <c r="D12" s="299">
        <v>141747</v>
      </c>
      <c r="E12" s="340">
        <v>-62.157205100275512</v>
      </c>
      <c r="F12" s="341">
        <v>407227</v>
      </c>
      <c r="G12" s="340">
        <v>-46.830473310588935</v>
      </c>
      <c r="H12" s="334">
        <v>125663</v>
      </c>
      <c r="I12" s="342">
        <v>-56.757100874747934</v>
      </c>
      <c r="J12" s="334">
        <f t="shared" si="2"/>
        <v>892777</v>
      </c>
      <c r="K12" s="343">
        <v>-51.730042442756343</v>
      </c>
      <c r="L12" s="279"/>
      <c r="M12" s="7"/>
      <c r="N12" s="13"/>
      <c r="O12" s="13"/>
      <c r="P12" s="13"/>
      <c r="Q12" s="13"/>
      <c r="R12" s="13"/>
      <c r="S12" s="13"/>
      <c r="T12" s="13"/>
      <c r="U12" s="13"/>
      <c r="Y12" s="6"/>
      <c r="Z12" s="6"/>
      <c r="AA12" s="6"/>
      <c r="AB12" s="6"/>
      <c r="AC12" s="6"/>
      <c r="AD12" s="6"/>
      <c r="AE12" s="6"/>
      <c r="AF12" s="6"/>
      <c r="AG12" s="6"/>
      <c r="AH12" s="6"/>
    </row>
    <row r="13" spans="1:34" s="5" customFormat="1" ht="20.25" customHeight="1">
      <c r="A13" s="1035">
        <v>6</v>
      </c>
      <c r="B13" s="289">
        <v>294720</v>
      </c>
      <c r="C13" s="340">
        <v>-24.845276436882735</v>
      </c>
      <c r="D13" s="299">
        <v>223973</v>
      </c>
      <c r="E13" s="340">
        <v>-39.390913494453869</v>
      </c>
      <c r="F13" s="341">
        <v>541784</v>
      </c>
      <c r="G13" s="340">
        <v>-29.76395428429197</v>
      </c>
      <c r="H13" s="334">
        <v>201332</v>
      </c>
      <c r="I13" s="342">
        <v>-26.004006101034605</v>
      </c>
      <c r="J13" s="334">
        <f t="shared" si="2"/>
        <v>1261809</v>
      </c>
      <c r="K13" s="343">
        <v>-30.099454394069415</v>
      </c>
      <c r="L13" s="279"/>
      <c r="M13" s="7"/>
      <c r="N13" s="13"/>
      <c r="O13" s="13"/>
      <c r="P13" s="13"/>
      <c r="Q13" s="13"/>
      <c r="R13" s="13"/>
      <c r="S13" s="13"/>
      <c r="T13" s="13"/>
      <c r="U13" s="13"/>
      <c r="Y13" s="6"/>
      <c r="Z13" s="6"/>
      <c r="AA13" s="6"/>
      <c r="AB13" s="6"/>
      <c r="AC13" s="6"/>
      <c r="AD13" s="6"/>
      <c r="AE13" s="6"/>
      <c r="AF13" s="6"/>
      <c r="AG13" s="6"/>
      <c r="AH13" s="6"/>
    </row>
    <row r="14" spans="1:34" s="5" customFormat="1" ht="20.25" customHeight="1">
      <c r="A14" s="1034">
        <v>7</v>
      </c>
      <c r="B14" s="126">
        <v>277360</v>
      </c>
      <c r="C14" s="121">
        <v>-29.739944574199139</v>
      </c>
      <c r="D14" s="336">
        <v>261992</v>
      </c>
      <c r="E14" s="288">
        <v>-34.495449544954496</v>
      </c>
      <c r="F14" s="337">
        <v>578722</v>
      </c>
      <c r="G14" s="288">
        <v>-25.397234633342702</v>
      </c>
      <c r="H14" s="287">
        <v>218210</v>
      </c>
      <c r="I14" s="338">
        <v>-24.569978706341089</v>
      </c>
      <c r="J14" s="287">
        <f t="shared" si="2"/>
        <v>1336284</v>
      </c>
      <c r="K14" s="344">
        <v>-28.147039276289043</v>
      </c>
      <c r="L14" s="279"/>
      <c r="M14" s="7"/>
      <c r="N14" s="13"/>
      <c r="O14" s="13"/>
      <c r="P14" s="13"/>
      <c r="Q14" s="13"/>
      <c r="R14" s="13"/>
      <c r="S14" s="13"/>
      <c r="T14" s="13"/>
      <c r="U14" s="13"/>
      <c r="Y14" s="6"/>
      <c r="Z14" s="6"/>
      <c r="AA14" s="6"/>
      <c r="AB14" s="6"/>
      <c r="AC14" s="6"/>
      <c r="AD14" s="6"/>
      <c r="AE14" s="6"/>
      <c r="AF14" s="6"/>
      <c r="AG14" s="6"/>
      <c r="AH14" s="6"/>
    </row>
    <row r="15" spans="1:34" s="5" customFormat="1" ht="20.25" customHeight="1">
      <c r="A15" s="1035">
        <v>8</v>
      </c>
      <c r="B15" s="289">
        <v>280285</v>
      </c>
      <c r="C15" s="340">
        <v>-32.116137751308457</v>
      </c>
      <c r="D15" s="299">
        <v>225699</v>
      </c>
      <c r="E15" s="340">
        <v>-44.473256263085261</v>
      </c>
      <c r="F15" s="341">
        <v>558356</v>
      </c>
      <c r="G15" s="340">
        <v>-28.01165519197545</v>
      </c>
      <c r="H15" s="334">
        <v>190730</v>
      </c>
      <c r="I15" s="342">
        <v>-30.241319025360813</v>
      </c>
      <c r="J15" s="334">
        <f t="shared" si="2"/>
        <v>1255070</v>
      </c>
      <c r="K15" s="343">
        <v>-32.826194931256389</v>
      </c>
      <c r="L15" s="279"/>
      <c r="M15" s="7"/>
      <c r="N15" s="13"/>
      <c r="O15" s="13"/>
      <c r="P15" s="13"/>
      <c r="Q15" s="13"/>
      <c r="R15" s="13"/>
      <c r="S15" s="13"/>
      <c r="T15" s="13"/>
      <c r="U15" s="13"/>
      <c r="Y15" s="6"/>
      <c r="Z15" s="6"/>
      <c r="AA15" s="6"/>
      <c r="AB15" s="6"/>
      <c r="AC15" s="6"/>
      <c r="AD15" s="6"/>
      <c r="AE15" s="6"/>
      <c r="AF15" s="6"/>
      <c r="AG15" s="6"/>
      <c r="AH15" s="6"/>
    </row>
    <row r="16" spans="1:34" s="5" customFormat="1" ht="20.25" customHeight="1">
      <c r="A16" s="1035">
        <v>9</v>
      </c>
      <c r="B16" s="289">
        <v>288172</v>
      </c>
      <c r="C16" s="340">
        <v>-33.39589150010169</v>
      </c>
      <c r="D16" s="299">
        <v>249152</v>
      </c>
      <c r="E16" s="340">
        <v>-34.212777642821692</v>
      </c>
      <c r="F16" s="341">
        <v>591029</v>
      </c>
      <c r="G16" s="340">
        <v>-25.917184239058912</v>
      </c>
      <c r="H16" s="334">
        <v>208400</v>
      </c>
      <c r="I16" s="342">
        <v>-26.711844617857128</v>
      </c>
      <c r="J16" s="334">
        <f t="shared" si="2"/>
        <v>1336753</v>
      </c>
      <c r="K16" s="343">
        <v>-29.404554432438712</v>
      </c>
      <c r="L16" s="279"/>
      <c r="M16" s="7"/>
      <c r="N16" s="13"/>
      <c r="O16" s="13"/>
      <c r="P16" s="13"/>
      <c r="Q16" s="13"/>
      <c r="R16" s="13"/>
      <c r="S16" s="13"/>
      <c r="T16" s="13"/>
      <c r="U16" s="13"/>
      <c r="Y16" s="6"/>
      <c r="Z16" s="6"/>
      <c r="AA16" s="6"/>
      <c r="AB16" s="6"/>
      <c r="AC16" s="6"/>
    </row>
    <row r="17" spans="1:29" s="5" customFormat="1" ht="20.25" customHeight="1">
      <c r="A17" s="1034">
        <v>10</v>
      </c>
      <c r="B17" s="126">
        <v>275128</v>
      </c>
      <c r="C17" s="288">
        <v>-31.635705837333894</v>
      </c>
      <c r="D17" s="336">
        <v>278925</v>
      </c>
      <c r="E17" s="288">
        <v>-30.407239593209511</v>
      </c>
      <c r="F17" s="337">
        <v>614924</v>
      </c>
      <c r="G17" s="288">
        <v>-19.201745983567676</v>
      </c>
      <c r="H17" s="287">
        <v>221165</v>
      </c>
      <c r="I17" s="338">
        <v>-18.636092737158872</v>
      </c>
      <c r="J17" s="287">
        <f t="shared" si="2"/>
        <v>1390142</v>
      </c>
      <c r="K17" s="339">
        <v>-24.289276916633582</v>
      </c>
      <c r="L17" s="279"/>
      <c r="M17" s="7"/>
      <c r="N17" s="13"/>
      <c r="O17" s="13"/>
      <c r="P17" s="13"/>
      <c r="Q17" s="13"/>
      <c r="R17" s="13"/>
      <c r="S17" s="13"/>
      <c r="T17" s="13"/>
      <c r="U17" s="13"/>
      <c r="Y17" s="6"/>
      <c r="Z17" s="6"/>
      <c r="AA17" s="6"/>
      <c r="AB17" s="6"/>
      <c r="AC17" s="6"/>
    </row>
    <row r="18" spans="1:29" s="5" customFormat="1" ht="20.25" customHeight="1">
      <c r="A18" s="1035">
        <v>11</v>
      </c>
      <c r="B18" s="289">
        <v>282850</v>
      </c>
      <c r="C18" s="340">
        <v>-23.076295478403708</v>
      </c>
      <c r="D18" s="299">
        <v>254550</v>
      </c>
      <c r="E18" s="340">
        <v>-28.48091841121154</v>
      </c>
      <c r="F18" s="341">
        <v>587551</v>
      </c>
      <c r="G18" s="340">
        <v>-24.20163839256918</v>
      </c>
      <c r="H18" s="334">
        <v>205211</v>
      </c>
      <c r="I18" s="342">
        <v>-23.742865211962659</v>
      </c>
      <c r="J18" s="334">
        <f t="shared" si="2"/>
        <v>1330162</v>
      </c>
      <c r="K18" s="343">
        <v>-24.759273138655168</v>
      </c>
      <c r="L18" s="279"/>
      <c r="M18" s="7"/>
      <c r="N18" s="13"/>
      <c r="O18" s="13"/>
      <c r="P18" s="13"/>
      <c r="Q18" s="13"/>
      <c r="R18" s="13"/>
      <c r="S18" s="13"/>
      <c r="T18" s="13"/>
      <c r="U18" s="13"/>
      <c r="Y18" s="6"/>
      <c r="Z18" s="6"/>
      <c r="AA18" s="6"/>
      <c r="AB18" s="6"/>
      <c r="AC18" s="6"/>
    </row>
    <row r="19" spans="1:29" s="5" customFormat="1" ht="20.25" customHeight="1">
      <c r="A19" s="1035">
        <v>12</v>
      </c>
      <c r="B19" s="290">
        <v>262916</v>
      </c>
      <c r="C19" s="340">
        <v>-25.998772819643889</v>
      </c>
      <c r="D19" s="283">
        <v>236395</v>
      </c>
      <c r="E19" s="340">
        <v>-31.86089412849854</v>
      </c>
      <c r="F19" s="291">
        <v>546443</v>
      </c>
      <c r="G19" s="340">
        <v>-27.829345153033604</v>
      </c>
      <c r="H19" s="334">
        <v>176892</v>
      </c>
      <c r="I19" s="292">
        <v>-31.967755334369187</v>
      </c>
      <c r="J19" s="334">
        <f t="shared" si="2"/>
        <v>1222646</v>
      </c>
      <c r="K19" s="345">
        <v>-28.890380380857771</v>
      </c>
      <c r="L19" s="279"/>
      <c r="M19" s="7"/>
      <c r="N19" s="13"/>
      <c r="O19" s="13"/>
      <c r="P19" s="13"/>
      <c r="Q19" s="13"/>
      <c r="R19" s="13"/>
      <c r="S19" s="13"/>
      <c r="T19" s="13"/>
      <c r="U19" s="13"/>
      <c r="Y19" s="6"/>
      <c r="Z19" s="6"/>
      <c r="AA19" s="6"/>
      <c r="AB19" s="6"/>
      <c r="AC19" s="6"/>
    </row>
    <row r="20" spans="1:29" s="5" customFormat="1" ht="20.25" customHeight="1">
      <c r="A20" s="1034" t="s">
        <v>324</v>
      </c>
      <c r="B20" s="126">
        <v>252717</v>
      </c>
      <c r="C20" s="288">
        <f>($B20/$B8-1)*100</f>
        <v>-31.767999805604529</v>
      </c>
      <c r="D20" s="243">
        <v>220526</v>
      </c>
      <c r="E20" s="288">
        <f>($D20/$D8-1)*100</f>
        <v>-35.033171892860096</v>
      </c>
      <c r="F20" s="246">
        <v>486532</v>
      </c>
      <c r="G20" s="288">
        <f>($F20/$F8-1)*100</f>
        <v>-34.585076160013337</v>
      </c>
      <c r="H20" s="241">
        <v>159360</v>
      </c>
      <c r="I20" s="288">
        <f>($H20/$H8-1)*100</f>
        <v>-36.005911100581066</v>
      </c>
      <c r="J20" s="241">
        <f t="shared" si="2"/>
        <v>1119135</v>
      </c>
      <c r="K20" s="346">
        <f>($J20/$J8-1)*100</f>
        <v>-34.269406540198013</v>
      </c>
      <c r="L20" s="279"/>
      <c r="M20" s="7"/>
      <c r="N20" s="13"/>
      <c r="O20" s="13"/>
      <c r="P20" s="13"/>
      <c r="Q20" s="13"/>
      <c r="R20" s="13"/>
      <c r="S20" s="13"/>
      <c r="T20" s="13"/>
      <c r="U20" s="13"/>
      <c r="Y20" s="6"/>
      <c r="Z20" s="6"/>
      <c r="AA20" s="6"/>
      <c r="AB20" s="6"/>
      <c r="AC20" s="6"/>
    </row>
    <row r="21" spans="1:29" s="5" customFormat="1" ht="20.25" customHeight="1">
      <c r="A21" s="1035">
        <v>2</v>
      </c>
      <c r="B21" s="289">
        <v>225629</v>
      </c>
      <c r="C21" s="340">
        <f t="shared" ref="C21" si="3">($B21/$B9-1)*100</f>
        <v>-34.40369106248874</v>
      </c>
      <c r="D21" s="347">
        <v>201970</v>
      </c>
      <c r="E21" s="340">
        <f t="shared" ref="E21:E34" si="4">($D21/$D9-1)*100</f>
        <v>-33.112106851066223</v>
      </c>
      <c r="F21" s="348">
        <v>488336</v>
      </c>
      <c r="G21" s="340">
        <f t="shared" ref="G21:G34" si="5">($F21/$F9-1)*100</f>
        <v>-32.370647451726065</v>
      </c>
      <c r="H21" s="334">
        <v>161322</v>
      </c>
      <c r="I21" s="340">
        <f t="shared" ref="I21:I34" si="6">($H21/$H9-1)*100</f>
        <v>-31.316391132379927</v>
      </c>
      <c r="J21" s="334">
        <f t="shared" si="2"/>
        <v>1077257</v>
      </c>
      <c r="K21" s="349">
        <f t="shared" ref="K21:K34" si="7">($J21/$J9-1)*100</f>
        <v>-32.792117653738003</v>
      </c>
      <c r="L21" s="279"/>
      <c r="M21" s="7"/>
      <c r="N21" s="13"/>
      <c r="O21" s="13"/>
      <c r="P21" s="13"/>
      <c r="Q21" s="13"/>
      <c r="R21" s="13"/>
      <c r="S21" s="13"/>
      <c r="T21" s="13"/>
      <c r="U21" s="13"/>
      <c r="Y21" s="6"/>
      <c r="Z21" s="6"/>
      <c r="AA21" s="6"/>
      <c r="AB21" s="6"/>
      <c r="AC21" s="6"/>
    </row>
    <row r="22" spans="1:29" s="5" customFormat="1" ht="20.25" customHeight="1">
      <c r="A22" s="1035">
        <v>3</v>
      </c>
      <c r="B22" s="289">
        <v>297618</v>
      </c>
      <c r="C22" s="340">
        <f>($B22/$B10-1)*100</f>
        <v>12.320123182361975</v>
      </c>
      <c r="D22" s="347">
        <v>264259</v>
      </c>
      <c r="E22" s="340">
        <f t="shared" si="4"/>
        <v>-1.1683614889503091</v>
      </c>
      <c r="F22" s="348">
        <v>578707</v>
      </c>
      <c r="G22" s="340">
        <f t="shared" si="5"/>
        <v>-39.938558937235669</v>
      </c>
      <c r="H22" s="334">
        <v>211054</v>
      </c>
      <c r="I22" s="340">
        <f t="shared" si="6"/>
        <v>7.148151532689595</v>
      </c>
      <c r="J22" s="334">
        <f t="shared" si="2"/>
        <v>1351638</v>
      </c>
      <c r="K22" s="349">
        <f t="shared" si="7"/>
        <v>-20.156303995321512</v>
      </c>
      <c r="L22" s="279"/>
      <c r="M22" s="7"/>
      <c r="N22" s="13"/>
      <c r="O22" s="13"/>
      <c r="P22" s="13"/>
      <c r="Q22" s="13"/>
      <c r="R22" s="13"/>
      <c r="S22" s="13"/>
      <c r="T22" s="13"/>
      <c r="U22" s="13"/>
      <c r="Y22" s="6"/>
      <c r="Z22" s="6"/>
      <c r="AA22" s="6"/>
      <c r="AB22" s="6"/>
      <c r="AC22" s="6"/>
    </row>
    <row r="23" spans="1:29" s="5" customFormat="1" ht="20.25" customHeight="1">
      <c r="A23" s="1034">
        <v>4</v>
      </c>
      <c r="B23" s="1473">
        <v>294055</v>
      </c>
      <c r="C23" s="1475">
        <f t="shared" ref="C23" si="8">($B23/$B11-1)*100</f>
        <v>23.340561807649873</v>
      </c>
      <c r="D23" s="243">
        <v>233127</v>
      </c>
      <c r="E23" s="121">
        <f t="shared" si="4"/>
        <v>31.115335511774276</v>
      </c>
      <c r="F23" s="246">
        <v>488491</v>
      </c>
      <c r="G23" s="121">
        <f t="shared" si="5"/>
        <v>20.177378682575807</v>
      </c>
      <c r="H23" s="241">
        <v>196388</v>
      </c>
      <c r="I23" s="121">
        <f t="shared" si="6"/>
        <v>56.793050865049132</v>
      </c>
      <c r="J23" s="1478">
        <f t="shared" si="2"/>
        <v>1212061</v>
      </c>
      <c r="K23" s="1480">
        <f t="shared" si="7"/>
        <v>27.862628436398928</v>
      </c>
      <c r="L23" s="279"/>
      <c r="M23" s="2050"/>
      <c r="N23" s="13"/>
      <c r="O23" s="13"/>
      <c r="P23" s="13"/>
      <c r="Q23" s="13"/>
      <c r="R23" s="13"/>
      <c r="S23" s="13"/>
      <c r="T23" s="13"/>
      <c r="U23" s="13"/>
      <c r="Y23" s="6"/>
      <c r="Z23" s="6"/>
      <c r="AA23" s="6"/>
      <c r="AB23" s="6"/>
      <c r="AC23" s="6"/>
    </row>
    <row r="24" spans="1:29" s="5" customFormat="1" ht="20.25" customHeight="1">
      <c r="A24" s="1035">
        <v>5</v>
      </c>
      <c r="B24" s="1474">
        <v>235833</v>
      </c>
      <c r="C24" s="1476">
        <f t="shared" ref="C24" si="9">($B24/$B12-1)*100</f>
        <v>8.1108462455304</v>
      </c>
      <c r="D24" s="347">
        <v>210368</v>
      </c>
      <c r="E24" s="340">
        <f t="shared" si="4"/>
        <v>48.410901112545602</v>
      </c>
      <c r="F24" s="348">
        <v>486455</v>
      </c>
      <c r="G24" s="340">
        <f t="shared" si="5"/>
        <v>19.455487971082476</v>
      </c>
      <c r="H24" s="334">
        <v>193330</v>
      </c>
      <c r="I24" s="340">
        <f t="shared" si="6"/>
        <v>53.847990259662758</v>
      </c>
      <c r="J24" s="1479">
        <f t="shared" si="2"/>
        <v>1125986</v>
      </c>
      <c r="K24" s="1481">
        <f t="shared" si="7"/>
        <v>26.121752688521326</v>
      </c>
      <c r="L24" s="279"/>
      <c r="M24" s="7" t="s">
        <v>453</v>
      </c>
      <c r="N24" s="13"/>
      <c r="O24" s="13"/>
      <c r="P24" s="13"/>
      <c r="Q24" s="13"/>
      <c r="R24" s="13"/>
      <c r="S24" s="13"/>
      <c r="T24" s="13"/>
      <c r="U24" s="13"/>
      <c r="Y24" s="6"/>
      <c r="Z24" s="6"/>
      <c r="AA24" s="6"/>
      <c r="AB24" s="6"/>
      <c r="AC24" s="6"/>
    </row>
    <row r="25" spans="1:29" s="5" customFormat="1" ht="20.25" customHeight="1">
      <c r="A25" s="1035">
        <v>6</v>
      </c>
      <c r="B25" s="1474">
        <v>245216</v>
      </c>
      <c r="C25" s="1476">
        <f t="shared" ref="C25" si="10">($B25/$B13-1)*100</f>
        <v>-16.796959826275792</v>
      </c>
      <c r="D25" s="347">
        <v>243541</v>
      </c>
      <c r="E25" s="340">
        <f t="shared" si="4"/>
        <v>8.7367673782107644</v>
      </c>
      <c r="F25" s="348">
        <v>532061</v>
      </c>
      <c r="G25" s="340">
        <f t="shared" si="5"/>
        <v>-1.7946266408753297</v>
      </c>
      <c r="H25" s="334">
        <v>195516</v>
      </c>
      <c r="I25" s="340">
        <f t="shared" si="6"/>
        <v>-2.8887608527208841</v>
      </c>
      <c r="J25" s="1479">
        <f t="shared" si="2"/>
        <v>1216334</v>
      </c>
      <c r="K25" s="1481">
        <f t="shared" si="7"/>
        <v>-3.6039527376964364</v>
      </c>
      <c r="L25" s="279"/>
      <c r="M25" s="7"/>
      <c r="N25" s="13"/>
      <c r="O25" s="13"/>
      <c r="P25" s="13"/>
      <c r="Q25" s="13"/>
      <c r="R25" s="13"/>
      <c r="S25" s="13"/>
      <c r="T25" s="13"/>
      <c r="U25" s="13"/>
      <c r="Y25" s="6"/>
      <c r="Z25" s="6"/>
      <c r="AA25" s="6"/>
      <c r="AB25" s="6"/>
      <c r="AC25" s="6"/>
    </row>
    <row r="26" spans="1:29" s="5" customFormat="1" ht="20.25" customHeight="1">
      <c r="A26" s="1034">
        <v>7</v>
      </c>
      <c r="B26" s="1473">
        <v>245114</v>
      </c>
      <c r="C26" s="1475">
        <f t="shared" ref="C26" si="11">($B26/$B14-1)*100</f>
        <v>-11.626045572541098</v>
      </c>
      <c r="D26" s="243">
        <v>261697</v>
      </c>
      <c r="E26" s="121">
        <f t="shared" si="4"/>
        <v>-0.11259885798039493</v>
      </c>
      <c r="F26" s="246">
        <v>531485</v>
      </c>
      <c r="G26" s="121">
        <f t="shared" si="5"/>
        <v>-8.162295540864184</v>
      </c>
      <c r="H26" s="241">
        <v>194578</v>
      </c>
      <c r="I26" s="121">
        <f t="shared" si="6"/>
        <v>-10.829934466798042</v>
      </c>
      <c r="J26" s="1478">
        <f t="shared" si="2"/>
        <v>1232874</v>
      </c>
      <c r="K26" s="350">
        <f t="shared" si="7"/>
        <v>-7.7386244241493536</v>
      </c>
      <c r="L26" s="279"/>
      <c r="M26" s="7"/>
      <c r="N26" s="13"/>
      <c r="O26" s="13"/>
      <c r="P26" s="13"/>
      <c r="Q26" s="13"/>
      <c r="R26" s="13"/>
      <c r="S26" s="13"/>
      <c r="T26" s="13"/>
      <c r="U26" s="13"/>
      <c r="Y26" s="6"/>
      <c r="Z26" s="6"/>
      <c r="AA26" s="6"/>
      <c r="AB26" s="6"/>
      <c r="AC26" s="6"/>
    </row>
    <row r="27" spans="1:29" s="5" customFormat="1" ht="20.25" customHeight="1">
      <c r="A27" s="1035">
        <v>8</v>
      </c>
      <c r="B27" s="1474">
        <v>269125</v>
      </c>
      <c r="C27" s="1476">
        <f t="shared" ref="C27" si="12">($B27/$B15-1)*100</f>
        <v>-3.9816615230925612</v>
      </c>
      <c r="D27" s="347">
        <v>220305</v>
      </c>
      <c r="E27" s="340">
        <f t="shared" si="4"/>
        <v>-2.3899086836893346</v>
      </c>
      <c r="F27" s="348">
        <v>487062</v>
      </c>
      <c r="G27" s="340">
        <f t="shared" si="5"/>
        <v>-12.768556261596542</v>
      </c>
      <c r="H27" s="334">
        <v>171018</v>
      </c>
      <c r="I27" s="340">
        <f t="shared" si="6"/>
        <v>-10.335028574424577</v>
      </c>
      <c r="J27" s="1479">
        <f t="shared" si="2"/>
        <v>1147510</v>
      </c>
      <c r="K27" s="1481">
        <f t="shared" si="7"/>
        <v>-8.5700399180922204</v>
      </c>
      <c r="L27" s="279"/>
      <c r="M27" s="7"/>
      <c r="N27" s="13"/>
      <c r="O27" s="13"/>
      <c r="P27" s="13"/>
      <c r="Q27" s="13"/>
      <c r="R27" s="13"/>
      <c r="S27" s="13"/>
      <c r="T27" s="13"/>
      <c r="U27" s="13"/>
      <c r="Y27" s="6"/>
      <c r="Z27" s="6"/>
      <c r="AA27" s="6"/>
      <c r="AB27" s="6"/>
      <c r="AC27" s="6"/>
    </row>
    <row r="28" spans="1:29" s="5" customFormat="1" ht="20.25" customHeight="1">
      <c r="A28" s="1035">
        <v>9</v>
      </c>
      <c r="B28" s="1474">
        <v>258938</v>
      </c>
      <c r="C28" s="1476">
        <f t="shared" ref="C28" si="13">($B28/$B16-1)*100</f>
        <v>-10.144635842482963</v>
      </c>
      <c r="D28" s="347">
        <v>219418</v>
      </c>
      <c r="E28" s="340">
        <f t="shared" si="4"/>
        <v>-11.934080400719239</v>
      </c>
      <c r="F28" s="348">
        <v>494820</v>
      </c>
      <c r="G28" s="340">
        <f t="shared" si="5"/>
        <v>-16.278219850464193</v>
      </c>
      <c r="H28" s="334">
        <v>181869</v>
      </c>
      <c r="I28" s="340">
        <f t="shared" si="6"/>
        <v>-12.730806142034545</v>
      </c>
      <c r="J28" s="1479">
        <f t="shared" si="2"/>
        <v>1155045</v>
      </c>
      <c r="K28" s="1481">
        <f t="shared" si="7"/>
        <v>-13.59323674605556</v>
      </c>
      <c r="L28" s="279"/>
      <c r="M28" s="7"/>
      <c r="N28" s="13"/>
      <c r="O28" s="13"/>
      <c r="P28" s="13"/>
      <c r="Q28" s="13"/>
      <c r="R28" s="13"/>
      <c r="S28" s="13"/>
      <c r="T28" s="13"/>
      <c r="U28" s="13"/>
      <c r="Y28" s="6"/>
      <c r="Z28" s="6"/>
      <c r="AA28" s="6"/>
      <c r="AB28" s="6"/>
      <c r="AC28" s="6"/>
    </row>
    <row r="29" spans="1:29" s="5" customFormat="1" ht="20.25" customHeight="1">
      <c r="A29" s="1034">
        <v>10</v>
      </c>
      <c r="B29" s="1473">
        <v>272290</v>
      </c>
      <c r="C29" s="1477">
        <f t="shared" ref="C29" si="14">($B29/$B17-1)*100</f>
        <v>-1.0315198743857446</v>
      </c>
      <c r="D29" s="243">
        <v>266622</v>
      </c>
      <c r="E29" s="288">
        <f t="shared" si="4"/>
        <v>-4.4108631352514083</v>
      </c>
      <c r="F29" s="246">
        <v>547729</v>
      </c>
      <c r="G29" s="288">
        <f t="shared" si="5"/>
        <v>-10.927366633925494</v>
      </c>
      <c r="H29" s="241">
        <v>200578</v>
      </c>
      <c r="I29" s="288">
        <f t="shared" si="6"/>
        <v>-9.308434878936545</v>
      </c>
      <c r="J29" s="1478">
        <f t="shared" si="2"/>
        <v>1287219</v>
      </c>
      <c r="K29" s="1482">
        <f t="shared" si="7"/>
        <v>-7.4037760171263063</v>
      </c>
      <c r="L29" s="279"/>
      <c r="M29" s="7"/>
      <c r="N29" s="13"/>
      <c r="O29" s="13"/>
      <c r="P29" s="13"/>
      <c r="Q29" s="13"/>
      <c r="R29" s="13"/>
      <c r="S29" s="13"/>
      <c r="T29" s="13"/>
      <c r="U29" s="13"/>
      <c r="Y29" s="6"/>
      <c r="Z29" s="6"/>
      <c r="AA29" s="6"/>
      <c r="AB29" s="6"/>
      <c r="AC29" s="6"/>
    </row>
    <row r="30" spans="1:29" s="5" customFormat="1" ht="20.25" customHeight="1">
      <c r="A30" s="1035">
        <v>11</v>
      </c>
      <c r="B30" s="1474">
        <v>254201</v>
      </c>
      <c r="C30" s="1476">
        <f t="shared" ref="C30" si="15">($B30/$B18-1)*100</f>
        <v>-10.128690118437333</v>
      </c>
      <c r="D30" s="347">
        <v>257496</v>
      </c>
      <c r="E30" s="340">
        <f t="shared" si="4"/>
        <v>1.157336476134363</v>
      </c>
      <c r="F30" s="348">
        <v>560324</v>
      </c>
      <c r="G30" s="340">
        <f t="shared" si="5"/>
        <v>-4.6339807097596664</v>
      </c>
      <c r="H30" s="334">
        <v>236176</v>
      </c>
      <c r="I30" s="340">
        <f t="shared" si="6"/>
        <v>15.089347062291992</v>
      </c>
      <c r="J30" s="1479">
        <f t="shared" si="2"/>
        <v>1308197</v>
      </c>
      <c r="K30" s="1481">
        <f t="shared" si="7"/>
        <v>-1.6513026232894967</v>
      </c>
      <c r="L30" s="279"/>
      <c r="M30" s="7"/>
      <c r="N30" s="13"/>
      <c r="O30" s="13"/>
      <c r="P30" s="13"/>
      <c r="Q30" s="13"/>
      <c r="R30" s="13"/>
      <c r="S30" s="13"/>
      <c r="T30" s="13"/>
      <c r="U30" s="13"/>
      <c r="Y30" s="6"/>
      <c r="Z30" s="6"/>
      <c r="AA30" s="6"/>
      <c r="AB30" s="6"/>
      <c r="AC30" s="6"/>
    </row>
    <row r="31" spans="1:29" s="5" customFormat="1" ht="19.5" customHeight="1">
      <c r="A31" s="1035">
        <v>12</v>
      </c>
      <c r="B31" s="1474">
        <v>265923</v>
      </c>
      <c r="C31" s="1476">
        <f t="shared" ref="C31:C34" si="16">($B31/$B19-1)*100</f>
        <v>1.1437112994264309</v>
      </c>
      <c r="D31" s="347">
        <v>259713</v>
      </c>
      <c r="E31" s="340">
        <f t="shared" si="4"/>
        <v>9.8639988155417857</v>
      </c>
      <c r="F31" s="348">
        <v>579669</v>
      </c>
      <c r="G31" s="340">
        <f t="shared" si="5"/>
        <v>6.0804146086600008</v>
      </c>
      <c r="H31" s="334">
        <v>228279</v>
      </c>
      <c r="I31" s="340">
        <f t="shared" si="6"/>
        <v>29.049928770097001</v>
      </c>
      <c r="J31" s="1479">
        <f t="shared" si="2"/>
        <v>1333584</v>
      </c>
      <c r="K31" s="1481">
        <f t="shared" si="7"/>
        <v>9.0735993901750689</v>
      </c>
      <c r="L31" s="279"/>
      <c r="M31" s="7"/>
      <c r="N31" s="13"/>
      <c r="O31" s="13"/>
      <c r="P31" s="13"/>
      <c r="Q31" s="13"/>
      <c r="R31" s="13"/>
      <c r="S31" s="13"/>
      <c r="T31" s="13"/>
      <c r="U31" s="13"/>
      <c r="Y31" s="6"/>
      <c r="Z31" s="6"/>
      <c r="AA31" s="6"/>
      <c r="AB31" s="6"/>
      <c r="AC31" s="6"/>
    </row>
    <row r="32" spans="1:29" s="5" customFormat="1" ht="20.25" customHeight="1">
      <c r="A32" s="1034" t="s">
        <v>439</v>
      </c>
      <c r="B32" s="126">
        <v>258459</v>
      </c>
      <c r="C32" s="288">
        <f t="shared" si="16"/>
        <v>2.2721067439072096</v>
      </c>
      <c r="D32" s="243">
        <v>231642</v>
      </c>
      <c r="E32" s="288">
        <f t="shared" si="4"/>
        <v>5.0406754759076078</v>
      </c>
      <c r="F32" s="246">
        <v>499092</v>
      </c>
      <c r="G32" s="288">
        <f t="shared" si="5"/>
        <v>2.5815362607187087</v>
      </c>
      <c r="H32" s="241">
        <v>202062</v>
      </c>
      <c r="I32" s="288">
        <f t="shared" si="6"/>
        <v>26.795933734939759</v>
      </c>
      <c r="J32" s="241">
        <f t="shared" si="2"/>
        <v>1191255</v>
      </c>
      <c r="K32" s="346">
        <f t="shared" si="7"/>
        <v>6.4442627565039157</v>
      </c>
      <c r="L32" s="1769"/>
      <c r="M32" s="7"/>
      <c r="N32" s="13"/>
      <c r="O32" s="13"/>
      <c r="P32" s="13"/>
      <c r="Q32" s="13"/>
      <c r="R32" s="13"/>
      <c r="S32" s="13"/>
      <c r="T32" s="13"/>
      <c r="U32" s="13"/>
      <c r="Y32" s="6"/>
      <c r="Z32" s="6"/>
      <c r="AA32" s="6"/>
      <c r="AB32" s="6"/>
      <c r="AC32" s="6"/>
    </row>
    <row r="33" spans="1:29" s="5" customFormat="1" ht="20.25" customHeight="1">
      <c r="A33" s="1035">
        <v>2</v>
      </c>
      <c r="B33" s="289">
        <v>204939</v>
      </c>
      <c r="C33" s="340">
        <f t="shared" si="16"/>
        <v>-9.1699205332647864</v>
      </c>
      <c r="D33" s="347">
        <v>192249</v>
      </c>
      <c r="E33" s="340">
        <f t="shared" si="4"/>
        <v>-4.8130910531267057</v>
      </c>
      <c r="F33" s="348">
        <v>468275</v>
      </c>
      <c r="G33" s="340">
        <f t="shared" si="5"/>
        <v>-4.1080321745683328</v>
      </c>
      <c r="H33" s="334">
        <v>148859</v>
      </c>
      <c r="I33" s="340">
        <f t="shared" si="6"/>
        <v>-7.7255427034130459</v>
      </c>
      <c r="J33" s="334">
        <f t="shared" si="2"/>
        <v>1014322</v>
      </c>
      <c r="K33" s="349">
        <f t="shared" si="7"/>
        <v>-5.8421528010493269</v>
      </c>
      <c r="L33" s="1769"/>
      <c r="M33" s="7"/>
      <c r="N33" s="13"/>
      <c r="O33" s="13"/>
      <c r="P33" s="13"/>
      <c r="Q33" s="13"/>
      <c r="R33" s="13"/>
      <c r="S33" s="13"/>
      <c r="T33" s="13"/>
      <c r="U33" s="13"/>
      <c r="Y33" s="6"/>
      <c r="Z33" s="6"/>
      <c r="AA33" s="6"/>
      <c r="AB33" s="6"/>
      <c r="AC33" s="6"/>
    </row>
    <row r="34" spans="1:29" s="5" customFormat="1" ht="19.5" customHeight="1" thickBot="1">
      <c r="A34" s="1035">
        <v>3</v>
      </c>
      <c r="B34" s="289">
        <v>334468</v>
      </c>
      <c r="C34" s="340">
        <f t="shared" si="16"/>
        <v>12.381643583385404</v>
      </c>
      <c r="D34" s="347">
        <v>259969</v>
      </c>
      <c r="E34" s="340">
        <f t="shared" si="4"/>
        <v>-1.6234073390121062</v>
      </c>
      <c r="F34" s="348">
        <v>599565</v>
      </c>
      <c r="G34" s="340">
        <f t="shared" si="5"/>
        <v>3.6042418702383117</v>
      </c>
      <c r="H34" s="334">
        <v>203832</v>
      </c>
      <c r="I34" s="340">
        <f t="shared" si="6"/>
        <v>-3.4218730751371718</v>
      </c>
      <c r="J34" s="334">
        <f t="shared" si="2"/>
        <v>1397834</v>
      </c>
      <c r="K34" s="349">
        <f t="shared" si="7"/>
        <v>3.4177790207141179</v>
      </c>
      <c r="L34" s="1769"/>
      <c r="M34" s="7"/>
      <c r="N34" s="13"/>
      <c r="O34" s="13"/>
      <c r="P34" s="13"/>
      <c r="Q34" s="13"/>
      <c r="R34" s="13"/>
      <c r="S34" s="13"/>
      <c r="T34" s="13"/>
      <c r="U34" s="13"/>
      <c r="Y34" s="6"/>
      <c r="Z34" s="6"/>
      <c r="AA34" s="6"/>
      <c r="AB34" s="6"/>
      <c r="AC34" s="6"/>
    </row>
    <row r="35" spans="1:29" s="5" customFormat="1" ht="19.5" customHeight="1">
      <c r="A35" s="2100" t="s">
        <v>387</v>
      </c>
      <c r="B35" s="2099" t="s">
        <v>101</v>
      </c>
      <c r="C35" s="2099"/>
      <c r="D35" s="284"/>
      <c r="E35" s="284"/>
      <c r="F35" s="284"/>
      <c r="G35" s="284"/>
      <c r="H35" s="284"/>
      <c r="I35" s="284"/>
      <c r="J35" s="284"/>
      <c r="K35" s="351"/>
      <c r="L35" s="278"/>
      <c r="M35" s="7"/>
      <c r="N35" s="13"/>
      <c r="O35" s="13"/>
      <c r="P35" s="13"/>
      <c r="Q35" s="13"/>
      <c r="R35" s="13"/>
      <c r="S35" s="13"/>
      <c r="T35" s="13"/>
      <c r="U35" s="13"/>
      <c r="Y35" s="6"/>
      <c r="Z35" s="6"/>
      <c r="AA35" s="6"/>
      <c r="AB35" s="6"/>
      <c r="AC35" s="6"/>
    </row>
    <row r="36" spans="1:29" ht="19.5" customHeight="1" thickBot="1">
      <c r="A36" s="2101"/>
      <c r="B36" s="119" t="s">
        <v>83</v>
      </c>
      <c r="C36" s="119"/>
      <c r="D36" s="280"/>
      <c r="E36" s="280"/>
      <c r="F36" s="280"/>
      <c r="G36" s="280"/>
      <c r="H36" s="280"/>
      <c r="I36" s="280"/>
      <c r="J36" s="280"/>
      <c r="K36" s="281"/>
      <c r="L36" s="278"/>
      <c r="M36" s="7"/>
      <c r="V36" s="5"/>
      <c r="W36" s="5"/>
      <c r="X36" s="5"/>
      <c r="Y36" s="6"/>
      <c r="Z36" s="6"/>
      <c r="AA36" s="6"/>
      <c r="AB36" s="6"/>
      <c r="AC36" s="6"/>
    </row>
    <row r="37" spans="1:29">
      <c r="A37" s="12"/>
      <c r="B37" s="12"/>
      <c r="C37" s="12"/>
      <c r="D37" s="12"/>
      <c r="E37" s="12"/>
      <c r="F37" s="12"/>
      <c r="G37" s="12"/>
      <c r="H37" s="12"/>
      <c r="I37" s="12"/>
      <c r="J37" s="12"/>
      <c r="K37" s="12"/>
      <c r="L37" s="278"/>
      <c r="M37" s="7"/>
      <c r="V37" s="5"/>
      <c r="W37" s="5"/>
      <c r="X37" s="5"/>
      <c r="Y37" s="6"/>
      <c r="Z37" s="6"/>
      <c r="AA37" s="6"/>
      <c r="AB37" s="6"/>
      <c r="AC37" s="6"/>
    </row>
    <row r="38" spans="1:29">
      <c r="K38" s="12"/>
      <c r="L38" s="278"/>
      <c r="M38" s="7"/>
      <c r="V38" s="5"/>
      <c r="W38" s="5"/>
      <c r="X38" s="5"/>
      <c r="Y38" s="6"/>
      <c r="Z38" s="6"/>
      <c r="AA38" s="6"/>
      <c r="AB38" s="6"/>
      <c r="AC38" s="6"/>
    </row>
    <row r="39" spans="1:29">
      <c r="K39" s="12"/>
      <c r="L39" s="278"/>
      <c r="M39" s="7"/>
      <c r="V39" s="5"/>
      <c r="W39" s="5"/>
      <c r="X39" s="5"/>
      <c r="Y39" s="6"/>
      <c r="Z39" s="6"/>
      <c r="AA39" s="6"/>
      <c r="AB39" s="6"/>
      <c r="AC39" s="6"/>
    </row>
    <row r="40" spans="1:29">
      <c r="K40" s="12"/>
      <c r="L40" s="278"/>
      <c r="M40" s="7"/>
      <c r="V40" s="5"/>
      <c r="W40" s="5"/>
      <c r="X40" s="5"/>
      <c r="Y40" s="6"/>
      <c r="Z40" s="6"/>
      <c r="AA40" s="6"/>
      <c r="AB40" s="6"/>
      <c r="AC40" s="6"/>
    </row>
    <row r="41" spans="1:29">
      <c r="K41" s="12"/>
      <c r="L41" s="278"/>
      <c r="M41" s="7"/>
      <c r="V41" s="5"/>
      <c r="W41" s="5"/>
      <c r="X41" s="5"/>
      <c r="Y41" s="6"/>
      <c r="Z41" s="6"/>
      <c r="AA41" s="6"/>
      <c r="AB41" s="6"/>
      <c r="AC41" s="6"/>
    </row>
    <row r="42" spans="1:29">
      <c r="K42" s="12"/>
      <c r="L42" s="278"/>
      <c r="M42" s="7"/>
      <c r="V42" s="5"/>
      <c r="W42" s="5"/>
      <c r="X42" s="5"/>
      <c r="Y42" s="6"/>
      <c r="Z42" s="6"/>
      <c r="AA42" s="6"/>
      <c r="AB42" s="6"/>
      <c r="AC42" s="6"/>
    </row>
    <row r="44" spans="1:29" ht="30.75">
      <c r="N44" s="14"/>
      <c r="O44" s="14"/>
    </row>
    <row r="46" spans="1:29" ht="30.75">
      <c r="L46" s="14"/>
      <c r="M46" s="14"/>
    </row>
    <row r="49" spans="2:9">
      <c r="F49" s="15"/>
      <c r="G49" s="15"/>
      <c r="H49" s="15"/>
      <c r="I49" s="15"/>
    </row>
    <row r="51" spans="2:9">
      <c r="B51" s="59"/>
    </row>
  </sheetData>
  <mergeCells count="9">
    <mergeCell ref="B35:C35"/>
    <mergeCell ref="A35:A36"/>
    <mergeCell ref="R5:S5"/>
    <mergeCell ref="T5:U5"/>
    <mergeCell ref="B4:C4"/>
    <mergeCell ref="D4:E4"/>
    <mergeCell ref="F4:G4"/>
    <mergeCell ref="H4:I4"/>
    <mergeCell ref="J4:K4"/>
  </mergeCells>
  <phoneticPr fontId="3"/>
  <printOptions horizontalCentered="1"/>
  <pageMargins left="0.71" right="0.7" top="0.7" bottom="0.76" header="0.31496062992125984" footer="0.3"/>
  <pageSetup paperSize="9" scale="79" firstPageNumber="8" orientation="landscape" errors="dash" r:id="rId1"/>
  <headerFooter scaleWithDoc="0" alignWithMargins="0">
    <oddFooter>&amp;C２</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workbookViewId="0">
      <selection activeCell="B1" sqref="B1"/>
    </sheetView>
  </sheetViews>
  <sheetFormatPr defaultColWidth="9" defaultRowHeight="13.5"/>
  <cols>
    <col min="1" max="1" width="13.625" style="627" customWidth="1"/>
    <col min="2" max="2" width="12.5" style="627" customWidth="1"/>
    <col min="3" max="3" width="9.625" style="627" bestFit="1" customWidth="1"/>
    <col min="4" max="4" width="12.5" style="627" customWidth="1"/>
    <col min="5" max="5" width="9.625" style="627" bestFit="1" customWidth="1"/>
    <col min="6" max="6" width="12.5" style="627" customWidth="1"/>
    <col min="7" max="7" width="9.625" style="627" bestFit="1" customWidth="1"/>
    <col min="8" max="8" width="12.5" style="627" customWidth="1"/>
    <col min="9" max="9" width="9.625" style="627" bestFit="1" customWidth="1"/>
    <col min="10" max="10" width="12.5" style="627" customWidth="1"/>
    <col min="11" max="11" width="9.625" style="627" bestFit="1" customWidth="1"/>
    <col min="12" max="12" width="12.375" style="627" customWidth="1"/>
    <col min="13" max="13" width="9.625" style="627" bestFit="1" customWidth="1"/>
    <col min="14" max="14" width="12.5" style="660" customWidth="1"/>
    <col min="15" max="15" width="9.625" style="660" bestFit="1" customWidth="1"/>
    <col min="16" max="16" width="12.5" style="660" customWidth="1"/>
    <col min="17" max="17" width="10.75" style="660" bestFit="1" customWidth="1"/>
    <col min="18" max="16384" width="9" style="628"/>
  </cols>
  <sheetData>
    <row r="1" spans="1:17" s="1432" customFormat="1" ht="14.25">
      <c r="A1" s="1434" t="s">
        <v>350</v>
      </c>
      <c r="B1" s="655"/>
      <c r="C1" s="655"/>
      <c r="D1" s="655"/>
      <c r="E1" s="655"/>
      <c r="F1" s="655"/>
      <c r="G1" s="655"/>
      <c r="H1" s="655"/>
      <c r="I1" s="655"/>
      <c r="J1" s="655"/>
      <c r="K1" s="655"/>
      <c r="L1" s="655"/>
      <c r="M1" s="655"/>
      <c r="N1" s="655"/>
      <c r="O1" s="655"/>
      <c r="P1" s="655"/>
      <c r="Q1" s="655"/>
    </row>
    <row r="2" spans="1:17" s="1432" customFormat="1" ht="14.25">
      <c r="A2" s="1434" t="s">
        <v>209</v>
      </c>
      <c r="B2" s="655"/>
      <c r="C2" s="655"/>
      <c r="D2" s="655"/>
      <c r="E2" s="655"/>
      <c r="F2" s="655"/>
      <c r="G2" s="655"/>
      <c r="H2" s="655"/>
      <c r="I2" s="655"/>
      <c r="J2" s="655"/>
      <c r="K2" s="655"/>
      <c r="L2" s="655"/>
      <c r="M2" s="655"/>
      <c r="N2" s="655"/>
      <c r="O2" s="655"/>
      <c r="P2" s="655"/>
      <c r="Q2" s="655"/>
    </row>
    <row r="3" spans="1:17" s="1432" customFormat="1" ht="18" thickBot="1">
      <c r="A3" s="1434" t="s">
        <v>351</v>
      </c>
      <c r="B3" s="1435"/>
      <c r="C3" s="1435"/>
      <c r="D3" s="655"/>
      <c r="E3" s="655"/>
      <c r="F3" s="655"/>
      <c r="G3" s="655"/>
      <c r="H3" s="655"/>
      <c r="I3" s="655"/>
      <c r="J3" s="655"/>
      <c r="K3" s="655"/>
      <c r="L3" s="655"/>
      <c r="M3" s="655"/>
      <c r="N3" s="655"/>
      <c r="O3" s="655"/>
      <c r="P3" s="655"/>
      <c r="Q3" s="655"/>
    </row>
    <row r="4" spans="1:17">
      <c r="A4" s="1234"/>
      <c r="B4" s="2405" t="s">
        <v>235</v>
      </c>
      <c r="C4" s="2406"/>
      <c r="D4" s="2406"/>
      <c r="E4" s="2406"/>
      <c r="F4" s="2406"/>
      <c r="G4" s="2406"/>
      <c r="H4" s="2406"/>
      <c r="I4" s="2406"/>
      <c r="J4" s="2406"/>
      <c r="K4" s="2406"/>
      <c r="L4" s="2406"/>
      <c r="M4" s="2406"/>
      <c r="N4" s="2407" t="s">
        <v>236</v>
      </c>
      <c r="O4" s="2410" t="s">
        <v>328</v>
      </c>
      <c r="P4" s="2407" t="s">
        <v>237</v>
      </c>
      <c r="Q4" s="2395" t="s">
        <v>328</v>
      </c>
    </row>
    <row r="5" spans="1:17">
      <c r="A5" s="1235"/>
      <c r="B5" s="2398" t="s">
        <v>213</v>
      </c>
      <c r="C5" s="2400" t="s">
        <v>333</v>
      </c>
      <c r="D5" s="2402" t="s">
        <v>214</v>
      </c>
      <c r="E5" s="2400" t="s">
        <v>333</v>
      </c>
      <c r="F5" s="2402" t="s">
        <v>215</v>
      </c>
      <c r="G5" s="2400" t="s">
        <v>333</v>
      </c>
      <c r="H5" s="2402" t="s">
        <v>216</v>
      </c>
      <c r="I5" s="2400" t="s">
        <v>333</v>
      </c>
      <c r="J5" s="2402" t="s">
        <v>217</v>
      </c>
      <c r="K5" s="2400" t="s">
        <v>333</v>
      </c>
      <c r="L5" s="2402" t="s">
        <v>0</v>
      </c>
      <c r="M5" s="2400" t="s">
        <v>333</v>
      </c>
      <c r="N5" s="2408"/>
      <c r="O5" s="2411"/>
      <c r="P5" s="2408"/>
      <c r="Q5" s="2396"/>
    </row>
    <row r="6" spans="1:17">
      <c r="A6" s="1236"/>
      <c r="B6" s="2399"/>
      <c r="C6" s="2401"/>
      <c r="D6" s="2403"/>
      <c r="E6" s="2401"/>
      <c r="F6" s="2404"/>
      <c r="G6" s="2401"/>
      <c r="H6" s="2404"/>
      <c r="I6" s="2401"/>
      <c r="J6" s="2404"/>
      <c r="K6" s="2401"/>
      <c r="L6" s="2404"/>
      <c r="M6" s="2401"/>
      <c r="N6" s="2409"/>
      <c r="O6" s="2412"/>
      <c r="P6" s="2409"/>
      <c r="Q6" s="2397"/>
    </row>
    <row r="7" spans="1:17" s="633" customFormat="1">
      <c r="A7" s="1772" t="s">
        <v>435</v>
      </c>
      <c r="B7" s="1843">
        <f>SUM(B12:B23)</f>
        <v>7829312</v>
      </c>
      <c r="C7" s="1844">
        <v>-33.799999999999997</v>
      </c>
      <c r="D7" s="1845">
        <f>SUM(D12:D23)</f>
        <v>1429715</v>
      </c>
      <c r="E7" s="1844">
        <v>-4.8</v>
      </c>
      <c r="F7" s="1845">
        <f>SUM(F12:F23)</f>
        <v>3471557</v>
      </c>
      <c r="G7" s="1844">
        <v>-5</v>
      </c>
      <c r="H7" s="1845">
        <f>SUM(H12:H23)</f>
        <v>286328</v>
      </c>
      <c r="I7" s="1844">
        <v>-22.4</v>
      </c>
      <c r="J7" s="1845">
        <f>SUM(J12:J23)</f>
        <v>2487612</v>
      </c>
      <c r="K7" s="1844">
        <v>-28.2</v>
      </c>
      <c r="L7" s="1527">
        <f t="shared" ref="L7:L8" si="0">SUM(B7,D7,F7,H7,J7)</f>
        <v>15504524</v>
      </c>
      <c r="M7" s="1844">
        <v>-25.5</v>
      </c>
      <c r="N7" s="1846">
        <f>B7+J7</f>
        <v>10316924</v>
      </c>
      <c r="O7" s="1844">
        <v>-32.5</v>
      </c>
      <c r="P7" s="1847">
        <f>D7+F7+H7</f>
        <v>5187600</v>
      </c>
      <c r="Q7" s="1848">
        <v>-6.1</v>
      </c>
    </row>
    <row r="8" spans="1:17" s="633" customFormat="1">
      <c r="A8" s="1814" t="s">
        <v>444</v>
      </c>
      <c r="B8" s="1849">
        <f>SUM(B24:B35)</f>
        <v>8491354</v>
      </c>
      <c r="C8" s="1850">
        <f t="shared" ref="C8" si="1">(B8/B7-1)*100</f>
        <v>8.4559409562423795</v>
      </c>
      <c r="D8" s="1851">
        <f>SUM(D24:D35)</f>
        <v>1431036</v>
      </c>
      <c r="E8" s="1850">
        <f t="shared" ref="E8" si="2">(D8/D7-1)*100</f>
        <v>9.2396036972397511E-2</v>
      </c>
      <c r="F8" s="1851">
        <f>SUM(F24:F35)</f>
        <v>3548388</v>
      </c>
      <c r="G8" s="1850">
        <f t="shared" ref="G8" si="3">(F8/F7-1)*100</f>
        <v>2.2131568054334139</v>
      </c>
      <c r="H8" s="1851">
        <f>SUM(H24:H35)</f>
        <v>306801</v>
      </c>
      <c r="I8" s="1850">
        <f t="shared" ref="I8" si="4">(H8/H7-1)*100</f>
        <v>7.150191388896654</v>
      </c>
      <c r="J8" s="1851">
        <f>SUM(J24:J35)</f>
        <v>2659119</v>
      </c>
      <c r="K8" s="1850">
        <f t="shared" ref="K8" si="5">(J8/J7-1)*100</f>
        <v>6.8944433456664456</v>
      </c>
      <c r="L8" s="1770">
        <f t="shared" si="0"/>
        <v>16436698</v>
      </c>
      <c r="M8" s="1850">
        <f t="shared" ref="M8" si="6">(L8/L7-1)*100</f>
        <v>6.0122709990967804</v>
      </c>
      <c r="N8" s="1852">
        <f t="shared" ref="N8" si="7">B8+J8</f>
        <v>11150473</v>
      </c>
      <c r="O8" s="1850">
        <f t="shared" ref="O8" si="8">(N8/N7-1)*100</f>
        <v>8.0794333659916404</v>
      </c>
      <c r="P8" s="1853">
        <f t="shared" ref="P8" si="9">D8+F8+H8</f>
        <v>5286225</v>
      </c>
      <c r="Q8" s="1854">
        <f t="shared" ref="Q8" si="10">(P8/P7-1)*100</f>
        <v>1.9011681702521432</v>
      </c>
    </row>
    <row r="9" spans="1:17" s="633" customFormat="1" hidden="1">
      <c r="A9" s="1034" t="s">
        <v>323</v>
      </c>
      <c r="B9" s="1836">
        <v>1003494</v>
      </c>
      <c r="C9" s="1837">
        <v>3.4289984281996366</v>
      </c>
      <c r="D9" s="1838">
        <v>114535</v>
      </c>
      <c r="E9" s="1837">
        <v>-4.3652872358967976E-3</v>
      </c>
      <c r="F9" s="1838">
        <v>284245</v>
      </c>
      <c r="G9" s="1837">
        <v>0.80396342977111512</v>
      </c>
      <c r="H9" s="1838">
        <v>27090</v>
      </c>
      <c r="I9" s="1837">
        <v>0.86380221907811361</v>
      </c>
      <c r="J9" s="1838">
        <v>283914</v>
      </c>
      <c r="K9" s="1837">
        <v>5.0727775372214623</v>
      </c>
      <c r="L9" s="1839">
        <f t="shared" ref="L9:L35" si="11">SUM(B9,D9,F9,H9,J9)</f>
        <v>1713278</v>
      </c>
      <c r="M9" s="1837">
        <v>2.9732998038235299</v>
      </c>
      <c r="N9" s="1840">
        <f>B9+J9</f>
        <v>1287408</v>
      </c>
      <c r="O9" s="1837">
        <v>3.787067731242022</v>
      </c>
      <c r="P9" s="1841">
        <f>D9+F9+H9</f>
        <v>425870</v>
      </c>
      <c r="Q9" s="1842">
        <v>0.58907448698084497</v>
      </c>
    </row>
    <row r="10" spans="1:17" s="633" customFormat="1" hidden="1">
      <c r="A10" s="1035">
        <v>2</v>
      </c>
      <c r="B10" s="1231">
        <v>822969</v>
      </c>
      <c r="C10" s="856">
        <v>8.3842240358642748</v>
      </c>
      <c r="D10" s="1040">
        <v>117359</v>
      </c>
      <c r="E10" s="856">
        <v>0.23744245436920774</v>
      </c>
      <c r="F10" s="1040">
        <v>289656</v>
      </c>
      <c r="G10" s="856">
        <v>1.435084991490343</v>
      </c>
      <c r="H10" s="1040">
        <v>27254</v>
      </c>
      <c r="I10" s="856">
        <v>-5.7509423522495435</v>
      </c>
      <c r="J10" s="1040">
        <v>248050</v>
      </c>
      <c r="K10" s="856">
        <v>11.30605688028934</v>
      </c>
      <c r="L10" s="920">
        <f t="shared" si="11"/>
        <v>1505288</v>
      </c>
      <c r="M10" s="856">
        <v>6.4773218402268684</v>
      </c>
      <c r="N10" s="1041">
        <f t="shared" ref="N10:N35" si="12">B10+J10</f>
        <v>1071019</v>
      </c>
      <c r="O10" s="856">
        <v>9.0471928736734597</v>
      </c>
      <c r="P10" s="1042">
        <f t="shared" ref="P10:P35" si="13">D10+F10+H10</f>
        <v>434269</v>
      </c>
      <c r="Q10" s="1043">
        <v>0.62865537728591381</v>
      </c>
    </row>
    <row r="11" spans="1:17" s="633" customFormat="1" hidden="1">
      <c r="A11" s="1035">
        <v>3</v>
      </c>
      <c r="B11" s="1232">
        <v>824526</v>
      </c>
      <c r="C11" s="662">
        <v>-20.12767544475712</v>
      </c>
      <c r="D11" s="661">
        <v>130018</v>
      </c>
      <c r="E11" s="662">
        <v>-3.8776309855614643</v>
      </c>
      <c r="F11" s="661">
        <v>317937</v>
      </c>
      <c r="G11" s="662">
        <v>-1.8239280491827436E-2</v>
      </c>
      <c r="H11" s="661">
        <v>24762</v>
      </c>
      <c r="I11" s="662">
        <v>-23.806886365734325</v>
      </c>
      <c r="J11" s="661">
        <v>256350</v>
      </c>
      <c r="K11" s="662">
        <v>-14.529202105845751</v>
      </c>
      <c r="L11" s="663">
        <f t="shared" si="11"/>
        <v>1553593</v>
      </c>
      <c r="M11" s="662">
        <v>-14.543322319331963</v>
      </c>
      <c r="N11" s="664">
        <f t="shared" si="12"/>
        <v>1080876</v>
      </c>
      <c r="O11" s="662">
        <v>-18.867284376895309</v>
      </c>
      <c r="P11" s="665">
        <f t="shared" si="13"/>
        <v>472717</v>
      </c>
      <c r="Q11" s="1044">
        <v>-2.6844698069199202</v>
      </c>
    </row>
    <row r="12" spans="1:17" s="633" customFormat="1">
      <c r="A12" s="1034" t="s">
        <v>447</v>
      </c>
      <c r="B12" s="1231">
        <v>401304</v>
      </c>
      <c r="C12" s="856">
        <v>-61.151597289448212</v>
      </c>
      <c r="D12" s="1040">
        <v>116775</v>
      </c>
      <c r="E12" s="856">
        <v>-9.6595260751502821</v>
      </c>
      <c r="F12" s="1040">
        <v>296380</v>
      </c>
      <c r="G12" s="856">
        <v>-5.6544312621958799</v>
      </c>
      <c r="H12" s="1040">
        <v>23517</v>
      </c>
      <c r="I12" s="856">
        <v>-26.070418107513362</v>
      </c>
      <c r="J12" s="1040">
        <v>140476</v>
      </c>
      <c r="K12" s="856">
        <v>-53.06499520546344</v>
      </c>
      <c r="L12" s="920">
        <f t="shared" si="11"/>
        <v>978452</v>
      </c>
      <c r="M12" s="856">
        <v>-45.867498601669809</v>
      </c>
      <c r="N12" s="1041">
        <f t="shared" si="12"/>
        <v>541780</v>
      </c>
      <c r="O12" s="856">
        <v>-59.334954090635804</v>
      </c>
      <c r="P12" s="1042">
        <f t="shared" si="13"/>
        <v>436672</v>
      </c>
      <c r="Q12" s="1043">
        <v>-8.1104512914181868</v>
      </c>
    </row>
    <row r="13" spans="1:17" s="633" customFormat="1">
      <c r="A13" s="1035">
        <v>5</v>
      </c>
      <c r="B13" s="1231">
        <v>342143</v>
      </c>
      <c r="C13" s="856">
        <v>-72.162855710901084</v>
      </c>
      <c r="D13" s="1040">
        <v>105554</v>
      </c>
      <c r="E13" s="856">
        <v>-14.723822296189171</v>
      </c>
      <c r="F13" s="1040">
        <v>253308</v>
      </c>
      <c r="G13" s="856">
        <v>-15.310779229897397</v>
      </c>
      <c r="H13" s="1040">
        <v>20177</v>
      </c>
      <c r="I13" s="856">
        <v>-38.699680996506146</v>
      </c>
      <c r="J13" s="1040">
        <v>127035</v>
      </c>
      <c r="K13" s="856">
        <v>-64.424038243423752</v>
      </c>
      <c r="L13" s="920">
        <f t="shared" si="11"/>
        <v>848217</v>
      </c>
      <c r="M13" s="856">
        <v>-58.460767711117612</v>
      </c>
      <c r="N13" s="1041">
        <f t="shared" si="12"/>
        <v>469178</v>
      </c>
      <c r="O13" s="856">
        <v>-70.420680267991614</v>
      </c>
      <c r="P13" s="1042">
        <f t="shared" si="13"/>
        <v>379039</v>
      </c>
      <c r="Q13" s="1043">
        <v>-16.840391665587973</v>
      </c>
    </row>
    <row r="14" spans="1:17" s="633" customFormat="1">
      <c r="A14" s="1035">
        <v>6</v>
      </c>
      <c r="B14" s="1232">
        <v>587054</v>
      </c>
      <c r="C14" s="662">
        <v>-27.380662271972135</v>
      </c>
      <c r="D14" s="661">
        <v>118941</v>
      </c>
      <c r="E14" s="662">
        <v>-2.3400743897332266</v>
      </c>
      <c r="F14" s="661">
        <v>284896</v>
      </c>
      <c r="G14" s="662">
        <v>-4.7320320886014571</v>
      </c>
      <c r="H14" s="661">
        <v>22909</v>
      </c>
      <c r="I14" s="662">
        <v>-29.599582065701735</v>
      </c>
      <c r="J14" s="661">
        <v>188889</v>
      </c>
      <c r="K14" s="662">
        <v>-24.259593407915315</v>
      </c>
      <c r="L14" s="663">
        <f t="shared" si="11"/>
        <v>1202689</v>
      </c>
      <c r="M14" s="662">
        <v>-20.413282970523461</v>
      </c>
      <c r="N14" s="664">
        <f t="shared" si="12"/>
        <v>775943</v>
      </c>
      <c r="O14" s="662">
        <v>-26.644822360603104</v>
      </c>
      <c r="P14" s="665">
        <f t="shared" si="13"/>
        <v>426746</v>
      </c>
      <c r="Q14" s="1044">
        <v>-5.8743347177526939</v>
      </c>
    </row>
    <row r="15" spans="1:17" s="633" customFormat="1">
      <c r="A15" s="1034">
        <v>7</v>
      </c>
      <c r="B15" s="1231">
        <v>717943</v>
      </c>
      <c r="C15" s="856">
        <v>-20.807540426658434</v>
      </c>
      <c r="D15" s="1040">
        <v>121878</v>
      </c>
      <c r="E15" s="856">
        <v>-6.1039591374488662</v>
      </c>
      <c r="F15" s="1040">
        <v>296246</v>
      </c>
      <c r="G15" s="856">
        <v>-6.5864902533314007</v>
      </c>
      <c r="H15" s="1040">
        <v>22818</v>
      </c>
      <c r="I15" s="856">
        <v>-28.856047142456276</v>
      </c>
      <c r="J15" s="1040">
        <v>214785</v>
      </c>
      <c r="K15" s="856">
        <v>-18.047892676449717</v>
      </c>
      <c r="L15" s="920">
        <f t="shared" si="11"/>
        <v>1373670</v>
      </c>
      <c r="M15" s="856">
        <v>-16.629745932751263</v>
      </c>
      <c r="N15" s="1041">
        <f t="shared" si="12"/>
        <v>932728</v>
      </c>
      <c r="O15" s="856">
        <v>-20.188659548579324</v>
      </c>
      <c r="P15" s="1042">
        <f t="shared" si="13"/>
        <v>440942</v>
      </c>
      <c r="Q15" s="1043">
        <v>-7.9468401362816525</v>
      </c>
    </row>
    <row r="16" spans="1:17" s="633" customFormat="1">
      <c r="A16" s="1035">
        <v>8</v>
      </c>
      <c r="B16" s="1231">
        <v>829753</v>
      </c>
      <c r="C16" s="856">
        <v>-39.361542750779947</v>
      </c>
      <c r="D16" s="1040">
        <v>115463</v>
      </c>
      <c r="E16" s="856">
        <v>-6.1680739193680783</v>
      </c>
      <c r="F16" s="1040">
        <v>274317</v>
      </c>
      <c r="G16" s="856">
        <v>-5.9740322060970801</v>
      </c>
      <c r="H16" s="1040">
        <v>21034</v>
      </c>
      <c r="I16" s="856">
        <v>-28.000273841308964</v>
      </c>
      <c r="J16" s="1040">
        <v>252895</v>
      </c>
      <c r="K16" s="856">
        <v>-29.000569915747921</v>
      </c>
      <c r="L16" s="920">
        <f t="shared" si="11"/>
        <v>1493462</v>
      </c>
      <c r="M16" s="856">
        <v>-31.131387685969582</v>
      </c>
      <c r="N16" s="1041">
        <f t="shared" si="12"/>
        <v>1082648</v>
      </c>
      <c r="O16" s="856">
        <v>-37.221565691767267</v>
      </c>
      <c r="P16" s="1042">
        <f t="shared" si="13"/>
        <v>410814</v>
      </c>
      <c r="Q16" s="1043">
        <v>-7.4770333301051988</v>
      </c>
    </row>
    <row r="17" spans="1:17" s="633" customFormat="1">
      <c r="A17" s="1035">
        <v>9</v>
      </c>
      <c r="B17" s="1232">
        <v>788553</v>
      </c>
      <c r="C17" s="662">
        <v>-17.341846323819986</v>
      </c>
      <c r="D17" s="661">
        <v>120808</v>
      </c>
      <c r="E17" s="662">
        <v>-4.6721744825572671</v>
      </c>
      <c r="F17" s="661">
        <v>287187</v>
      </c>
      <c r="G17" s="662">
        <v>-4.5858666400877102</v>
      </c>
      <c r="H17" s="661">
        <v>24505</v>
      </c>
      <c r="I17" s="662">
        <v>-23.23235487610037</v>
      </c>
      <c r="J17" s="661">
        <v>243631</v>
      </c>
      <c r="K17" s="662">
        <v>-15.393858153417671</v>
      </c>
      <c r="L17" s="663">
        <f t="shared" si="11"/>
        <v>1464684</v>
      </c>
      <c r="M17" s="662">
        <v>-13.922726482023895</v>
      </c>
      <c r="N17" s="664">
        <f t="shared" si="12"/>
        <v>1032184</v>
      </c>
      <c r="O17" s="662">
        <v>-16.890185772074929</v>
      </c>
      <c r="P17" s="665">
        <f t="shared" si="13"/>
        <v>432500</v>
      </c>
      <c r="Q17" s="1044">
        <v>-5.9046210077451917</v>
      </c>
    </row>
    <row r="18" spans="1:17" s="633" customFormat="1">
      <c r="A18" s="1034">
        <v>10</v>
      </c>
      <c r="B18" s="1231">
        <v>781979</v>
      </c>
      <c r="C18" s="856">
        <v>-15.590761797641228</v>
      </c>
      <c r="D18" s="1040">
        <v>128799</v>
      </c>
      <c r="E18" s="856">
        <v>-1.1542328265657709</v>
      </c>
      <c r="F18" s="1040">
        <v>305777</v>
      </c>
      <c r="G18" s="856">
        <v>-2.4398259227117247</v>
      </c>
      <c r="H18" s="1040">
        <v>27610</v>
      </c>
      <c r="I18" s="856">
        <v>-19.88974321775715</v>
      </c>
      <c r="J18" s="1040">
        <v>250131</v>
      </c>
      <c r="K18" s="856">
        <v>-13.705081143740339</v>
      </c>
      <c r="L18" s="920">
        <f t="shared" si="11"/>
        <v>1494296</v>
      </c>
      <c r="M18" s="856">
        <v>-11.812953019896577</v>
      </c>
      <c r="N18" s="1041">
        <f t="shared" si="12"/>
        <v>1032110</v>
      </c>
      <c r="O18" s="856">
        <v>-15.141374859200674</v>
      </c>
      <c r="P18" s="1042">
        <f t="shared" si="13"/>
        <v>462186</v>
      </c>
      <c r="Q18" s="1043">
        <v>-3.3471910864255383</v>
      </c>
    </row>
    <row r="19" spans="1:17" s="633" customFormat="1">
      <c r="A19" s="1035">
        <v>11</v>
      </c>
      <c r="B19" s="1231">
        <v>819862</v>
      </c>
      <c r="C19" s="856">
        <v>-16.795857765978393</v>
      </c>
      <c r="D19" s="1040">
        <v>122729</v>
      </c>
      <c r="E19" s="856">
        <v>-4.0347488837976675</v>
      </c>
      <c r="F19" s="1040">
        <v>292656</v>
      </c>
      <c r="G19" s="856">
        <v>-4.5949320458612997</v>
      </c>
      <c r="H19" s="1040">
        <v>27784</v>
      </c>
      <c r="I19" s="856">
        <v>-23.221046232072297</v>
      </c>
      <c r="J19" s="1040">
        <v>253656</v>
      </c>
      <c r="K19" s="856">
        <v>-14.247464503042595</v>
      </c>
      <c r="L19" s="920">
        <f t="shared" si="11"/>
        <v>1516687</v>
      </c>
      <c r="M19" s="856">
        <v>-13.430563776370741</v>
      </c>
      <c r="N19" s="1041">
        <f t="shared" si="12"/>
        <v>1073518</v>
      </c>
      <c r="O19" s="856">
        <v>-16.207474152371049</v>
      </c>
      <c r="P19" s="1042">
        <f t="shared" si="13"/>
        <v>443169</v>
      </c>
      <c r="Q19" s="1043">
        <v>-5.8743445044570519</v>
      </c>
    </row>
    <row r="20" spans="1:17" s="633" customFormat="1">
      <c r="A20" s="1035">
        <v>12</v>
      </c>
      <c r="B20" s="1232">
        <v>674375</v>
      </c>
      <c r="C20" s="662">
        <v>-29.932080223677062</v>
      </c>
      <c r="D20" s="661">
        <v>125893</v>
      </c>
      <c r="E20" s="662">
        <v>-1.2193303883182849</v>
      </c>
      <c r="F20" s="661">
        <v>313910</v>
      </c>
      <c r="G20" s="662">
        <v>-2.2020200761422859</v>
      </c>
      <c r="H20" s="661">
        <v>26871</v>
      </c>
      <c r="I20" s="662">
        <v>-7.1300200456210661</v>
      </c>
      <c r="J20" s="661">
        <v>210763</v>
      </c>
      <c r="K20" s="662">
        <v>-23.766412268962277</v>
      </c>
      <c r="L20" s="663">
        <f t="shared" si="11"/>
        <v>1351812</v>
      </c>
      <c r="M20" s="662">
        <v>-21.236296006264688</v>
      </c>
      <c r="N20" s="664">
        <f t="shared" si="12"/>
        <v>885138</v>
      </c>
      <c r="O20" s="662">
        <v>-28.556196521350298</v>
      </c>
      <c r="P20" s="665">
        <f t="shared" si="13"/>
        <v>466674</v>
      </c>
      <c r="Q20" s="1044">
        <v>-2.2383572950337216</v>
      </c>
    </row>
    <row r="21" spans="1:17" s="633" customFormat="1">
      <c r="A21" s="1034" t="s">
        <v>324</v>
      </c>
      <c r="B21" s="1233">
        <v>554331</v>
      </c>
      <c r="C21" s="1046">
        <f t="shared" ref="C21:C35" si="14">(B21/B9-1)*100</f>
        <v>-44.759908878378937</v>
      </c>
      <c r="D21" s="1045">
        <v>108736</v>
      </c>
      <c r="E21" s="1046">
        <f t="shared" ref="E21:E35" si="15">(D21/D9-1)*100</f>
        <v>-5.0630811542323295</v>
      </c>
      <c r="F21" s="1045">
        <v>273146</v>
      </c>
      <c r="G21" s="1046">
        <f t="shared" ref="G21:G35" si="16">(F21/F9-1)*100</f>
        <v>-3.9047300744076363</v>
      </c>
      <c r="H21" s="1045">
        <v>21033</v>
      </c>
      <c r="I21" s="1046">
        <f t="shared" ref="I21:I35" si="17">(H21/H9-1)*100</f>
        <v>-22.358803986710964</v>
      </c>
      <c r="J21" s="1045">
        <v>181029</v>
      </c>
      <c r="K21" s="1046">
        <f t="shared" ref="K21:K35" si="18">(J21/J9-1)*100</f>
        <v>-36.238086181026652</v>
      </c>
      <c r="L21" s="1047">
        <f t="shared" si="11"/>
        <v>1138275</v>
      </c>
      <c r="M21" s="1046">
        <f t="shared" ref="M21:M35" si="19">(L21/L9-1)*100</f>
        <v>-33.561570276394136</v>
      </c>
      <c r="N21" s="1048">
        <f t="shared" si="12"/>
        <v>735360</v>
      </c>
      <c r="O21" s="1046">
        <f t="shared" ref="O21:O35" si="20">(N21/N9-1)*100</f>
        <v>-42.880578651057007</v>
      </c>
      <c r="P21" s="1049">
        <f t="shared" si="13"/>
        <v>402915</v>
      </c>
      <c r="Q21" s="1050">
        <f t="shared" ref="Q21:Q35" si="21">(P21/P9-1)*100</f>
        <v>-5.3901425317585128</v>
      </c>
    </row>
    <row r="22" spans="1:17" s="633" customFormat="1">
      <c r="A22" s="1035">
        <v>2</v>
      </c>
      <c r="B22" s="1231">
        <v>540711</v>
      </c>
      <c r="C22" s="856">
        <f t="shared" si="14"/>
        <v>-34.297525180170815</v>
      </c>
      <c r="D22" s="1040">
        <v>111428</v>
      </c>
      <c r="E22" s="856">
        <f t="shared" si="15"/>
        <v>-5.0537240433200736</v>
      </c>
      <c r="F22" s="1040">
        <v>273415</v>
      </c>
      <c r="G22" s="856">
        <f t="shared" si="16"/>
        <v>-5.6069958847736583</v>
      </c>
      <c r="H22" s="1040">
        <v>21806</v>
      </c>
      <c r="I22" s="856">
        <f t="shared" si="17"/>
        <v>-19.989726278711384</v>
      </c>
      <c r="J22" s="1040">
        <v>179270</v>
      </c>
      <c r="K22" s="856">
        <f t="shared" si="18"/>
        <v>-27.728280588591016</v>
      </c>
      <c r="L22" s="920">
        <f t="shared" si="11"/>
        <v>1126630</v>
      </c>
      <c r="M22" s="856">
        <f t="shared" si="19"/>
        <v>-25.155186250073079</v>
      </c>
      <c r="N22" s="1041">
        <f t="shared" si="12"/>
        <v>719981</v>
      </c>
      <c r="O22" s="856">
        <f t="shared" si="20"/>
        <v>-32.77607586793512</v>
      </c>
      <c r="P22" s="1042">
        <f t="shared" si="13"/>
        <v>406649</v>
      </c>
      <c r="Q22" s="1043">
        <f t="shared" si="21"/>
        <v>-6.3601132017251931</v>
      </c>
    </row>
    <row r="23" spans="1:17" s="633" customFormat="1">
      <c r="A23" s="1035">
        <v>3</v>
      </c>
      <c r="B23" s="1232">
        <v>791304</v>
      </c>
      <c r="C23" s="662">
        <f t="shared" si="14"/>
        <v>-4.0292240632799903</v>
      </c>
      <c r="D23" s="661">
        <v>132711</v>
      </c>
      <c r="E23" s="662">
        <f t="shared" si="15"/>
        <v>2.0712516728452979</v>
      </c>
      <c r="F23" s="661">
        <v>320319</v>
      </c>
      <c r="G23" s="662">
        <f t="shared" si="16"/>
        <v>0.74920503118542925</v>
      </c>
      <c r="H23" s="661">
        <v>26264</v>
      </c>
      <c r="I23" s="662">
        <f t="shared" si="17"/>
        <v>6.065745900977304</v>
      </c>
      <c r="J23" s="661">
        <v>245052</v>
      </c>
      <c r="K23" s="662">
        <f t="shared" si="18"/>
        <v>-4.4072557050906962</v>
      </c>
      <c r="L23" s="663">
        <f t="shared" si="11"/>
        <v>1515650</v>
      </c>
      <c r="M23" s="662">
        <f t="shared" si="19"/>
        <v>-2.4422741348602894</v>
      </c>
      <c r="N23" s="664">
        <f t="shared" si="12"/>
        <v>1036356</v>
      </c>
      <c r="O23" s="662">
        <f t="shared" si="20"/>
        <v>-4.1188813517924361</v>
      </c>
      <c r="P23" s="665">
        <f t="shared" si="13"/>
        <v>479294</v>
      </c>
      <c r="Q23" s="1044">
        <f t="shared" si="21"/>
        <v>1.3913186959639612</v>
      </c>
    </row>
    <row r="24" spans="1:17" s="633" customFormat="1">
      <c r="A24" s="1034">
        <v>4</v>
      </c>
      <c r="B24" s="1231">
        <v>607704</v>
      </c>
      <c r="C24" s="666">
        <f t="shared" si="14"/>
        <v>51.432330602236711</v>
      </c>
      <c r="D24" s="1040">
        <v>121315</v>
      </c>
      <c r="E24" s="666">
        <f t="shared" si="15"/>
        <v>3.8878184542924465</v>
      </c>
      <c r="F24" s="1040">
        <v>304147</v>
      </c>
      <c r="G24" s="666">
        <f t="shared" si="16"/>
        <v>2.620622174235776</v>
      </c>
      <c r="H24" s="1040">
        <v>24215</v>
      </c>
      <c r="I24" s="666">
        <f t="shared" si="17"/>
        <v>2.9680656546328121</v>
      </c>
      <c r="J24" s="1040">
        <v>198905</v>
      </c>
      <c r="K24" s="666">
        <f t="shared" si="18"/>
        <v>41.593581821805856</v>
      </c>
      <c r="L24" s="920">
        <f t="shared" si="11"/>
        <v>1256286</v>
      </c>
      <c r="M24" s="666">
        <f t="shared" si="19"/>
        <v>28.395261085878509</v>
      </c>
      <c r="N24" s="1041">
        <f t="shared" si="12"/>
        <v>806609</v>
      </c>
      <c r="O24" s="666">
        <f t="shared" si="20"/>
        <v>48.881280224445355</v>
      </c>
      <c r="P24" s="1042">
        <f t="shared" si="13"/>
        <v>449677</v>
      </c>
      <c r="Q24" s="667">
        <f t="shared" si="21"/>
        <v>2.978207899750851</v>
      </c>
    </row>
    <row r="25" spans="1:17" s="633" customFormat="1">
      <c r="A25" s="1035">
        <v>5</v>
      </c>
      <c r="B25" s="1231">
        <v>556146</v>
      </c>
      <c r="C25" s="856">
        <f t="shared" si="14"/>
        <v>62.54782357084612</v>
      </c>
      <c r="D25" s="1040">
        <v>109737</v>
      </c>
      <c r="E25" s="856">
        <f t="shared" si="15"/>
        <v>3.9629005059022004</v>
      </c>
      <c r="F25" s="1040">
        <v>274292</v>
      </c>
      <c r="G25" s="856">
        <f t="shared" si="16"/>
        <v>8.2839862933661745</v>
      </c>
      <c r="H25" s="1040">
        <v>20993</v>
      </c>
      <c r="I25" s="856">
        <f t="shared" si="17"/>
        <v>4.0442087525400128</v>
      </c>
      <c r="J25" s="1040">
        <v>191428</v>
      </c>
      <c r="K25" s="856">
        <f t="shared" si="18"/>
        <v>50.689180147203516</v>
      </c>
      <c r="L25" s="920">
        <f t="shared" si="11"/>
        <v>1152596</v>
      </c>
      <c r="M25" s="856">
        <f t="shared" si="19"/>
        <v>35.884567274647885</v>
      </c>
      <c r="N25" s="1041">
        <f t="shared" si="12"/>
        <v>747574</v>
      </c>
      <c r="O25" s="856">
        <f t="shared" si="20"/>
        <v>59.336968059030902</v>
      </c>
      <c r="P25" s="1042">
        <f t="shared" si="13"/>
        <v>405022</v>
      </c>
      <c r="Q25" s="1043">
        <f t="shared" si="21"/>
        <v>6.8549674307920805</v>
      </c>
    </row>
    <row r="26" spans="1:17" s="633" customFormat="1">
      <c r="A26" s="1035">
        <v>6</v>
      </c>
      <c r="B26" s="1231">
        <v>530346</v>
      </c>
      <c r="C26" s="856">
        <f t="shared" si="14"/>
        <v>-9.65975872747652</v>
      </c>
      <c r="D26" s="1040">
        <v>118891</v>
      </c>
      <c r="E26" s="856">
        <f t="shared" si="15"/>
        <v>-4.2037648918369364E-2</v>
      </c>
      <c r="F26" s="1040">
        <v>297365</v>
      </c>
      <c r="G26" s="856">
        <f t="shared" si="16"/>
        <v>4.3766848253397717</v>
      </c>
      <c r="H26" s="1040">
        <v>24428</v>
      </c>
      <c r="I26" s="856">
        <f t="shared" si="17"/>
        <v>6.6305818673883632</v>
      </c>
      <c r="J26" s="1040">
        <v>175037</v>
      </c>
      <c r="K26" s="856">
        <f t="shared" si="18"/>
        <v>-7.3334074509367912</v>
      </c>
      <c r="L26" s="920">
        <f t="shared" si="11"/>
        <v>1146067</v>
      </c>
      <c r="M26" s="856">
        <f t="shared" si="19"/>
        <v>-4.7079502681075525</v>
      </c>
      <c r="N26" s="1041">
        <f t="shared" si="12"/>
        <v>705383</v>
      </c>
      <c r="O26" s="856">
        <f t="shared" si="20"/>
        <v>-9.0934514519752092</v>
      </c>
      <c r="P26" s="1042">
        <f t="shared" si="13"/>
        <v>440684</v>
      </c>
      <c r="Q26" s="1043">
        <f t="shared" si="21"/>
        <v>3.2661114574008998</v>
      </c>
    </row>
    <row r="27" spans="1:17" s="633" customFormat="1">
      <c r="A27" s="1034">
        <v>7</v>
      </c>
      <c r="B27" s="1233">
        <v>778323</v>
      </c>
      <c r="C27" s="1046">
        <f t="shared" si="14"/>
        <v>8.4101384093166143</v>
      </c>
      <c r="D27" s="1045">
        <v>122762</v>
      </c>
      <c r="E27" s="1046">
        <f t="shared" si="15"/>
        <v>0.72531547941383501</v>
      </c>
      <c r="F27" s="1045">
        <v>298310</v>
      </c>
      <c r="G27" s="1046">
        <f t="shared" si="16"/>
        <v>0.69671826792598868</v>
      </c>
      <c r="H27" s="1045">
        <v>24989</v>
      </c>
      <c r="I27" s="1046">
        <f t="shared" si="17"/>
        <v>9.5144184415812063</v>
      </c>
      <c r="J27" s="1045">
        <v>239830</v>
      </c>
      <c r="K27" s="1046">
        <f t="shared" si="18"/>
        <v>11.660497707009343</v>
      </c>
      <c r="L27" s="1047">
        <f t="shared" si="11"/>
        <v>1464214</v>
      </c>
      <c r="M27" s="1046">
        <f t="shared" si="19"/>
        <v>6.591393857331096</v>
      </c>
      <c r="N27" s="1048">
        <f t="shared" si="12"/>
        <v>1018153</v>
      </c>
      <c r="O27" s="1046">
        <f t="shared" si="20"/>
        <v>9.1586185897710735</v>
      </c>
      <c r="P27" s="1049">
        <f t="shared" si="13"/>
        <v>446061</v>
      </c>
      <c r="Q27" s="1050">
        <f t="shared" si="21"/>
        <v>1.1609236588939087</v>
      </c>
    </row>
    <row r="28" spans="1:17" s="633" customFormat="1">
      <c r="A28" s="1035">
        <v>8</v>
      </c>
      <c r="B28" s="1231">
        <v>780343</v>
      </c>
      <c r="C28" s="856">
        <f t="shared" si="14"/>
        <v>-5.9547841345557018</v>
      </c>
      <c r="D28" s="1040">
        <v>115047</v>
      </c>
      <c r="E28" s="856">
        <f t="shared" si="15"/>
        <v>-0.36028857729315522</v>
      </c>
      <c r="F28" s="1040">
        <v>282195</v>
      </c>
      <c r="G28" s="856">
        <f t="shared" si="16"/>
        <v>2.8718599284769164</v>
      </c>
      <c r="H28" s="1040">
        <v>23175</v>
      </c>
      <c r="I28" s="856">
        <f t="shared" si="17"/>
        <v>10.178758201007888</v>
      </c>
      <c r="J28" s="1040">
        <v>227605</v>
      </c>
      <c r="K28" s="856">
        <f t="shared" si="18"/>
        <v>-10.000197710512271</v>
      </c>
      <c r="L28" s="920">
        <f t="shared" si="11"/>
        <v>1428365</v>
      </c>
      <c r="M28" s="856">
        <f t="shared" si="19"/>
        <v>-4.3587985499463633</v>
      </c>
      <c r="N28" s="1041">
        <f t="shared" si="12"/>
        <v>1007948</v>
      </c>
      <c r="O28" s="856">
        <f t="shared" si="20"/>
        <v>-6.899749503070252</v>
      </c>
      <c r="P28" s="1042">
        <f t="shared" si="13"/>
        <v>420417</v>
      </c>
      <c r="Q28" s="1043">
        <f t="shared" si="21"/>
        <v>2.337554221618543</v>
      </c>
    </row>
    <row r="29" spans="1:17" s="633" customFormat="1">
      <c r="A29" s="1035">
        <v>9</v>
      </c>
      <c r="B29" s="1231">
        <v>603314</v>
      </c>
      <c r="C29" s="856">
        <f t="shared" si="14"/>
        <v>-23.491001873051019</v>
      </c>
      <c r="D29" s="1040">
        <v>118847</v>
      </c>
      <c r="E29" s="856">
        <f t="shared" si="15"/>
        <v>-1.6232368717303491</v>
      </c>
      <c r="F29" s="1040">
        <v>292041</v>
      </c>
      <c r="G29" s="856">
        <f t="shared" si="16"/>
        <v>1.6901879263337083</v>
      </c>
      <c r="H29" s="1040">
        <v>25002</v>
      </c>
      <c r="I29" s="856">
        <f t="shared" si="17"/>
        <v>2.0281575188737078</v>
      </c>
      <c r="J29" s="1040">
        <v>202476</v>
      </c>
      <c r="K29" s="856">
        <f t="shared" si="18"/>
        <v>-16.892349495753823</v>
      </c>
      <c r="L29" s="920">
        <f t="shared" si="11"/>
        <v>1241680</v>
      </c>
      <c r="M29" s="856">
        <f t="shared" si="19"/>
        <v>-15.225400154572588</v>
      </c>
      <c r="N29" s="1041">
        <f t="shared" si="12"/>
        <v>805790</v>
      </c>
      <c r="O29" s="856">
        <f t="shared" si="20"/>
        <v>-21.933492478085302</v>
      </c>
      <c r="P29" s="1042">
        <f t="shared" si="13"/>
        <v>435890</v>
      </c>
      <c r="Q29" s="1043">
        <f t="shared" si="21"/>
        <v>0.78381502890172428</v>
      </c>
    </row>
    <row r="30" spans="1:17" s="633" customFormat="1">
      <c r="A30" s="1034">
        <v>10</v>
      </c>
      <c r="B30" s="1233">
        <v>787788</v>
      </c>
      <c r="C30" s="1046">
        <f t="shared" si="14"/>
        <v>0.74285882357454369</v>
      </c>
      <c r="D30" s="1045">
        <v>124967</v>
      </c>
      <c r="E30" s="1046">
        <f t="shared" si="15"/>
        <v>-2.9751783787141162</v>
      </c>
      <c r="F30" s="1045">
        <v>302342</v>
      </c>
      <c r="G30" s="1046">
        <f t="shared" si="16"/>
        <v>-1.1233676829846551</v>
      </c>
      <c r="H30" s="1045">
        <v>29063</v>
      </c>
      <c r="I30" s="1046">
        <f t="shared" si="17"/>
        <v>5.2625860195581353</v>
      </c>
      <c r="J30" s="1045">
        <v>253976</v>
      </c>
      <c r="K30" s="1046">
        <f t="shared" si="18"/>
        <v>1.5371945100767226</v>
      </c>
      <c r="L30" s="1047">
        <f t="shared" si="11"/>
        <v>1498136</v>
      </c>
      <c r="M30" s="1046">
        <f t="shared" si="19"/>
        <v>0.25697719862731727</v>
      </c>
      <c r="N30" s="1048">
        <f t="shared" si="12"/>
        <v>1041764</v>
      </c>
      <c r="O30" s="1046">
        <f t="shared" si="20"/>
        <v>0.93536541647691873</v>
      </c>
      <c r="P30" s="1049">
        <f t="shared" si="13"/>
        <v>456372</v>
      </c>
      <c r="Q30" s="1050">
        <f t="shared" si="21"/>
        <v>-1.2579351170308062</v>
      </c>
    </row>
    <row r="31" spans="1:17" s="633" customFormat="1">
      <c r="A31" s="1035">
        <v>11</v>
      </c>
      <c r="B31" s="1231">
        <v>860529</v>
      </c>
      <c r="C31" s="856">
        <f t="shared" si="14"/>
        <v>4.9602250134778814</v>
      </c>
      <c r="D31" s="1040">
        <v>123961</v>
      </c>
      <c r="E31" s="856">
        <f t="shared" si="15"/>
        <v>1.0038377237653773</v>
      </c>
      <c r="F31" s="1040">
        <v>303428</v>
      </c>
      <c r="G31" s="856">
        <f t="shared" si="16"/>
        <v>3.6807719643540571</v>
      </c>
      <c r="H31" s="1040">
        <v>30887</v>
      </c>
      <c r="I31" s="856">
        <f t="shared" si="17"/>
        <v>11.168298301180535</v>
      </c>
      <c r="J31" s="1040">
        <v>264900</v>
      </c>
      <c r="K31" s="856">
        <f t="shared" si="18"/>
        <v>4.4327750969817448</v>
      </c>
      <c r="L31" s="920">
        <f t="shared" si="11"/>
        <v>1583705</v>
      </c>
      <c r="M31" s="856">
        <f t="shared" si="19"/>
        <v>4.4187099909209993</v>
      </c>
      <c r="N31" s="1041">
        <f t="shared" si="12"/>
        <v>1125429</v>
      </c>
      <c r="O31" s="856">
        <f t="shared" si="20"/>
        <v>4.8355966085338098</v>
      </c>
      <c r="P31" s="1042">
        <f t="shared" si="13"/>
        <v>458276</v>
      </c>
      <c r="Q31" s="1043">
        <f t="shared" si="21"/>
        <v>3.4088575690086609</v>
      </c>
    </row>
    <row r="32" spans="1:17" s="633" customFormat="1">
      <c r="A32" s="1035">
        <v>12</v>
      </c>
      <c r="B32" s="1869">
        <v>896707</v>
      </c>
      <c r="C32" s="1870">
        <f t="shared" si="14"/>
        <v>32.968600556070427</v>
      </c>
      <c r="D32" s="1871">
        <v>125450</v>
      </c>
      <c r="E32" s="1870">
        <f t="shared" si="15"/>
        <v>-0.35188612551928511</v>
      </c>
      <c r="F32" s="1871">
        <v>319308</v>
      </c>
      <c r="G32" s="1870">
        <f t="shared" si="16"/>
        <v>1.7196011595680183</v>
      </c>
      <c r="H32" s="1871">
        <v>29897</v>
      </c>
      <c r="I32" s="1870">
        <f t="shared" si="17"/>
        <v>11.261210970935199</v>
      </c>
      <c r="J32" s="1871">
        <v>258558</v>
      </c>
      <c r="K32" s="1870">
        <f t="shared" si="18"/>
        <v>22.677130236331799</v>
      </c>
      <c r="L32" s="1872">
        <f t="shared" si="11"/>
        <v>1629920</v>
      </c>
      <c r="M32" s="1870">
        <f t="shared" si="19"/>
        <v>20.572979082890221</v>
      </c>
      <c r="N32" s="1873">
        <f t="shared" si="12"/>
        <v>1155265</v>
      </c>
      <c r="O32" s="1870">
        <f t="shared" si="20"/>
        <v>30.518066109465416</v>
      </c>
      <c r="P32" s="1874">
        <f t="shared" si="13"/>
        <v>474655</v>
      </c>
      <c r="Q32" s="1875">
        <f t="shared" si="21"/>
        <v>1.7101874113406801</v>
      </c>
    </row>
    <row r="33" spans="1:17" s="633" customFormat="1">
      <c r="A33" s="1496" t="s">
        <v>450</v>
      </c>
      <c r="B33" s="2039">
        <v>769482</v>
      </c>
      <c r="C33" s="1046">
        <f t="shared" si="14"/>
        <v>38.812731021718072</v>
      </c>
      <c r="D33" s="2040">
        <v>110696</v>
      </c>
      <c r="E33" s="1046">
        <f t="shared" si="15"/>
        <v>1.8025309005297308</v>
      </c>
      <c r="F33" s="2040">
        <v>278735</v>
      </c>
      <c r="G33" s="1046">
        <f t="shared" si="16"/>
        <v>2.0461584647038622</v>
      </c>
      <c r="H33" s="2040">
        <v>23869</v>
      </c>
      <c r="I33" s="1046">
        <f t="shared" si="17"/>
        <v>13.483573432225548</v>
      </c>
      <c r="J33" s="2040">
        <v>227387</v>
      </c>
      <c r="K33" s="1046">
        <f t="shared" si="18"/>
        <v>25.608051748614869</v>
      </c>
      <c r="L33" s="1047">
        <f t="shared" si="11"/>
        <v>1410169</v>
      </c>
      <c r="M33" s="1046">
        <f t="shared" si="19"/>
        <v>23.886494915552035</v>
      </c>
      <c r="N33" s="1048">
        <f t="shared" si="12"/>
        <v>996869</v>
      </c>
      <c r="O33" s="1046">
        <f t="shared" si="20"/>
        <v>35.562037641427338</v>
      </c>
      <c r="P33" s="1049">
        <f t="shared" si="13"/>
        <v>413300</v>
      </c>
      <c r="Q33" s="1050">
        <f t="shared" si="21"/>
        <v>2.5774667113410921</v>
      </c>
    </row>
    <row r="34" spans="1:17" s="633" customFormat="1">
      <c r="A34" s="1035">
        <v>2</v>
      </c>
      <c r="B34" s="1869">
        <v>510900</v>
      </c>
      <c r="C34" s="856">
        <f t="shared" si="14"/>
        <v>-5.5132963819859437</v>
      </c>
      <c r="D34" s="1871">
        <v>108905</v>
      </c>
      <c r="E34" s="856">
        <f t="shared" si="15"/>
        <v>-2.2642423807301526</v>
      </c>
      <c r="F34" s="1871">
        <v>274734</v>
      </c>
      <c r="G34" s="856">
        <f t="shared" si="16"/>
        <v>0.48241683887131348</v>
      </c>
      <c r="H34" s="1871">
        <v>22835</v>
      </c>
      <c r="I34" s="856">
        <f t="shared" si="17"/>
        <v>4.7188847106301113</v>
      </c>
      <c r="J34" s="1871">
        <v>167055</v>
      </c>
      <c r="K34" s="856">
        <f t="shared" si="18"/>
        <v>-6.8137446310035159</v>
      </c>
      <c r="L34" s="920">
        <f t="shared" si="11"/>
        <v>1084429</v>
      </c>
      <c r="M34" s="856">
        <f t="shared" si="19"/>
        <v>-3.7457727914222083</v>
      </c>
      <c r="N34" s="1041">
        <f t="shared" si="12"/>
        <v>677955</v>
      </c>
      <c r="O34" s="856">
        <f t="shared" si="20"/>
        <v>-5.8370984789876346</v>
      </c>
      <c r="P34" s="1042">
        <f t="shared" si="13"/>
        <v>406474</v>
      </c>
      <c r="Q34" s="1043">
        <f t="shared" si="21"/>
        <v>-4.3034656423601714E-2</v>
      </c>
    </row>
    <row r="35" spans="1:17" s="633" customFormat="1" ht="14.25" thickBot="1">
      <c r="A35" s="1051">
        <v>3</v>
      </c>
      <c r="B35" s="2041">
        <v>809772</v>
      </c>
      <c r="C35" s="2054">
        <f t="shared" si="14"/>
        <v>2.3338691577446946</v>
      </c>
      <c r="D35" s="2042">
        <v>130458</v>
      </c>
      <c r="E35" s="2054">
        <f t="shared" si="15"/>
        <v>-1.6976738928950907</v>
      </c>
      <c r="F35" s="2042">
        <v>321491</v>
      </c>
      <c r="G35" s="2054">
        <f t="shared" si="16"/>
        <v>0.36588525813330275</v>
      </c>
      <c r="H35" s="2042">
        <v>27448</v>
      </c>
      <c r="I35" s="2054">
        <f t="shared" si="17"/>
        <v>4.5080718854705992</v>
      </c>
      <c r="J35" s="2042">
        <v>251962</v>
      </c>
      <c r="K35" s="2054">
        <f t="shared" si="18"/>
        <v>2.8198096730489786</v>
      </c>
      <c r="L35" s="2055">
        <f t="shared" si="11"/>
        <v>1541131</v>
      </c>
      <c r="M35" s="2054">
        <f t="shared" si="19"/>
        <v>1.6811928875400062</v>
      </c>
      <c r="N35" s="2056">
        <f t="shared" si="12"/>
        <v>1061734</v>
      </c>
      <c r="O35" s="2054">
        <f t="shared" si="20"/>
        <v>2.4487724295512381</v>
      </c>
      <c r="P35" s="2057">
        <f t="shared" si="13"/>
        <v>479397</v>
      </c>
      <c r="Q35" s="2058">
        <f t="shared" si="21"/>
        <v>2.148994145556582E-2</v>
      </c>
    </row>
    <row r="36" spans="1:17">
      <c r="B36" s="1038"/>
      <c r="C36" s="1038"/>
      <c r="D36" s="1038"/>
      <c r="E36" s="1038"/>
      <c r="F36" s="1038"/>
      <c r="G36" s="1038"/>
      <c r="H36" s="1038"/>
      <c r="I36" s="1038"/>
      <c r="J36" s="1038"/>
      <c r="K36" s="1038"/>
      <c r="L36" s="1038"/>
      <c r="M36" s="1038"/>
      <c r="N36" s="1039"/>
      <c r="O36" s="1039"/>
      <c r="P36" s="1039"/>
      <c r="Q36" s="1039"/>
    </row>
  </sheetData>
  <mergeCells count="17">
    <mergeCell ref="P4:P6"/>
    <mergeCell ref="Q4:Q6"/>
    <mergeCell ref="B5:B6"/>
    <mergeCell ref="C5:C6"/>
    <mergeCell ref="D5:D6"/>
    <mergeCell ref="K5:K6"/>
    <mergeCell ref="L5:L6"/>
    <mergeCell ref="M5:M6"/>
    <mergeCell ref="E5:E6"/>
    <mergeCell ref="F5:F6"/>
    <mergeCell ref="G5:G6"/>
    <mergeCell ref="H5:H6"/>
    <mergeCell ref="I5:I6"/>
    <mergeCell ref="J5:J6"/>
    <mergeCell ref="B4:M4"/>
    <mergeCell ref="N4:N6"/>
    <mergeCell ref="O4:O6"/>
  </mergeCells>
  <phoneticPr fontId="3"/>
  <pageMargins left="0.70866141732283472" right="0.70866141732283472" top="0.74803149606299213" bottom="0.74803149606299213" header="0.31496062992125984" footer="0.31496062992125984"/>
  <pageSetup paperSize="9" scale="69" orientation="landscape" verticalDpi="0" r:id="rId1"/>
  <headerFooter>
    <oddFooter>&amp;C&amp;12 ２５－２</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4"/>
  <sheetViews>
    <sheetView workbookViewId="0">
      <selection activeCell="B6" sqref="B6"/>
    </sheetView>
  </sheetViews>
  <sheetFormatPr defaultColWidth="13.25" defaultRowHeight="14.25"/>
  <cols>
    <col min="1" max="1" width="13.625" style="669" customWidth="1"/>
    <col min="2" max="2" width="14.25" style="668" customWidth="1"/>
    <col min="3" max="3" width="11.25" style="668" customWidth="1"/>
    <col min="4" max="4" width="14.25" style="668" customWidth="1"/>
    <col min="5" max="5" width="11" style="668" customWidth="1"/>
    <col min="6" max="6" width="14.25" style="668" customWidth="1"/>
    <col min="7" max="7" width="11.25" style="668" customWidth="1"/>
    <col min="8" max="8" width="14.25" style="668" customWidth="1"/>
    <col min="9" max="9" width="11.25" style="668" customWidth="1"/>
    <col min="10" max="10" width="14.25" style="668" customWidth="1"/>
    <col min="11" max="11" width="11.25" style="668" customWidth="1"/>
    <col min="12" max="12" width="11.875" style="668" customWidth="1"/>
    <col min="13" max="13" width="6.25" style="668" bestFit="1" customWidth="1"/>
    <col min="14" max="14" width="11.25" style="668" bestFit="1" customWidth="1"/>
    <col min="15" max="18" width="8.125" style="668" bestFit="1" customWidth="1"/>
    <col min="19" max="19" width="10.875" style="668" customWidth="1"/>
    <col min="20" max="20" width="8.125" style="668" bestFit="1" customWidth="1"/>
    <col min="21" max="23" width="7.125" style="668" bestFit="1" customWidth="1"/>
    <col min="24" max="24" width="13.25" style="668"/>
    <col min="25" max="25" width="14.25" style="668" bestFit="1" customWidth="1"/>
    <col min="26" max="16384" width="13.25" style="668"/>
  </cols>
  <sheetData>
    <row r="1" spans="1:30" s="1438" customFormat="1">
      <c r="A1" s="1437"/>
      <c r="J1" s="1439"/>
      <c r="K1" s="1440"/>
    </row>
    <row r="2" spans="1:30" s="1438" customFormat="1">
      <c r="A2" s="1442" t="s">
        <v>238</v>
      </c>
      <c r="J2" s="1439"/>
      <c r="K2" s="1440"/>
    </row>
    <row r="3" spans="1:30" s="1438" customFormat="1" ht="15" thickBot="1">
      <c r="A3" s="1470" t="s">
        <v>239</v>
      </c>
      <c r="J3" s="1439"/>
      <c r="K3" s="1441" t="s">
        <v>240</v>
      </c>
    </row>
    <row r="4" spans="1:30" s="673" customFormat="1" ht="13.5">
      <c r="A4" s="1244"/>
      <c r="B4" s="2415" t="s">
        <v>241</v>
      </c>
      <c r="C4" s="2415"/>
      <c r="D4" s="2413" t="s">
        <v>242</v>
      </c>
      <c r="E4" s="2416"/>
      <c r="F4" s="2413" t="s">
        <v>243</v>
      </c>
      <c r="G4" s="2417"/>
      <c r="H4" s="2413" t="s">
        <v>244</v>
      </c>
      <c r="I4" s="2417"/>
      <c r="J4" s="2413" t="s">
        <v>245</v>
      </c>
      <c r="K4" s="2414"/>
      <c r="L4" s="670"/>
      <c r="M4" s="670"/>
      <c r="N4" s="670"/>
      <c r="O4" s="670"/>
      <c r="P4" s="670"/>
      <c r="Q4" s="670"/>
      <c r="R4" s="670"/>
      <c r="S4" s="670"/>
      <c r="T4" s="671"/>
      <c r="U4" s="671"/>
      <c r="V4" s="672"/>
    </row>
    <row r="5" spans="1:30" s="673" customFormat="1" thickBot="1">
      <c r="A5" s="1245"/>
      <c r="B5" s="1237" t="s">
        <v>246</v>
      </c>
      <c r="C5" s="1091" t="s">
        <v>333</v>
      </c>
      <c r="D5" s="1092" t="s">
        <v>246</v>
      </c>
      <c r="E5" s="1091" t="s">
        <v>333</v>
      </c>
      <c r="F5" s="1092" t="s">
        <v>247</v>
      </c>
      <c r="G5" s="1091" t="s">
        <v>333</v>
      </c>
      <c r="H5" s="1093" t="s">
        <v>246</v>
      </c>
      <c r="I5" s="1091" t="s">
        <v>333</v>
      </c>
      <c r="J5" s="1093" t="s">
        <v>246</v>
      </c>
      <c r="K5" s="1094" t="s">
        <v>333</v>
      </c>
      <c r="L5" s="671"/>
      <c r="M5" s="670"/>
      <c r="N5" s="670"/>
      <c r="O5" s="670"/>
      <c r="P5" s="670"/>
      <c r="Q5" s="670"/>
      <c r="R5" s="670"/>
      <c r="S5" s="670"/>
      <c r="T5" s="671"/>
      <c r="U5" s="671"/>
      <c r="V5" s="672"/>
    </row>
    <row r="6" spans="1:30" s="674" customFormat="1" ht="13.5">
      <c r="A6" s="1772" t="s">
        <v>435</v>
      </c>
      <c r="B6" s="1098">
        <f>SUM(B11:B22)</f>
        <v>7746854</v>
      </c>
      <c r="C6" s="1095">
        <v>-21.7</v>
      </c>
      <c r="D6" s="1096">
        <v>5186160</v>
      </c>
      <c r="E6" s="1097">
        <v>-25.2</v>
      </c>
      <c r="F6" s="1098">
        <f>SUM(F11:F22)</f>
        <v>1972580</v>
      </c>
      <c r="G6" s="1095">
        <v>-28.6</v>
      </c>
      <c r="H6" s="1098">
        <f>SUM(H11:H22)</f>
        <v>5447586</v>
      </c>
      <c r="I6" s="1095">
        <v>-23.4</v>
      </c>
      <c r="J6" s="1098">
        <f>SUM(J11:J22)</f>
        <v>3746981</v>
      </c>
      <c r="K6" s="1099">
        <v>-22</v>
      </c>
      <c r="L6" s="276"/>
      <c r="M6" s="670"/>
      <c r="N6" s="670"/>
      <c r="O6" s="670"/>
      <c r="P6" s="670"/>
      <c r="Q6" s="670"/>
      <c r="R6" s="670"/>
      <c r="S6" s="670"/>
      <c r="T6" s="671"/>
      <c r="U6" s="671"/>
      <c r="V6" s="672"/>
      <c r="W6" s="673"/>
      <c r="X6" s="673"/>
      <c r="Y6" s="673"/>
      <c r="Z6" s="673"/>
      <c r="AA6" s="673"/>
      <c r="AB6" s="673"/>
      <c r="AC6" s="673"/>
      <c r="AD6" s="673"/>
    </row>
    <row r="7" spans="1:30" s="674" customFormat="1" ht="13.5">
      <c r="A7" s="1814" t="s">
        <v>444</v>
      </c>
      <c r="B7" s="1238">
        <f>SUM(B23:B34)</f>
        <v>7983286</v>
      </c>
      <c r="C7" s="1100">
        <f t="shared" ref="C7" si="0">(B7/B6-1)*100</f>
        <v>3.0519743885711437</v>
      </c>
      <c r="D7" s="1101">
        <f>SUM(D23:D34)</f>
        <v>5525391</v>
      </c>
      <c r="E7" s="1102">
        <f t="shared" ref="E7" si="1">(D7/D6-1)*100</f>
        <v>6.5410824193623096</v>
      </c>
      <c r="F7" s="1103">
        <f>SUM(F23:F34)</f>
        <v>2073516</v>
      </c>
      <c r="G7" s="1100">
        <f t="shared" ref="G7" si="2">(F7/F6-1)*100</f>
        <v>5.1169534315465004</v>
      </c>
      <c r="H7" s="1103">
        <f>SUM(H23:H34)</f>
        <v>5579200</v>
      </c>
      <c r="I7" s="1100">
        <f t="shared" ref="I7" si="3">(H7/H6-1)*100</f>
        <v>2.416005915280639</v>
      </c>
      <c r="J7" s="1103">
        <f>SUM(J23:J34)</f>
        <v>3861016</v>
      </c>
      <c r="K7" s="1104">
        <f t="shared" ref="K7" si="4">(J7/J6-1)*100</f>
        <v>3.0433834599107978</v>
      </c>
      <c r="L7" s="276"/>
      <c r="M7" s="670"/>
      <c r="N7" s="670"/>
      <c r="O7" s="670"/>
      <c r="P7" s="670"/>
      <c r="Q7" s="670"/>
      <c r="R7" s="670"/>
      <c r="S7" s="670"/>
      <c r="T7" s="671"/>
      <c r="U7" s="671"/>
      <c r="V7" s="672"/>
      <c r="W7" s="673"/>
      <c r="X7" s="673"/>
      <c r="Y7" s="673"/>
      <c r="Z7" s="673"/>
      <c r="AA7" s="673"/>
      <c r="AB7" s="673"/>
      <c r="AC7" s="673"/>
      <c r="AD7" s="673"/>
    </row>
    <row r="8" spans="1:30" s="674" customFormat="1" ht="13.5" hidden="1">
      <c r="A8" s="1034" t="s">
        <v>323</v>
      </c>
      <c r="B8" s="1098">
        <v>822134</v>
      </c>
      <c r="C8" s="1095">
        <v>6.161256165904816</v>
      </c>
      <c r="D8" s="1096">
        <v>576639</v>
      </c>
      <c r="E8" s="1097">
        <v>10.702431026836701</v>
      </c>
      <c r="F8" s="1098">
        <v>221780</v>
      </c>
      <c r="G8" s="1095">
        <v>-6.8112105550653386</v>
      </c>
      <c r="H8" s="1098">
        <v>592929</v>
      </c>
      <c r="I8" s="1095">
        <v>2.4858827372711279</v>
      </c>
      <c r="J8" s="1098">
        <v>385771</v>
      </c>
      <c r="K8" s="1099">
        <v>4.7971812926500546</v>
      </c>
      <c r="L8" s="276"/>
      <c r="M8" s="670"/>
      <c r="N8" s="670"/>
      <c r="O8" s="670"/>
      <c r="P8" s="670"/>
      <c r="Q8" s="670"/>
      <c r="R8" s="670"/>
      <c r="S8" s="670"/>
      <c r="T8" s="671"/>
      <c r="U8" s="671"/>
      <c r="V8" s="672"/>
      <c r="W8" s="673"/>
      <c r="X8" s="673"/>
      <c r="Y8" s="673"/>
      <c r="Z8" s="673"/>
      <c r="AA8" s="673"/>
      <c r="AB8" s="673"/>
      <c r="AC8" s="673"/>
      <c r="AD8" s="673"/>
    </row>
    <row r="9" spans="1:30" s="674" customFormat="1" ht="13.5" hidden="1">
      <c r="A9" s="1035">
        <v>2</v>
      </c>
      <c r="B9" s="1238">
        <v>744742</v>
      </c>
      <c r="C9" s="1100">
        <v>8.2264620356820473</v>
      </c>
      <c r="D9" s="1101">
        <v>513261</v>
      </c>
      <c r="E9" s="1102">
        <v>11.551075496671469</v>
      </c>
      <c r="F9" s="1103">
        <v>196254</v>
      </c>
      <c r="G9" s="1100">
        <v>-4.7398540911275155</v>
      </c>
      <c r="H9" s="1103">
        <v>533592</v>
      </c>
      <c r="I9" s="1100">
        <v>2.9535930107817299</v>
      </c>
      <c r="J9" s="1103">
        <v>355131</v>
      </c>
      <c r="K9" s="1104">
        <v>4.2375269303245755</v>
      </c>
      <c r="L9" s="276"/>
      <c r="M9" s="670"/>
      <c r="N9" s="670"/>
      <c r="O9" s="670"/>
      <c r="P9" s="670"/>
      <c r="Q9" s="670"/>
      <c r="R9" s="670"/>
      <c r="S9" s="670"/>
      <c r="T9" s="671"/>
      <c r="U9" s="671"/>
      <c r="V9" s="672"/>
      <c r="W9" s="673"/>
      <c r="X9" s="673"/>
      <c r="Y9" s="673"/>
      <c r="Z9" s="673"/>
      <c r="AA9" s="673"/>
      <c r="AB9" s="673"/>
      <c r="AC9" s="673"/>
      <c r="AD9" s="673"/>
    </row>
    <row r="10" spans="1:30" s="674" customFormat="1" ht="13.5" hidden="1">
      <c r="A10" s="1035">
        <v>3</v>
      </c>
      <c r="B10" s="1238">
        <v>739477</v>
      </c>
      <c r="C10" s="1100">
        <v>-13.258338660770319</v>
      </c>
      <c r="D10" s="1101">
        <v>521540</v>
      </c>
      <c r="E10" s="1102">
        <v>-12.705081296050192</v>
      </c>
      <c r="F10" s="1103">
        <v>199870</v>
      </c>
      <c r="G10" s="1100">
        <v>-20.096426386928869</v>
      </c>
      <c r="H10" s="1103">
        <v>520469</v>
      </c>
      <c r="I10" s="1100">
        <v>-16.60807788195935</v>
      </c>
      <c r="J10" s="1103">
        <v>343036</v>
      </c>
      <c r="K10" s="1104">
        <v>-19.000337659945743</v>
      </c>
      <c r="L10" s="276"/>
      <c r="M10" s="670"/>
      <c r="N10" s="670"/>
      <c r="O10" s="670"/>
      <c r="P10" s="670"/>
      <c r="Q10" s="670"/>
      <c r="R10" s="670"/>
      <c r="S10" s="670"/>
      <c r="T10" s="671"/>
      <c r="U10" s="671"/>
      <c r="V10" s="672"/>
      <c r="W10" s="673"/>
      <c r="X10" s="673"/>
      <c r="Y10" s="673"/>
      <c r="Z10" s="673"/>
      <c r="AA10" s="673"/>
      <c r="AB10" s="673"/>
      <c r="AC10" s="673"/>
      <c r="AD10" s="673"/>
    </row>
    <row r="11" spans="1:30" s="674" customFormat="1" ht="13.5">
      <c r="A11" s="1034" t="s">
        <v>447</v>
      </c>
      <c r="B11" s="1098">
        <v>493764</v>
      </c>
      <c r="C11" s="1095">
        <v>-40.286399471753697</v>
      </c>
      <c r="D11" s="1096">
        <v>323399</v>
      </c>
      <c r="E11" s="1097">
        <v>-44.937616203442012</v>
      </c>
      <c r="F11" s="1098">
        <v>125918</v>
      </c>
      <c r="G11" s="1095">
        <v>-48.448560327851396</v>
      </c>
      <c r="H11" s="1098">
        <v>341676</v>
      </c>
      <c r="I11" s="1095">
        <v>-43.535454359164191</v>
      </c>
      <c r="J11" s="1098">
        <v>224813</v>
      </c>
      <c r="K11" s="1099">
        <v>-44.634703758613384</v>
      </c>
      <c r="L11" s="276"/>
      <c r="M11" s="670"/>
      <c r="N11" s="670"/>
      <c r="O11" s="670"/>
      <c r="P11" s="670"/>
      <c r="Q11" s="670"/>
      <c r="R11" s="670"/>
      <c r="S11" s="670"/>
      <c r="T11" s="671"/>
      <c r="U11" s="671"/>
      <c r="V11" s="672"/>
      <c r="W11" s="673"/>
      <c r="X11" s="673"/>
      <c r="Y11" s="673"/>
      <c r="Z11" s="673"/>
      <c r="AA11" s="673"/>
      <c r="AB11" s="673"/>
      <c r="AC11" s="673"/>
      <c r="AD11" s="673"/>
    </row>
    <row r="12" spans="1:30" s="674" customFormat="1" ht="13.5">
      <c r="A12" s="1035">
        <v>5</v>
      </c>
      <c r="B12" s="1238">
        <v>435939</v>
      </c>
      <c r="C12" s="1100">
        <v>-51.228792464017815</v>
      </c>
      <c r="D12" s="1101">
        <v>274800</v>
      </c>
      <c r="E12" s="1102">
        <v>-57.111419786805669</v>
      </c>
      <c r="F12" s="1103">
        <v>110280</v>
      </c>
      <c r="G12" s="1100">
        <v>-57.900362664630656</v>
      </c>
      <c r="H12" s="1103">
        <v>305437</v>
      </c>
      <c r="I12" s="1100">
        <v>-53.033970132362349</v>
      </c>
      <c r="J12" s="1103">
        <v>210661</v>
      </c>
      <c r="K12" s="1104">
        <v>-53.2823713086906</v>
      </c>
      <c r="L12" s="276"/>
      <c r="M12" s="670"/>
      <c r="N12" s="670"/>
      <c r="O12" s="670"/>
      <c r="P12" s="670"/>
      <c r="Q12" s="670"/>
      <c r="R12" s="670"/>
      <c r="S12" s="670"/>
      <c r="T12" s="671"/>
      <c r="U12" s="671"/>
      <c r="V12" s="672"/>
      <c r="W12" s="673"/>
      <c r="X12" s="673"/>
      <c r="Y12" s="673"/>
      <c r="Z12" s="673"/>
      <c r="AA12" s="673"/>
      <c r="AB12" s="673"/>
      <c r="AC12" s="673"/>
      <c r="AD12" s="673"/>
    </row>
    <row r="13" spans="1:30" s="674" customFormat="1" ht="13.5">
      <c r="A13" s="1035">
        <v>6</v>
      </c>
      <c r="B13" s="1238">
        <v>612550</v>
      </c>
      <c r="C13" s="1100">
        <v>-19.609695919786873</v>
      </c>
      <c r="D13" s="1101">
        <v>403002</v>
      </c>
      <c r="E13" s="1102">
        <v>-21.793804469956747</v>
      </c>
      <c r="F13" s="1103">
        <v>150003</v>
      </c>
      <c r="G13" s="1100">
        <v>-25.585998541514744</v>
      </c>
      <c r="H13" s="1103">
        <v>421408</v>
      </c>
      <c r="I13" s="1100">
        <v>-22.982251894794359</v>
      </c>
      <c r="J13" s="1103">
        <v>290392</v>
      </c>
      <c r="K13" s="1104">
        <v>-20.720956834866268</v>
      </c>
      <c r="L13" s="276"/>
      <c r="M13" s="670"/>
      <c r="N13" s="670"/>
      <c r="O13" s="670"/>
      <c r="P13" s="670"/>
      <c r="Q13" s="670"/>
      <c r="R13" s="670"/>
      <c r="S13" s="670"/>
      <c r="T13" s="671"/>
      <c r="U13" s="671"/>
      <c r="V13" s="672"/>
      <c r="W13" s="673"/>
      <c r="X13" s="673"/>
      <c r="Y13" s="673"/>
      <c r="Z13" s="673"/>
      <c r="AA13" s="673"/>
      <c r="AB13" s="673"/>
      <c r="AC13" s="673"/>
      <c r="AD13" s="673"/>
    </row>
    <row r="14" spans="1:30" s="674" customFormat="1" ht="13.5">
      <c r="A14" s="1034">
        <v>7</v>
      </c>
      <c r="B14" s="1098">
        <v>676784</v>
      </c>
      <c r="C14" s="1095">
        <v>-16.933232033993374</v>
      </c>
      <c r="D14" s="1096">
        <v>451553</v>
      </c>
      <c r="E14" s="1097">
        <v>-19.583808234791277</v>
      </c>
      <c r="F14" s="1098">
        <v>180013</v>
      </c>
      <c r="G14" s="1095">
        <v>-20.747996830148807</v>
      </c>
      <c r="H14" s="1098">
        <v>480995</v>
      </c>
      <c r="I14" s="1095">
        <v>-17.905913395811968</v>
      </c>
      <c r="J14" s="1098">
        <v>332708</v>
      </c>
      <c r="K14" s="1099">
        <v>-14.961942102922453</v>
      </c>
      <c r="L14" s="276"/>
      <c r="M14" s="670"/>
      <c r="N14" s="670"/>
      <c r="O14" s="670"/>
      <c r="P14" s="670"/>
      <c r="Q14" s="670"/>
      <c r="R14" s="670"/>
      <c r="S14" s="670"/>
      <c r="T14" s="671"/>
      <c r="U14" s="671"/>
      <c r="V14" s="672"/>
      <c r="W14" s="673"/>
      <c r="X14" s="673"/>
      <c r="Y14" s="673"/>
      <c r="Z14" s="673"/>
      <c r="AA14" s="673"/>
      <c r="AB14" s="673"/>
      <c r="AC14" s="673"/>
      <c r="AD14" s="673"/>
    </row>
    <row r="15" spans="1:30" s="674" customFormat="1" ht="13.5">
      <c r="A15" s="1035">
        <v>8</v>
      </c>
      <c r="B15" s="1238">
        <v>694653</v>
      </c>
      <c r="C15" s="1100">
        <v>-27.351230939781214</v>
      </c>
      <c r="D15" s="1101">
        <v>459214</v>
      </c>
      <c r="E15" s="1102">
        <v>-34.570919712189216</v>
      </c>
      <c r="F15" s="1103">
        <v>198293</v>
      </c>
      <c r="G15" s="1100">
        <v>-33.097044762120056</v>
      </c>
      <c r="H15" s="1103">
        <v>509031</v>
      </c>
      <c r="I15" s="1100">
        <v>-26.254431346187555</v>
      </c>
      <c r="J15" s="1103">
        <v>381008</v>
      </c>
      <c r="K15" s="1104">
        <v>-22.186095907197124</v>
      </c>
      <c r="L15" s="276"/>
      <c r="M15" s="670"/>
      <c r="N15" s="670"/>
      <c r="O15" s="670"/>
      <c r="P15" s="670"/>
      <c r="Q15" s="670"/>
      <c r="R15" s="670"/>
      <c r="S15" s="670"/>
      <c r="T15" s="671"/>
      <c r="U15" s="671"/>
      <c r="V15" s="672"/>
      <c r="W15" s="673"/>
      <c r="X15" s="673"/>
      <c r="Y15" s="673"/>
      <c r="Z15" s="673"/>
      <c r="AA15" s="673"/>
      <c r="AB15" s="673"/>
      <c r="AC15" s="673"/>
      <c r="AD15" s="673"/>
    </row>
    <row r="16" spans="1:30" s="674" customFormat="1" ht="13.5">
      <c r="A16" s="1035">
        <v>9</v>
      </c>
      <c r="B16" s="1238">
        <v>709552</v>
      </c>
      <c r="C16" s="1100">
        <v>-13.927133953287507</v>
      </c>
      <c r="D16" s="1101">
        <v>480960</v>
      </c>
      <c r="E16" s="1102">
        <v>-17.251458969912182</v>
      </c>
      <c r="F16" s="1103">
        <v>181355</v>
      </c>
      <c r="G16" s="1100">
        <v>-16.78405748555749</v>
      </c>
      <c r="H16" s="1103">
        <v>499906</v>
      </c>
      <c r="I16" s="1100">
        <v>-13.373039046646994</v>
      </c>
      <c r="J16" s="1103">
        <v>349954</v>
      </c>
      <c r="K16" s="1104">
        <v>-12.668696346576159</v>
      </c>
      <c r="L16" s="276"/>
      <c r="M16" s="670"/>
      <c r="N16" s="670"/>
      <c r="O16" s="670"/>
      <c r="P16" s="670"/>
      <c r="Q16" s="670"/>
      <c r="R16" s="670"/>
      <c r="S16" s="670"/>
      <c r="T16" s="671"/>
      <c r="U16" s="671"/>
      <c r="V16" s="672"/>
      <c r="W16" s="673"/>
      <c r="X16" s="673"/>
      <c r="Y16" s="673"/>
      <c r="Z16" s="673"/>
      <c r="AA16" s="673"/>
      <c r="AB16" s="673"/>
      <c r="AC16" s="673"/>
      <c r="AD16" s="673"/>
    </row>
    <row r="17" spans="1:30" s="674" customFormat="1" ht="13.5">
      <c r="A17" s="1034">
        <v>10</v>
      </c>
      <c r="B17" s="1098">
        <v>756918</v>
      </c>
      <c r="C17" s="1095">
        <v>-8.1038817871785582</v>
      </c>
      <c r="D17" s="1096">
        <v>511883</v>
      </c>
      <c r="E17" s="1097">
        <v>-10.098176964417437</v>
      </c>
      <c r="F17" s="1098">
        <v>173043</v>
      </c>
      <c r="G17" s="1095">
        <v>-23.244487617932375</v>
      </c>
      <c r="H17" s="1098">
        <v>529206</v>
      </c>
      <c r="I17" s="1095">
        <v>-10.5862515248487</v>
      </c>
      <c r="J17" s="1098">
        <v>361236</v>
      </c>
      <c r="K17" s="1099">
        <v>-9.0960335395161351</v>
      </c>
      <c r="L17" s="276"/>
      <c r="M17" s="670"/>
      <c r="N17" s="670"/>
      <c r="O17" s="670"/>
      <c r="P17" s="670"/>
      <c r="Q17" s="670"/>
      <c r="R17" s="670"/>
      <c r="S17" s="670"/>
      <c r="T17" s="671"/>
      <c r="U17" s="671"/>
      <c r="V17" s="672"/>
      <c r="W17" s="673"/>
      <c r="X17" s="673"/>
      <c r="Y17" s="673"/>
      <c r="Z17" s="673"/>
      <c r="AA17" s="673"/>
      <c r="AB17" s="673"/>
      <c r="AC17" s="673"/>
      <c r="AD17" s="673"/>
    </row>
    <row r="18" spans="1:30" s="674" customFormat="1" ht="13.5">
      <c r="A18" s="1035">
        <v>11</v>
      </c>
      <c r="B18" s="1238">
        <v>752236</v>
      </c>
      <c r="C18" s="1100">
        <v>-11.475506296565218</v>
      </c>
      <c r="D18" s="1101">
        <v>517033</v>
      </c>
      <c r="E18" s="1102">
        <v>-10.944954855333823</v>
      </c>
      <c r="F18" s="1103">
        <v>192573</v>
      </c>
      <c r="G18" s="1100">
        <v>-19.848081245317573</v>
      </c>
      <c r="H18" s="1103">
        <v>524542</v>
      </c>
      <c r="I18" s="1100">
        <v>-13.973405232359815</v>
      </c>
      <c r="J18" s="1103">
        <v>370448</v>
      </c>
      <c r="K18" s="1104">
        <v>-11.040883712553285</v>
      </c>
      <c r="L18" s="276"/>
      <c r="M18" s="670"/>
      <c r="N18" s="670"/>
      <c r="O18" s="670"/>
      <c r="P18" s="670"/>
      <c r="Q18" s="670"/>
      <c r="R18" s="670"/>
      <c r="S18" s="670"/>
      <c r="T18" s="671"/>
      <c r="U18" s="671"/>
      <c r="V18" s="672"/>
      <c r="W18" s="673"/>
      <c r="X18" s="673"/>
      <c r="Y18" s="673"/>
      <c r="Z18" s="673"/>
      <c r="AA18" s="673"/>
      <c r="AB18" s="673"/>
      <c r="AC18" s="673"/>
      <c r="AD18" s="673"/>
    </row>
    <row r="19" spans="1:30" s="674" customFormat="1" ht="13.5">
      <c r="A19" s="1035">
        <v>12</v>
      </c>
      <c r="B19" s="1238">
        <v>698450</v>
      </c>
      <c r="C19" s="1100">
        <v>-16.96871927711846</v>
      </c>
      <c r="D19" s="1101">
        <v>478259</v>
      </c>
      <c r="E19" s="1102">
        <v>-18.240842994929586</v>
      </c>
      <c r="F19" s="1103">
        <v>171984</v>
      </c>
      <c r="G19" s="1100">
        <v>-25.362589291139027</v>
      </c>
      <c r="H19" s="1103">
        <v>489019</v>
      </c>
      <c r="I19" s="1100">
        <v>-19.876033870312359</v>
      </c>
      <c r="J19" s="1103">
        <v>311702</v>
      </c>
      <c r="K19" s="1104">
        <v>-21.760564264109739</v>
      </c>
      <c r="L19" s="276"/>
      <c r="M19" s="670"/>
      <c r="N19" s="670"/>
      <c r="O19" s="670"/>
      <c r="P19" s="670"/>
      <c r="Q19" s="670"/>
      <c r="R19" s="670"/>
      <c r="S19" s="670"/>
      <c r="T19" s="671"/>
      <c r="U19" s="671"/>
      <c r="V19" s="672"/>
      <c r="W19" s="673"/>
      <c r="X19" s="673"/>
      <c r="Y19" s="673"/>
      <c r="Z19" s="673"/>
      <c r="AA19" s="673"/>
      <c r="AB19" s="673"/>
      <c r="AC19" s="673"/>
      <c r="AD19" s="673"/>
    </row>
    <row r="20" spans="1:30" s="674" customFormat="1" ht="13.5">
      <c r="A20" s="1034" t="s">
        <v>324</v>
      </c>
      <c r="B20" s="1098">
        <v>592346</v>
      </c>
      <c r="C20" s="1095">
        <f t="shared" ref="C20:C34" si="5">(B20/B8-1)*100</f>
        <v>-27.95018816883865</v>
      </c>
      <c r="D20" s="1096">
        <v>397937</v>
      </c>
      <c r="E20" s="1097">
        <f t="shared" ref="E20:E34" si="6">(D20/D8-1)*100</f>
        <v>-30.990272943730822</v>
      </c>
      <c r="F20" s="1098">
        <v>142825</v>
      </c>
      <c r="G20" s="1095">
        <f t="shared" ref="G20:G34" si="7">(F20/F8-1)*100</f>
        <v>-35.600595184416996</v>
      </c>
      <c r="H20" s="1098">
        <v>408448</v>
      </c>
      <c r="I20" s="1095">
        <f t="shared" ref="I20:I34" si="8">(H20/H8-1)*100</f>
        <v>-31.113506001561742</v>
      </c>
      <c r="J20" s="1098">
        <v>268696</v>
      </c>
      <c r="K20" s="1099">
        <f t="shared" ref="K20:K34" si="9">(J20/J8-1)*100</f>
        <v>-30.348315451394736</v>
      </c>
      <c r="L20" s="276"/>
      <c r="M20" s="670"/>
      <c r="N20" s="670"/>
      <c r="O20" s="670"/>
      <c r="P20" s="670"/>
      <c r="Q20" s="670"/>
      <c r="R20" s="670"/>
      <c r="S20" s="670"/>
      <c r="T20" s="671"/>
      <c r="U20" s="671"/>
      <c r="V20" s="672"/>
      <c r="W20" s="673"/>
      <c r="X20" s="673"/>
      <c r="Y20" s="673"/>
      <c r="Z20" s="673"/>
      <c r="AA20" s="673"/>
      <c r="AB20" s="673"/>
      <c r="AC20" s="673"/>
      <c r="AD20" s="673"/>
    </row>
    <row r="21" spans="1:30" s="674" customFormat="1" ht="13.5">
      <c r="A21" s="1035">
        <v>2</v>
      </c>
      <c r="B21" s="1238">
        <v>579453</v>
      </c>
      <c r="C21" s="1100">
        <f t="shared" si="5"/>
        <v>-22.194128973523718</v>
      </c>
      <c r="D21" s="1101">
        <v>376616</v>
      </c>
      <c r="E21" s="1102">
        <f t="shared" si="6"/>
        <v>-26.622907253814333</v>
      </c>
      <c r="F21" s="1103">
        <v>147239</v>
      </c>
      <c r="G21" s="1100">
        <f t="shared" si="7"/>
        <v>-24.975287127905677</v>
      </c>
      <c r="H21" s="1103">
        <v>414825</v>
      </c>
      <c r="I21" s="1100">
        <f t="shared" si="8"/>
        <v>-22.258017361579629</v>
      </c>
      <c r="J21" s="1103">
        <v>282010</v>
      </c>
      <c r="K21" s="1104">
        <f t="shared" si="9"/>
        <v>-20.589866837871096</v>
      </c>
      <c r="L21" s="276"/>
      <c r="M21" s="670"/>
      <c r="N21" s="670"/>
      <c r="O21" s="670"/>
      <c r="P21" s="670"/>
      <c r="Q21" s="670"/>
      <c r="R21" s="670"/>
      <c r="S21" s="670"/>
      <c r="T21" s="671"/>
      <c r="U21" s="671"/>
      <c r="V21" s="672"/>
      <c r="W21" s="673"/>
      <c r="X21" s="673"/>
      <c r="Y21" s="673"/>
      <c r="Z21" s="673"/>
      <c r="AA21" s="673"/>
      <c r="AB21" s="673"/>
      <c r="AC21" s="673"/>
      <c r="AD21" s="673"/>
    </row>
    <row r="22" spans="1:30" s="674" customFormat="1" ht="13.5">
      <c r="A22" s="1035">
        <v>3</v>
      </c>
      <c r="B22" s="1239">
        <v>744209</v>
      </c>
      <c r="C22" s="675">
        <f t="shared" si="5"/>
        <v>0.63991172139228336</v>
      </c>
      <c r="D22" s="1101">
        <v>511499</v>
      </c>
      <c r="E22" s="676">
        <f t="shared" si="6"/>
        <v>-1.9252598074931959</v>
      </c>
      <c r="F22" s="677">
        <v>199054</v>
      </c>
      <c r="G22" s="678">
        <f t="shared" si="7"/>
        <v>-0.40826537249212258</v>
      </c>
      <c r="H22" s="677">
        <v>523093</v>
      </c>
      <c r="I22" s="675">
        <f t="shared" si="8"/>
        <v>0.50416067047220903</v>
      </c>
      <c r="J22" s="679">
        <v>363353</v>
      </c>
      <c r="K22" s="1105">
        <f t="shared" si="9"/>
        <v>5.9227019904616318</v>
      </c>
      <c r="L22" s="276"/>
      <c r="M22" s="670"/>
      <c r="N22" s="670"/>
      <c r="O22" s="670"/>
      <c r="P22" s="670"/>
      <c r="Q22" s="670"/>
      <c r="R22" s="670"/>
      <c r="S22" s="670"/>
      <c r="T22" s="671"/>
      <c r="U22" s="671"/>
      <c r="V22" s="672"/>
      <c r="W22" s="673"/>
      <c r="X22" s="673"/>
      <c r="Y22" s="673"/>
      <c r="Z22" s="673"/>
      <c r="AA22" s="673"/>
      <c r="AB22" s="673"/>
      <c r="AC22" s="673"/>
      <c r="AD22" s="673"/>
    </row>
    <row r="23" spans="1:30" s="674" customFormat="1" ht="13.5">
      <c r="A23" s="1034">
        <v>4</v>
      </c>
      <c r="B23" s="1240">
        <v>633696</v>
      </c>
      <c r="C23" s="1106">
        <f t="shared" si="5"/>
        <v>28.339854667411956</v>
      </c>
      <c r="D23" s="1107">
        <v>422485</v>
      </c>
      <c r="E23" s="1108">
        <f t="shared" si="6"/>
        <v>30.638932093172834</v>
      </c>
      <c r="F23" s="460">
        <v>158174</v>
      </c>
      <c r="G23" s="1106">
        <f t="shared" si="7"/>
        <v>25.616671166949921</v>
      </c>
      <c r="H23" s="460">
        <v>412129</v>
      </c>
      <c r="I23" s="1106">
        <f t="shared" si="8"/>
        <v>20.619826970580313</v>
      </c>
      <c r="J23" s="1107">
        <v>310361</v>
      </c>
      <c r="K23" s="1109">
        <f t="shared" si="9"/>
        <v>38.052959570843313</v>
      </c>
      <c r="L23" s="276"/>
      <c r="M23" s="670"/>
      <c r="N23" s="670"/>
      <c r="O23" s="670"/>
      <c r="P23" s="670"/>
      <c r="Q23" s="670"/>
      <c r="R23" s="670"/>
      <c r="S23" s="670"/>
      <c r="T23" s="671"/>
      <c r="U23" s="671"/>
      <c r="V23" s="672"/>
      <c r="W23" s="673"/>
      <c r="X23" s="673"/>
      <c r="Y23" s="673"/>
      <c r="Z23" s="673"/>
      <c r="AA23" s="673"/>
      <c r="AB23" s="673"/>
      <c r="AC23" s="673"/>
      <c r="AD23" s="673"/>
    </row>
    <row r="24" spans="1:30" s="674" customFormat="1" ht="13.5">
      <c r="A24" s="1035">
        <v>5</v>
      </c>
      <c r="B24" s="1238">
        <v>571155</v>
      </c>
      <c r="C24" s="1110">
        <f t="shared" si="5"/>
        <v>31.017183596787625</v>
      </c>
      <c r="D24" s="1030">
        <v>381204</v>
      </c>
      <c r="E24" s="1111">
        <f t="shared" si="6"/>
        <v>38.720524017467241</v>
      </c>
      <c r="F24" s="1030">
        <v>147065</v>
      </c>
      <c r="G24" s="1110">
        <f t="shared" si="7"/>
        <v>33.356002901704748</v>
      </c>
      <c r="H24" s="1030">
        <v>379891</v>
      </c>
      <c r="I24" s="1110">
        <f t="shared" si="8"/>
        <v>24.376221610348448</v>
      </c>
      <c r="J24" s="1030">
        <v>295649</v>
      </c>
      <c r="K24" s="1104">
        <f t="shared" si="9"/>
        <v>40.343490252111216</v>
      </c>
      <c r="L24" s="276"/>
      <c r="M24" s="670"/>
      <c r="N24" s="670"/>
      <c r="O24" s="670"/>
      <c r="P24" s="670"/>
      <c r="Q24" s="670"/>
      <c r="R24" s="670"/>
      <c r="S24" s="670"/>
      <c r="T24" s="671"/>
      <c r="U24" s="671"/>
      <c r="V24" s="672"/>
      <c r="W24" s="673"/>
      <c r="X24" s="673"/>
      <c r="Y24" s="673"/>
      <c r="Z24" s="673"/>
      <c r="AA24" s="673"/>
      <c r="AB24" s="673"/>
      <c r="AC24" s="673"/>
      <c r="AD24" s="673"/>
    </row>
    <row r="25" spans="1:30" s="674" customFormat="1" ht="13.5">
      <c r="A25" s="1035">
        <v>6</v>
      </c>
      <c r="B25" s="1241">
        <v>615098</v>
      </c>
      <c r="C25" s="1110">
        <f t="shared" si="5"/>
        <v>0.41596604358828948</v>
      </c>
      <c r="D25" s="1030">
        <v>408747</v>
      </c>
      <c r="E25" s="1111">
        <f t="shared" si="6"/>
        <v>1.4255512379591107</v>
      </c>
      <c r="F25" s="1030">
        <v>142463</v>
      </c>
      <c r="G25" s="1110">
        <f t="shared" si="7"/>
        <v>-5.0265661353439572</v>
      </c>
      <c r="H25" s="1030">
        <v>436727</v>
      </c>
      <c r="I25" s="1110">
        <f t="shared" si="8"/>
        <v>3.6351943959298305</v>
      </c>
      <c r="J25" s="1030">
        <v>279423</v>
      </c>
      <c r="K25" s="1104">
        <f t="shared" si="9"/>
        <v>-3.7773079148185951</v>
      </c>
      <c r="L25" s="276"/>
      <c r="M25" s="670"/>
      <c r="N25" s="670"/>
      <c r="O25" s="670"/>
      <c r="P25" s="670"/>
      <c r="Q25" s="670"/>
      <c r="R25" s="670"/>
      <c r="S25" s="670"/>
      <c r="T25" s="671"/>
      <c r="U25" s="671"/>
      <c r="V25" s="672"/>
      <c r="W25" s="673"/>
      <c r="X25" s="673"/>
      <c r="Y25" s="673"/>
      <c r="Z25" s="673"/>
      <c r="AA25" s="673"/>
      <c r="AB25" s="673"/>
      <c r="AC25" s="673"/>
      <c r="AD25" s="673"/>
    </row>
    <row r="26" spans="1:30" s="674" customFormat="1" ht="13.5">
      <c r="A26" s="1034">
        <v>7</v>
      </c>
      <c r="B26" s="1240">
        <v>715208</v>
      </c>
      <c r="C26" s="1112">
        <f t="shared" si="5"/>
        <v>5.6774391829593984</v>
      </c>
      <c r="D26" s="1107">
        <v>495626</v>
      </c>
      <c r="E26" s="1113">
        <f t="shared" si="6"/>
        <v>9.7603160647808718</v>
      </c>
      <c r="F26" s="680">
        <v>181827</v>
      </c>
      <c r="G26" s="681">
        <f t="shared" si="7"/>
        <v>1.0077049990834031</v>
      </c>
      <c r="H26" s="680">
        <v>507421</v>
      </c>
      <c r="I26" s="681">
        <f t="shared" si="8"/>
        <v>5.4940280044491141</v>
      </c>
      <c r="J26" s="680">
        <v>343673</v>
      </c>
      <c r="K26" s="1099">
        <f t="shared" si="9"/>
        <v>3.295682700746605</v>
      </c>
      <c r="L26" s="276"/>
      <c r="M26" s="670"/>
      <c r="N26" s="670"/>
      <c r="O26" s="670"/>
      <c r="P26" s="670"/>
      <c r="Q26" s="670"/>
      <c r="R26" s="670"/>
      <c r="S26" s="670"/>
      <c r="T26" s="671"/>
      <c r="U26" s="671"/>
      <c r="V26" s="672"/>
      <c r="W26" s="673"/>
      <c r="X26" s="673"/>
      <c r="Y26" s="673"/>
      <c r="Z26" s="673"/>
      <c r="AA26" s="673"/>
      <c r="AB26" s="673"/>
      <c r="AC26" s="673"/>
      <c r="AD26" s="673"/>
    </row>
    <row r="27" spans="1:30" s="674" customFormat="1" ht="13.5">
      <c r="A27" s="1035">
        <v>8</v>
      </c>
      <c r="B27" s="1238">
        <v>650595</v>
      </c>
      <c r="C27" s="1110">
        <f t="shared" si="5"/>
        <v>-6.3424472362460076</v>
      </c>
      <c r="D27" s="1030">
        <v>468314</v>
      </c>
      <c r="E27" s="1111">
        <f t="shared" si="6"/>
        <v>1.9816469010091264</v>
      </c>
      <c r="F27" s="1030">
        <v>190687</v>
      </c>
      <c r="G27" s="1110">
        <f t="shared" si="7"/>
        <v>-3.8357380240351402</v>
      </c>
      <c r="H27" s="1030">
        <v>456006</v>
      </c>
      <c r="I27" s="1110">
        <f t="shared" si="8"/>
        <v>-10.416850840125647</v>
      </c>
      <c r="J27" s="1030">
        <v>328482</v>
      </c>
      <c r="K27" s="1104">
        <f t="shared" si="9"/>
        <v>-13.786062234913699</v>
      </c>
      <c r="L27" s="276"/>
      <c r="M27" s="670"/>
      <c r="N27" s="670"/>
      <c r="O27" s="670"/>
      <c r="P27" s="670"/>
      <c r="Q27" s="670"/>
      <c r="R27" s="670"/>
      <c r="S27" s="670"/>
      <c r="T27" s="671"/>
      <c r="U27" s="671"/>
      <c r="V27" s="672"/>
      <c r="W27" s="673"/>
      <c r="X27" s="673"/>
      <c r="Y27" s="673"/>
      <c r="Z27" s="673"/>
      <c r="AA27" s="673"/>
      <c r="AB27" s="673"/>
      <c r="AC27" s="673"/>
      <c r="AD27" s="673"/>
    </row>
    <row r="28" spans="1:30" s="674" customFormat="1" ht="13.5">
      <c r="A28" s="1035">
        <v>9</v>
      </c>
      <c r="B28" s="1238">
        <v>603812</v>
      </c>
      <c r="C28" s="1110">
        <f t="shared" si="5"/>
        <v>-14.902360926330982</v>
      </c>
      <c r="D28" s="1030">
        <v>412180</v>
      </c>
      <c r="E28" s="1111">
        <f t="shared" si="6"/>
        <v>-14.300565535595478</v>
      </c>
      <c r="F28" s="1030">
        <v>160934</v>
      </c>
      <c r="G28" s="1110">
        <f t="shared" si="7"/>
        <v>-11.260235449808388</v>
      </c>
      <c r="H28" s="1030">
        <v>425774</v>
      </c>
      <c r="I28" s="1110">
        <f t="shared" si="8"/>
        <v>-14.829187887322814</v>
      </c>
      <c r="J28" s="1030">
        <v>293411</v>
      </c>
      <c r="K28" s="1104">
        <f t="shared" si="9"/>
        <v>-16.157266383581849</v>
      </c>
      <c r="L28" s="276"/>
      <c r="M28" s="670"/>
      <c r="N28" s="670"/>
      <c r="O28" s="670"/>
      <c r="P28" s="670"/>
      <c r="Q28" s="670"/>
      <c r="R28" s="670"/>
      <c r="S28" s="670"/>
      <c r="T28" s="671"/>
      <c r="U28" s="671"/>
      <c r="V28" s="672"/>
      <c r="W28" s="673"/>
      <c r="X28" s="673"/>
      <c r="Y28" s="673"/>
      <c r="Z28" s="673"/>
      <c r="AA28" s="673"/>
      <c r="AB28" s="673"/>
      <c r="AC28" s="673"/>
      <c r="AD28" s="673"/>
    </row>
    <row r="29" spans="1:30" s="674" customFormat="1" ht="13.5">
      <c r="A29" s="1034">
        <v>10</v>
      </c>
      <c r="B29" s="1098">
        <v>722581</v>
      </c>
      <c r="C29" s="1112">
        <f t="shared" si="5"/>
        <v>-4.5364227036482134</v>
      </c>
      <c r="D29" s="1107">
        <v>501095</v>
      </c>
      <c r="E29" s="1113">
        <f t="shared" si="6"/>
        <v>-2.1075128496160223</v>
      </c>
      <c r="F29" s="1107">
        <v>185664</v>
      </c>
      <c r="G29" s="1112">
        <f t="shared" si="7"/>
        <v>7.2935628716561673</v>
      </c>
      <c r="H29" s="1107">
        <v>505392</v>
      </c>
      <c r="I29" s="1112">
        <f t="shared" si="8"/>
        <v>-4.4999489801702879</v>
      </c>
      <c r="J29" s="1107">
        <v>349628</v>
      </c>
      <c r="K29" s="1099">
        <f t="shared" si="9"/>
        <v>-3.2134117308352472</v>
      </c>
      <c r="L29" s="276"/>
      <c r="M29" s="670"/>
      <c r="N29" s="670"/>
      <c r="O29" s="670"/>
      <c r="P29" s="670"/>
      <c r="Q29" s="670"/>
      <c r="R29" s="670"/>
      <c r="S29" s="670"/>
      <c r="T29" s="671"/>
      <c r="U29" s="671"/>
      <c r="V29" s="672"/>
      <c r="W29" s="673"/>
      <c r="X29" s="673"/>
      <c r="Y29" s="673"/>
      <c r="Z29" s="673"/>
      <c r="AA29" s="673"/>
      <c r="AB29" s="673"/>
      <c r="AC29" s="673"/>
      <c r="AD29" s="673"/>
    </row>
    <row r="30" spans="1:30" s="674" customFormat="1" ht="13.5">
      <c r="A30" s="1035">
        <v>11</v>
      </c>
      <c r="B30" s="1242">
        <v>769981</v>
      </c>
      <c r="C30" s="682">
        <f t="shared" si="5"/>
        <v>2.3589671326551764</v>
      </c>
      <c r="D30" s="683">
        <v>537803</v>
      </c>
      <c r="E30" s="684">
        <f t="shared" si="6"/>
        <v>4.0171517098521736</v>
      </c>
      <c r="F30" s="683">
        <v>192345</v>
      </c>
      <c r="G30" s="682">
        <f t="shared" si="7"/>
        <v>-0.11839665996791204</v>
      </c>
      <c r="H30" s="683">
        <v>532686</v>
      </c>
      <c r="I30" s="682">
        <f t="shared" si="8"/>
        <v>1.5525925474032531</v>
      </c>
      <c r="J30" s="683">
        <v>370953</v>
      </c>
      <c r="K30" s="1114">
        <f t="shared" si="9"/>
        <v>0.13632142702888483</v>
      </c>
      <c r="L30" s="276"/>
      <c r="M30" s="670"/>
      <c r="N30" s="670"/>
      <c r="O30" s="670"/>
      <c r="P30" s="670"/>
      <c r="Q30" s="670"/>
      <c r="R30" s="670"/>
      <c r="S30" s="670"/>
      <c r="T30" s="671"/>
      <c r="U30" s="671"/>
      <c r="V30" s="672"/>
      <c r="W30" s="673"/>
      <c r="X30" s="673"/>
      <c r="Y30" s="673"/>
      <c r="Z30" s="673"/>
      <c r="AA30" s="673"/>
      <c r="AB30" s="673"/>
      <c r="AC30" s="673"/>
      <c r="AD30" s="673"/>
    </row>
    <row r="31" spans="1:30" s="674" customFormat="1" ht="13.5">
      <c r="A31" s="1035">
        <v>12</v>
      </c>
      <c r="B31" s="1879">
        <v>786927</v>
      </c>
      <c r="C31" s="1880">
        <f t="shared" si="5"/>
        <v>12.667621161142527</v>
      </c>
      <c r="D31" s="1881">
        <v>555510</v>
      </c>
      <c r="E31" s="1882">
        <f t="shared" si="6"/>
        <v>16.152544959948489</v>
      </c>
      <c r="F31" s="1881">
        <v>207716</v>
      </c>
      <c r="G31" s="1880">
        <f t="shared" si="7"/>
        <v>20.776351288491956</v>
      </c>
      <c r="H31" s="1881">
        <v>565630</v>
      </c>
      <c r="I31" s="1880">
        <f t="shared" si="8"/>
        <v>15.666262456059998</v>
      </c>
      <c r="J31" s="1881">
        <v>374313</v>
      </c>
      <c r="K31" s="1883">
        <f t="shared" si="9"/>
        <v>20.086813687432237</v>
      </c>
      <c r="L31" s="276"/>
      <c r="M31" s="670"/>
      <c r="N31" s="670"/>
      <c r="O31" s="670"/>
      <c r="P31" s="670"/>
      <c r="Q31" s="670"/>
      <c r="R31" s="670"/>
      <c r="S31" s="670"/>
      <c r="T31" s="671"/>
      <c r="U31" s="671"/>
      <c r="V31" s="672"/>
      <c r="W31" s="673"/>
      <c r="X31" s="673"/>
      <c r="Y31" s="673"/>
      <c r="Z31" s="673"/>
      <c r="AA31" s="673"/>
      <c r="AB31" s="673"/>
      <c r="AC31" s="673"/>
      <c r="AD31" s="673"/>
    </row>
    <row r="32" spans="1:30" s="674" customFormat="1" ht="13.5">
      <c r="A32" s="1034" t="s">
        <v>450</v>
      </c>
      <c r="B32" s="2043">
        <v>670012</v>
      </c>
      <c r="C32" s="1112">
        <f t="shared" si="5"/>
        <v>13.111593561870926</v>
      </c>
      <c r="D32" s="2044">
        <v>473112</v>
      </c>
      <c r="E32" s="1113">
        <f t="shared" si="6"/>
        <v>18.891181267386536</v>
      </c>
      <c r="F32" s="2044">
        <v>179059</v>
      </c>
      <c r="G32" s="1112">
        <f t="shared" si="7"/>
        <v>25.369508139331344</v>
      </c>
      <c r="H32" s="2044">
        <v>468617</v>
      </c>
      <c r="I32" s="1112">
        <f t="shared" si="8"/>
        <v>14.731128564713259</v>
      </c>
      <c r="J32" s="2044">
        <v>319357</v>
      </c>
      <c r="K32" s="1099">
        <f t="shared" si="9"/>
        <v>18.854393068746834</v>
      </c>
      <c r="L32" s="276"/>
      <c r="M32" s="670"/>
      <c r="N32" s="670"/>
      <c r="O32" s="670"/>
      <c r="P32" s="670"/>
      <c r="Q32" s="670"/>
      <c r="R32" s="670"/>
      <c r="S32" s="670"/>
      <c r="T32" s="671"/>
      <c r="U32" s="671"/>
      <c r="V32" s="672"/>
      <c r="W32" s="673"/>
      <c r="X32" s="673"/>
      <c r="Y32" s="673"/>
      <c r="Z32" s="673"/>
      <c r="AA32" s="673"/>
      <c r="AB32" s="673"/>
      <c r="AC32" s="673"/>
      <c r="AD32" s="673"/>
    </row>
    <row r="33" spans="1:30" s="674" customFormat="1" ht="13.5">
      <c r="A33" s="1035">
        <v>2</v>
      </c>
      <c r="B33" s="2045">
        <v>533537</v>
      </c>
      <c r="C33" s="682">
        <f t="shared" si="5"/>
        <v>-7.9240248993447278</v>
      </c>
      <c r="D33" s="2046">
        <v>360674</v>
      </c>
      <c r="E33" s="684">
        <f t="shared" si="6"/>
        <v>-4.2329587696752107</v>
      </c>
      <c r="F33" s="2046">
        <v>135164</v>
      </c>
      <c r="G33" s="682">
        <f t="shared" si="7"/>
        <v>-8.2009521933726788</v>
      </c>
      <c r="H33" s="2046">
        <v>381338</v>
      </c>
      <c r="I33" s="682">
        <f t="shared" si="8"/>
        <v>-8.0725607183752217</v>
      </c>
      <c r="J33" s="2046">
        <v>248660</v>
      </c>
      <c r="K33" s="1114">
        <f t="shared" si="9"/>
        <v>-11.825821779369527</v>
      </c>
      <c r="L33" s="276"/>
      <c r="M33" s="670"/>
      <c r="N33" s="670"/>
      <c r="O33" s="670"/>
      <c r="P33" s="670"/>
      <c r="Q33" s="670"/>
      <c r="R33" s="670"/>
      <c r="S33" s="670"/>
      <c r="T33" s="671"/>
      <c r="U33" s="671"/>
      <c r="V33" s="672"/>
      <c r="W33" s="673"/>
      <c r="X33" s="673"/>
      <c r="Y33" s="673"/>
      <c r="Z33" s="673"/>
      <c r="AA33" s="673"/>
      <c r="AB33" s="673"/>
      <c r="AC33" s="673"/>
      <c r="AD33" s="673"/>
    </row>
    <row r="34" spans="1:30" s="674" customFormat="1" thickBot="1">
      <c r="A34" s="1035">
        <v>3</v>
      </c>
      <c r="B34" s="2047">
        <v>710684</v>
      </c>
      <c r="C34" s="1880">
        <f t="shared" si="5"/>
        <v>-4.5047829306014808</v>
      </c>
      <c r="D34" s="2048">
        <v>508641</v>
      </c>
      <c r="E34" s="1882">
        <f t="shared" si="6"/>
        <v>-0.55874987047872526</v>
      </c>
      <c r="F34" s="2048">
        <v>192418</v>
      </c>
      <c r="G34" s="1880">
        <f t="shared" si="7"/>
        <v>-3.3337687260743265</v>
      </c>
      <c r="H34" s="2048">
        <v>507589</v>
      </c>
      <c r="I34" s="1880">
        <f t="shared" si="8"/>
        <v>-2.9639089033881127</v>
      </c>
      <c r="J34" s="2048">
        <v>347106</v>
      </c>
      <c r="K34" s="1883">
        <f t="shared" si="9"/>
        <v>-4.471409345732658</v>
      </c>
      <c r="L34" s="276"/>
      <c r="M34" s="670"/>
      <c r="N34" s="670"/>
      <c r="O34" s="670"/>
      <c r="P34" s="670"/>
      <c r="Q34" s="670"/>
      <c r="R34" s="670"/>
      <c r="S34" s="670"/>
      <c r="T34" s="671"/>
      <c r="U34" s="671"/>
      <c r="V34" s="672"/>
      <c r="W34" s="673"/>
      <c r="X34" s="673"/>
      <c r="Y34" s="673"/>
      <c r="Z34" s="673"/>
      <c r="AA34" s="673"/>
      <c r="AB34" s="673"/>
      <c r="AC34" s="673"/>
      <c r="AD34" s="673"/>
    </row>
    <row r="35" spans="1:30" s="674" customFormat="1" ht="13.5">
      <c r="A35" s="2100" t="s">
        <v>390</v>
      </c>
      <c r="B35" s="1243" t="s">
        <v>248</v>
      </c>
      <c r="C35" s="686"/>
      <c r="D35" s="686"/>
      <c r="E35" s="686"/>
      <c r="F35" s="686"/>
      <c r="G35" s="686"/>
      <c r="H35" s="686"/>
      <c r="I35" s="686"/>
      <c r="J35" s="686"/>
      <c r="K35" s="687"/>
      <c r="L35" s="276"/>
      <c r="M35" s="670"/>
      <c r="N35" s="670"/>
      <c r="O35" s="670"/>
      <c r="P35" s="670"/>
      <c r="Q35" s="670"/>
      <c r="R35" s="670"/>
      <c r="S35" s="670"/>
      <c r="T35" s="671"/>
      <c r="U35" s="671"/>
      <c r="V35" s="672"/>
      <c r="W35" s="673"/>
      <c r="X35" s="673"/>
      <c r="Y35" s="673"/>
      <c r="Z35" s="673"/>
      <c r="AA35" s="673"/>
      <c r="AB35" s="673"/>
      <c r="AC35" s="673"/>
      <c r="AD35" s="673"/>
    </row>
    <row r="36" spans="1:30" s="674" customFormat="1" ht="13.5">
      <c r="A36" s="2312"/>
      <c r="B36" s="750" t="s">
        <v>249</v>
      </c>
      <c r="C36" s="276"/>
      <c r="D36" s="276"/>
      <c r="E36" s="276"/>
      <c r="F36" s="276"/>
      <c r="G36" s="276"/>
      <c r="H36" s="276"/>
      <c r="I36" s="276"/>
      <c r="J36" s="276"/>
      <c r="K36" s="689"/>
      <c r="L36" s="276"/>
      <c r="M36" s="670"/>
      <c r="N36" s="670"/>
      <c r="O36" s="670"/>
      <c r="P36" s="670"/>
      <c r="Q36" s="670"/>
      <c r="R36" s="670"/>
      <c r="S36" s="670"/>
      <c r="T36" s="671"/>
      <c r="U36" s="671"/>
      <c r="V36" s="672"/>
      <c r="W36" s="673"/>
      <c r="X36" s="673"/>
      <c r="Y36" s="673"/>
      <c r="Z36" s="673"/>
      <c r="AA36" s="673"/>
      <c r="AB36" s="673"/>
      <c r="AC36" s="673"/>
      <c r="AD36" s="673"/>
    </row>
    <row r="37" spans="1:30" ht="15" thickBot="1">
      <c r="A37" s="2101"/>
      <c r="B37" s="508" t="s">
        <v>250</v>
      </c>
      <c r="C37" s="508"/>
      <c r="D37" s="508"/>
      <c r="E37" s="508"/>
      <c r="F37" s="508"/>
      <c r="G37" s="508"/>
      <c r="H37" s="508"/>
      <c r="I37" s="508"/>
      <c r="J37" s="508"/>
      <c r="K37" s="690"/>
      <c r="L37" s="691"/>
      <c r="M37" s="670"/>
      <c r="N37" s="670"/>
      <c r="O37" s="670"/>
      <c r="P37" s="670"/>
      <c r="Q37" s="670"/>
      <c r="R37" s="670"/>
      <c r="S37" s="670"/>
      <c r="T37" s="671"/>
      <c r="U37" s="671"/>
      <c r="V37" s="672"/>
      <c r="W37" s="673"/>
      <c r="X37" s="673"/>
      <c r="Y37" s="673"/>
      <c r="Z37" s="673"/>
      <c r="AA37" s="673"/>
      <c r="AB37" s="673"/>
      <c r="AC37" s="673"/>
      <c r="AD37" s="673"/>
    </row>
    <row r="38" spans="1:30">
      <c r="A38" s="692"/>
      <c r="B38" s="691" t="s">
        <v>251</v>
      </c>
      <c r="C38" s="691"/>
      <c r="D38" s="691"/>
      <c r="E38" s="691"/>
      <c r="F38" s="691"/>
      <c r="G38" s="691"/>
      <c r="H38" s="691"/>
      <c r="I38" s="691"/>
      <c r="J38" s="691"/>
      <c r="K38" s="691"/>
      <c r="L38" s="691"/>
      <c r="M38" s="670"/>
      <c r="N38" s="670"/>
      <c r="O38" s="670"/>
      <c r="P38" s="670"/>
      <c r="Q38" s="670"/>
      <c r="R38" s="670"/>
      <c r="S38" s="670"/>
      <c r="T38" s="671"/>
      <c r="U38" s="671"/>
      <c r="V38" s="672"/>
      <c r="W38" s="673"/>
      <c r="X38" s="673"/>
      <c r="Y38" s="673"/>
      <c r="Z38" s="673"/>
      <c r="AA38" s="673"/>
      <c r="AB38" s="673"/>
      <c r="AC38" s="673"/>
      <c r="AD38" s="673"/>
    </row>
    <row r="39" spans="1:30">
      <c r="A39" s="692"/>
      <c r="B39" s="691"/>
      <c r="C39" s="691"/>
      <c r="D39" s="691"/>
      <c r="E39" s="691"/>
      <c r="F39" s="691"/>
      <c r="G39" s="691"/>
      <c r="H39" s="691"/>
      <c r="I39" s="691"/>
      <c r="J39" s="691"/>
      <c r="K39" s="691"/>
      <c r="M39" s="670"/>
      <c r="N39" s="670"/>
      <c r="O39" s="670"/>
      <c r="P39" s="670"/>
      <c r="Q39" s="670"/>
      <c r="R39" s="670"/>
      <c r="S39" s="670"/>
      <c r="T39" s="671"/>
      <c r="U39" s="671"/>
      <c r="V39" s="672"/>
      <c r="W39" s="673"/>
      <c r="X39" s="673"/>
      <c r="Y39" s="673"/>
      <c r="Z39" s="673"/>
      <c r="AA39" s="673"/>
      <c r="AB39" s="673"/>
      <c r="AC39" s="673"/>
      <c r="AD39" s="673"/>
    </row>
    <row r="40" spans="1:30">
      <c r="B40" s="668" t="s">
        <v>252</v>
      </c>
      <c r="D40" s="691"/>
      <c r="E40" s="691"/>
      <c r="G40" s="691"/>
      <c r="M40" s="670"/>
      <c r="N40" s="670"/>
      <c r="O40" s="670"/>
      <c r="P40" s="670"/>
      <c r="Q40" s="670"/>
      <c r="R40" s="670"/>
      <c r="S40" s="670"/>
      <c r="T40" s="671"/>
      <c r="U40" s="671"/>
      <c r="V40" s="672"/>
      <c r="W40" s="673"/>
      <c r="X40" s="673"/>
      <c r="Y40" s="673"/>
      <c r="Z40" s="673"/>
      <c r="AA40" s="673"/>
      <c r="AB40" s="673"/>
      <c r="AC40" s="673"/>
      <c r="AD40" s="673"/>
    </row>
    <row r="41" spans="1:30">
      <c r="D41" s="691"/>
      <c r="E41" s="691"/>
      <c r="G41" s="691"/>
      <c r="M41" s="670"/>
      <c r="N41" s="670"/>
      <c r="O41" s="670"/>
      <c r="P41" s="670"/>
      <c r="Q41" s="670"/>
      <c r="R41" s="670"/>
      <c r="S41" s="670"/>
      <c r="T41" s="671"/>
      <c r="U41" s="671"/>
      <c r="V41" s="672"/>
      <c r="W41" s="673"/>
      <c r="X41" s="673"/>
      <c r="Y41" s="673"/>
      <c r="Z41" s="673"/>
      <c r="AA41" s="673"/>
      <c r="AB41" s="673"/>
      <c r="AC41" s="673"/>
      <c r="AD41" s="673"/>
    </row>
    <row r="42" spans="1:30">
      <c r="D42" s="691"/>
      <c r="E42" s="691"/>
      <c r="G42" s="691"/>
      <c r="M42" s="670"/>
      <c r="N42" s="670"/>
      <c r="O42" s="670"/>
      <c r="P42" s="670"/>
      <c r="Q42" s="670"/>
      <c r="R42" s="670"/>
      <c r="S42" s="670"/>
      <c r="T42" s="671"/>
      <c r="U42" s="671"/>
      <c r="V42" s="672"/>
      <c r="W42" s="673"/>
      <c r="X42" s="673"/>
      <c r="Y42" s="673"/>
      <c r="Z42" s="673"/>
      <c r="AA42" s="673"/>
      <c r="AB42" s="673"/>
      <c r="AC42" s="673"/>
      <c r="AD42" s="673"/>
    </row>
    <row r="43" spans="1:30">
      <c r="B43" s="668" t="s">
        <v>253</v>
      </c>
      <c r="D43" s="691"/>
      <c r="E43" s="691"/>
      <c r="G43" s="691"/>
      <c r="M43" s="670"/>
      <c r="N43" s="670"/>
      <c r="O43" s="670"/>
      <c r="P43" s="670"/>
      <c r="Q43" s="670"/>
      <c r="R43" s="670"/>
      <c r="S43" s="670"/>
      <c r="T43" s="671"/>
      <c r="U43" s="671"/>
      <c r="V43" s="672"/>
      <c r="W43" s="673"/>
      <c r="X43" s="673"/>
      <c r="Y43" s="673"/>
      <c r="Z43" s="673"/>
      <c r="AA43" s="673"/>
      <c r="AB43" s="673"/>
      <c r="AC43" s="673"/>
      <c r="AD43" s="673"/>
    </row>
    <row r="44" spans="1:30">
      <c r="D44" s="691"/>
      <c r="E44" s="691"/>
      <c r="G44" s="691"/>
      <c r="M44" s="670"/>
      <c r="N44" s="670"/>
      <c r="O44" s="670"/>
      <c r="P44" s="670"/>
      <c r="Q44" s="670"/>
      <c r="R44" s="670"/>
      <c r="S44" s="670"/>
      <c r="T44" s="671"/>
      <c r="U44" s="671"/>
      <c r="V44" s="672"/>
      <c r="W44" s="673"/>
      <c r="X44" s="673"/>
      <c r="Y44" s="673"/>
      <c r="Z44" s="673"/>
      <c r="AA44" s="673"/>
      <c r="AB44" s="673"/>
      <c r="AC44" s="673"/>
      <c r="AD44" s="673"/>
    </row>
    <row r="45" spans="1:30">
      <c r="D45" s="691"/>
      <c r="E45" s="691"/>
      <c r="G45" s="691"/>
      <c r="M45" s="670"/>
      <c r="N45" s="670"/>
      <c r="O45" s="670"/>
      <c r="P45" s="670"/>
      <c r="Q45" s="670"/>
      <c r="R45" s="670"/>
      <c r="S45" s="670"/>
      <c r="T45" s="671"/>
      <c r="U45" s="671"/>
      <c r="V45" s="672"/>
      <c r="W45" s="673"/>
      <c r="X45" s="673"/>
      <c r="Y45" s="673"/>
      <c r="Z45" s="673"/>
      <c r="AA45" s="673"/>
      <c r="AB45" s="673"/>
      <c r="AC45" s="673"/>
      <c r="AD45" s="673"/>
    </row>
    <row r="46" spans="1:30">
      <c r="D46" s="691"/>
      <c r="E46" s="691"/>
      <c r="G46" s="691"/>
      <c r="M46" s="670"/>
      <c r="N46" s="670"/>
      <c r="O46" s="670"/>
      <c r="P46" s="670"/>
      <c r="Q46" s="670"/>
      <c r="R46" s="670"/>
      <c r="S46" s="670"/>
      <c r="T46" s="671"/>
      <c r="U46" s="671"/>
      <c r="V46" s="672"/>
      <c r="W46" s="673"/>
      <c r="X46" s="673"/>
      <c r="Y46" s="673"/>
      <c r="Z46" s="673"/>
      <c r="AA46" s="673"/>
      <c r="AB46" s="673"/>
      <c r="AC46" s="673"/>
      <c r="AD46" s="673"/>
    </row>
    <row r="47" spans="1:30">
      <c r="D47" s="691"/>
      <c r="E47" s="691"/>
      <c r="G47" s="691"/>
    </row>
    <row r="48" spans="1:30">
      <c r="D48" s="691"/>
      <c r="E48" s="691"/>
      <c r="G48" s="691"/>
    </row>
    <row r="49" spans="4:7">
      <c r="D49" s="691"/>
      <c r="E49" s="691"/>
      <c r="G49" s="691"/>
    </row>
    <row r="50" spans="4:7">
      <c r="D50" s="691"/>
      <c r="E50" s="691"/>
      <c r="G50" s="691"/>
    </row>
    <row r="51" spans="4:7">
      <c r="D51" s="691"/>
      <c r="E51" s="691"/>
      <c r="G51" s="691"/>
    </row>
    <row r="54" spans="4:7" hidden="1"/>
  </sheetData>
  <mergeCells count="6">
    <mergeCell ref="J4:K4"/>
    <mergeCell ref="A35:A37"/>
    <mergeCell ref="B4:C4"/>
    <mergeCell ref="D4:E4"/>
    <mergeCell ref="F4:G4"/>
    <mergeCell ref="H4:I4"/>
  </mergeCells>
  <phoneticPr fontId="3"/>
  <pageMargins left="0.70866141732283472" right="0.70866141732283472" top="0.74803149606299213" bottom="0.74803149606299213" header="0.31496062992125984" footer="0.31496062992125984"/>
  <pageSetup paperSize="9" scale="94" orientation="landscape" verticalDpi="0" r:id="rId1"/>
  <headerFooter>
    <oddFooter>&amp;C２６</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
  <sheetViews>
    <sheetView workbookViewId="0">
      <selection activeCell="G3" sqref="G3"/>
    </sheetView>
  </sheetViews>
  <sheetFormatPr defaultColWidth="11" defaultRowHeight="14.25"/>
  <cols>
    <col min="1" max="1" width="13.625" style="691" customWidth="1"/>
    <col min="2" max="2" width="12.5" style="691" customWidth="1"/>
    <col min="3" max="3" width="9.375" style="691" customWidth="1"/>
    <col min="4" max="4" width="12.5" style="691" customWidth="1"/>
    <col min="5" max="5" width="9.375" style="691" customWidth="1"/>
    <col min="6" max="6" width="12.5" style="691" customWidth="1"/>
    <col min="7" max="7" width="9.375" style="691" customWidth="1"/>
    <col min="8" max="8" width="12.5" style="691" customWidth="1"/>
    <col min="9" max="9" width="9.375" style="691" customWidth="1"/>
    <col min="10" max="10" width="12.5" style="691" customWidth="1"/>
    <col min="11" max="11" width="9.375" style="691" customWidth="1"/>
    <col min="12" max="12" width="12.5" style="691" customWidth="1"/>
    <col min="13" max="13" width="9.375" style="691" customWidth="1"/>
    <col min="14" max="14" width="12.5" style="720" customWidth="1"/>
    <col min="15" max="15" width="9.375" style="691" customWidth="1"/>
    <col min="16" max="16" width="12.5" style="720" customWidth="1"/>
    <col min="17" max="17" width="9.375" style="691" customWidth="1"/>
    <col min="18" max="16384" width="11" style="691"/>
  </cols>
  <sheetData>
    <row r="1" spans="1:17" s="1443" customFormat="1">
      <c r="N1" s="1444"/>
      <c r="P1" s="1444"/>
    </row>
    <row r="2" spans="1:17" s="1443" customFormat="1">
      <c r="A2" s="1335" t="s">
        <v>238</v>
      </c>
      <c r="N2" s="1444"/>
      <c r="P2" s="1444"/>
    </row>
    <row r="3" spans="1:17" s="1443" customFormat="1" ht="15" thickBot="1">
      <c r="A3" s="1335" t="s">
        <v>254</v>
      </c>
      <c r="N3" s="1444"/>
      <c r="P3" s="1444"/>
      <c r="Q3" s="1445" t="s">
        <v>255</v>
      </c>
    </row>
    <row r="4" spans="1:17">
      <c r="A4" s="1246"/>
      <c r="B4" s="2426" t="s">
        <v>256</v>
      </c>
      <c r="C4" s="2418" t="s">
        <v>333</v>
      </c>
      <c r="D4" s="2420" t="s">
        <v>229</v>
      </c>
      <c r="E4" s="2418" t="s">
        <v>333</v>
      </c>
      <c r="F4" s="2420" t="s">
        <v>257</v>
      </c>
      <c r="G4" s="2418" t="s">
        <v>333</v>
      </c>
      <c r="H4" s="2420" t="s">
        <v>215</v>
      </c>
      <c r="I4" s="2418" t="s">
        <v>333</v>
      </c>
      <c r="J4" s="2424" t="s">
        <v>216</v>
      </c>
      <c r="K4" s="2418" t="s">
        <v>333</v>
      </c>
      <c r="L4" s="2426" t="s">
        <v>258</v>
      </c>
      <c r="M4" s="2428" t="s">
        <v>333</v>
      </c>
      <c r="N4" s="2430" t="s">
        <v>259</v>
      </c>
      <c r="O4" s="2418" t="s">
        <v>333</v>
      </c>
      <c r="P4" s="2433" t="s">
        <v>260</v>
      </c>
      <c r="Q4" s="2435" t="s">
        <v>333</v>
      </c>
    </row>
    <row r="5" spans="1:17" ht="15" thickBot="1">
      <c r="A5" s="1247"/>
      <c r="B5" s="2427"/>
      <c r="C5" s="2419"/>
      <c r="D5" s="2421"/>
      <c r="E5" s="2419"/>
      <c r="F5" s="2421"/>
      <c r="G5" s="2419"/>
      <c r="H5" s="2421"/>
      <c r="I5" s="2419"/>
      <c r="J5" s="2425"/>
      <c r="K5" s="2419"/>
      <c r="L5" s="2427"/>
      <c r="M5" s="2429"/>
      <c r="N5" s="2431"/>
      <c r="O5" s="2432"/>
      <c r="P5" s="2434"/>
      <c r="Q5" s="2436"/>
    </row>
    <row r="6" spans="1:17">
      <c r="A6" s="1822" t="s">
        <v>435</v>
      </c>
      <c r="B6" s="693">
        <f>SUM(B11:B22)</f>
        <v>810662</v>
      </c>
      <c r="C6" s="694">
        <v>-24</v>
      </c>
      <c r="D6" s="695">
        <f>SUM(D11:D22)</f>
        <v>2777150</v>
      </c>
      <c r="E6" s="696">
        <v>-28</v>
      </c>
      <c r="F6" s="697">
        <f>SUM(F11:F22)</f>
        <v>394233</v>
      </c>
      <c r="G6" s="698">
        <v>-6.8</v>
      </c>
      <c r="H6" s="697">
        <f>SUM(H11:H22)</f>
        <v>599902</v>
      </c>
      <c r="I6" s="698">
        <v>-6.9</v>
      </c>
      <c r="J6" s="697">
        <f>SUM(J11:J22)</f>
        <v>37149</v>
      </c>
      <c r="K6" s="699">
        <v>-30.1</v>
      </c>
      <c r="L6" s="708">
        <f>B6+D6+F6+H6+J6</f>
        <v>4619096</v>
      </c>
      <c r="M6" s="1322">
        <v>-23.5</v>
      </c>
      <c r="N6" s="1324">
        <f>B6+D6</f>
        <v>3587812</v>
      </c>
      <c r="O6" s="1325">
        <v>-27.1</v>
      </c>
      <c r="P6" s="1326">
        <f>F6+H6+J6</f>
        <v>1031284</v>
      </c>
      <c r="Q6" s="1327">
        <v>-7.9</v>
      </c>
    </row>
    <row r="7" spans="1:17">
      <c r="A7" s="1823" t="s">
        <v>444</v>
      </c>
      <c r="B7" s="701">
        <f>SUM(B23:B34)</f>
        <v>838710.56106785312</v>
      </c>
      <c r="C7" s="702">
        <f t="shared" ref="C7" si="0">(B7/B6-1)*100</f>
        <v>3.4599575492440859</v>
      </c>
      <c r="D7" s="703">
        <f>SUM(D23:D34)</f>
        <v>2879846.6869855397</v>
      </c>
      <c r="E7" s="704">
        <f t="shared" ref="E7" si="1">(D7/D6-1)*100</f>
        <v>3.6979164605995152</v>
      </c>
      <c r="F7" s="705">
        <f>SUM(F23:F34)</f>
        <v>400824.46206896548</v>
      </c>
      <c r="G7" s="706">
        <f t="shared" ref="G7" si="2">(F7/F6-1)*100</f>
        <v>1.6719711614617383</v>
      </c>
      <c r="H7" s="705">
        <f>SUM(H23:H34)</f>
        <v>620086.60934371536</v>
      </c>
      <c r="I7" s="706">
        <f t="shared" ref="I7" si="3">(H7/H6-1)*100</f>
        <v>3.3646511169683313</v>
      </c>
      <c r="J7" s="705">
        <f>SUM(J23:J34)</f>
        <v>41208.455617352614</v>
      </c>
      <c r="K7" s="707">
        <f t="shared" ref="K7" si="4">(J7/J6-1)*100</f>
        <v>10.927496345399913</v>
      </c>
      <c r="L7" s="708">
        <f>B7+D7+F7+H7+J7</f>
        <v>4780676.7750834264</v>
      </c>
      <c r="M7" s="1323">
        <f t="shared" ref="M7" si="5">(L7/L6-1)*100</f>
        <v>3.4981038515637275</v>
      </c>
      <c r="N7" s="2066">
        <f>B7+D7</f>
        <v>3718557.2480533929</v>
      </c>
      <c r="O7" s="1329">
        <f t="shared" ref="O7" si="6">(N7/N6-1)*100</f>
        <v>3.6441499179274972</v>
      </c>
      <c r="P7" s="2059">
        <f>F7+H7+J7</f>
        <v>1062119.5270300335</v>
      </c>
      <c r="Q7" s="1331">
        <f t="shared" ref="Q7" si="7">(P7/P6-1)*100</f>
        <v>2.9900131321763501</v>
      </c>
    </row>
    <row r="8" spans="1:17" hidden="1">
      <c r="A8" s="1036" t="s">
        <v>323</v>
      </c>
      <c r="B8" s="693">
        <v>86828</v>
      </c>
      <c r="C8" s="694">
        <v>4.8216915759229373</v>
      </c>
      <c r="D8" s="695">
        <v>324851</v>
      </c>
      <c r="E8" s="696">
        <v>3.7922308631167301</v>
      </c>
      <c r="F8" s="697">
        <v>32730</v>
      </c>
      <c r="G8" s="698">
        <v>2.1248712908359169</v>
      </c>
      <c r="H8" s="697">
        <v>49750</v>
      </c>
      <c r="I8" s="698">
        <v>3.0532769906371771</v>
      </c>
      <c r="J8" s="697">
        <v>3768</v>
      </c>
      <c r="K8" s="699">
        <v>-1.5416775542200112</v>
      </c>
      <c r="L8" s="700">
        <f>B8+D8+F8+H8+J8</f>
        <v>497927</v>
      </c>
      <c r="M8" s="1322">
        <v>3.7417077805186993</v>
      </c>
      <c r="N8" s="1324">
        <f>B8+D8</f>
        <v>411679</v>
      </c>
      <c r="O8" s="1325">
        <v>4.0076702306122147</v>
      </c>
      <c r="P8" s="1326">
        <f>F8+H8+J8</f>
        <v>86248</v>
      </c>
      <c r="Q8" s="1327">
        <v>2.4907310580853714</v>
      </c>
    </row>
    <row r="9" spans="1:17" hidden="1">
      <c r="A9" s="1037">
        <v>2</v>
      </c>
      <c r="B9" s="701">
        <v>78842</v>
      </c>
      <c r="C9" s="702">
        <v>7.2651084324236059</v>
      </c>
      <c r="D9" s="703">
        <v>282015</v>
      </c>
      <c r="E9" s="704">
        <v>4.7767482296643626</v>
      </c>
      <c r="F9" s="705">
        <v>33437</v>
      </c>
      <c r="G9" s="706">
        <v>1.9731625495577942</v>
      </c>
      <c r="H9" s="705">
        <v>51031</v>
      </c>
      <c r="I9" s="706">
        <v>3.4628874967053802</v>
      </c>
      <c r="J9" s="705">
        <v>3747</v>
      </c>
      <c r="K9" s="707">
        <v>-8.1392498161314002</v>
      </c>
      <c r="L9" s="708">
        <f>B9+D9+F9+H9+J9</f>
        <v>449072</v>
      </c>
      <c r="M9" s="1323">
        <v>4.7149133034240176</v>
      </c>
      <c r="N9" s="1328">
        <f t="shared" ref="N9:N33" si="8">B9+D9</f>
        <v>360857</v>
      </c>
      <c r="O9" s="1329">
        <v>5.3105118776629823</v>
      </c>
      <c r="P9" s="1330">
        <f t="shared" ref="P9:P34" si="9">F9+H9+J9</f>
        <v>88215</v>
      </c>
      <c r="Q9" s="1331">
        <v>2.3470855763876086</v>
      </c>
    </row>
    <row r="10" spans="1:17" hidden="1">
      <c r="A10" s="1037">
        <v>3</v>
      </c>
      <c r="B10" s="701">
        <v>77813</v>
      </c>
      <c r="C10" s="702">
        <v>-16.978213089217508</v>
      </c>
      <c r="D10" s="703">
        <v>271085</v>
      </c>
      <c r="E10" s="704">
        <v>-19.52089870828496</v>
      </c>
      <c r="F10" s="705">
        <v>36152</v>
      </c>
      <c r="G10" s="706">
        <v>-4.1899663424588507</v>
      </c>
      <c r="H10" s="705">
        <v>55753</v>
      </c>
      <c r="I10" s="706">
        <v>0.78636248599008862</v>
      </c>
      <c r="J10" s="705">
        <v>3044</v>
      </c>
      <c r="K10" s="707">
        <v>-37.146396861449517</v>
      </c>
      <c r="L10" s="708">
        <f t="shared" ref="L10:L33" si="10">B10+D10+F10+H10+J10</f>
        <v>443847</v>
      </c>
      <c r="M10" s="1323">
        <v>-16.011081275936256</v>
      </c>
      <c r="N10" s="1328">
        <f t="shared" si="8"/>
        <v>348898</v>
      </c>
      <c r="O10" s="1329">
        <v>-18.967403295669637</v>
      </c>
      <c r="P10" s="1330">
        <f t="shared" si="9"/>
        <v>94949</v>
      </c>
      <c r="Q10" s="1331">
        <v>-3.0083559768729451</v>
      </c>
    </row>
    <row r="11" spans="1:17">
      <c r="A11" s="1036" t="s">
        <v>447</v>
      </c>
      <c r="B11" s="693">
        <v>47689</v>
      </c>
      <c r="C11" s="694">
        <v>-46.875278495677755</v>
      </c>
      <c r="D11" s="695">
        <v>156397</v>
      </c>
      <c r="E11" s="696">
        <v>-52.308536752710147</v>
      </c>
      <c r="F11" s="697">
        <v>32276</v>
      </c>
      <c r="G11" s="698">
        <v>-10.416608842876574</v>
      </c>
      <c r="H11" s="697">
        <v>50163</v>
      </c>
      <c r="I11" s="698">
        <v>-7.7716492002206312</v>
      </c>
      <c r="J11" s="697">
        <v>2673</v>
      </c>
      <c r="K11" s="699">
        <v>-43.23635591420684</v>
      </c>
      <c r="L11" s="700">
        <f t="shared" si="10"/>
        <v>289198</v>
      </c>
      <c r="M11" s="1322">
        <v>-43.607543225741033</v>
      </c>
      <c r="N11" s="1324">
        <f t="shared" si="8"/>
        <v>204086</v>
      </c>
      <c r="O11" s="1325">
        <v>-51.140882397301432</v>
      </c>
      <c r="P11" s="1326">
        <f t="shared" si="9"/>
        <v>85112</v>
      </c>
      <c r="Q11" s="1327">
        <v>-10.528971491043649</v>
      </c>
    </row>
    <row r="12" spans="1:17">
      <c r="A12" s="1037">
        <v>5</v>
      </c>
      <c r="B12" s="701">
        <v>44258</v>
      </c>
      <c r="C12" s="702">
        <v>-56.033497908864227</v>
      </c>
      <c r="D12" s="703">
        <v>139465</v>
      </c>
      <c r="E12" s="704">
        <v>-61.831089605872094</v>
      </c>
      <c r="F12" s="705">
        <v>28979</v>
      </c>
      <c r="G12" s="706">
        <v>-15.117164616285883</v>
      </c>
      <c r="H12" s="705">
        <v>42491</v>
      </c>
      <c r="I12" s="706">
        <v>-16.422108575924465</v>
      </c>
      <c r="J12" s="705">
        <v>2248</v>
      </c>
      <c r="K12" s="707">
        <v>-54.009819967266772</v>
      </c>
      <c r="L12" s="708">
        <f t="shared" si="10"/>
        <v>257441</v>
      </c>
      <c r="M12" s="1323">
        <v>-53.690998704849612</v>
      </c>
      <c r="N12" s="1328">
        <f t="shared" si="8"/>
        <v>183723</v>
      </c>
      <c r="O12" s="1329">
        <v>-60.578862444534089</v>
      </c>
      <c r="P12" s="1330">
        <f t="shared" si="9"/>
        <v>73718</v>
      </c>
      <c r="Q12" s="1331">
        <v>-17.97080162015401</v>
      </c>
    </row>
    <row r="13" spans="1:17">
      <c r="A13" s="1037">
        <v>6</v>
      </c>
      <c r="B13" s="701">
        <v>62536</v>
      </c>
      <c r="C13" s="702">
        <v>-23.062916758938023</v>
      </c>
      <c r="D13" s="703">
        <v>215048</v>
      </c>
      <c r="E13" s="704">
        <v>-25.416275045000368</v>
      </c>
      <c r="F13" s="705">
        <v>31918</v>
      </c>
      <c r="G13" s="706">
        <v>-5.0794028430381282</v>
      </c>
      <c r="H13" s="705">
        <v>47099</v>
      </c>
      <c r="I13" s="706">
        <v>-8.8271162817708415</v>
      </c>
      <c r="J13" s="705">
        <v>2564</v>
      </c>
      <c r="K13" s="707">
        <v>-43.808897655051503</v>
      </c>
      <c r="L13" s="708">
        <f t="shared" si="10"/>
        <v>359165</v>
      </c>
      <c r="M13" s="1323">
        <v>-21.829056220223265</v>
      </c>
      <c r="N13" s="1328">
        <f t="shared" si="8"/>
        <v>277584</v>
      </c>
      <c r="O13" s="1329">
        <v>-24.898745444559577</v>
      </c>
      <c r="P13" s="1330">
        <f t="shared" si="9"/>
        <v>81581</v>
      </c>
      <c r="Q13" s="1331">
        <v>-9.2010951829756937</v>
      </c>
    </row>
    <row r="14" spans="1:17">
      <c r="A14" s="1036">
        <v>7</v>
      </c>
      <c r="B14" s="693">
        <v>70503</v>
      </c>
      <c r="C14" s="694">
        <v>-17.92433061699651</v>
      </c>
      <c r="D14" s="695">
        <v>250844</v>
      </c>
      <c r="E14" s="709">
        <v>-20.039781837423622</v>
      </c>
      <c r="F14" s="697">
        <v>33275</v>
      </c>
      <c r="G14" s="710">
        <v>-7.6822772167351001</v>
      </c>
      <c r="H14" s="697">
        <v>50264</v>
      </c>
      <c r="I14" s="710">
        <v>-8.7005485523304333</v>
      </c>
      <c r="J14" s="697">
        <v>2822</v>
      </c>
      <c r="K14" s="699">
        <v>-39.752348420153716</v>
      </c>
      <c r="L14" s="700">
        <f t="shared" si="10"/>
        <v>407708</v>
      </c>
      <c r="M14" s="1322">
        <v>-17.700088616512545</v>
      </c>
      <c r="N14" s="1324">
        <f t="shared" si="8"/>
        <v>321347</v>
      </c>
      <c r="O14" s="1325">
        <v>-19.58504645768009</v>
      </c>
      <c r="P14" s="1326">
        <f t="shared" si="9"/>
        <v>86361</v>
      </c>
      <c r="Q14" s="1327">
        <v>-9.8358773047127812</v>
      </c>
    </row>
    <row r="15" spans="1:17">
      <c r="A15" s="1037">
        <v>8</v>
      </c>
      <c r="B15" s="701">
        <v>78604</v>
      </c>
      <c r="C15" s="702">
        <v>-25.086965223441059</v>
      </c>
      <c r="D15" s="703">
        <v>271851</v>
      </c>
      <c r="E15" s="704">
        <v>-32.346931919140133</v>
      </c>
      <c r="F15" s="705">
        <v>32497</v>
      </c>
      <c r="G15" s="706">
        <v>-9.1501258037461568</v>
      </c>
      <c r="H15" s="705">
        <v>47962</v>
      </c>
      <c r="I15" s="706">
        <v>-10.097658812723765</v>
      </c>
      <c r="J15" s="705">
        <v>2685</v>
      </c>
      <c r="K15" s="707">
        <v>-39.986589181940104</v>
      </c>
      <c r="L15" s="708">
        <f t="shared" si="10"/>
        <v>433599</v>
      </c>
      <c r="M15" s="1323">
        <v>-27.775751185556452</v>
      </c>
      <c r="N15" s="1328">
        <f t="shared" si="8"/>
        <v>350455</v>
      </c>
      <c r="O15" s="1329">
        <v>-30.843716330082604</v>
      </c>
      <c r="P15" s="1330">
        <f t="shared" si="9"/>
        <v>83144</v>
      </c>
      <c r="Q15" s="1331">
        <v>-11.164296475163738</v>
      </c>
    </row>
    <row r="16" spans="1:17">
      <c r="A16" s="1037">
        <v>9</v>
      </c>
      <c r="B16" s="701">
        <v>75933</v>
      </c>
      <c r="C16" s="702">
        <v>-15.098896429889198</v>
      </c>
      <c r="D16" s="703">
        <v>264174</v>
      </c>
      <c r="E16" s="704">
        <v>-15.733971291866034</v>
      </c>
      <c r="F16" s="705">
        <v>33002</v>
      </c>
      <c r="G16" s="706">
        <v>-7.0654163498634182</v>
      </c>
      <c r="H16" s="705">
        <v>49272</v>
      </c>
      <c r="I16" s="706">
        <v>-7.713054879190862</v>
      </c>
      <c r="J16" s="705">
        <v>3189</v>
      </c>
      <c r="K16" s="707">
        <v>-31.271551724137936</v>
      </c>
      <c r="L16" s="708">
        <f t="shared" si="10"/>
        <v>425570</v>
      </c>
      <c r="M16" s="1323">
        <v>-14.282203843876262</v>
      </c>
      <c r="N16" s="1328">
        <f t="shared" si="8"/>
        <v>340107</v>
      </c>
      <c r="O16" s="1329">
        <v>-15.593008336290781</v>
      </c>
      <c r="P16" s="1330">
        <f t="shared" si="9"/>
        <v>85463</v>
      </c>
      <c r="Q16" s="1331">
        <v>-8.6357853775349884</v>
      </c>
    </row>
    <row r="17" spans="1:17">
      <c r="A17" s="1036">
        <v>10</v>
      </c>
      <c r="B17" s="693">
        <v>80067</v>
      </c>
      <c r="C17" s="694">
        <v>-10.755049266574524</v>
      </c>
      <c r="D17" s="695">
        <v>273677</v>
      </c>
      <c r="E17" s="709">
        <v>-12.865584585113632</v>
      </c>
      <c r="F17" s="697">
        <v>35057</v>
      </c>
      <c r="G17" s="710">
        <v>-3.7767957620838288</v>
      </c>
      <c r="H17" s="697">
        <v>52711</v>
      </c>
      <c r="I17" s="710">
        <v>-4.2523432391193827</v>
      </c>
      <c r="J17" s="697">
        <v>3886</v>
      </c>
      <c r="K17" s="699">
        <v>-22.10863900581279</v>
      </c>
      <c r="L17" s="700">
        <f t="shared" si="10"/>
        <v>445398</v>
      </c>
      <c r="M17" s="1322">
        <v>-10.969544811264187</v>
      </c>
      <c r="N17" s="1324">
        <f t="shared" si="8"/>
        <v>353744</v>
      </c>
      <c r="O17" s="1325">
        <v>-12.396669654929893</v>
      </c>
      <c r="P17" s="1326">
        <f t="shared" si="9"/>
        <v>91654</v>
      </c>
      <c r="Q17" s="1327">
        <v>-4.9961647697825295</v>
      </c>
    </row>
    <row r="18" spans="1:17">
      <c r="A18" s="1037">
        <v>11</v>
      </c>
      <c r="B18" s="701">
        <v>81416</v>
      </c>
      <c r="C18" s="702">
        <v>-12.244546003276714</v>
      </c>
      <c r="D18" s="703">
        <v>279843</v>
      </c>
      <c r="E18" s="704">
        <v>-14.966408080292437</v>
      </c>
      <c r="F18" s="705">
        <v>33794</v>
      </c>
      <c r="G18" s="706">
        <v>-6.3800315815718767</v>
      </c>
      <c r="H18" s="705">
        <v>51192</v>
      </c>
      <c r="I18" s="706">
        <v>-6.6861100984323745</v>
      </c>
      <c r="J18" s="705">
        <v>4171</v>
      </c>
      <c r="K18" s="707">
        <v>-22.630309775551851</v>
      </c>
      <c r="L18" s="708">
        <f t="shared" si="10"/>
        <v>450416</v>
      </c>
      <c r="M18" s="1323">
        <v>-13.084186090490347</v>
      </c>
      <c r="N18" s="1328">
        <f t="shared" si="8"/>
        <v>361259</v>
      </c>
      <c r="O18" s="1329">
        <v>-14.367831077125103</v>
      </c>
      <c r="P18" s="1330">
        <f t="shared" si="9"/>
        <v>89157</v>
      </c>
      <c r="Q18" s="1331">
        <v>-7.4635695603437524</v>
      </c>
    </row>
    <row r="19" spans="1:17">
      <c r="A19" s="1037">
        <v>12</v>
      </c>
      <c r="B19" s="701">
        <v>69784</v>
      </c>
      <c r="C19" s="702">
        <v>-20.965842167255598</v>
      </c>
      <c r="D19" s="703">
        <v>243428</v>
      </c>
      <c r="E19" s="704">
        <v>-24.667945782013987</v>
      </c>
      <c r="F19" s="705">
        <v>35698</v>
      </c>
      <c r="G19" s="706">
        <v>-3.3072401744359325</v>
      </c>
      <c r="H19" s="705">
        <v>57635</v>
      </c>
      <c r="I19" s="706">
        <v>-2.2058199711546655</v>
      </c>
      <c r="J19" s="705">
        <v>3811</v>
      </c>
      <c r="K19" s="707">
        <v>-9.5204178537511837</v>
      </c>
      <c r="L19" s="708">
        <f t="shared" si="10"/>
        <v>410356</v>
      </c>
      <c r="M19" s="1323">
        <v>-19.774311732896454</v>
      </c>
      <c r="N19" s="1328">
        <f t="shared" si="8"/>
        <v>313212</v>
      </c>
      <c r="O19" s="1329">
        <v>-23.873457840344546</v>
      </c>
      <c r="P19" s="1330">
        <f t="shared" si="9"/>
        <v>97144</v>
      </c>
      <c r="Q19" s="1331">
        <v>-2.9200727519836933</v>
      </c>
    </row>
    <row r="20" spans="1:17">
      <c r="A20" s="1036" t="s">
        <v>324</v>
      </c>
      <c r="B20" s="693">
        <v>59641</v>
      </c>
      <c r="C20" s="694">
        <f t="shared" ref="C20:C34" si="11">(B20/B8-1)*100</f>
        <v>-31.311328142995343</v>
      </c>
      <c r="D20" s="695">
        <v>204427</v>
      </c>
      <c r="E20" s="696">
        <f t="shared" ref="E20:E34" si="12">(D20/D8-1)*100</f>
        <v>-37.070533875530629</v>
      </c>
      <c r="F20" s="697">
        <v>30709</v>
      </c>
      <c r="G20" s="698">
        <f t="shared" ref="G20:G34" si="13">(F20/F8-1)*100</f>
        <v>-6.1747632141765934</v>
      </c>
      <c r="H20" s="697">
        <v>48051</v>
      </c>
      <c r="I20" s="698">
        <f t="shared" ref="I20:I34" si="14">(H20/H8-1)*100</f>
        <v>-3.4150753768844244</v>
      </c>
      <c r="J20" s="697">
        <v>2700</v>
      </c>
      <c r="K20" s="699">
        <f t="shared" ref="K20:K34" si="15">(J20/J8-1)*100</f>
        <v>-28.34394904458599</v>
      </c>
      <c r="L20" s="700">
        <f>B20+D20+F20+H20+J20</f>
        <v>345528</v>
      </c>
      <c r="M20" s="1322">
        <f t="shared" ref="M20:M34" si="16">(L20/L8-1)*100</f>
        <v>-30.606695358958234</v>
      </c>
      <c r="N20" s="1324">
        <f t="shared" si="8"/>
        <v>264068</v>
      </c>
      <c r="O20" s="1325">
        <f t="shared" ref="O20:O34" si="17">(N20/N8-1)*100</f>
        <v>-35.855848853111283</v>
      </c>
      <c r="P20" s="1326">
        <f t="shared" si="9"/>
        <v>81460</v>
      </c>
      <c r="Q20" s="1327">
        <f t="shared" ref="Q20:Q34" si="18">(P20/P8-1)*100</f>
        <v>-5.5514330767090225</v>
      </c>
    </row>
    <row r="21" spans="1:17">
      <c r="A21" s="1037">
        <v>2</v>
      </c>
      <c r="B21" s="701">
        <v>60979</v>
      </c>
      <c r="C21" s="702">
        <f t="shared" si="11"/>
        <v>-22.656705816696686</v>
      </c>
      <c r="D21" s="703">
        <v>204669</v>
      </c>
      <c r="E21" s="704">
        <f t="shared" si="12"/>
        <v>-27.426200734003515</v>
      </c>
      <c r="F21" s="705">
        <v>30719</v>
      </c>
      <c r="G21" s="706">
        <f t="shared" si="13"/>
        <v>-8.1287196817896312</v>
      </c>
      <c r="H21" s="705">
        <v>47296</v>
      </c>
      <c r="I21" s="706">
        <f t="shared" si="14"/>
        <v>-7.3190805588759789</v>
      </c>
      <c r="J21" s="705">
        <v>2900</v>
      </c>
      <c r="K21" s="707">
        <f t="shared" si="15"/>
        <v>-22.604750467040301</v>
      </c>
      <c r="L21" s="708">
        <f t="shared" si="10"/>
        <v>346563</v>
      </c>
      <c r="M21" s="1323">
        <f t="shared" si="16"/>
        <v>-22.826851818862004</v>
      </c>
      <c r="N21" s="1328">
        <f t="shared" si="8"/>
        <v>265648</v>
      </c>
      <c r="O21" s="1329">
        <f t="shared" si="17"/>
        <v>-26.384135543996656</v>
      </c>
      <c r="P21" s="1330">
        <f t="shared" si="9"/>
        <v>80915</v>
      </c>
      <c r="Q21" s="1331">
        <f t="shared" si="18"/>
        <v>-8.2752366377600204</v>
      </c>
    </row>
    <row r="22" spans="1:17">
      <c r="A22" s="1037">
        <v>3</v>
      </c>
      <c r="B22" s="701">
        <v>79252</v>
      </c>
      <c r="C22" s="702">
        <f t="shared" si="11"/>
        <v>1.8493053859894859</v>
      </c>
      <c r="D22" s="703">
        <v>273327</v>
      </c>
      <c r="E22" s="704">
        <f t="shared" si="12"/>
        <v>0.82704686721877252</v>
      </c>
      <c r="F22" s="705">
        <v>36309</v>
      </c>
      <c r="G22" s="706">
        <f t="shared" si="13"/>
        <v>0.4342774950210293</v>
      </c>
      <c r="H22" s="705">
        <v>55766</v>
      </c>
      <c r="I22" s="706">
        <f t="shared" si="14"/>
        <v>2.3317130916722384E-2</v>
      </c>
      <c r="J22" s="705">
        <v>3500</v>
      </c>
      <c r="K22" s="707">
        <f t="shared" si="15"/>
        <v>14.980289093298293</v>
      </c>
      <c r="L22" s="708">
        <f t="shared" si="10"/>
        <v>448154</v>
      </c>
      <c r="M22" s="1323">
        <f t="shared" si="16"/>
        <v>0.97037943255220416</v>
      </c>
      <c r="N22" s="1328">
        <f t="shared" si="8"/>
        <v>352579</v>
      </c>
      <c r="O22" s="1329">
        <f t="shared" si="17"/>
        <v>1.0550361423682597</v>
      </c>
      <c r="P22" s="1330">
        <f t="shared" si="9"/>
        <v>95575</v>
      </c>
      <c r="Q22" s="1331">
        <f t="shared" si="18"/>
        <v>0.65930130912383866</v>
      </c>
    </row>
    <row r="23" spans="1:17">
      <c r="A23" s="1036">
        <v>4</v>
      </c>
      <c r="B23" s="693">
        <v>63452.213570634041</v>
      </c>
      <c r="C23" s="694">
        <f t="shared" si="11"/>
        <v>33.054191890444429</v>
      </c>
      <c r="D23" s="695">
        <v>215338.69788654064</v>
      </c>
      <c r="E23" s="696">
        <f t="shared" si="12"/>
        <v>37.687230500930724</v>
      </c>
      <c r="F23" s="697">
        <v>33391.935261401559</v>
      </c>
      <c r="G23" s="698">
        <f t="shared" si="13"/>
        <v>3.4574769531588778</v>
      </c>
      <c r="H23" s="697">
        <v>52920.573081201335</v>
      </c>
      <c r="I23" s="698">
        <f t="shared" si="14"/>
        <v>5.497225208223866</v>
      </c>
      <c r="J23" s="697">
        <v>3099.8956618464963</v>
      </c>
      <c r="K23" s="699">
        <f t="shared" si="15"/>
        <v>15.970657008847589</v>
      </c>
      <c r="L23" s="700">
        <f t="shared" si="10"/>
        <v>368203.31546162412</v>
      </c>
      <c r="M23" s="1322">
        <f t="shared" si="16"/>
        <v>27.318762737509992</v>
      </c>
      <c r="N23" s="1324">
        <f t="shared" si="8"/>
        <v>278790.91145717469</v>
      </c>
      <c r="O23" s="1325">
        <f t="shared" si="17"/>
        <v>36.604623275077522</v>
      </c>
      <c r="P23" s="1326">
        <f t="shared" si="9"/>
        <v>89412.404004449403</v>
      </c>
      <c r="Q23" s="1327">
        <f>(P23/P11-1)*100</f>
        <v>5.0526412309068069</v>
      </c>
    </row>
    <row r="24" spans="1:17">
      <c r="A24" s="1037">
        <v>5</v>
      </c>
      <c r="B24" s="701">
        <v>60687.03559510567</v>
      </c>
      <c r="C24" s="702">
        <f t="shared" si="11"/>
        <v>37.121052905928131</v>
      </c>
      <c r="D24" s="703">
        <v>198010.56418242495</v>
      </c>
      <c r="E24" s="704">
        <f t="shared" si="12"/>
        <v>41.978678652296232</v>
      </c>
      <c r="F24" s="705">
        <v>30457.785984427144</v>
      </c>
      <c r="G24" s="706">
        <f t="shared" si="13"/>
        <v>5.1029572601785533</v>
      </c>
      <c r="H24" s="705">
        <v>46831.712791991107</v>
      </c>
      <c r="I24" s="706">
        <f t="shared" si="14"/>
        <v>10.215605168132335</v>
      </c>
      <c r="J24" s="705">
        <v>2630.4589543937709</v>
      </c>
      <c r="K24" s="707">
        <f t="shared" si="15"/>
        <v>17.013298682996925</v>
      </c>
      <c r="L24" s="708">
        <f t="shared" si="10"/>
        <v>338617.55750834261</v>
      </c>
      <c r="M24" s="1323">
        <f t="shared" si="16"/>
        <v>31.532101533299905</v>
      </c>
      <c r="N24" s="1328">
        <f t="shared" si="8"/>
        <v>258697.59977753062</v>
      </c>
      <c r="O24" s="1329">
        <f t="shared" si="17"/>
        <v>40.808499631254989</v>
      </c>
      <c r="P24" s="1330">
        <f t="shared" si="9"/>
        <v>79919.957730812021</v>
      </c>
      <c r="Q24" s="1331">
        <f t="shared" si="18"/>
        <v>8.4130846344339538</v>
      </c>
    </row>
    <row r="25" spans="1:17">
      <c r="A25" s="1037">
        <v>6</v>
      </c>
      <c r="B25" s="701">
        <v>61894.45027808677</v>
      </c>
      <c r="C25" s="702">
        <f t="shared" si="11"/>
        <v>-1.0258886432026881</v>
      </c>
      <c r="D25" s="703">
        <v>211978.92324805338</v>
      </c>
      <c r="E25" s="704">
        <f t="shared" si="12"/>
        <v>-1.4271589375147054</v>
      </c>
      <c r="F25" s="705">
        <v>32830.969744160182</v>
      </c>
      <c r="G25" s="706">
        <f t="shared" si="13"/>
        <v>2.8603601233165632</v>
      </c>
      <c r="H25" s="705">
        <v>50827.108787541722</v>
      </c>
      <c r="I25" s="706">
        <f t="shared" si="14"/>
        <v>7.9154733381636921</v>
      </c>
      <c r="J25" s="705">
        <v>3016.7087875417133</v>
      </c>
      <c r="K25" s="707">
        <f t="shared" si="15"/>
        <v>17.656348968085545</v>
      </c>
      <c r="L25" s="708">
        <f t="shared" si="10"/>
        <v>360548.16084538383</v>
      </c>
      <c r="M25" s="1323">
        <f t="shared" si="16"/>
        <v>0.38510457460605441</v>
      </c>
      <c r="N25" s="1328">
        <f t="shared" si="8"/>
        <v>273873.37352614017</v>
      </c>
      <c r="O25" s="1329">
        <f t="shared" si="17"/>
        <v>-1.3367580530073142</v>
      </c>
      <c r="P25" s="1330">
        <f t="shared" si="9"/>
        <v>86674.787319243624</v>
      </c>
      <c r="Q25" s="1331">
        <f t="shared" si="18"/>
        <v>6.2438402559954254</v>
      </c>
    </row>
    <row r="26" spans="1:17">
      <c r="A26" s="1036">
        <v>7</v>
      </c>
      <c r="B26" s="711">
        <v>76046.42424916575</v>
      </c>
      <c r="C26" s="712">
        <f t="shared" si="11"/>
        <v>7.8626785373186348</v>
      </c>
      <c r="D26" s="713">
        <v>262603.64805339265</v>
      </c>
      <c r="E26" s="714">
        <f t="shared" si="12"/>
        <v>4.6880324238939952</v>
      </c>
      <c r="F26" s="715">
        <v>34392.048943270303</v>
      </c>
      <c r="G26" s="716">
        <f t="shared" si="13"/>
        <v>3.3570216176417755</v>
      </c>
      <c r="H26" s="715">
        <v>52614.508342602894</v>
      </c>
      <c r="I26" s="716">
        <f t="shared" si="14"/>
        <v>4.6763256855858915</v>
      </c>
      <c r="J26" s="715">
        <v>3469.0671857619582</v>
      </c>
      <c r="K26" s="717">
        <f t="shared" si="15"/>
        <v>22.929382911479745</v>
      </c>
      <c r="L26" s="700">
        <f t="shared" si="10"/>
        <v>429125.69677419349</v>
      </c>
      <c r="M26" s="1322">
        <f t="shared" si="16"/>
        <v>5.253195123518184</v>
      </c>
      <c r="N26" s="1324">
        <f t="shared" si="8"/>
        <v>338650.0723025584</v>
      </c>
      <c r="O26" s="1325">
        <f t="shared" si="17"/>
        <v>5.384544527429358</v>
      </c>
      <c r="P26" s="1326">
        <f t="shared" si="9"/>
        <v>90475.62447163515</v>
      </c>
      <c r="Q26" s="1327">
        <f t="shared" si="18"/>
        <v>4.7644474608158127</v>
      </c>
    </row>
    <row r="27" spans="1:17">
      <c r="A27" s="1037">
        <v>8</v>
      </c>
      <c r="B27" s="701">
        <v>68911.580645161288</v>
      </c>
      <c r="C27" s="702">
        <f t="shared" si="11"/>
        <v>-12.330694818124666</v>
      </c>
      <c r="D27" s="703">
        <v>245622.05672969966</v>
      </c>
      <c r="E27" s="704">
        <f t="shared" si="12"/>
        <v>-9.6482791199224316</v>
      </c>
      <c r="F27" s="705">
        <v>32791.503670745275</v>
      </c>
      <c r="G27" s="706">
        <f t="shared" si="13"/>
        <v>0.90624879448957252</v>
      </c>
      <c r="H27" s="705">
        <v>49644.542602892114</v>
      </c>
      <c r="I27" s="706">
        <f t="shared" si="14"/>
        <v>3.5080743148578231</v>
      </c>
      <c r="J27" s="705">
        <v>3039.5875417130146</v>
      </c>
      <c r="K27" s="707">
        <f t="shared" si="15"/>
        <v>13.206239914823637</v>
      </c>
      <c r="L27" s="708">
        <f t="shared" si="10"/>
        <v>400009.27119021135</v>
      </c>
      <c r="M27" s="1323">
        <f t="shared" si="16"/>
        <v>-7.7467265399109859</v>
      </c>
      <c r="N27" s="1328">
        <f t="shared" si="8"/>
        <v>314533.63737486093</v>
      </c>
      <c r="O27" s="1329">
        <f t="shared" si="17"/>
        <v>-10.249921566289267</v>
      </c>
      <c r="P27" s="1330">
        <f t="shared" si="9"/>
        <v>85475.633815350404</v>
      </c>
      <c r="Q27" s="1331">
        <f t="shared" si="18"/>
        <v>2.8043320207716826</v>
      </c>
    </row>
    <row r="28" spans="1:17">
      <c r="A28" s="1037">
        <v>9</v>
      </c>
      <c r="B28" s="701">
        <v>63740.208008898786</v>
      </c>
      <c r="C28" s="702">
        <f t="shared" si="11"/>
        <v>-16.057303137109315</v>
      </c>
      <c r="D28" s="703">
        <v>212223.90901001115</v>
      </c>
      <c r="E28" s="704">
        <f t="shared" si="12"/>
        <v>-19.66510367787475</v>
      </c>
      <c r="F28" s="705">
        <v>33221.851390433818</v>
      </c>
      <c r="G28" s="706">
        <f t="shared" si="13"/>
        <v>0.66617596034730386</v>
      </c>
      <c r="H28" s="705">
        <v>50965.762402669643</v>
      </c>
      <c r="I28" s="706">
        <f t="shared" si="14"/>
        <v>3.43757591059759</v>
      </c>
      <c r="J28" s="705">
        <v>3098.5866518353732</v>
      </c>
      <c r="K28" s="707">
        <f t="shared" si="15"/>
        <v>-2.8351630029672892</v>
      </c>
      <c r="L28" s="708">
        <f t="shared" si="10"/>
        <v>363250.31746384874</v>
      </c>
      <c r="M28" s="1323">
        <f t="shared" si="16"/>
        <v>-14.643814774573228</v>
      </c>
      <c r="N28" s="1328">
        <f t="shared" si="8"/>
        <v>275964.11701890995</v>
      </c>
      <c r="O28" s="1329">
        <f t="shared" si="17"/>
        <v>-18.859618585060012</v>
      </c>
      <c r="P28" s="1330">
        <f t="shared" si="9"/>
        <v>87286.200444938833</v>
      </c>
      <c r="Q28" s="1331">
        <f t="shared" si="18"/>
        <v>2.1333213729202605</v>
      </c>
    </row>
    <row r="29" spans="1:17">
      <c r="A29" s="1036">
        <v>10</v>
      </c>
      <c r="B29" s="711">
        <v>77448.391546162398</v>
      </c>
      <c r="C29" s="712">
        <f t="shared" si="11"/>
        <v>-3.270521505536117</v>
      </c>
      <c r="D29" s="713">
        <v>263524.66540600668</v>
      </c>
      <c r="E29" s="714">
        <f t="shared" si="12"/>
        <v>-3.7096046046957931</v>
      </c>
      <c r="F29" s="715">
        <v>34749.859844271414</v>
      </c>
      <c r="G29" s="716">
        <f t="shared" si="13"/>
        <v>-0.87611648380804263</v>
      </c>
      <c r="H29" s="715">
        <v>52786.343270300335</v>
      </c>
      <c r="I29" s="716">
        <f t="shared" si="14"/>
        <v>0.14293652235839449</v>
      </c>
      <c r="J29" s="715">
        <v>3984.1548387096777</v>
      </c>
      <c r="K29" s="717">
        <f t="shared" si="15"/>
        <v>2.5258579184168184</v>
      </c>
      <c r="L29" s="700">
        <f t="shared" si="10"/>
        <v>432493.41490545048</v>
      </c>
      <c r="M29" s="1322">
        <f t="shared" si="16"/>
        <v>-2.8973154559628789</v>
      </c>
      <c r="N29" s="1324">
        <f t="shared" si="8"/>
        <v>340973.05695216905</v>
      </c>
      <c r="O29" s="1325">
        <f t="shared" si="17"/>
        <v>-3.6102218123363117</v>
      </c>
      <c r="P29" s="1326">
        <f t="shared" si="9"/>
        <v>91520.357953281433</v>
      </c>
      <c r="Q29" s="1327">
        <f t="shared" si="18"/>
        <v>-0.14581147218731827</v>
      </c>
    </row>
    <row r="30" spans="1:17">
      <c r="A30" s="1037">
        <v>11</v>
      </c>
      <c r="B30" s="701">
        <v>82614.068298109021</v>
      </c>
      <c r="C30" s="702">
        <f t="shared" si="11"/>
        <v>1.4715391300346603</v>
      </c>
      <c r="D30" s="703">
        <v>283383.79221357068</v>
      </c>
      <c r="E30" s="704">
        <f t="shared" si="12"/>
        <v>1.2652781072139296</v>
      </c>
      <c r="F30" s="705">
        <v>34646.820912124582</v>
      </c>
      <c r="G30" s="706">
        <f t="shared" si="13"/>
        <v>2.523586767250352</v>
      </c>
      <c r="H30" s="705">
        <v>52745.658286985541</v>
      </c>
      <c r="I30" s="706">
        <f t="shared" si="14"/>
        <v>3.0349630547459316</v>
      </c>
      <c r="J30" s="705">
        <v>4629.8714126807563</v>
      </c>
      <c r="K30" s="707">
        <f t="shared" si="15"/>
        <v>11.001472373070165</v>
      </c>
      <c r="L30" s="708">
        <f t="shared" si="10"/>
        <v>458020.21112347057</v>
      </c>
      <c r="M30" s="1323">
        <f t="shared" si="16"/>
        <v>1.688263987840255</v>
      </c>
      <c r="N30" s="1328">
        <f t="shared" si="8"/>
        <v>365997.86051167967</v>
      </c>
      <c r="O30" s="1329">
        <f t="shared" si="17"/>
        <v>1.3117626167596264</v>
      </c>
      <c r="P30" s="1330">
        <f t="shared" si="9"/>
        <v>92022.350611790884</v>
      </c>
      <c r="Q30" s="1331">
        <f t="shared" si="18"/>
        <v>3.2138257363873768</v>
      </c>
    </row>
    <row r="31" spans="1:17">
      <c r="A31" s="1037">
        <v>12</v>
      </c>
      <c r="B31" s="718">
        <v>82540.47230255841</v>
      </c>
      <c r="C31" s="702">
        <f t="shared" si="11"/>
        <v>18.279938528256356</v>
      </c>
      <c r="D31" s="703">
        <v>294924.94327030034</v>
      </c>
      <c r="E31" s="704">
        <f t="shared" si="12"/>
        <v>21.1548972469479</v>
      </c>
      <c r="F31" s="705">
        <v>36240.723470522804</v>
      </c>
      <c r="G31" s="706">
        <f t="shared" si="13"/>
        <v>1.5203189829200658</v>
      </c>
      <c r="H31" s="705">
        <v>58359.563959955514</v>
      </c>
      <c r="I31" s="706">
        <f t="shared" si="14"/>
        <v>1.2571596425011045</v>
      </c>
      <c r="J31" s="705">
        <v>4365.5879866518362</v>
      </c>
      <c r="K31" s="707">
        <f t="shared" si="15"/>
        <v>14.552295635052115</v>
      </c>
      <c r="L31" s="708">
        <f>B31+D31+F31+H31+J31</f>
        <v>476431.29098998889</v>
      </c>
      <c r="M31" s="1323">
        <f>(L31/L19-1)*100</f>
        <v>16.101943432041654</v>
      </c>
      <c r="N31" s="1884">
        <f>B31+D31</f>
        <v>377465.41557285876</v>
      </c>
      <c r="O31" s="1885">
        <f t="shared" si="17"/>
        <v>20.514353081254466</v>
      </c>
      <c r="P31" s="1886">
        <f t="shared" si="9"/>
        <v>98965.875417130155</v>
      </c>
      <c r="Q31" s="1887">
        <f t="shared" si="18"/>
        <v>1.8754379242466479</v>
      </c>
    </row>
    <row r="32" spans="1:17">
      <c r="A32" s="1036" t="s">
        <v>450</v>
      </c>
      <c r="B32" s="711">
        <v>70299.716573971076</v>
      </c>
      <c r="C32" s="712">
        <f t="shared" si="11"/>
        <v>17.871458516743633</v>
      </c>
      <c r="D32" s="713">
        <v>249339.48698553949</v>
      </c>
      <c r="E32" s="714">
        <f t="shared" si="12"/>
        <v>21.969938895321796</v>
      </c>
      <c r="F32" s="715">
        <v>31429.962847608454</v>
      </c>
      <c r="G32" s="716">
        <f t="shared" si="13"/>
        <v>2.3477249262706446</v>
      </c>
      <c r="H32" s="715">
        <v>48423.835817575091</v>
      </c>
      <c r="I32" s="716">
        <f t="shared" si="14"/>
        <v>0.77591687493514527</v>
      </c>
      <c r="J32" s="715">
        <v>3152.5365962180203</v>
      </c>
      <c r="K32" s="717">
        <f>(J32/J20-1)*100</f>
        <v>16.760614674741504</v>
      </c>
      <c r="L32" s="700">
        <f t="shared" si="10"/>
        <v>402645.53882091213</v>
      </c>
      <c r="M32" s="1322">
        <f>(L32/L20-1)*100</f>
        <v>16.530509487194124</v>
      </c>
      <c r="N32" s="1324">
        <f t="shared" si="8"/>
        <v>319639.20355951058</v>
      </c>
      <c r="O32" s="1325">
        <f t="shared" si="17"/>
        <v>21.044277822193756</v>
      </c>
      <c r="P32" s="1326">
        <f t="shared" si="9"/>
        <v>83006.33526140156</v>
      </c>
      <c r="Q32" s="1327">
        <f t="shared" si="18"/>
        <v>1.8982755480009272</v>
      </c>
    </row>
    <row r="33" spans="1:17">
      <c r="A33" s="1037">
        <v>2</v>
      </c>
      <c r="B33" s="701">
        <v>54485</v>
      </c>
      <c r="C33" s="702">
        <f t="shared" si="11"/>
        <v>-10.649567884025647</v>
      </c>
      <c r="D33" s="703">
        <v>182280</v>
      </c>
      <c r="E33" s="704">
        <f t="shared" si="12"/>
        <v>-10.939126101168227</v>
      </c>
      <c r="F33" s="705">
        <v>30642</v>
      </c>
      <c r="G33" s="706">
        <f t="shared" si="13"/>
        <v>-0.25065920114587525</v>
      </c>
      <c r="H33" s="705">
        <v>47732</v>
      </c>
      <c r="I33" s="706">
        <f t="shared" si="14"/>
        <v>0.9218538565629153</v>
      </c>
      <c r="J33" s="705">
        <v>3044</v>
      </c>
      <c r="K33" s="707">
        <f t="shared" si="15"/>
        <v>4.9655172413793025</v>
      </c>
      <c r="L33" s="708">
        <f t="shared" si="10"/>
        <v>318183</v>
      </c>
      <c r="M33" s="1323">
        <f t="shared" si="16"/>
        <v>-8.188987283697335</v>
      </c>
      <c r="N33" s="1328">
        <f t="shared" si="8"/>
        <v>236765</v>
      </c>
      <c r="O33" s="1329">
        <f t="shared" si="17"/>
        <v>-10.872658555682712</v>
      </c>
      <c r="P33" s="1330">
        <f t="shared" si="9"/>
        <v>81418</v>
      </c>
      <c r="Q33" s="1331">
        <f t="shared" si="18"/>
        <v>0.6216399925848215</v>
      </c>
    </row>
    <row r="34" spans="1:17" ht="15" thickBot="1">
      <c r="A34" s="1037">
        <v>3</v>
      </c>
      <c r="B34" s="718">
        <v>76591</v>
      </c>
      <c r="C34" s="702">
        <f t="shared" si="11"/>
        <v>-3.3576439711300643</v>
      </c>
      <c r="D34" s="703">
        <v>260616</v>
      </c>
      <c r="E34" s="704">
        <f t="shared" si="12"/>
        <v>-4.650473608534833</v>
      </c>
      <c r="F34" s="705">
        <v>36029</v>
      </c>
      <c r="G34" s="706">
        <f t="shared" si="13"/>
        <v>-0.77115866589551052</v>
      </c>
      <c r="H34" s="705">
        <v>56235</v>
      </c>
      <c r="I34" s="706">
        <f t="shared" si="14"/>
        <v>0.84101423806619557</v>
      </c>
      <c r="J34" s="705">
        <v>3678</v>
      </c>
      <c r="K34" s="707">
        <f t="shared" si="15"/>
        <v>5.0857142857142934</v>
      </c>
      <c r="L34" s="708">
        <f>B34+D34+F34+H34+J34</f>
        <v>433149</v>
      </c>
      <c r="M34" s="1323">
        <f t="shared" si="16"/>
        <v>-3.3481794204670678</v>
      </c>
      <c r="N34" s="1884">
        <f>B34+D34</f>
        <v>337207</v>
      </c>
      <c r="O34" s="1885">
        <f t="shared" si="17"/>
        <v>-4.3598739573258776</v>
      </c>
      <c r="P34" s="1886">
        <f t="shared" si="9"/>
        <v>95942</v>
      </c>
      <c r="Q34" s="1887">
        <f t="shared" si="18"/>
        <v>0.38399162961024746</v>
      </c>
    </row>
    <row r="35" spans="1:17">
      <c r="A35" s="2228" t="s">
        <v>397</v>
      </c>
      <c r="B35" s="2437" t="s">
        <v>261</v>
      </c>
      <c r="C35" s="2438"/>
      <c r="D35" s="2438"/>
      <c r="E35" s="2438"/>
      <c r="F35" s="2438"/>
      <c r="G35" s="2438"/>
      <c r="H35" s="2438"/>
      <c r="I35" s="2438"/>
      <c r="J35" s="2438"/>
      <c r="K35" s="2438"/>
      <c r="L35" s="2438"/>
      <c r="M35" s="2438"/>
      <c r="N35" s="2439"/>
      <c r="O35" s="2439"/>
      <c r="P35" s="2439"/>
      <c r="Q35" s="2440"/>
    </row>
    <row r="36" spans="1:17" ht="18" customHeight="1" thickBot="1">
      <c r="A36" s="2230"/>
      <c r="B36" s="719" t="s">
        <v>262</v>
      </c>
      <c r="C36" s="508"/>
      <c r="D36" s="508"/>
      <c r="E36" s="508"/>
      <c r="F36" s="508"/>
      <c r="G36" s="508"/>
      <c r="H36" s="508"/>
      <c r="I36" s="508"/>
      <c r="J36" s="508"/>
      <c r="K36" s="508"/>
      <c r="L36" s="508"/>
      <c r="M36" s="508"/>
      <c r="N36" s="2422"/>
      <c r="O36" s="2422"/>
      <c r="P36" s="2422"/>
      <c r="Q36" s="2423"/>
    </row>
    <row r="37" spans="1:17">
      <c r="N37" s="691"/>
      <c r="P37" s="691"/>
    </row>
    <row r="48" spans="1:17">
      <c r="J48" s="721"/>
      <c r="K48" s="721"/>
    </row>
    <row r="55" spans="6:6">
      <c r="F55" s="668"/>
    </row>
  </sheetData>
  <mergeCells count="20">
    <mergeCell ref="N35:Q35"/>
    <mergeCell ref="B4:B5"/>
    <mergeCell ref="C4:C5"/>
    <mergeCell ref="D4:D5"/>
    <mergeCell ref="A35:A36"/>
    <mergeCell ref="E4:E5"/>
    <mergeCell ref="F4:F5"/>
    <mergeCell ref="G4:G5"/>
    <mergeCell ref="N36:Q36"/>
    <mergeCell ref="H4:H5"/>
    <mergeCell ref="I4:I5"/>
    <mergeCell ref="J4:J5"/>
    <mergeCell ref="K4:K5"/>
    <mergeCell ref="L4:L5"/>
    <mergeCell ref="M4:M5"/>
    <mergeCell ref="N4:N5"/>
    <mergeCell ref="O4:O5"/>
    <mergeCell ref="P4:P5"/>
    <mergeCell ref="Q4:Q5"/>
    <mergeCell ref="B35:M35"/>
  </mergeCells>
  <phoneticPr fontId="3"/>
  <pageMargins left="0.70866141732283472" right="0.70866141732283472" top="0.74803149606299213" bottom="0.74803149606299213" header="0.31496062992125984" footer="0.31496062992125984"/>
  <pageSetup paperSize="9" scale="70" orientation="landscape" verticalDpi="0" r:id="rId1"/>
  <headerFooter>
    <oddFooter>&amp;C&amp;12 ２７</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8"/>
  <sheetViews>
    <sheetView workbookViewId="0"/>
  </sheetViews>
  <sheetFormatPr defaultColWidth="11" defaultRowHeight="17.25"/>
  <cols>
    <col min="1" max="1" width="13.625" style="722" customWidth="1"/>
    <col min="2" max="2" width="13" style="722" customWidth="1"/>
    <col min="3" max="3" width="10.5" style="722" customWidth="1"/>
    <col min="4" max="4" width="13.125" style="722" customWidth="1"/>
    <col min="5" max="5" width="10.375" style="722" customWidth="1"/>
    <col min="6" max="6" width="13.125" style="722" customWidth="1"/>
    <col min="7" max="7" width="10.5" style="722" customWidth="1"/>
    <col min="8" max="8" width="13" style="722" customWidth="1"/>
    <col min="9" max="9" width="10.375" style="722" customWidth="1"/>
    <col min="10" max="10" width="13" style="722" customWidth="1"/>
    <col min="11" max="11" width="10.5" style="722" customWidth="1"/>
    <col min="12" max="12" width="17.625" style="722" bestFit="1" customWidth="1"/>
    <col min="13" max="13" width="11.125" style="722" bestFit="1" customWidth="1"/>
    <col min="14" max="14" width="3" style="722" customWidth="1"/>
    <col min="15" max="16384" width="11" style="722"/>
  </cols>
  <sheetData>
    <row r="1" spans="1:21" s="1446" customFormat="1" ht="17.25" customHeight="1"/>
    <row r="2" spans="1:21" s="1446" customFormat="1" ht="17.25" customHeight="1">
      <c r="A2" s="1335" t="s">
        <v>238</v>
      </c>
    </row>
    <row r="3" spans="1:21" s="1446" customFormat="1" ht="17.25" customHeight="1" thickBot="1">
      <c r="A3" s="1336" t="s">
        <v>263</v>
      </c>
      <c r="B3" s="1447"/>
      <c r="C3" s="1447"/>
      <c r="D3" s="1447"/>
      <c r="E3" s="1447"/>
      <c r="F3" s="1447"/>
      <c r="G3" s="1447"/>
      <c r="H3" s="1447"/>
      <c r="I3" s="1447"/>
      <c r="J3" s="1447"/>
      <c r="K3" s="1448"/>
      <c r="L3" s="1449"/>
      <c r="M3" s="1449" t="s">
        <v>264</v>
      </c>
    </row>
    <row r="4" spans="1:21" ht="17.25" customHeight="1">
      <c r="A4" s="1248"/>
      <c r="B4" s="2448" t="s">
        <v>241</v>
      </c>
      <c r="C4" s="2449"/>
      <c r="D4" s="2449" t="s">
        <v>242</v>
      </c>
      <c r="E4" s="2449"/>
      <c r="F4" s="2441" t="s">
        <v>243</v>
      </c>
      <c r="G4" s="2450"/>
      <c r="H4" s="2441" t="s">
        <v>244</v>
      </c>
      <c r="I4" s="2450"/>
      <c r="J4" s="2441" t="s">
        <v>265</v>
      </c>
      <c r="K4" s="2442"/>
      <c r="L4" s="2443" t="s">
        <v>266</v>
      </c>
      <c r="M4" s="2444"/>
      <c r="O4" s="723"/>
    </row>
    <row r="5" spans="1:21" ht="18" thickBot="1">
      <c r="A5" s="1249"/>
      <c r="B5" s="724" t="s">
        <v>267</v>
      </c>
      <c r="C5" s="1115" t="s">
        <v>333</v>
      </c>
      <c r="D5" s="725" t="s">
        <v>267</v>
      </c>
      <c r="E5" s="1115" t="s">
        <v>333</v>
      </c>
      <c r="F5" s="725" t="s">
        <v>267</v>
      </c>
      <c r="G5" s="1115" t="s">
        <v>333</v>
      </c>
      <c r="H5" s="725" t="s">
        <v>267</v>
      </c>
      <c r="I5" s="1115" t="s">
        <v>333</v>
      </c>
      <c r="J5" s="725" t="s">
        <v>267</v>
      </c>
      <c r="K5" s="1332" t="s">
        <v>333</v>
      </c>
      <c r="L5" s="1333" t="s">
        <v>267</v>
      </c>
      <c r="M5" s="1334" t="s">
        <v>333</v>
      </c>
      <c r="O5" s="723"/>
    </row>
    <row r="6" spans="1:21">
      <c r="A6" s="1822" t="s">
        <v>435</v>
      </c>
      <c r="B6" s="726">
        <f>SUM(B11:B22)</f>
        <v>23208481</v>
      </c>
      <c r="C6" s="694">
        <v>-18.100000000000001</v>
      </c>
      <c r="D6" s="727">
        <f>SUM(D11:D22)</f>
        <v>9432383</v>
      </c>
      <c r="E6" s="698">
        <v>-25.5</v>
      </c>
      <c r="F6" s="728">
        <f>SUM(F11:F22)</f>
        <v>6718282</v>
      </c>
      <c r="G6" s="698">
        <v>-21.8</v>
      </c>
      <c r="H6" s="728">
        <f>SUM(H11:H22)</f>
        <v>23623183</v>
      </c>
      <c r="I6" s="698">
        <v>-19.3</v>
      </c>
      <c r="J6" s="729">
        <f>SUM(J11:J22)</f>
        <v>15200705</v>
      </c>
      <c r="K6" s="699">
        <v>-15.8</v>
      </c>
      <c r="L6" s="730">
        <f t="shared" ref="L6:L7" si="0">B6+D6+F6+H6+J6</f>
        <v>78183034</v>
      </c>
      <c r="M6" s="731">
        <v>-19.3</v>
      </c>
      <c r="N6" s="732"/>
      <c r="O6" s="723"/>
      <c r="U6" s="732"/>
    </row>
    <row r="7" spans="1:21">
      <c r="A7" s="1823" t="s">
        <v>444</v>
      </c>
      <c r="B7" s="733">
        <f>SUM(B23:B34)</f>
        <v>23921226</v>
      </c>
      <c r="C7" s="702">
        <f t="shared" ref="C7" si="1">(B7/B6-1)*100</f>
        <v>3.0710540685536358</v>
      </c>
      <c r="D7" s="734">
        <f>SUM(D23:D34)</f>
        <v>9942356</v>
      </c>
      <c r="E7" s="706">
        <f t="shared" ref="E7" si="2">(D7/D6-1)*100</f>
        <v>5.4066188788135516</v>
      </c>
      <c r="F7" s="735">
        <f>SUM(F23:F34)</f>
        <v>6902088</v>
      </c>
      <c r="G7" s="706">
        <f t="shared" ref="G7" si="3">(F7/F6-1)*100</f>
        <v>2.7359077811857313</v>
      </c>
      <c r="H7" s="735">
        <f>SUM(H23:H34)</f>
        <v>26283379</v>
      </c>
      <c r="I7" s="706">
        <f t="shared" ref="I7" si="4">(H7/H6-1)*100</f>
        <v>11.260954969531412</v>
      </c>
      <c r="J7" s="736">
        <f>SUM(J23:J34)</f>
        <v>15786696</v>
      </c>
      <c r="K7" s="707">
        <f t="shared" ref="K7" si="5">(J7/J6-1)*100</f>
        <v>3.8550251452152962</v>
      </c>
      <c r="L7" s="737">
        <f t="shared" si="0"/>
        <v>82835745</v>
      </c>
      <c r="M7" s="738">
        <f t="shared" ref="M7" si="6">(L7/L6-1)*100</f>
        <v>5.951049431005706</v>
      </c>
      <c r="N7" s="732"/>
      <c r="O7" s="723"/>
      <c r="U7" s="732"/>
    </row>
    <row r="8" spans="1:21" hidden="1">
      <c r="A8" s="1036" t="s">
        <v>323</v>
      </c>
      <c r="B8" s="726">
        <v>2349949</v>
      </c>
      <c r="C8" s="694">
        <v>2.2914210893793863</v>
      </c>
      <c r="D8" s="727">
        <v>1058313</v>
      </c>
      <c r="E8" s="698">
        <v>1.5141080143650898</v>
      </c>
      <c r="F8" s="728">
        <v>692120</v>
      </c>
      <c r="G8" s="698">
        <v>-0.41109274119862649</v>
      </c>
      <c r="H8" s="728">
        <v>2433879</v>
      </c>
      <c r="I8" s="698">
        <v>2.3657591803602829</v>
      </c>
      <c r="J8" s="729">
        <v>1444428</v>
      </c>
      <c r="K8" s="699">
        <v>1.5482932076307465</v>
      </c>
      <c r="L8" s="730">
        <f t="shared" ref="L8:L13" si="7">B8+D8+F8+H8+J8</f>
        <v>7978689</v>
      </c>
      <c r="M8" s="731">
        <v>1.8359130898263798</v>
      </c>
      <c r="N8" s="732"/>
      <c r="O8" s="723"/>
      <c r="U8" s="732"/>
    </row>
    <row r="9" spans="1:21" hidden="1">
      <c r="A9" s="1037">
        <v>2</v>
      </c>
      <c r="B9" s="733">
        <v>2179048</v>
      </c>
      <c r="C9" s="702">
        <v>4.8045503122904787</v>
      </c>
      <c r="D9" s="734">
        <v>925423</v>
      </c>
      <c r="E9" s="706">
        <v>4.2165316600242475</v>
      </c>
      <c r="F9" s="735">
        <v>622463</v>
      </c>
      <c r="G9" s="706">
        <v>0.68062530832746493</v>
      </c>
      <c r="H9" s="735">
        <v>2247611</v>
      </c>
      <c r="I9" s="706">
        <v>2.5327415695790112</v>
      </c>
      <c r="J9" s="736">
        <v>1352634</v>
      </c>
      <c r="K9" s="707">
        <v>2.8345307332649172</v>
      </c>
      <c r="L9" s="737">
        <f t="shared" si="7"/>
        <v>7327179</v>
      </c>
      <c r="M9" s="738">
        <v>3.3040121779300824</v>
      </c>
      <c r="N9" s="732"/>
      <c r="O9" s="723"/>
      <c r="U9" s="732"/>
    </row>
    <row r="10" spans="1:21" hidden="1">
      <c r="A10" s="1037">
        <v>3</v>
      </c>
      <c r="B10" s="733">
        <v>2162216</v>
      </c>
      <c r="C10" s="702">
        <v>-12.225569928772606</v>
      </c>
      <c r="D10" s="739">
        <v>935656</v>
      </c>
      <c r="E10" s="740">
        <v>-15.770711278991467</v>
      </c>
      <c r="F10" s="741">
        <v>626337</v>
      </c>
      <c r="G10" s="740">
        <v>-16.752239901007073</v>
      </c>
      <c r="H10" s="741">
        <v>2192479</v>
      </c>
      <c r="I10" s="740">
        <v>-14.991561111087414</v>
      </c>
      <c r="J10" s="736">
        <v>1328568</v>
      </c>
      <c r="K10" s="742">
        <v>-16.33391920732571</v>
      </c>
      <c r="L10" s="737">
        <f t="shared" si="7"/>
        <v>7245256</v>
      </c>
      <c r="M10" s="738">
        <v>-14.698179385568388</v>
      </c>
      <c r="N10" s="732"/>
      <c r="O10" s="723"/>
      <c r="U10" s="732"/>
    </row>
    <row r="11" spans="1:21">
      <c r="A11" s="1036" t="s">
        <v>447</v>
      </c>
      <c r="B11" s="726">
        <v>1510919</v>
      </c>
      <c r="C11" s="694">
        <v>-36.023090508679687</v>
      </c>
      <c r="D11" s="727">
        <v>586016</v>
      </c>
      <c r="E11" s="698">
        <v>-46.014833539533839</v>
      </c>
      <c r="F11" s="728">
        <v>434679</v>
      </c>
      <c r="G11" s="698">
        <v>-40.630437692410659</v>
      </c>
      <c r="H11" s="728">
        <v>1519799</v>
      </c>
      <c r="I11" s="698">
        <v>-37.892351575781348</v>
      </c>
      <c r="J11" s="729">
        <v>943545</v>
      </c>
      <c r="K11" s="699">
        <v>-37.394376710624535</v>
      </c>
      <c r="L11" s="730">
        <f t="shared" si="7"/>
        <v>4994958</v>
      </c>
      <c r="M11" s="731">
        <v>-38.587832862584726</v>
      </c>
      <c r="N11" s="732"/>
      <c r="O11" s="723"/>
      <c r="U11" s="732"/>
    </row>
    <row r="12" spans="1:21">
      <c r="A12" s="1037">
        <v>5</v>
      </c>
      <c r="B12" s="733">
        <v>1356506</v>
      </c>
      <c r="C12" s="702">
        <v>-45.339095570531995</v>
      </c>
      <c r="D12" s="739">
        <v>513657</v>
      </c>
      <c r="E12" s="740">
        <v>-56.592133873392569</v>
      </c>
      <c r="F12" s="741">
        <v>383952</v>
      </c>
      <c r="G12" s="740">
        <v>-50.997028823475368</v>
      </c>
      <c r="H12" s="741">
        <v>1397045</v>
      </c>
      <c r="I12" s="740">
        <v>-45.164548157870776</v>
      </c>
      <c r="J12" s="736">
        <v>932607</v>
      </c>
      <c r="K12" s="742">
        <v>-43.047457246219281</v>
      </c>
      <c r="L12" s="737">
        <f t="shared" si="7"/>
        <v>4583767</v>
      </c>
      <c r="M12" s="738">
        <v>-46.908736064861735</v>
      </c>
      <c r="N12" s="732"/>
      <c r="O12" s="723"/>
      <c r="U12" s="732"/>
    </row>
    <row r="13" spans="1:21">
      <c r="A13" s="1037">
        <v>6</v>
      </c>
      <c r="B13" s="733">
        <v>1849666</v>
      </c>
      <c r="C13" s="702">
        <v>-17.209149101019939</v>
      </c>
      <c r="D13" s="739">
        <v>731179</v>
      </c>
      <c r="E13" s="740">
        <v>-22.212351909852245</v>
      </c>
      <c r="F13" s="741">
        <v>522398</v>
      </c>
      <c r="G13" s="740">
        <v>-21.070985014912569</v>
      </c>
      <c r="H13" s="741">
        <v>1863095</v>
      </c>
      <c r="I13" s="740">
        <v>-18.925052360953543</v>
      </c>
      <c r="J13" s="736">
        <v>1197508</v>
      </c>
      <c r="K13" s="742">
        <v>-15.425388034202525</v>
      </c>
      <c r="L13" s="737">
        <f t="shared" si="7"/>
        <v>6163846</v>
      </c>
      <c r="M13" s="738">
        <v>-18.358347200001479</v>
      </c>
      <c r="N13" s="732"/>
      <c r="O13" s="723"/>
      <c r="U13" s="732"/>
    </row>
    <row r="14" spans="1:21">
      <c r="A14" s="1036">
        <v>7</v>
      </c>
      <c r="B14" s="726">
        <v>2022668</v>
      </c>
      <c r="C14" s="694">
        <v>-15.669213960599427</v>
      </c>
      <c r="D14" s="727">
        <v>830475</v>
      </c>
      <c r="E14" s="698">
        <v>-19.546872018034446</v>
      </c>
      <c r="F14" s="728">
        <v>582822</v>
      </c>
      <c r="G14" s="698">
        <v>-18.883281512265871</v>
      </c>
      <c r="H14" s="728">
        <v>2065361</v>
      </c>
      <c r="I14" s="698">
        <v>-16.208218435594858</v>
      </c>
      <c r="J14" s="729">
        <v>1318416</v>
      </c>
      <c r="K14" s="699">
        <v>-12.293175661651611</v>
      </c>
      <c r="L14" s="730">
        <f t="shared" ref="L14:L33" si="8">B14+D14+F14+H14+J14</f>
        <v>6819742</v>
      </c>
      <c r="M14" s="731">
        <v>-15.985290217127112</v>
      </c>
      <c r="N14" s="732"/>
      <c r="O14" s="723"/>
      <c r="U14" s="732"/>
    </row>
    <row r="15" spans="1:21">
      <c r="A15" s="1037">
        <v>8</v>
      </c>
      <c r="B15" s="733">
        <v>2034790</v>
      </c>
      <c r="C15" s="702">
        <v>-21.214925407808082</v>
      </c>
      <c r="D15" s="739">
        <v>878823</v>
      </c>
      <c r="E15" s="740">
        <v>-31.921313385385155</v>
      </c>
      <c r="F15" s="741">
        <v>616758</v>
      </c>
      <c r="G15" s="740">
        <v>-25.997535482926558</v>
      </c>
      <c r="H15" s="741">
        <v>2183940</v>
      </c>
      <c r="I15" s="740">
        <v>-19.658849743574457</v>
      </c>
      <c r="J15" s="736">
        <v>1496018</v>
      </c>
      <c r="K15" s="742">
        <v>-14.322808986833591</v>
      </c>
      <c r="L15" s="737">
        <f t="shared" si="8"/>
        <v>7210329</v>
      </c>
      <c r="M15" s="738">
        <v>-21.383103590207686</v>
      </c>
      <c r="N15" s="732"/>
      <c r="O15" s="723"/>
      <c r="U15" s="732"/>
    </row>
    <row r="16" spans="1:21">
      <c r="A16" s="1037">
        <v>9</v>
      </c>
      <c r="B16" s="733">
        <v>2084841</v>
      </c>
      <c r="C16" s="702">
        <v>-11.47529080567875</v>
      </c>
      <c r="D16" s="739">
        <v>874967</v>
      </c>
      <c r="E16" s="740">
        <v>-16.337390087088888</v>
      </c>
      <c r="F16" s="741">
        <v>608760</v>
      </c>
      <c r="G16" s="740">
        <v>-14.73674922301419</v>
      </c>
      <c r="H16" s="741">
        <v>2133931</v>
      </c>
      <c r="I16" s="740">
        <v>-11.596773799319848</v>
      </c>
      <c r="J16" s="736">
        <v>1368627</v>
      </c>
      <c r="K16" s="742">
        <v>-9.9553733264997391</v>
      </c>
      <c r="L16" s="737">
        <f t="shared" si="8"/>
        <v>7071126</v>
      </c>
      <c r="M16" s="738">
        <v>-12.145781482335538</v>
      </c>
      <c r="N16" s="732"/>
      <c r="O16" s="723"/>
      <c r="U16" s="732"/>
    </row>
    <row r="17" spans="1:21">
      <c r="A17" s="1036">
        <v>10</v>
      </c>
      <c r="B17" s="726">
        <v>2205217</v>
      </c>
      <c r="C17" s="694">
        <v>-7.1632208876932886</v>
      </c>
      <c r="D17" s="727">
        <v>902051</v>
      </c>
      <c r="E17" s="698">
        <v>-12.439150105950404</v>
      </c>
      <c r="F17" s="728">
        <v>629684</v>
      </c>
      <c r="G17" s="698">
        <v>-14.155734207293879</v>
      </c>
      <c r="H17" s="728">
        <v>2268223</v>
      </c>
      <c r="I17" s="698">
        <v>-7.9067367232069641</v>
      </c>
      <c r="J17" s="729">
        <v>1449692</v>
      </c>
      <c r="K17" s="699">
        <v>-5.190081952792946</v>
      </c>
      <c r="L17" s="730">
        <f t="shared" si="8"/>
        <v>7454867</v>
      </c>
      <c r="M17" s="731">
        <v>-8.3166463783137861</v>
      </c>
      <c r="N17" s="732"/>
      <c r="O17" s="723"/>
      <c r="U17" s="732"/>
    </row>
    <row r="18" spans="1:21">
      <c r="A18" s="1037">
        <v>11</v>
      </c>
      <c r="B18" s="733">
        <v>2179857</v>
      </c>
      <c r="C18" s="702">
        <v>-9.997312128740365</v>
      </c>
      <c r="D18" s="739">
        <v>919023</v>
      </c>
      <c r="E18" s="740">
        <v>-13.537000815686007</v>
      </c>
      <c r="F18" s="741">
        <v>656731</v>
      </c>
      <c r="G18" s="740">
        <v>-12.265896463415126</v>
      </c>
      <c r="H18" s="741">
        <v>2221208</v>
      </c>
      <c r="I18" s="740">
        <v>-11.580197729722673</v>
      </c>
      <c r="J18" s="736">
        <v>1461892</v>
      </c>
      <c r="K18" s="742">
        <v>-6.0959895785826497</v>
      </c>
      <c r="L18" s="737">
        <f t="shared" si="8"/>
        <v>7438711</v>
      </c>
      <c r="M18" s="738">
        <v>-10.402419457510682</v>
      </c>
      <c r="N18" s="732"/>
      <c r="O18" s="723"/>
      <c r="U18" s="732"/>
    </row>
    <row r="19" spans="1:21">
      <c r="A19" s="1037">
        <v>12</v>
      </c>
      <c r="B19" s="733">
        <v>2123232</v>
      </c>
      <c r="C19" s="702">
        <v>-12.40625853460916</v>
      </c>
      <c r="D19" s="739">
        <v>855534</v>
      </c>
      <c r="E19" s="740">
        <v>-19.721612560276768</v>
      </c>
      <c r="F19" s="741">
        <v>609657</v>
      </c>
      <c r="G19" s="740">
        <v>-15.669531827072303</v>
      </c>
      <c r="H19" s="741">
        <v>2116171</v>
      </c>
      <c r="I19" s="740">
        <v>-16.382194165719</v>
      </c>
      <c r="J19" s="736">
        <v>1272924</v>
      </c>
      <c r="K19" s="742">
        <v>-16.312094972048673</v>
      </c>
      <c r="L19" s="737">
        <f t="shared" si="8"/>
        <v>6977518</v>
      </c>
      <c r="M19" s="738">
        <v>-15.571431406305891</v>
      </c>
      <c r="N19" s="732"/>
      <c r="O19" s="723"/>
      <c r="U19" s="732"/>
    </row>
    <row r="20" spans="1:21">
      <c r="A20" s="1036" t="s">
        <v>324</v>
      </c>
      <c r="B20" s="726">
        <v>1829471</v>
      </c>
      <c r="C20" s="694">
        <f t="shared" ref="C20:C34" si="9">(B20/B8-1)*100</f>
        <v>-22.148480669154946</v>
      </c>
      <c r="D20" s="727">
        <v>721088</v>
      </c>
      <c r="E20" s="698">
        <f t="shared" ref="E20:E34" si="10">(D20/D8-1)*100</f>
        <v>-31.86439172532134</v>
      </c>
      <c r="F20" s="728">
        <v>505182</v>
      </c>
      <c r="G20" s="698">
        <f t="shared" ref="G20:G34" si="11">(F20/F8-1)*100</f>
        <v>-27.009478125180607</v>
      </c>
      <c r="H20" s="728">
        <v>1783152</v>
      </c>
      <c r="I20" s="698">
        <f t="shared" ref="I20:I34" si="12">(H20/H8-1)*100</f>
        <v>-26.736209975927316</v>
      </c>
      <c r="J20" s="729">
        <v>1127058</v>
      </c>
      <c r="K20" s="699">
        <f t="shared" ref="K20:K34" si="13">(J20/J8-1)*100</f>
        <v>-21.972019373759021</v>
      </c>
      <c r="L20" s="730">
        <f t="shared" si="8"/>
        <v>5965951</v>
      </c>
      <c r="M20" s="731">
        <f t="shared" ref="M20:M34" si="14">(L20/L8-1)*100</f>
        <v>-25.226425043011446</v>
      </c>
      <c r="N20" s="732"/>
      <c r="O20" s="723"/>
      <c r="U20" s="732"/>
    </row>
    <row r="21" spans="1:21">
      <c r="A21" s="1037">
        <v>2</v>
      </c>
      <c r="B21" s="733">
        <v>1797347</v>
      </c>
      <c r="C21" s="702">
        <f t="shared" si="9"/>
        <v>-17.516869752295495</v>
      </c>
      <c r="D21" s="739">
        <v>693113</v>
      </c>
      <c r="E21" s="740">
        <f t="shared" si="10"/>
        <v>-25.103115007947718</v>
      </c>
      <c r="F21" s="741">
        <v>511081</v>
      </c>
      <c r="G21" s="740">
        <f t="shared" si="11"/>
        <v>-17.893754327566459</v>
      </c>
      <c r="H21" s="741">
        <v>1822959</v>
      </c>
      <c r="I21" s="740">
        <f t="shared" si="12"/>
        <v>-18.893482902512936</v>
      </c>
      <c r="J21" s="736">
        <v>1163817</v>
      </c>
      <c r="K21" s="742">
        <f t="shared" si="13"/>
        <v>-13.959208477681329</v>
      </c>
      <c r="L21" s="737">
        <f t="shared" si="8"/>
        <v>5988317</v>
      </c>
      <c r="M21" s="738">
        <f t="shared" si="14"/>
        <v>-18.272543908098871</v>
      </c>
      <c r="N21" s="732"/>
      <c r="O21" s="723"/>
      <c r="U21" s="732"/>
    </row>
    <row r="22" spans="1:21">
      <c r="A22" s="1037">
        <v>3</v>
      </c>
      <c r="B22" s="733">
        <v>2213967</v>
      </c>
      <c r="C22" s="702">
        <f t="shared" si="9"/>
        <v>2.393424153738577</v>
      </c>
      <c r="D22" s="739">
        <v>926457</v>
      </c>
      <c r="E22" s="740">
        <f t="shared" si="10"/>
        <v>-0.98316047778242988</v>
      </c>
      <c r="F22" s="741">
        <v>656578</v>
      </c>
      <c r="G22" s="740">
        <f t="shared" si="11"/>
        <v>4.8282314472879673</v>
      </c>
      <c r="H22" s="741">
        <v>2248299</v>
      </c>
      <c r="I22" s="740">
        <f t="shared" si="12"/>
        <v>2.5459764950998443</v>
      </c>
      <c r="J22" s="736">
        <v>1468601</v>
      </c>
      <c r="K22" s="742">
        <f t="shared" si="13"/>
        <v>10.540145479945329</v>
      </c>
      <c r="L22" s="737">
        <f t="shared" si="8"/>
        <v>7513902</v>
      </c>
      <c r="M22" s="738">
        <f t="shared" si="14"/>
        <v>3.7078883065001511</v>
      </c>
      <c r="N22" s="732"/>
      <c r="O22" s="723"/>
      <c r="U22" s="732"/>
    </row>
    <row r="23" spans="1:21">
      <c r="A23" s="1036">
        <v>4</v>
      </c>
      <c r="B23" s="726">
        <v>1933977</v>
      </c>
      <c r="C23" s="694">
        <f t="shared" si="9"/>
        <v>28.000045005721685</v>
      </c>
      <c r="D23" s="727">
        <v>775053</v>
      </c>
      <c r="E23" s="698">
        <f t="shared" si="10"/>
        <v>32.257992955823724</v>
      </c>
      <c r="F23" s="728">
        <v>555008</v>
      </c>
      <c r="G23" s="698">
        <f t="shared" si="11"/>
        <v>27.682266684150836</v>
      </c>
      <c r="H23" s="728">
        <v>1963186</v>
      </c>
      <c r="I23" s="698">
        <f t="shared" si="12"/>
        <v>29.174055253359164</v>
      </c>
      <c r="J23" s="729">
        <v>1295644</v>
      </c>
      <c r="K23" s="699">
        <f t="shared" si="13"/>
        <v>37.316609170733784</v>
      </c>
      <c r="L23" s="730">
        <f t="shared" si="8"/>
        <v>6522868</v>
      </c>
      <c r="M23" s="731">
        <f t="shared" si="14"/>
        <v>30.589045993980335</v>
      </c>
      <c r="N23" s="732"/>
      <c r="O23" s="723"/>
      <c r="U23" s="732"/>
    </row>
    <row r="24" spans="1:21">
      <c r="A24" s="1037">
        <v>5</v>
      </c>
      <c r="B24" s="733">
        <v>1755359</v>
      </c>
      <c r="C24" s="702">
        <f t="shared" si="9"/>
        <v>29.40296614979956</v>
      </c>
      <c r="D24" s="739">
        <v>714652</v>
      </c>
      <c r="E24" s="740">
        <f t="shared" si="10"/>
        <v>39.130197777894594</v>
      </c>
      <c r="F24" s="741">
        <v>500126</v>
      </c>
      <c r="G24" s="740">
        <f t="shared" si="11"/>
        <v>30.257428011834818</v>
      </c>
      <c r="H24" s="741">
        <v>1842088</v>
      </c>
      <c r="I24" s="740">
        <f t="shared" si="12"/>
        <v>31.856024680665264</v>
      </c>
      <c r="J24" s="736">
        <v>1257927</v>
      </c>
      <c r="K24" s="742">
        <f t="shared" si="13"/>
        <v>34.882860626180154</v>
      </c>
      <c r="L24" s="737">
        <f t="shared" si="8"/>
        <v>6070152</v>
      </c>
      <c r="M24" s="738">
        <f t="shared" si="14"/>
        <v>32.427149983845169</v>
      </c>
      <c r="N24" s="732"/>
      <c r="O24" s="723"/>
      <c r="U24" s="732"/>
    </row>
    <row r="25" spans="1:21">
      <c r="A25" s="1037">
        <v>6</v>
      </c>
      <c r="B25" s="733">
        <v>1882301</v>
      </c>
      <c r="C25" s="702">
        <f t="shared" si="9"/>
        <v>1.7643725948360389</v>
      </c>
      <c r="D25" s="739">
        <v>735099</v>
      </c>
      <c r="E25" s="740">
        <f t="shared" si="10"/>
        <v>0.53612043015458521</v>
      </c>
      <c r="F25" s="741">
        <v>528276</v>
      </c>
      <c r="G25" s="740">
        <f t="shared" si="11"/>
        <v>1.1251957319897921</v>
      </c>
      <c r="H25" s="741">
        <v>2137398</v>
      </c>
      <c r="I25" s="740">
        <f t="shared" si="12"/>
        <v>14.722974405491929</v>
      </c>
      <c r="J25" s="736">
        <v>1196099</v>
      </c>
      <c r="K25" s="742">
        <f t="shared" si="13"/>
        <v>-0.11766100936277946</v>
      </c>
      <c r="L25" s="737">
        <f t="shared" si="8"/>
        <v>6479173</v>
      </c>
      <c r="M25" s="738">
        <f t="shared" si="14"/>
        <v>5.1157507828716087</v>
      </c>
      <c r="N25" s="732"/>
      <c r="O25" s="723"/>
      <c r="U25" s="732"/>
    </row>
    <row r="26" spans="1:21">
      <c r="A26" s="1036">
        <v>7</v>
      </c>
      <c r="B26" s="743">
        <v>2121065</v>
      </c>
      <c r="C26" s="712">
        <f t="shared" si="9"/>
        <v>4.8647133390155917</v>
      </c>
      <c r="D26" s="744">
        <v>903710</v>
      </c>
      <c r="E26" s="716">
        <f t="shared" si="10"/>
        <v>8.8184472741503317</v>
      </c>
      <c r="F26" s="745">
        <v>616314</v>
      </c>
      <c r="G26" s="716">
        <f t="shared" si="11"/>
        <v>5.7465229521191707</v>
      </c>
      <c r="H26" s="745">
        <v>2397886</v>
      </c>
      <c r="I26" s="716">
        <f t="shared" si="12"/>
        <v>16.100090976831648</v>
      </c>
      <c r="J26" s="746">
        <v>1379081</v>
      </c>
      <c r="K26" s="717">
        <f t="shared" si="13"/>
        <v>4.6013549592844649</v>
      </c>
      <c r="L26" s="730">
        <f t="shared" si="8"/>
        <v>7418056</v>
      </c>
      <c r="M26" s="731">
        <f t="shared" si="14"/>
        <v>8.7732644431416809</v>
      </c>
      <c r="N26" s="732"/>
      <c r="O26" s="723"/>
      <c r="U26" s="732"/>
    </row>
    <row r="27" spans="1:21">
      <c r="A27" s="1037">
        <v>8</v>
      </c>
      <c r="B27" s="733">
        <v>1920799</v>
      </c>
      <c r="C27" s="702">
        <f t="shared" si="9"/>
        <v>-5.6021014453579987</v>
      </c>
      <c r="D27" s="739">
        <v>874559</v>
      </c>
      <c r="E27" s="740">
        <f t="shared" si="10"/>
        <v>-0.48519440205820885</v>
      </c>
      <c r="F27" s="741">
        <v>587634</v>
      </c>
      <c r="G27" s="740">
        <f t="shared" si="11"/>
        <v>-4.7221114278209626</v>
      </c>
      <c r="H27" s="741">
        <v>2106229</v>
      </c>
      <c r="I27" s="740">
        <f t="shared" si="12"/>
        <v>-3.5582937260181136</v>
      </c>
      <c r="J27" s="736">
        <v>1311925</v>
      </c>
      <c r="K27" s="742">
        <f t="shared" si="13"/>
        <v>-12.305533756946774</v>
      </c>
      <c r="L27" s="737">
        <f t="shared" si="8"/>
        <v>6801146</v>
      </c>
      <c r="M27" s="738">
        <f t="shared" si="14"/>
        <v>-5.6749560248915092</v>
      </c>
      <c r="N27" s="732"/>
      <c r="O27" s="723"/>
      <c r="U27" s="732"/>
    </row>
    <row r="28" spans="1:21">
      <c r="A28" s="1037">
        <v>9</v>
      </c>
      <c r="B28" s="733">
        <v>1857291</v>
      </c>
      <c r="C28" s="702">
        <f t="shared" si="9"/>
        <v>-10.914501393631459</v>
      </c>
      <c r="D28" s="739">
        <v>577381</v>
      </c>
      <c r="E28" s="740">
        <f t="shared" si="10"/>
        <v>-34.011111276196701</v>
      </c>
      <c r="F28" s="741">
        <v>545450</v>
      </c>
      <c r="G28" s="740">
        <f t="shared" si="11"/>
        <v>-10.399829160917273</v>
      </c>
      <c r="H28" s="741">
        <v>2058805</v>
      </c>
      <c r="I28" s="740">
        <f t="shared" si="12"/>
        <v>-3.5205449473295958</v>
      </c>
      <c r="J28" s="736">
        <v>1225048</v>
      </c>
      <c r="K28" s="742">
        <f t="shared" si="13"/>
        <v>-10.490732683192716</v>
      </c>
      <c r="L28" s="737">
        <f t="shared" si="8"/>
        <v>6263975</v>
      </c>
      <c r="M28" s="738">
        <f t="shared" si="14"/>
        <v>-11.414744978381098</v>
      </c>
      <c r="N28" s="732"/>
      <c r="O28" s="723"/>
      <c r="U28" s="732"/>
    </row>
    <row r="29" spans="1:21">
      <c r="A29" s="1036">
        <v>10</v>
      </c>
      <c r="B29" s="743">
        <v>2148667</v>
      </c>
      <c r="C29" s="712">
        <f t="shared" si="9"/>
        <v>-2.5643734834258969</v>
      </c>
      <c r="D29" s="744">
        <v>918618</v>
      </c>
      <c r="E29" s="716">
        <f t="shared" si="10"/>
        <v>1.8365923877918133</v>
      </c>
      <c r="F29" s="745">
        <v>623991</v>
      </c>
      <c r="G29" s="716">
        <f t="shared" si="11"/>
        <v>-0.90410428087739358</v>
      </c>
      <c r="H29" s="745">
        <v>2375922</v>
      </c>
      <c r="I29" s="716">
        <f t="shared" si="12"/>
        <v>4.7481662958183568</v>
      </c>
      <c r="J29" s="746">
        <v>1428009</v>
      </c>
      <c r="K29" s="717">
        <f t="shared" si="13"/>
        <v>-1.4956970170215467</v>
      </c>
      <c r="L29" s="730">
        <f t="shared" si="8"/>
        <v>7495207</v>
      </c>
      <c r="M29" s="747">
        <f t="shared" si="14"/>
        <v>0.54112300058470897</v>
      </c>
      <c r="N29" s="732"/>
      <c r="O29" s="723"/>
      <c r="U29" s="732"/>
    </row>
    <row r="30" spans="1:21">
      <c r="A30" s="1037">
        <v>11</v>
      </c>
      <c r="B30" s="733">
        <v>2237305</v>
      </c>
      <c r="C30" s="702">
        <f t="shared" si="9"/>
        <v>2.635402230513284</v>
      </c>
      <c r="D30" s="739">
        <v>965889</v>
      </c>
      <c r="E30" s="740">
        <f t="shared" si="10"/>
        <v>5.0995459308417646</v>
      </c>
      <c r="F30" s="741">
        <v>646560</v>
      </c>
      <c r="G30" s="740">
        <f t="shared" si="11"/>
        <v>-1.5487315202114771</v>
      </c>
      <c r="H30" s="741">
        <v>2464815</v>
      </c>
      <c r="I30" s="740">
        <f t="shared" si="12"/>
        <v>10.967320485069386</v>
      </c>
      <c r="J30" s="736">
        <v>1471552</v>
      </c>
      <c r="K30" s="742">
        <f t="shared" si="13"/>
        <v>0.66078752739600066</v>
      </c>
      <c r="L30" s="737">
        <f t="shared" si="8"/>
        <v>7786121</v>
      </c>
      <c r="M30" s="738">
        <f t="shared" si="14"/>
        <v>4.6702983890622995</v>
      </c>
      <c r="N30" s="732"/>
      <c r="O30" s="723"/>
      <c r="U30" s="732"/>
    </row>
    <row r="31" spans="1:21">
      <c r="A31" s="1037">
        <v>12</v>
      </c>
      <c r="B31" s="733">
        <v>2311880</v>
      </c>
      <c r="C31" s="702">
        <f t="shared" si="9"/>
        <v>8.8849452155958417</v>
      </c>
      <c r="D31" s="739">
        <v>1008648</v>
      </c>
      <c r="E31" s="740">
        <f t="shared" si="10"/>
        <v>17.896892467160864</v>
      </c>
      <c r="F31" s="741">
        <v>664948</v>
      </c>
      <c r="G31" s="740">
        <f t="shared" si="11"/>
        <v>9.0691979260469466</v>
      </c>
      <c r="H31" s="741">
        <v>2583432</v>
      </c>
      <c r="I31" s="740">
        <f t="shared" si="12"/>
        <v>22.080493495090892</v>
      </c>
      <c r="J31" s="736">
        <v>1479620</v>
      </c>
      <c r="K31" s="742">
        <f t="shared" si="13"/>
        <v>16.23789008613241</v>
      </c>
      <c r="L31" s="737">
        <f>B31+D31+F31+H31+J31</f>
        <v>8048528</v>
      </c>
      <c r="M31" s="738">
        <f t="shared" si="14"/>
        <v>15.349440875681019</v>
      </c>
      <c r="N31" s="732"/>
      <c r="O31" s="723"/>
      <c r="U31" s="732"/>
    </row>
    <row r="32" spans="1:21">
      <c r="A32" s="1036" t="s">
        <v>450</v>
      </c>
      <c r="B32" s="743">
        <v>1986268</v>
      </c>
      <c r="C32" s="712">
        <f t="shared" si="9"/>
        <v>8.5706195944073471</v>
      </c>
      <c r="D32" s="744">
        <v>874442</v>
      </c>
      <c r="E32" s="716">
        <f t="shared" si="10"/>
        <v>21.267029821602911</v>
      </c>
      <c r="F32" s="745">
        <v>570542</v>
      </c>
      <c r="G32" s="716">
        <f t="shared" si="11"/>
        <v>12.937911485365671</v>
      </c>
      <c r="H32" s="745">
        <v>2159323</v>
      </c>
      <c r="I32" s="716">
        <f t="shared" si="12"/>
        <v>21.09584600751926</v>
      </c>
      <c r="J32" s="746">
        <v>1289911</v>
      </c>
      <c r="K32" s="717">
        <f t="shared" si="13"/>
        <v>14.449389472414008</v>
      </c>
      <c r="L32" s="730">
        <f t="shared" si="8"/>
        <v>6880486</v>
      </c>
      <c r="M32" s="747">
        <f t="shared" si="14"/>
        <v>15.329240887161166</v>
      </c>
      <c r="N32" s="732"/>
      <c r="O32" s="723"/>
      <c r="U32" s="732"/>
    </row>
    <row r="33" spans="1:21">
      <c r="A33" s="1037">
        <v>2</v>
      </c>
      <c r="B33" s="733">
        <v>1647917</v>
      </c>
      <c r="C33" s="702">
        <f t="shared" si="9"/>
        <v>-8.3139204616582081</v>
      </c>
      <c r="D33" s="739">
        <v>663619</v>
      </c>
      <c r="E33" s="740">
        <f t="shared" si="10"/>
        <v>-4.2552945912138433</v>
      </c>
      <c r="F33" s="741">
        <v>453448</v>
      </c>
      <c r="G33" s="740">
        <f t="shared" si="11"/>
        <v>-11.276686083027931</v>
      </c>
      <c r="H33" s="741">
        <v>1832063</v>
      </c>
      <c r="I33" s="740">
        <f t="shared" si="12"/>
        <v>0.49940783089470475</v>
      </c>
      <c r="J33" s="736">
        <v>1059334</v>
      </c>
      <c r="K33" s="742">
        <f t="shared" si="13"/>
        <v>-8.9776141781740648</v>
      </c>
      <c r="L33" s="737">
        <f t="shared" si="8"/>
        <v>5656381</v>
      </c>
      <c r="M33" s="738">
        <f t="shared" si="14"/>
        <v>-5.5430599281901749</v>
      </c>
      <c r="N33" s="732"/>
      <c r="O33" s="723"/>
      <c r="U33" s="732"/>
    </row>
    <row r="34" spans="1:21" ht="18" thickBot="1">
      <c r="A34" s="1037">
        <v>3</v>
      </c>
      <c r="B34" s="733">
        <v>2118397</v>
      </c>
      <c r="C34" s="702">
        <f t="shared" si="9"/>
        <v>-4.3166858403941859</v>
      </c>
      <c r="D34" s="739">
        <v>930686</v>
      </c>
      <c r="E34" s="740">
        <f t="shared" si="10"/>
        <v>0.45647018695955666</v>
      </c>
      <c r="F34" s="741">
        <v>609791</v>
      </c>
      <c r="G34" s="740">
        <f t="shared" si="11"/>
        <v>-7.1258860333425762</v>
      </c>
      <c r="H34" s="741">
        <v>2362232</v>
      </c>
      <c r="I34" s="740">
        <f t="shared" si="12"/>
        <v>5.0675199339589527</v>
      </c>
      <c r="J34" s="736">
        <v>1392546</v>
      </c>
      <c r="K34" s="742">
        <f t="shared" si="13"/>
        <v>-5.1787381324130966</v>
      </c>
      <c r="L34" s="737">
        <f>B34+D34+F34+H34+J34</f>
        <v>7413652</v>
      </c>
      <c r="M34" s="738">
        <f t="shared" si="14"/>
        <v>-1.3341936053997028</v>
      </c>
      <c r="N34" s="732"/>
      <c r="O34" s="723"/>
      <c r="U34" s="732"/>
    </row>
    <row r="35" spans="1:21">
      <c r="A35" s="2445" t="s">
        <v>392</v>
      </c>
      <c r="B35" s="685" t="s">
        <v>268</v>
      </c>
      <c r="C35" s="748"/>
      <c r="D35" s="748"/>
      <c r="E35" s="748"/>
      <c r="F35" s="748"/>
      <c r="G35" s="748"/>
      <c r="H35" s="748"/>
      <c r="I35" s="748"/>
      <c r="J35" s="748"/>
      <c r="K35" s="748"/>
      <c r="L35" s="748"/>
      <c r="M35" s="749"/>
      <c r="O35" s="723"/>
      <c r="U35" s="732"/>
    </row>
    <row r="36" spans="1:21" s="691" customFormat="1" ht="15" customHeight="1">
      <c r="A36" s="2446"/>
      <c r="B36" s="688" t="s">
        <v>269</v>
      </c>
      <c r="C36" s="750"/>
      <c r="D36" s="750"/>
      <c r="E36" s="750"/>
      <c r="F36" s="750"/>
      <c r="G36" s="750"/>
      <c r="H36" s="750"/>
      <c r="I36" s="750"/>
      <c r="J36" s="750"/>
      <c r="K36" s="750"/>
      <c r="L36" s="750"/>
      <c r="M36" s="751"/>
      <c r="N36" s="722"/>
      <c r="O36" s="723"/>
      <c r="P36" s="722"/>
      <c r="Q36" s="722"/>
      <c r="R36" s="722"/>
      <c r="S36" s="722"/>
      <c r="T36" s="722"/>
    </row>
    <row r="37" spans="1:21" ht="18" thickBot="1">
      <c r="A37" s="2447"/>
      <c r="B37" s="719" t="s">
        <v>270</v>
      </c>
      <c r="C37" s="410"/>
      <c r="D37" s="410"/>
      <c r="E37" s="410"/>
      <c r="F37" s="410"/>
      <c r="G37" s="410"/>
      <c r="H37" s="410"/>
      <c r="I37" s="410"/>
      <c r="J37" s="410"/>
      <c r="K37" s="410"/>
      <c r="L37" s="410"/>
      <c r="M37" s="752"/>
      <c r="O37" s="723"/>
    </row>
    <row r="38" spans="1:21">
      <c r="A38" s="753"/>
      <c r="B38" s="753"/>
      <c r="C38" s="753"/>
      <c r="D38" s="753"/>
      <c r="E38" s="753"/>
      <c r="F38" s="753"/>
      <c r="G38" s="753"/>
      <c r="H38" s="753"/>
      <c r="I38" s="753"/>
      <c r="J38" s="753"/>
      <c r="K38" s="753"/>
      <c r="L38" s="754"/>
      <c r="M38" s="755"/>
      <c r="O38" s="723"/>
    </row>
    <row r="39" spans="1:21">
      <c r="A39" s="753"/>
      <c r="B39" s="753"/>
      <c r="C39" s="753"/>
      <c r="D39" s="753"/>
      <c r="E39" s="753"/>
      <c r="F39" s="753"/>
      <c r="G39" s="756"/>
      <c r="H39" s="757"/>
      <c r="I39"/>
      <c r="J39"/>
      <c r="K39" s="753"/>
      <c r="L39" s="754"/>
      <c r="M39" s="755"/>
      <c r="O39" s="723"/>
    </row>
    <row r="40" spans="1:21">
      <c r="A40" s="723"/>
      <c r="E40" s="723"/>
      <c r="F40" s="723"/>
      <c r="G40" s="723"/>
      <c r="H40"/>
      <c r="I40"/>
      <c r="J40"/>
      <c r="K40" s="723"/>
      <c r="L40" s="754"/>
      <c r="M40" s="755"/>
      <c r="O40" s="723"/>
    </row>
    <row r="41" spans="1:21">
      <c r="A41" s="723"/>
      <c r="E41" s="723"/>
      <c r="F41" s="723"/>
      <c r="G41" s="723"/>
      <c r="H41" s="723"/>
      <c r="I41" s="723"/>
      <c r="J41" s="723"/>
      <c r="K41" s="723"/>
      <c r="L41" s="754"/>
      <c r="M41" s="755"/>
      <c r="O41" s="723"/>
    </row>
    <row r="42" spans="1:21">
      <c r="A42" s="723"/>
      <c r="E42" s="723"/>
      <c r="F42" s="723"/>
      <c r="G42" s="723"/>
      <c r="H42" s="723"/>
      <c r="I42" s="723"/>
      <c r="J42" s="723"/>
      <c r="K42" s="723"/>
      <c r="L42" s="754"/>
      <c r="M42" s="755"/>
      <c r="O42" s="723"/>
    </row>
    <row r="43" spans="1:21">
      <c r="A43" s="723"/>
      <c r="E43" s="723"/>
      <c r="F43" s="723"/>
      <c r="G43" s="723"/>
      <c r="H43" s="723"/>
      <c r="I43" s="723"/>
      <c r="J43" s="723"/>
      <c r="K43" s="723"/>
      <c r="L43" s="754"/>
      <c r="M43" s="755"/>
      <c r="O43" s="723"/>
    </row>
    <row r="44" spans="1:21">
      <c r="A44" s="723"/>
      <c r="E44" s="723"/>
      <c r="F44" s="723"/>
      <c r="G44" s="723"/>
      <c r="H44" s="723"/>
      <c r="I44" s="723"/>
      <c r="J44" s="723"/>
      <c r="K44" s="723"/>
      <c r="L44" s="754"/>
      <c r="M44" s="755"/>
      <c r="O44" s="723"/>
    </row>
    <row r="45" spans="1:21">
      <c r="A45" s="723"/>
      <c r="B45" s="723"/>
      <c r="C45" s="723"/>
      <c r="D45" s="723"/>
      <c r="E45" s="723"/>
      <c r="F45" s="723"/>
      <c r="G45" s="723"/>
      <c r="H45" s="723"/>
      <c r="I45" s="723"/>
      <c r="J45" s="723"/>
      <c r="K45" s="723"/>
      <c r="L45" s="754"/>
      <c r="M45" s="755"/>
      <c r="O45" s="723"/>
    </row>
    <row r="46" spans="1:21">
      <c r="A46" s="723"/>
      <c r="B46" s="758"/>
      <c r="C46" s="758"/>
      <c r="D46" s="759"/>
      <c r="E46" s="758"/>
      <c r="F46" s="758"/>
      <c r="G46" s="758"/>
      <c r="H46" s="758"/>
      <c r="I46" s="758"/>
      <c r="J46" s="758"/>
      <c r="K46" s="758"/>
      <c r="L46" s="758"/>
      <c r="M46" s="758"/>
      <c r="O46" s="723"/>
    </row>
    <row r="47" spans="1:21">
      <c r="A47" s="723"/>
      <c r="B47" s="758"/>
      <c r="C47" s="758"/>
      <c r="D47" s="759"/>
      <c r="E47" s="758"/>
      <c r="F47" s="758"/>
      <c r="G47" s="758"/>
      <c r="H47" s="758"/>
      <c r="I47" s="758"/>
      <c r="J47" s="758"/>
      <c r="K47" s="758"/>
      <c r="L47" s="758"/>
      <c r="M47" s="758"/>
      <c r="O47" s="723"/>
    </row>
    <row r="48" spans="1:21">
      <c r="A48" s="723"/>
      <c r="B48" s="758"/>
      <c r="C48" s="758"/>
      <c r="D48" s="759"/>
      <c r="E48" s="758"/>
      <c r="F48" s="758"/>
      <c r="G48" s="758"/>
      <c r="H48" s="758"/>
      <c r="I48" s="758"/>
      <c r="J48" s="758"/>
      <c r="K48" s="758"/>
      <c r="L48" s="758"/>
      <c r="M48" s="758"/>
      <c r="O48" s="723"/>
    </row>
    <row r="49" spans="1:15">
      <c r="A49" s="723"/>
      <c r="B49" s="723"/>
      <c r="C49" s="723"/>
      <c r="D49" s="723"/>
      <c r="E49" s="723"/>
      <c r="F49" s="723"/>
      <c r="G49" s="723"/>
      <c r="H49" s="723"/>
      <c r="I49" s="723"/>
      <c r="J49" s="723"/>
      <c r="K49" s="723"/>
      <c r="L49" s="723"/>
      <c r="M49" s="723"/>
      <c r="O49" s="723"/>
    </row>
    <row r="50" spans="1:15">
      <c r="A50" s="723"/>
      <c r="B50" s="723"/>
      <c r="C50" s="723"/>
      <c r="D50" s="723"/>
      <c r="E50" s="723"/>
      <c r="F50" s="723"/>
      <c r="G50" s="723"/>
      <c r="H50" s="723"/>
      <c r="I50" s="723"/>
      <c r="J50" s="723"/>
      <c r="K50" s="723"/>
      <c r="L50" s="723"/>
      <c r="M50" s="723"/>
      <c r="O50" s="723"/>
    </row>
    <row r="51" spans="1:15" hidden="1">
      <c r="A51" s="723"/>
      <c r="B51" s="723"/>
      <c r="C51" s="723"/>
      <c r="D51" s="723"/>
      <c r="E51" s="723"/>
      <c r="F51" s="723"/>
      <c r="G51" s="723"/>
      <c r="H51" s="723"/>
      <c r="I51" s="723"/>
      <c r="J51" s="723"/>
      <c r="K51" s="723"/>
      <c r="L51" s="723"/>
      <c r="M51" s="723"/>
    </row>
    <row r="52" spans="1:15">
      <c r="A52" s="723"/>
      <c r="B52" s="723"/>
      <c r="C52" s="723"/>
      <c r="D52" s="723"/>
      <c r="E52" s="668"/>
      <c r="F52" s="723"/>
      <c r="G52" s="723"/>
      <c r="H52" s="723"/>
      <c r="I52" s="723"/>
      <c r="J52" s="723"/>
    </row>
    <row r="53" spans="1:15">
      <c r="A53" s="723"/>
      <c r="B53" s="723"/>
      <c r="C53" s="723"/>
      <c r="D53" s="723"/>
      <c r="E53" s="723"/>
      <c r="F53" s="723"/>
      <c r="G53" s="723"/>
      <c r="H53" s="723"/>
      <c r="I53" s="723"/>
      <c r="J53" s="723"/>
    </row>
    <row r="54" spans="1:15">
      <c r="A54" s="723"/>
      <c r="B54" s="723"/>
      <c r="C54" s="723"/>
      <c r="D54" s="723"/>
      <c r="E54" s="723"/>
      <c r="F54" s="723"/>
      <c r="G54" s="723"/>
      <c r="H54" s="723"/>
      <c r="I54" s="723"/>
      <c r="J54" s="723"/>
    </row>
    <row r="55" spans="1:15">
      <c r="A55" s="723"/>
      <c r="B55" s="723"/>
      <c r="C55" s="723"/>
      <c r="D55" s="723"/>
      <c r="E55" s="723"/>
      <c r="F55" s="723"/>
      <c r="G55" s="723"/>
      <c r="H55" s="723"/>
      <c r="I55" s="723"/>
      <c r="J55" s="723"/>
    </row>
    <row r="56" spans="1:15">
      <c r="A56" s="723"/>
      <c r="B56" s="723"/>
      <c r="C56" s="723"/>
      <c r="D56" s="723"/>
      <c r="E56" s="723"/>
      <c r="F56" s="723"/>
      <c r="G56" s="723"/>
      <c r="H56" s="723"/>
      <c r="I56" s="723"/>
      <c r="J56" s="723"/>
    </row>
    <row r="57" spans="1:15">
      <c r="A57" s="723"/>
      <c r="B57" s="723"/>
      <c r="C57" s="723"/>
      <c r="D57" s="723"/>
      <c r="E57" s="723"/>
      <c r="F57" s="723"/>
      <c r="G57" s="723"/>
      <c r="H57" s="723"/>
      <c r="I57" s="723"/>
      <c r="J57" s="723"/>
    </row>
    <row r="58" spans="1:15">
      <c r="A58" s="723"/>
      <c r="B58" s="723"/>
      <c r="C58" s="723"/>
      <c r="D58" s="723"/>
      <c r="E58" s="723"/>
      <c r="F58" s="723"/>
      <c r="G58" s="723"/>
      <c r="H58" s="723"/>
      <c r="I58" s="723"/>
      <c r="J58" s="723"/>
    </row>
    <row r="59" spans="1:15">
      <c r="A59" s="723"/>
      <c r="B59" s="723"/>
      <c r="C59" s="723"/>
      <c r="D59" s="723"/>
      <c r="E59" s="723"/>
      <c r="F59" s="723"/>
      <c r="G59" s="723"/>
      <c r="H59" s="723"/>
      <c r="I59" s="723"/>
      <c r="J59" s="723"/>
      <c r="O59" s="723"/>
    </row>
    <row r="60" spans="1:15">
      <c r="A60" s="723"/>
      <c r="B60" s="723"/>
      <c r="C60" s="723"/>
      <c r="D60" s="723"/>
      <c r="E60" s="723"/>
      <c r="F60" s="723"/>
      <c r="G60" s="723"/>
      <c r="H60" s="723"/>
      <c r="I60" s="723"/>
      <c r="J60" s="723"/>
      <c r="K60" s="723"/>
      <c r="L60" s="723"/>
      <c r="M60" s="723"/>
      <c r="O60" s="723"/>
    </row>
    <row r="61" spans="1:15">
      <c r="A61" s="723"/>
      <c r="B61" s="723"/>
      <c r="C61" s="723"/>
      <c r="D61" s="723"/>
      <c r="E61" s="723"/>
      <c r="F61" s="723"/>
      <c r="G61" s="723"/>
      <c r="H61" s="723"/>
      <c r="I61" s="723"/>
      <c r="J61" s="723"/>
      <c r="K61" s="723"/>
      <c r="L61" s="723"/>
      <c r="M61" s="723"/>
      <c r="O61" s="723"/>
    </row>
    <row r="62" spans="1:15">
      <c r="A62" s="723"/>
      <c r="B62" s="723"/>
      <c r="C62" s="723"/>
      <c r="D62" s="723"/>
      <c r="E62" s="723"/>
      <c r="F62" s="723"/>
      <c r="G62" s="723"/>
      <c r="H62" s="723"/>
      <c r="I62" s="723"/>
      <c r="J62" s="723"/>
      <c r="K62" s="723"/>
      <c r="L62" s="723"/>
      <c r="M62" s="723"/>
      <c r="O62" s="723"/>
    </row>
    <row r="63" spans="1:15">
      <c r="A63" s="723"/>
      <c r="B63" s="723"/>
      <c r="C63" s="723"/>
      <c r="D63" s="723"/>
      <c r="E63" s="723"/>
      <c r="F63" s="723"/>
      <c r="G63" s="723"/>
      <c r="H63" s="723"/>
      <c r="I63" s="723"/>
      <c r="J63" s="723"/>
      <c r="K63" s="723"/>
      <c r="L63" s="723"/>
      <c r="M63" s="723"/>
      <c r="O63" s="723"/>
    </row>
    <row r="64" spans="1:15">
      <c r="A64" s="723"/>
      <c r="B64" s="723"/>
      <c r="C64" s="723"/>
      <c r="D64" s="723"/>
      <c r="E64" s="723"/>
      <c r="F64" s="723"/>
      <c r="G64" s="723"/>
      <c r="H64" s="723"/>
      <c r="I64" s="723"/>
      <c r="J64" s="723"/>
      <c r="K64" s="723"/>
      <c r="L64" s="723"/>
      <c r="M64" s="723"/>
      <c r="O64" s="723"/>
    </row>
    <row r="65" spans="1:15">
      <c r="A65" s="723"/>
      <c r="B65" s="723"/>
      <c r="C65" s="723"/>
      <c r="D65" s="723"/>
      <c r="E65" s="723"/>
      <c r="F65" s="723"/>
      <c r="G65" s="723"/>
      <c r="H65" s="723"/>
      <c r="I65" s="723"/>
      <c r="J65" s="723"/>
      <c r="K65" s="723"/>
      <c r="L65" s="723"/>
      <c r="M65" s="723"/>
      <c r="O65" s="723"/>
    </row>
    <row r="66" spans="1:15">
      <c r="A66" s="723"/>
      <c r="B66" s="723"/>
      <c r="C66" s="723"/>
      <c r="D66" s="723"/>
      <c r="E66" s="723"/>
      <c r="F66" s="723"/>
      <c r="G66" s="723"/>
      <c r="H66" s="723"/>
      <c r="I66" s="723"/>
      <c r="J66" s="723"/>
      <c r="K66" s="723"/>
      <c r="L66" s="723"/>
      <c r="M66" s="723"/>
      <c r="O66" s="723"/>
    </row>
    <row r="67" spans="1:15">
      <c r="A67" s="723"/>
      <c r="B67" s="723"/>
      <c r="C67" s="723"/>
      <c r="D67" s="723"/>
      <c r="E67" s="723"/>
      <c r="F67" s="723"/>
      <c r="G67" s="723"/>
      <c r="H67" s="723"/>
      <c r="I67" s="723"/>
      <c r="J67" s="723"/>
      <c r="K67" s="723"/>
      <c r="L67" s="723"/>
      <c r="M67" s="723"/>
      <c r="O67" s="723"/>
    </row>
    <row r="68" spans="1:15">
      <c r="A68" s="723"/>
      <c r="B68" s="723"/>
      <c r="C68" s="723"/>
      <c r="D68" s="723"/>
      <c r="E68" s="723"/>
      <c r="F68" s="723"/>
      <c r="G68" s="723"/>
      <c r="H68" s="723"/>
      <c r="I68" s="723"/>
      <c r="J68" s="723"/>
      <c r="K68" s="723"/>
      <c r="L68" s="723"/>
      <c r="M68" s="723"/>
      <c r="O68" s="723"/>
    </row>
    <row r="69" spans="1:15">
      <c r="A69" s="723"/>
      <c r="B69" s="723"/>
      <c r="C69" s="723"/>
      <c r="D69" s="723"/>
      <c r="E69" s="723"/>
      <c r="F69" s="723"/>
      <c r="G69" s="723"/>
      <c r="H69" s="723"/>
      <c r="I69" s="723"/>
      <c r="J69" s="723"/>
      <c r="K69" s="723"/>
      <c r="L69" s="723"/>
      <c r="M69" s="723"/>
      <c r="O69" s="723"/>
    </row>
    <row r="70" spans="1:15">
      <c r="A70" s="723"/>
      <c r="B70" s="723"/>
      <c r="C70" s="723"/>
      <c r="D70" s="723"/>
      <c r="E70" s="723"/>
      <c r="F70" s="723"/>
      <c r="G70" s="723"/>
      <c r="H70" s="723"/>
      <c r="I70" s="723"/>
      <c r="J70" s="723"/>
      <c r="K70" s="723"/>
      <c r="L70" s="723"/>
      <c r="M70" s="723"/>
      <c r="O70" s="723"/>
    </row>
    <row r="71" spans="1:15">
      <c r="A71" s="723"/>
      <c r="B71" s="723"/>
      <c r="C71" s="723"/>
      <c r="D71" s="723"/>
      <c r="E71" s="723"/>
      <c r="F71" s="723"/>
      <c r="G71" s="723"/>
      <c r="H71" s="723"/>
      <c r="I71" s="723"/>
      <c r="J71" s="723"/>
      <c r="K71" s="723"/>
      <c r="L71" s="723"/>
      <c r="M71" s="723"/>
      <c r="O71" s="723"/>
    </row>
    <row r="72" spans="1:15">
      <c r="A72" s="723"/>
      <c r="B72" s="723"/>
      <c r="C72" s="723"/>
      <c r="D72" s="723"/>
      <c r="E72" s="723"/>
      <c r="F72" s="723"/>
      <c r="G72" s="723"/>
      <c r="H72" s="723"/>
      <c r="I72" s="723"/>
      <c r="J72" s="723"/>
      <c r="K72" s="723"/>
      <c r="L72" s="723"/>
      <c r="M72" s="723"/>
      <c r="O72" s="723"/>
    </row>
    <row r="73" spans="1:15">
      <c r="A73" s="723"/>
      <c r="B73" s="723"/>
      <c r="C73" s="723"/>
      <c r="D73" s="723"/>
      <c r="E73" s="723"/>
      <c r="F73" s="723"/>
      <c r="G73" s="723"/>
      <c r="H73" s="723"/>
      <c r="I73" s="723"/>
      <c r="J73" s="723"/>
      <c r="K73" s="723"/>
      <c r="L73" s="723"/>
      <c r="M73" s="723"/>
      <c r="O73" s="723"/>
    </row>
    <row r="74" spans="1:15">
      <c r="A74" s="723"/>
      <c r="B74" s="723"/>
      <c r="C74" s="723"/>
      <c r="D74" s="723"/>
      <c r="E74" s="723"/>
      <c r="F74" s="723"/>
      <c r="G74" s="723"/>
      <c r="H74" s="723"/>
      <c r="I74" s="723"/>
      <c r="J74" s="723"/>
      <c r="K74" s="723"/>
      <c r="L74" s="723"/>
      <c r="M74" s="723"/>
      <c r="O74" s="723"/>
    </row>
    <row r="75" spans="1:15">
      <c r="A75" s="723"/>
      <c r="B75" s="723"/>
      <c r="C75" s="723"/>
      <c r="D75" s="723"/>
      <c r="E75" s="723"/>
      <c r="F75" s="723"/>
      <c r="G75" s="723"/>
      <c r="H75" s="723"/>
      <c r="I75" s="723"/>
      <c r="J75" s="723"/>
      <c r="K75" s="723"/>
      <c r="L75" s="723"/>
      <c r="M75" s="723"/>
      <c r="O75" s="723"/>
    </row>
    <row r="76" spans="1:15">
      <c r="A76" s="723"/>
      <c r="B76" s="723"/>
      <c r="C76" s="723"/>
      <c r="D76" s="723"/>
      <c r="E76" s="723"/>
      <c r="F76" s="723"/>
      <c r="G76" s="723"/>
      <c r="H76" s="723"/>
      <c r="I76" s="723"/>
      <c r="J76" s="723"/>
      <c r="K76" s="723"/>
      <c r="L76" s="723"/>
      <c r="M76" s="723"/>
      <c r="O76" s="723"/>
    </row>
    <row r="77" spans="1:15">
      <c r="A77" s="723"/>
      <c r="B77" s="723"/>
      <c r="C77" s="723"/>
      <c r="D77" s="723"/>
      <c r="E77" s="723"/>
      <c r="F77" s="723"/>
      <c r="G77" s="723"/>
      <c r="H77" s="723"/>
      <c r="I77" s="723"/>
      <c r="J77" s="723"/>
      <c r="K77" s="723"/>
      <c r="L77" s="723"/>
      <c r="M77" s="723"/>
      <c r="O77" s="723"/>
    </row>
    <row r="78" spans="1:15">
      <c r="A78" s="723"/>
      <c r="B78" s="723"/>
      <c r="C78" s="723"/>
      <c r="D78" s="723"/>
      <c r="E78" s="723"/>
      <c r="F78" s="723"/>
      <c r="G78" s="723"/>
      <c r="H78" s="723"/>
      <c r="I78" s="723"/>
      <c r="J78" s="723"/>
      <c r="K78" s="723"/>
      <c r="L78" s="723"/>
      <c r="M78" s="723"/>
      <c r="O78" s="723"/>
    </row>
    <row r="79" spans="1:15">
      <c r="A79" s="723"/>
      <c r="B79" s="723"/>
      <c r="C79" s="723"/>
      <c r="D79" s="723"/>
      <c r="E79" s="723"/>
      <c r="F79" s="723"/>
      <c r="G79" s="723"/>
      <c r="H79" s="723"/>
      <c r="I79" s="723"/>
      <c r="J79" s="723"/>
      <c r="K79" s="723"/>
      <c r="L79" s="723"/>
      <c r="M79" s="723"/>
      <c r="O79" s="723"/>
    </row>
    <row r="80" spans="1:15">
      <c r="A80" s="723"/>
      <c r="B80" s="723"/>
      <c r="C80" s="723"/>
      <c r="D80" s="723"/>
      <c r="E80" s="723"/>
      <c r="F80" s="723"/>
      <c r="G80" s="723"/>
      <c r="H80" s="723"/>
      <c r="I80" s="723"/>
      <c r="J80" s="723"/>
      <c r="K80" s="723"/>
      <c r="L80" s="723"/>
      <c r="M80" s="723"/>
      <c r="O80" s="723"/>
    </row>
    <row r="81" spans="1:15">
      <c r="A81" s="723"/>
      <c r="B81" s="723"/>
      <c r="C81" s="723"/>
      <c r="D81" s="723"/>
      <c r="E81" s="723"/>
      <c r="F81" s="723"/>
      <c r="G81" s="723"/>
      <c r="H81" s="723"/>
      <c r="I81" s="723"/>
      <c r="J81" s="723"/>
      <c r="K81" s="723"/>
      <c r="L81" s="723"/>
      <c r="M81" s="723"/>
      <c r="O81" s="723"/>
    </row>
    <row r="82" spans="1:15">
      <c r="A82" s="723"/>
      <c r="B82" s="723"/>
      <c r="C82" s="723"/>
      <c r="D82" s="723"/>
      <c r="E82" s="723"/>
      <c r="F82" s="723"/>
      <c r="G82" s="723"/>
      <c r="H82" s="723"/>
      <c r="I82" s="723"/>
      <c r="J82" s="723"/>
      <c r="K82" s="723"/>
      <c r="L82" s="723"/>
      <c r="M82" s="723"/>
      <c r="O82" s="723"/>
    </row>
    <row r="83" spans="1:15">
      <c r="A83" s="723"/>
      <c r="B83" s="723"/>
      <c r="C83" s="723"/>
      <c r="D83" s="723"/>
      <c r="E83" s="723"/>
      <c r="F83" s="723"/>
      <c r="G83" s="723"/>
      <c r="H83" s="723"/>
      <c r="I83" s="723"/>
      <c r="J83" s="723"/>
      <c r="K83" s="723"/>
      <c r="L83" s="723"/>
      <c r="M83" s="723"/>
      <c r="O83" s="723"/>
    </row>
    <row r="84" spans="1:15">
      <c r="A84" s="723"/>
      <c r="B84" s="723"/>
      <c r="C84" s="723"/>
      <c r="D84" s="723"/>
      <c r="E84" s="723"/>
      <c r="F84" s="723"/>
      <c r="G84" s="723"/>
      <c r="H84" s="723"/>
      <c r="I84" s="723"/>
      <c r="J84" s="723"/>
      <c r="K84" s="723"/>
      <c r="L84" s="723"/>
      <c r="M84" s="723"/>
      <c r="O84" s="723"/>
    </row>
    <row r="85" spans="1:15">
      <c r="A85" s="723"/>
      <c r="B85" s="723"/>
      <c r="C85" s="723"/>
      <c r="D85" s="723"/>
      <c r="E85" s="723"/>
      <c r="F85" s="723"/>
      <c r="G85" s="723"/>
      <c r="H85" s="723"/>
      <c r="I85" s="723"/>
      <c r="J85" s="723"/>
      <c r="K85" s="723"/>
      <c r="L85" s="723"/>
      <c r="M85" s="723"/>
      <c r="O85" s="723"/>
    </row>
    <row r="86" spans="1:15">
      <c r="A86" s="723"/>
      <c r="B86" s="723"/>
      <c r="C86" s="723"/>
      <c r="D86" s="723"/>
      <c r="E86" s="723"/>
      <c r="F86" s="723"/>
      <c r="G86" s="723"/>
      <c r="H86" s="723"/>
      <c r="I86" s="723"/>
      <c r="J86" s="723"/>
      <c r="K86" s="723"/>
      <c r="L86" s="723"/>
      <c r="M86" s="723"/>
      <c r="O86" s="723"/>
    </row>
    <row r="87" spans="1:15">
      <c r="A87" s="723"/>
      <c r="B87" s="723"/>
      <c r="C87" s="723"/>
      <c r="D87" s="723"/>
      <c r="E87" s="723"/>
      <c r="F87" s="723"/>
      <c r="G87" s="723"/>
      <c r="H87" s="723"/>
      <c r="I87" s="723"/>
      <c r="J87" s="723"/>
      <c r="K87" s="723"/>
      <c r="L87" s="723"/>
      <c r="M87" s="723"/>
      <c r="O87" s="723"/>
    </row>
    <row r="88" spans="1:15">
      <c r="A88" s="723"/>
      <c r="B88" s="723"/>
      <c r="C88" s="723"/>
      <c r="D88" s="723"/>
      <c r="E88" s="723"/>
      <c r="F88" s="723"/>
      <c r="G88" s="723"/>
      <c r="H88" s="723"/>
      <c r="I88" s="723"/>
      <c r="J88" s="723"/>
      <c r="K88" s="723"/>
      <c r="L88" s="723"/>
      <c r="M88" s="723"/>
      <c r="O88" s="723"/>
    </row>
    <row r="89" spans="1:15">
      <c r="A89" s="723"/>
      <c r="B89" s="723"/>
      <c r="C89" s="723"/>
      <c r="D89" s="723"/>
      <c r="E89" s="723"/>
      <c r="F89" s="723"/>
      <c r="G89" s="723"/>
      <c r="H89" s="723"/>
      <c r="I89" s="723"/>
      <c r="J89" s="723"/>
      <c r="K89" s="723"/>
      <c r="L89" s="723"/>
      <c r="M89" s="723"/>
      <c r="O89" s="723"/>
    </row>
    <row r="90" spans="1:15">
      <c r="A90" s="723"/>
      <c r="B90" s="723"/>
      <c r="C90" s="723"/>
      <c r="D90" s="723"/>
      <c r="E90" s="723"/>
      <c r="F90" s="723"/>
      <c r="G90" s="723"/>
      <c r="H90" s="723"/>
      <c r="I90" s="723"/>
      <c r="J90" s="723"/>
      <c r="K90" s="723"/>
      <c r="L90" s="723"/>
      <c r="M90" s="723"/>
      <c r="O90" s="723"/>
    </row>
    <row r="91" spans="1:15">
      <c r="A91" s="723"/>
      <c r="B91" s="723"/>
      <c r="C91" s="723"/>
      <c r="D91" s="723"/>
      <c r="E91" s="723"/>
      <c r="F91" s="723"/>
      <c r="G91" s="723"/>
      <c r="H91" s="723"/>
      <c r="I91" s="723"/>
      <c r="J91" s="723"/>
      <c r="K91" s="723"/>
      <c r="L91" s="723"/>
      <c r="M91" s="723"/>
      <c r="O91" s="723"/>
    </row>
    <row r="92" spans="1:15">
      <c r="A92" s="723"/>
      <c r="B92" s="723"/>
      <c r="C92" s="723"/>
      <c r="D92" s="723"/>
      <c r="E92" s="723"/>
      <c r="F92" s="723"/>
      <c r="G92" s="723"/>
      <c r="H92" s="723"/>
      <c r="I92" s="723"/>
      <c r="J92" s="723"/>
      <c r="K92" s="723"/>
      <c r="L92" s="723"/>
      <c r="M92" s="723"/>
      <c r="O92" s="723"/>
    </row>
    <row r="93" spans="1:15">
      <c r="A93" s="723"/>
      <c r="B93" s="723"/>
      <c r="C93" s="723"/>
      <c r="D93" s="723"/>
      <c r="E93" s="723"/>
      <c r="F93" s="723"/>
      <c r="G93" s="723"/>
      <c r="H93" s="723"/>
      <c r="I93" s="723"/>
      <c r="J93" s="723"/>
      <c r="K93" s="723"/>
      <c r="L93" s="723"/>
      <c r="M93" s="723"/>
      <c r="O93" s="723"/>
    </row>
    <row r="94" spans="1:15">
      <c r="A94" s="723"/>
      <c r="B94" s="723"/>
      <c r="C94" s="723"/>
      <c r="D94" s="723"/>
      <c r="E94" s="723"/>
      <c r="F94" s="723"/>
      <c r="G94" s="723"/>
      <c r="H94" s="723"/>
      <c r="I94" s="723"/>
      <c r="J94" s="723"/>
      <c r="K94" s="723"/>
      <c r="L94" s="723"/>
      <c r="M94" s="723"/>
      <c r="O94" s="723"/>
    </row>
    <row r="95" spans="1:15">
      <c r="A95" s="723"/>
      <c r="B95" s="723"/>
      <c r="C95" s="723"/>
      <c r="D95" s="723"/>
      <c r="E95" s="723"/>
      <c r="F95" s="723"/>
      <c r="G95" s="723"/>
      <c r="H95" s="723"/>
      <c r="I95" s="723"/>
      <c r="J95" s="723"/>
      <c r="K95" s="723"/>
      <c r="L95" s="723"/>
      <c r="M95" s="723"/>
      <c r="O95" s="723"/>
    </row>
    <row r="96" spans="1:15">
      <c r="A96" s="723"/>
      <c r="B96" s="723"/>
      <c r="C96" s="723"/>
      <c r="D96" s="723"/>
      <c r="E96" s="723"/>
      <c r="F96" s="723"/>
      <c r="G96" s="723"/>
      <c r="H96" s="723"/>
      <c r="I96" s="723"/>
      <c r="J96" s="723"/>
      <c r="K96" s="723"/>
      <c r="L96" s="723"/>
      <c r="M96" s="723"/>
      <c r="O96" s="723"/>
    </row>
    <row r="97" spans="1:15">
      <c r="A97" s="723"/>
      <c r="B97" s="723"/>
      <c r="C97" s="723"/>
      <c r="D97" s="723"/>
      <c r="E97" s="723"/>
      <c r="F97" s="723"/>
      <c r="G97" s="723"/>
      <c r="H97" s="723"/>
      <c r="I97" s="723"/>
      <c r="J97" s="723"/>
      <c r="K97" s="723"/>
      <c r="L97" s="723"/>
      <c r="M97" s="723"/>
      <c r="O97" s="723"/>
    </row>
    <row r="98" spans="1:15">
      <c r="A98" s="723"/>
      <c r="B98" s="723"/>
      <c r="C98" s="723"/>
      <c r="D98" s="723"/>
      <c r="E98" s="723"/>
      <c r="F98" s="723"/>
      <c r="G98" s="723"/>
      <c r="H98" s="723"/>
      <c r="I98" s="723"/>
      <c r="J98" s="723"/>
      <c r="K98" s="723"/>
      <c r="L98" s="723"/>
      <c r="M98" s="723"/>
      <c r="O98" s="723"/>
    </row>
    <row r="99" spans="1:15">
      <c r="A99" s="723"/>
      <c r="B99" s="723"/>
      <c r="C99" s="723"/>
      <c r="D99" s="723"/>
      <c r="E99" s="723"/>
      <c r="F99" s="723"/>
      <c r="G99" s="723"/>
      <c r="H99" s="723"/>
      <c r="I99" s="723"/>
      <c r="J99" s="723"/>
      <c r="K99" s="723"/>
      <c r="L99" s="723"/>
      <c r="M99" s="723"/>
      <c r="O99" s="723"/>
    </row>
    <row r="100" spans="1:15">
      <c r="A100" s="723"/>
      <c r="B100" s="723"/>
      <c r="C100" s="723"/>
      <c r="D100" s="723"/>
      <c r="E100" s="723"/>
      <c r="F100" s="723"/>
      <c r="G100" s="723"/>
      <c r="H100" s="723"/>
      <c r="I100" s="723"/>
      <c r="J100" s="723"/>
      <c r="K100" s="723"/>
      <c r="L100" s="723"/>
      <c r="M100" s="723"/>
      <c r="O100" s="723"/>
    </row>
    <row r="101" spans="1:15">
      <c r="A101" s="723"/>
      <c r="B101" s="723"/>
      <c r="C101" s="723"/>
      <c r="D101" s="723"/>
      <c r="E101" s="723"/>
      <c r="F101" s="723"/>
      <c r="G101" s="723"/>
      <c r="H101" s="723"/>
      <c r="I101" s="723"/>
      <c r="J101" s="723"/>
      <c r="K101" s="723"/>
      <c r="L101" s="723"/>
      <c r="M101" s="723"/>
      <c r="O101" s="723"/>
    </row>
    <row r="102" spans="1:15">
      <c r="A102" s="723"/>
      <c r="B102" s="723"/>
      <c r="C102" s="723"/>
      <c r="D102" s="723"/>
      <c r="E102" s="723"/>
      <c r="F102" s="723"/>
      <c r="G102" s="723"/>
      <c r="H102" s="723"/>
      <c r="I102" s="723"/>
      <c r="J102" s="723"/>
      <c r="K102" s="723"/>
      <c r="L102" s="723"/>
      <c r="M102" s="723"/>
      <c r="O102" s="723"/>
    </row>
    <row r="103" spans="1:15">
      <c r="A103" s="723"/>
      <c r="B103" s="723"/>
      <c r="C103" s="723"/>
      <c r="D103" s="723"/>
      <c r="E103" s="723"/>
      <c r="F103" s="723"/>
      <c r="G103" s="723"/>
      <c r="H103" s="723"/>
      <c r="I103" s="723"/>
      <c r="J103" s="723"/>
      <c r="K103" s="723"/>
      <c r="L103" s="723"/>
      <c r="M103" s="723"/>
      <c r="O103" s="723"/>
    </row>
    <row r="104" spans="1:15">
      <c r="A104" s="723"/>
      <c r="B104" s="723"/>
      <c r="C104" s="723"/>
      <c r="D104" s="723"/>
      <c r="E104" s="723"/>
      <c r="F104" s="723"/>
      <c r="G104" s="723"/>
      <c r="H104" s="723"/>
      <c r="I104" s="723"/>
      <c r="J104" s="723"/>
      <c r="K104" s="723"/>
      <c r="L104" s="723"/>
      <c r="M104" s="723"/>
      <c r="O104" s="723"/>
    </row>
    <row r="105" spans="1:15">
      <c r="A105" s="723"/>
      <c r="B105" s="723"/>
      <c r="C105" s="723"/>
      <c r="D105" s="723"/>
      <c r="E105" s="723"/>
      <c r="F105" s="723"/>
      <c r="G105" s="723"/>
      <c r="H105" s="723"/>
      <c r="I105" s="723"/>
      <c r="J105" s="723"/>
      <c r="K105" s="723"/>
      <c r="L105" s="723"/>
      <c r="M105" s="723"/>
      <c r="O105" s="723"/>
    </row>
    <row r="106" spans="1:15">
      <c r="A106" s="723"/>
      <c r="B106" s="723"/>
      <c r="C106" s="723"/>
      <c r="D106" s="723"/>
      <c r="E106" s="723"/>
      <c r="F106" s="723"/>
      <c r="G106" s="723"/>
      <c r="H106" s="723"/>
      <c r="I106" s="723"/>
      <c r="J106" s="723"/>
      <c r="K106" s="723"/>
      <c r="L106" s="723"/>
      <c r="M106" s="723"/>
      <c r="O106" s="723"/>
    </row>
    <row r="107" spans="1:15">
      <c r="A107" s="723"/>
      <c r="B107" s="723"/>
      <c r="C107" s="723"/>
      <c r="D107" s="723"/>
      <c r="E107" s="723"/>
      <c r="F107" s="723"/>
      <c r="G107" s="723"/>
      <c r="H107" s="723"/>
      <c r="I107" s="723"/>
      <c r="J107" s="723"/>
      <c r="K107" s="723"/>
      <c r="L107" s="723"/>
      <c r="M107" s="723"/>
      <c r="O107" s="723"/>
    </row>
    <row r="108" spans="1:15">
      <c r="A108" s="723"/>
      <c r="B108" s="723"/>
      <c r="C108" s="723"/>
      <c r="D108" s="723"/>
      <c r="E108" s="723"/>
      <c r="F108" s="723"/>
      <c r="G108" s="723"/>
      <c r="H108" s="723"/>
      <c r="I108" s="723"/>
      <c r="J108" s="723"/>
      <c r="K108" s="723"/>
      <c r="L108" s="723"/>
      <c r="M108" s="723"/>
      <c r="O108" s="723"/>
    </row>
    <row r="109" spans="1:15">
      <c r="A109" s="723"/>
      <c r="B109" s="723"/>
      <c r="C109" s="723"/>
      <c r="D109" s="723"/>
      <c r="E109" s="723"/>
      <c r="F109" s="723"/>
      <c r="G109" s="723"/>
      <c r="H109" s="723"/>
      <c r="I109" s="723"/>
      <c r="J109" s="723"/>
      <c r="K109" s="723"/>
      <c r="L109" s="723"/>
      <c r="M109" s="723"/>
      <c r="O109" s="723"/>
    </row>
    <row r="110" spans="1:15">
      <c r="A110" s="723"/>
      <c r="B110" s="723"/>
      <c r="C110" s="723"/>
      <c r="D110" s="723"/>
      <c r="E110" s="723"/>
      <c r="F110" s="723"/>
      <c r="G110" s="723"/>
      <c r="H110" s="723"/>
      <c r="I110" s="723"/>
      <c r="J110" s="723"/>
      <c r="K110" s="723"/>
      <c r="L110" s="723"/>
      <c r="M110" s="723"/>
      <c r="O110" s="723"/>
    </row>
    <row r="111" spans="1:15">
      <c r="A111" s="723"/>
      <c r="B111" s="723"/>
      <c r="C111" s="723"/>
      <c r="D111" s="723"/>
      <c r="E111" s="723"/>
      <c r="F111" s="723"/>
      <c r="G111" s="723"/>
      <c r="H111" s="723"/>
      <c r="I111" s="723"/>
      <c r="J111" s="723"/>
      <c r="K111" s="723"/>
      <c r="L111" s="723"/>
      <c r="M111" s="723"/>
      <c r="O111" s="723"/>
    </row>
    <row r="112" spans="1:15">
      <c r="A112" s="723"/>
      <c r="B112" s="723"/>
      <c r="C112" s="723"/>
      <c r="D112" s="723"/>
      <c r="E112" s="723"/>
      <c r="F112" s="723"/>
      <c r="G112" s="723"/>
      <c r="H112" s="723"/>
      <c r="I112" s="723"/>
      <c r="J112" s="723"/>
      <c r="K112" s="723"/>
      <c r="L112" s="723"/>
      <c r="M112" s="723"/>
      <c r="O112" s="723"/>
    </row>
    <row r="113" spans="1:15">
      <c r="A113" s="723"/>
      <c r="B113" s="723"/>
      <c r="C113" s="723"/>
      <c r="D113" s="723"/>
      <c r="E113" s="723"/>
      <c r="F113" s="723"/>
      <c r="G113" s="723"/>
      <c r="H113" s="723"/>
      <c r="I113" s="723"/>
      <c r="J113" s="723"/>
      <c r="K113" s="723"/>
      <c r="L113" s="723"/>
      <c r="M113" s="723"/>
      <c r="O113" s="723"/>
    </row>
    <row r="114" spans="1:15">
      <c r="A114" s="723"/>
      <c r="B114" s="723"/>
      <c r="C114" s="723"/>
      <c r="D114" s="723"/>
      <c r="E114" s="723"/>
      <c r="F114" s="723"/>
      <c r="G114" s="723"/>
      <c r="H114" s="723"/>
      <c r="I114" s="723"/>
      <c r="J114" s="723"/>
      <c r="K114" s="723"/>
      <c r="L114" s="723"/>
      <c r="M114" s="723"/>
      <c r="O114" s="723"/>
    </row>
    <row r="115" spans="1:15">
      <c r="A115" s="723"/>
      <c r="B115" s="723"/>
      <c r="C115" s="723"/>
      <c r="D115" s="723"/>
      <c r="E115" s="723"/>
      <c r="F115" s="723"/>
      <c r="G115" s="723"/>
      <c r="H115" s="723"/>
      <c r="I115" s="723"/>
      <c r="J115" s="723"/>
      <c r="K115" s="723"/>
      <c r="L115" s="723"/>
      <c r="M115" s="723"/>
      <c r="O115" s="723"/>
    </row>
    <row r="116" spans="1:15">
      <c r="A116" s="723"/>
      <c r="B116" s="723"/>
      <c r="C116" s="723"/>
      <c r="D116" s="723"/>
      <c r="E116" s="723"/>
      <c r="F116" s="723"/>
      <c r="G116" s="723"/>
      <c r="H116" s="723"/>
      <c r="I116" s="723"/>
      <c r="J116" s="723"/>
      <c r="K116" s="723"/>
      <c r="L116" s="723"/>
      <c r="M116" s="723"/>
      <c r="O116" s="723"/>
    </row>
    <row r="117" spans="1:15">
      <c r="A117" s="723"/>
      <c r="B117" s="723"/>
      <c r="C117" s="723"/>
      <c r="D117" s="723"/>
      <c r="E117" s="723"/>
      <c r="F117" s="723"/>
      <c r="G117" s="723"/>
      <c r="H117" s="723"/>
      <c r="I117" s="723"/>
      <c r="J117" s="723"/>
      <c r="K117" s="723"/>
      <c r="L117" s="723"/>
      <c r="M117" s="723"/>
      <c r="O117" s="723"/>
    </row>
    <row r="118" spans="1:15">
      <c r="A118" s="723"/>
      <c r="B118" s="723"/>
      <c r="C118" s="723"/>
      <c r="D118" s="723"/>
      <c r="E118" s="723"/>
      <c r="F118" s="723"/>
      <c r="G118" s="723"/>
      <c r="H118" s="723"/>
      <c r="I118" s="723"/>
      <c r="J118" s="723"/>
      <c r="K118" s="723"/>
      <c r="L118" s="723"/>
      <c r="M118" s="723"/>
      <c r="O118" s="723"/>
    </row>
    <row r="119" spans="1:15">
      <c r="A119" s="723"/>
      <c r="B119" s="723"/>
      <c r="C119" s="723"/>
      <c r="D119" s="723"/>
      <c r="E119" s="723"/>
      <c r="F119" s="723"/>
      <c r="G119" s="723"/>
      <c r="H119" s="723"/>
      <c r="I119" s="723"/>
      <c r="J119" s="723"/>
      <c r="K119" s="723"/>
      <c r="L119" s="723"/>
      <c r="M119" s="723"/>
      <c r="O119" s="723"/>
    </row>
    <row r="120" spans="1:15">
      <c r="A120" s="723"/>
      <c r="B120" s="723"/>
      <c r="C120" s="723"/>
      <c r="D120" s="723"/>
      <c r="E120" s="723"/>
      <c r="F120" s="723"/>
      <c r="G120" s="723"/>
      <c r="H120" s="723"/>
      <c r="I120" s="723"/>
      <c r="J120" s="723"/>
      <c r="K120" s="723"/>
      <c r="L120" s="723"/>
      <c r="M120" s="723"/>
      <c r="O120" s="723"/>
    </row>
    <row r="121" spans="1:15">
      <c r="A121" s="723"/>
      <c r="B121" s="723"/>
      <c r="C121" s="723"/>
      <c r="D121" s="723"/>
      <c r="E121" s="723"/>
      <c r="F121" s="723"/>
      <c r="G121" s="723"/>
      <c r="H121" s="723"/>
      <c r="I121" s="723"/>
      <c r="J121" s="723"/>
      <c r="K121" s="723"/>
      <c r="L121" s="723"/>
      <c r="M121" s="723"/>
      <c r="O121" s="723"/>
    </row>
    <row r="122" spans="1:15">
      <c r="A122" s="723"/>
      <c r="B122" s="723"/>
      <c r="C122" s="723"/>
      <c r="D122" s="723"/>
      <c r="E122" s="723"/>
      <c r="F122" s="723"/>
      <c r="G122" s="723"/>
      <c r="H122" s="723"/>
      <c r="I122" s="723"/>
      <c r="J122" s="723"/>
      <c r="K122" s="723"/>
      <c r="L122" s="723"/>
      <c r="M122" s="723"/>
      <c r="O122" s="723"/>
    </row>
    <row r="123" spans="1:15">
      <c r="A123" s="723"/>
      <c r="B123" s="723"/>
      <c r="C123" s="723"/>
      <c r="D123" s="723"/>
      <c r="E123" s="723"/>
      <c r="F123" s="723"/>
      <c r="G123" s="723"/>
      <c r="H123" s="723"/>
      <c r="I123" s="723"/>
      <c r="J123" s="723"/>
      <c r="K123" s="723"/>
      <c r="L123" s="723"/>
      <c r="M123" s="723"/>
      <c r="O123" s="723"/>
    </row>
    <row r="124" spans="1:15">
      <c r="A124" s="723"/>
      <c r="B124" s="723"/>
      <c r="C124" s="723"/>
      <c r="D124" s="723"/>
      <c r="E124" s="723"/>
      <c r="F124" s="723"/>
      <c r="G124" s="723"/>
      <c r="H124" s="723"/>
      <c r="I124" s="723"/>
      <c r="J124" s="723"/>
      <c r="K124" s="723"/>
      <c r="L124" s="723"/>
      <c r="M124" s="723"/>
      <c r="O124" s="723"/>
    </row>
    <row r="125" spans="1:15">
      <c r="A125" s="723"/>
      <c r="B125" s="723"/>
      <c r="C125" s="723"/>
      <c r="D125" s="723"/>
      <c r="E125" s="723"/>
      <c r="F125" s="723"/>
      <c r="G125" s="723"/>
      <c r="H125" s="723"/>
      <c r="I125" s="723"/>
      <c r="J125" s="723"/>
      <c r="K125" s="723"/>
      <c r="L125" s="723"/>
      <c r="M125" s="723"/>
      <c r="O125" s="723"/>
    </row>
    <row r="126" spans="1:15">
      <c r="A126" s="723"/>
      <c r="B126" s="723"/>
      <c r="C126" s="723"/>
      <c r="D126" s="723"/>
      <c r="E126" s="723"/>
      <c r="F126" s="723"/>
      <c r="G126" s="723"/>
      <c r="H126" s="723"/>
      <c r="I126" s="723"/>
      <c r="J126" s="723"/>
      <c r="K126" s="723"/>
      <c r="L126" s="723"/>
      <c r="M126" s="723"/>
      <c r="O126" s="723"/>
    </row>
    <row r="127" spans="1:15">
      <c r="A127" s="723"/>
      <c r="B127" s="723"/>
      <c r="C127" s="723"/>
      <c r="D127" s="723"/>
      <c r="E127" s="723"/>
      <c r="F127" s="723"/>
      <c r="G127" s="723"/>
      <c r="H127" s="723"/>
      <c r="I127" s="723"/>
      <c r="J127" s="723"/>
      <c r="K127" s="723"/>
      <c r="L127" s="723"/>
      <c r="M127" s="723"/>
      <c r="O127" s="723"/>
    </row>
    <row r="128" spans="1:15">
      <c r="A128" s="723"/>
      <c r="B128" s="723"/>
      <c r="C128" s="723"/>
      <c r="D128" s="723"/>
      <c r="E128" s="723"/>
      <c r="F128" s="723"/>
      <c r="G128" s="723"/>
      <c r="H128" s="723"/>
      <c r="I128" s="723"/>
      <c r="J128" s="723"/>
      <c r="K128" s="723"/>
      <c r="L128" s="723"/>
      <c r="M128" s="723"/>
      <c r="O128" s="723"/>
    </row>
    <row r="129" spans="1:15">
      <c r="A129" s="723"/>
      <c r="B129" s="723"/>
      <c r="C129" s="723"/>
      <c r="D129" s="723"/>
      <c r="E129" s="723"/>
      <c r="F129" s="723"/>
      <c r="G129" s="723"/>
      <c r="H129" s="723"/>
      <c r="I129" s="723"/>
      <c r="J129" s="723"/>
      <c r="K129" s="723"/>
      <c r="L129" s="723"/>
      <c r="M129" s="723"/>
      <c r="O129" s="723"/>
    </row>
    <row r="130" spans="1:15">
      <c r="A130" s="723"/>
      <c r="B130" s="723"/>
      <c r="C130" s="723"/>
      <c r="D130" s="723"/>
      <c r="E130" s="723"/>
      <c r="F130" s="723"/>
      <c r="G130" s="723"/>
      <c r="H130" s="723"/>
      <c r="I130" s="723"/>
      <c r="J130" s="723"/>
      <c r="K130" s="723"/>
      <c r="L130" s="723"/>
      <c r="M130" s="723"/>
      <c r="O130" s="723"/>
    </row>
    <row r="131" spans="1:15">
      <c r="A131" s="723"/>
      <c r="B131" s="723"/>
      <c r="C131" s="723"/>
      <c r="D131" s="723"/>
      <c r="E131" s="723"/>
      <c r="F131" s="723"/>
      <c r="G131" s="723"/>
      <c r="H131" s="723"/>
      <c r="I131" s="723"/>
      <c r="J131" s="723"/>
      <c r="K131" s="723"/>
      <c r="L131" s="723"/>
      <c r="M131" s="723"/>
      <c r="O131" s="723"/>
    </row>
    <row r="132" spans="1:15">
      <c r="A132" s="723"/>
      <c r="B132" s="723"/>
      <c r="C132" s="723"/>
      <c r="D132" s="723"/>
      <c r="E132" s="723"/>
      <c r="F132" s="723"/>
      <c r="G132" s="723"/>
      <c r="H132" s="723"/>
      <c r="I132" s="723"/>
      <c r="J132" s="723"/>
      <c r="K132" s="723"/>
      <c r="L132" s="723"/>
      <c r="M132" s="723"/>
      <c r="O132" s="723"/>
    </row>
    <row r="133" spans="1:15">
      <c r="A133" s="723"/>
      <c r="B133" s="723"/>
      <c r="C133" s="723"/>
      <c r="D133" s="723"/>
      <c r="E133" s="723"/>
      <c r="F133" s="723"/>
      <c r="G133" s="723"/>
      <c r="H133" s="723"/>
      <c r="I133" s="723"/>
      <c r="J133" s="723"/>
      <c r="K133" s="723"/>
      <c r="L133" s="723"/>
      <c r="M133" s="723"/>
      <c r="O133" s="723"/>
    </row>
    <row r="134" spans="1:15">
      <c r="A134" s="723"/>
      <c r="B134" s="723"/>
      <c r="C134" s="723"/>
      <c r="D134" s="723"/>
      <c r="E134" s="723"/>
      <c r="F134" s="723"/>
      <c r="G134" s="723"/>
      <c r="H134" s="723"/>
      <c r="I134" s="723"/>
      <c r="J134" s="723"/>
      <c r="K134" s="723"/>
      <c r="L134" s="723"/>
      <c r="M134" s="723"/>
      <c r="O134" s="723"/>
    </row>
    <row r="135" spans="1:15">
      <c r="A135" s="723"/>
      <c r="B135" s="723"/>
      <c r="C135" s="723"/>
      <c r="D135" s="723"/>
      <c r="E135" s="723"/>
      <c r="F135" s="723"/>
      <c r="G135" s="723"/>
      <c r="H135" s="723"/>
      <c r="I135" s="723"/>
      <c r="J135" s="723"/>
      <c r="K135" s="723"/>
      <c r="L135" s="723"/>
      <c r="M135" s="723"/>
      <c r="O135" s="723"/>
    </row>
    <row r="136" spans="1:15">
      <c r="A136" s="723"/>
      <c r="B136" s="723"/>
      <c r="C136" s="723"/>
      <c r="D136" s="723"/>
      <c r="E136" s="723"/>
      <c r="F136" s="723"/>
      <c r="G136" s="723"/>
      <c r="H136" s="723"/>
      <c r="I136" s="723"/>
      <c r="J136" s="723"/>
      <c r="K136" s="723"/>
      <c r="L136" s="723"/>
      <c r="M136" s="723"/>
      <c r="O136" s="723"/>
    </row>
    <row r="137" spans="1:15">
      <c r="A137" s="723"/>
      <c r="B137" s="723"/>
      <c r="C137" s="723"/>
      <c r="D137" s="723"/>
      <c r="E137" s="723"/>
      <c r="F137" s="723"/>
      <c r="G137" s="723"/>
      <c r="H137" s="723"/>
      <c r="I137" s="723"/>
      <c r="J137" s="723"/>
      <c r="K137" s="723"/>
      <c r="L137" s="723"/>
      <c r="M137" s="723"/>
      <c r="O137" s="723"/>
    </row>
    <row r="138" spans="1:15">
      <c r="A138" s="723"/>
      <c r="B138" s="723"/>
      <c r="C138" s="723"/>
      <c r="D138" s="723"/>
      <c r="E138" s="723"/>
      <c r="F138" s="723"/>
      <c r="G138" s="723"/>
      <c r="H138" s="723"/>
      <c r="I138" s="723"/>
      <c r="J138" s="723"/>
      <c r="K138" s="723"/>
      <c r="L138" s="723"/>
      <c r="M138" s="723"/>
      <c r="O138" s="723"/>
    </row>
    <row r="139" spans="1:15">
      <c r="A139" s="723"/>
      <c r="B139" s="723"/>
      <c r="C139" s="723"/>
      <c r="D139" s="723"/>
      <c r="E139" s="723"/>
      <c r="F139" s="723"/>
      <c r="G139" s="723"/>
      <c r="H139" s="723"/>
      <c r="I139" s="723"/>
      <c r="J139" s="723"/>
      <c r="K139" s="723"/>
      <c r="L139" s="723"/>
      <c r="M139" s="723"/>
      <c r="O139" s="723"/>
    </row>
    <row r="140" spans="1:15">
      <c r="A140" s="723"/>
      <c r="B140" s="723"/>
      <c r="C140" s="723"/>
      <c r="D140" s="723"/>
      <c r="E140" s="723"/>
      <c r="F140" s="723"/>
      <c r="G140" s="723"/>
      <c r="H140" s="723"/>
      <c r="I140" s="723"/>
      <c r="J140" s="723"/>
      <c r="K140" s="723"/>
      <c r="L140" s="723"/>
      <c r="M140" s="723"/>
      <c r="O140" s="723"/>
    </row>
    <row r="141" spans="1:15">
      <c r="A141" s="723"/>
      <c r="B141" s="723"/>
      <c r="C141" s="723"/>
      <c r="D141" s="723"/>
      <c r="E141" s="723"/>
      <c r="F141" s="723"/>
      <c r="G141" s="723"/>
      <c r="H141" s="723"/>
      <c r="I141" s="723"/>
      <c r="J141" s="723"/>
      <c r="K141" s="723"/>
      <c r="L141" s="723"/>
      <c r="M141" s="723"/>
      <c r="O141" s="723"/>
    </row>
    <row r="142" spans="1:15">
      <c r="A142" s="723"/>
      <c r="B142" s="723"/>
      <c r="C142" s="723"/>
      <c r="D142" s="723"/>
      <c r="E142" s="723"/>
      <c r="F142" s="723"/>
      <c r="G142" s="723"/>
      <c r="H142" s="723"/>
      <c r="I142" s="723"/>
      <c r="J142" s="723"/>
      <c r="K142" s="723"/>
      <c r="L142" s="723"/>
      <c r="M142" s="723"/>
      <c r="O142" s="723"/>
    </row>
    <row r="143" spans="1:15">
      <c r="A143" s="723"/>
      <c r="B143" s="723"/>
      <c r="C143" s="723"/>
      <c r="D143" s="723"/>
      <c r="E143" s="723"/>
      <c r="F143" s="723"/>
      <c r="G143" s="723"/>
      <c r="H143" s="723"/>
      <c r="I143" s="723"/>
      <c r="J143" s="723"/>
      <c r="K143" s="723"/>
      <c r="L143" s="723"/>
      <c r="M143" s="723"/>
      <c r="O143" s="723"/>
    </row>
    <row r="144" spans="1:15">
      <c r="A144" s="723"/>
      <c r="B144" s="723"/>
      <c r="C144" s="723"/>
      <c r="D144" s="723"/>
      <c r="E144" s="723"/>
      <c r="F144" s="723"/>
      <c r="G144" s="723"/>
      <c r="H144" s="723"/>
      <c r="I144" s="723"/>
      <c r="J144" s="723"/>
      <c r="K144" s="723"/>
      <c r="L144" s="723"/>
      <c r="M144" s="723"/>
      <c r="O144" s="723"/>
    </row>
    <row r="145" spans="1:15">
      <c r="A145" s="723"/>
      <c r="B145" s="723"/>
      <c r="C145" s="723"/>
      <c r="D145" s="723"/>
      <c r="E145" s="723"/>
      <c r="F145" s="723"/>
      <c r="G145" s="723"/>
      <c r="H145" s="723"/>
      <c r="I145" s="723"/>
      <c r="J145" s="723"/>
      <c r="K145" s="723"/>
      <c r="L145" s="723"/>
      <c r="M145" s="723"/>
      <c r="O145" s="723"/>
    </row>
    <row r="146" spans="1:15">
      <c r="A146" s="723"/>
      <c r="B146" s="723"/>
      <c r="C146" s="723"/>
      <c r="D146" s="723"/>
      <c r="E146" s="723"/>
      <c r="F146" s="723"/>
      <c r="G146" s="723"/>
      <c r="H146" s="723"/>
      <c r="I146" s="723"/>
      <c r="J146" s="723"/>
      <c r="K146" s="723"/>
      <c r="L146" s="723"/>
      <c r="M146" s="723"/>
      <c r="O146" s="723"/>
    </row>
    <row r="147" spans="1:15">
      <c r="A147" s="723"/>
      <c r="B147" s="723"/>
      <c r="C147" s="723"/>
      <c r="D147" s="723"/>
      <c r="E147" s="723"/>
      <c r="F147" s="723"/>
      <c r="G147" s="723"/>
      <c r="H147" s="723"/>
      <c r="I147" s="723"/>
      <c r="J147" s="723"/>
      <c r="K147" s="723"/>
      <c r="L147" s="723"/>
      <c r="M147" s="723"/>
      <c r="O147" s="723"/>
    </row>
    <row r="148" spans="1:15">
      <c r="A148" s="723"/>
      <c r="B148" s="723"/>
      <c r="C148" s="723"/>
      <c r="D148" s="723"/>
      <c r="E148" s="723"/>
      <c r="F148" s="723"/>
      <c r="G148" s="723"/>
      <c r="H148" s="723"/>
      <c r="I148" s="723"/>
      <c r="J148" s="723"/>
      <c r="K148" s="723"/>
      <c r="L148" s="723"/>
      <c r="M148" s="723"/>
      <c r="O148" s="723"/>
    </row>
    <row r="149" spans="1:15">
      <c r="A149" s="723"/>
      <c r="B149" s="723"/>
      <c r="C149" s="723"/>
      <c r="D149" s="723"/>
      <c r="E149" s="723"/>
      <c r="F149" s="723"/>
      <c r="G149" s="723"/>
      <c r="H149" s="723"/>
      <c r="I149" s="723"/>
      <c r="J149" s="723"/>
      <c r="K149" s="723"/>
      <c r="L149" s="723"/>
      <c r="M149" s="723"/>
      <c r="O149" s="723"/>
    </row>
    <row r="150" spans="1:15">
      <c r="A150" s="723"/>
      <c r="B150" s="723"/>
      <c r="C150" s="723"/>
      <c r="D150" s="723"/>
      <c r="E150" s="723"/>
      <c r="F150" s="723"/>
      <c r="G150" s="723"/>
      <c r="H150" s="723"/>
      <c r="I150" s="723"/>
      <c r="J150" s="723"/>
      <c r="K150" s="723"/>
      <c r="L150" s="723"/>
      <c r="M150" s="723"/>
      <c r="O150" s="723"/>
    </row>
    <row r="151" spans="1:15">
      <c r="A151" s="723"/>
      <c r="B151" s="723"/>
      <c r="C151" s="723"/>
      <c r="D151" s="723"/>
      <c r="E151" s="723"/>
      <c r="F151" s="723"/>
      <c r="G151" s="723"/>
      <c r="H151" s="723"/>
      <c r="I151" s="723"/>
      <c r="J151" s="723"/>
      <c r="K151" s="723"/>
      <c r="L151" s="723"/>
      <c r="M151" s="723"/>
      <c r="O151" s="723"/>
    </row>
    <row r="152" spans="1:15">
      <c r="A152" s="723"/>
      <c r="B152" s="723"/>
      <c r="C152" s="723"/>
      <c r="D152" s="723"/>
      <c r="E152" s="723"/>
      <c r="F152" s="723"/>
      <c r="G152" s="723"/>
      <c r="H152" s="723"/>
      <c r="I152" s="723"/>
      <c r="J152" s="723"/>
      <c r="K152" s="723"/>
      <c r="L152" s="723"/>
      <c r="M152" s="723"/>
      <c r="O152" s="723"/>
    </row>
    <row r="153" spans="1:15">
      <c r="A153" s="723"/>
      <c r="B153" s="723"/>
      <c r="C153" s="723"/>
      <c r="D153" s="723"/>
      <c r="E153" s="723"/>
      <c r="F153" s="723"/>
      <c r="G153" s="723"/>
      <c r="H153" s="723"/>
      <c r="I153" s="723"/>
      <c r="J153" s="723"/>
      <c r="K153" s="723"/>
      <c r="L153" s="723"/>
      <c r="M153" s="723"/>
      <c r="O153" s="723"/>
    </row>
    <row r="154" spans="1:15">
      <c r="A154" s="723"/>
      <c r="B154" s="723"/>
      <c r="C154" s="723"/>
      <c r="D154" s="723"/>
      <c r="E154" s="723"/>
      <c r="F154" s="723"/>
      <c r="G154" s="723"/>
      <c r="H154" s="723"/>
      <c r="I154" s="723"/>
      <c r="J154" s="723"/>
      <c r="K154" s="723"/>
      <c r="L154" s="723"/>
      <c r="M154" s="723"/>
      <c r="O154" s="723"/>
    </row>
    <row r="155" spans="1:15">
      <c r="A155" s="723"/>
      <c r="B155" s="723"/>
      <c r="C155" s="723"/>
      <c r="D155" s="723"/>
      <c r="E155" s="723"/>
      <c r="F155" s="723"/>
      <c r="G155" s="723"/>
      <c r="H155" s="723"/>
      <c r="I155" s="723"/>
      <c r="J155" s="723"/>
      <c r="K155" s="723"/>
      <c r="L155" s="723"/>
      <c r="M155" s="723"/>
      <c r="O155" s="723"/>
    </row>
    <row r="156" spans="1:15">
      <c r="A156" s="723"/>
      <c r="B156" s="723"/>
      <c r="C156" s="723"/>
      <c r="D156" s="723"/>
      <c r="E156" s="723"/>
      <c r="F156" s="723"/>
      <c r="G156" s="723"/>
      <c r="H156" s="723"/>
      <c r="I156" s="723"/>
      <c r="J156" s="723"/>
      <c r="K156" s="723"/>
      <c r="L156" s="723"/>
      <c r="M156" s="723"/>
      <c r="O156" s="723"/>
    </row>
    <row r="157" spans="1:15">
      <c r="A157" s="723"/>
      <c r="B157" s="723"/>
      <c r="C157" s="723"/>
      <c r="D157" s="723"/>
      <c r="E157" s="723"/>
      <c r="F157" s="723"/>
      <c r="G157" s="723"/>
      <c r="H157" s="723"/>
      <c r="I157" s="723"/>
      <c r="J157" s="723"/>
      <c r="K157" s="723"/>
      <c r="L157" s="723"/>
      <c r="M157" s="723"/>
      <c r="O157" s="723"/>
    </row>
    <row r="158" spans="1:15">
      <c r="A158" s="723"/>
      <c r="B158" s="723"/>
      <c r="C158" s="723"/>
      <c r="D158" s="723"/>
      <c r="E158" s="723"/>
      <c r="F158" s="723"/>
      <c r="G158" s="723"/>
      <c r="H158" s="723"/>
      <c r="I158" s="723"/>
      <c r="J158" s="723"/>
      <c r="K158" s="723"/>
      <c r="L158" s="723"/>
      <c r="M158" s="723"/>
      <c r="O158" s="723"/>
    </row>
    <row r="159" spans="1:15">
      <c r="A159" s="723"/>
      <c r="B159" s="723"/>
      <c r="C159" s="723"/>
      <c r="D159" s="723"/>
      <c r="E159" s="723"/>
      <c r="F159" s="723"/>
      <c r="G159" s="723"/>
      <c r="H159" s="723"/>
      <c r="I159" s="723"/>
      <c r="J159" s="723"/>
      <c r="K159" s="723"/>
      <c r="L159" s="723"/>
      <c r="M159" s="723"/>
      <c r="O159" s="723"/>
    </row>
    <row r="160" spans="1:15">
      <c r="A160" s="723"/>
      <c r="B160" s="723"/>
      <c r="C160" s="723"/>
      <c r="D160" s="723"/>
      <c r="E160" s="723"/>
      <c r="F160" s="723"/>
      <c r="G160" s="723"/>
      <c r="H160" s="723"/>
      <c r="I160" s="723"/>
      <c r="J160" s="723"/>
      <c r="K160" s="723"/>
      <c r="L160" s="723"/>
      <c r="M160" s="723"/>
      <c r="O160" s="723"/>
    </row>
    <row r="161" spans="1:15">
      <c r="A161" s="723"/>
      <c r="B161" s="723"/>
      <c r="C161" s="723"/>
      <c r="D161" s="723"/>
      <c r="E161" s="723"/>
      <c r="F161" s="723"/>
      <c r="G161" s="723"/>
      <c r="H161" s="723"/>
      <c r="I161" s="723"/>
      <c r="J161" s="723"/>
      <c r="K161" s="723"/>
      <c r="L161" s="723"/>
      <c r="M161" s="723"/>
      <c r="O161" s="723"/>
    </row>
    <row r="162" spans="1:15">
      <c r="A162" s="723"/>
      <c r="B162" s="723"/>
      <c r="C162" s="723"/>
      <c r="D162" s="723"/>
      <c r="E162" s="723"/>
      <c r="F162" s="723"/>
      <c r="G162" s="723"/>
      <c r="H162" s="723"/>
      <c r="I162" s="723"/>
      <c r="J162" s="723"/>
      <c r="K162" s="723"/>
      <c r="L162" s="723"/>
      <c r="M162" s="723"/>
      <c r="O162" s="723"/>
    </row>
    <row r="163" spans="1:15">
      <c r="A163" s="723"/>
      <c r="B163" s="723"/>
      <c r="C163" s="723"/>
      <c r="D163" s="723"/>
      <c r="E163" s="723"/>
      <c r="F163" s="723"/>
      <c r="G163" s="723"/>
      <c r="H163" s="723"/>
      <c r="I163" s="723"/>
      <c r="J163" s="723"/>
      <c r="K163" s="723"/>
      <c r="L163" s="723"/>
      <c r="M163" s="723"/>
      <c r="O163" s="723"/>
    </row>
    <row r="164" spans="1:15">
      <c r="A164" s="723"/>
      <c r="B164" s="723"/>
      <c r="C164" s="723"/>
      <c r="D164" s="723"/>
      <c r="E164" s="723"/>
      <c r="F164" s="723"/>
      <c r="G164" s="723"/>
      <c r="H164" s="723"/>
      <c r="I164" s="723"/>
      <c r="J164" s="723"/>
      <c r="K164" s="723"/>
      <c r="L164" s="723"/>
      <c r="M164" s="723"/>
      <c r="O164" s="723"/>
    </row>
    <row r="165" spans="1:15">
      <c r="A165" s="723"/>
      <c r="B165" s="723"/>
      <c r="C165" s="723"/>
      <c r="D165" s="723"/>
      <c r="E165" s="723"/>
      <c r="F165" s="723"/>
      <c r="G165" s="723"/>
      <c r="H165" s="723"/>
      <c r="I165" s="723"/>
      <c r="J165" s="723"/>
      <c r="K165" s="723"/>
      <c r="L165" s="723"/>
      <c r="M165" s="723"/>
      <c r="O165" s="723"/>
    </row>
    <row r="166" spans="1:15">
      <c r="A166" s="723"/>
      <c r="B166" s="723"/>
      <c r="C166" s="723"/>
      <c r="D166" s="723"/>
      <c r="E166" s="723"/>
      <c r="F166" s="723"/>
      <c r="G166" s="723"/>
      <c r="H166" s="723"/>
      <c r="I166" s="723"/>
      <c r="J166" s="723"/>
      <c r="K166" s="723"/>
      <c r="L166" s="723"/>
      <c r="M166" s="723"/>
      <c r="O166" s="723"/>
    </row>
    <row r="167" spans="1:15">
      <c r="A167" s="723"/>
      <c r="B167" s="723"/>
      <c r="C167" s="723"/>
      <c r="D167" s="723"/>
      <c r="E167" s="723"/>
      <c r="F167" s="723"/>
      <c r="G167" s="723"/>
      <c r="H167" s="723"/>
      <c r="I167" s="723"/>
      <c r="J167" s="723"/>
      <c r="K167" s="723"/>
      <c r="L167" s="723"/>
      <c r="M167" s="723"/>
      <c r="O167" s="723"/>
    </row>
    <row r="168" spans="1:15">
      <c r="A168" s="723"/>
      <c r="B168" s="723"/>
      <c r="C168" s="723"/>
      <c r="D168" s="723"/>
      <c r="E168" s="723"/>
      <c r="F168" s="723"/>
      <c r="G168" s="723"/>
      <c r="H168" s="723"/>
      <c r="I168" s="723"/>
      <c r="J168" s="723"/>
      <c r="K168" s="723"/>
      <c r="L168" s="723"/>
      <c r="M168" s="723"/>
    </row>
  </sheetData>
  <mergeCells count="7">
    <mergeCell ref="J4:K4"/>
    <mergeCell ref="L4:M4"/>
    <mergeCell ref="A35:A37"/>
    <mergeCell ref="B4:C4"/>
    <mergeCell ref="D4:E4"/>
    <mergeCell ref="F4:G4"/>
    <mergeCell ref="H4:I4"/>
  </mergeCells>
  <phoneticPr fontId="3"/>
  <pageMargins left="0.70866141732283472" right="0.70866141732283472" top="0.74803149606299213" bottom="0.74803149606299213" header="0.31496062992125984" footer="0.31496062992125984"/>
  <pageSetup paperSize="9" scale="83" orientation="landscape" verticalDpi="0" r:id="rId1"/>
  <headerFooter>
    <oddFooter>&amp;C２８</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6"/>
  <sheetViews>
    <sheetView topLeftCell="B1" zoomScale="84" zoomScaleNormal="84" workbookViewId="0">
      <selection activeCell="B1" sqref="B1"/>
    </sheetView>
  </sheetViews>
  <sheetFormatPr defaultColWidth="9.625" defaultRowHeight="17.25" customHeight="1"/>
  <cols>
    <col min="1" max="1" width="6.375" style="537" hidden="1" customWidth="1"/>
    <col min="2" max="3" width="13.625" style="537" customWidth="1"/>
    <col min="4" max="6" width="13.625" style="791" customWidth="1"/>
    <col min="7" max="7" width="13.625" style="787" customWidth="1"/>
    <col min="8" max="11" width="13.625" style="537" customWidth="1"/>
    <col min="12" max="12" width="13.625" style="787" customWidth="1"/>
    <col min="13" max="13" width="11.25" style="537" customWidth="1"/>
    <col min="14" max="14" width="9.25" style="537" customWidth="1"/>
    <col min="15" max="15" width="2.375" style="537" customWidth="1"/>
    <col min="16" max="18" width="9.625" style="537" customWidth="1"/>
    <col min="19" max="19" width="5.625" style="537" bestFit="1" customWidth="1"/>
    <col min="20" max="21" width="9.625" style="537" customWidth="1"/>
    <col min="22" max="22" width="3.875" style="537" customWidth="1"/>
    <col min="23" max="23" width="9.625" style="537" customWidth="1"/>
    <col min="24" max="24" width="5.625" style="537" bestFit="1" customWidth="1"/>
    <col min="25" max="16384" width="9.625" style="537"/>
  </cols>
  <sheetData>
    <row r="1" spans="2:29" s="1399" customFormat="1" ht="12.75" customHeight="1">
      <c r="B1" s="1397"/>
      <c r="C1" s="1397"/>
      <c r="D1" s="1397"/>
      <c r="E1" s="1397"/>
      <c r="F1" s="1397"/>
      <c r="G1" s="1397"/>
      <c r="H1" s="1397"/>
      <c r="I1" s="1397"/>
      <c r="J1" s="1397"/>
      <c r="K1" s="1397"/>
      <c r="L1" s="1398"/>
    </row>
    <row r="2" spans="2:29" s="1399" customFormat="1" ht="14.25">
      <c r="B2" s="1377" t="s">
        <v>271</v>
      </c>
      <c r="C2" s="1397"/>
      <c r="D2" s="1397"/>
      <c r="E2" s="1397"/>
      <c r="F2" s="1397"/>
      <c r="G2" s="1397"/>
      <c r="H2" s="1397"/>
      <c r="I2" s="1397"/>
      <c r="J2" s="1397"/>
      <c r="K2" s="1397"/>
      <c r="L2" s="1398"/>
    </row>
    <row r="3" spans="2:29" s="1399" customFormat="1" ht="12.75" customHeight="1" thickBot="1">
      <c r="B3" s="2451"/>
      <c r="C3" s="2451"/>
      <c r="D3" s="2451"/>
      <c r="E3" s="2451"/>
      <c r="F3" s="2451"/>
      <c r="G3" s="2451"/>
      <c r="H3" s="2451"/>
      <c r="I3" s="2451"/>
      <c r="J3" s="2451"/>
      <c r="K3" s="2451"/>
      <c r="L3" s="1450" t="s">
        <v>272</v>
      </c>
    </row>
    <row r="4" spans="2:29" s="19" customFormat="1" ht="14.25" customHeight="1">
      <c r="B4" s="1171"/>
      <c r="C4" s="2452" t="s">
        <v>273</v>
      </c>
      <c r="D4" s="2453"/>
      <c r="E4" s="2453"/>
      <c r="F4" s="2453"/>
      <c r="G4" s="2454"/>
      <c r="H4" s="2455" t="s">
        <v>274</v>
      </c>
      <c r="I4" s="2453"/>
      <c r="J4" s="2453"/>
      <c r="K4" s="2453"/>
      <c r="L4" s="2454"/>
    </row>
    <row r="5" spans="2:29" s="760" customFormat="1" ht="14.25" thickBot="1">
      <c r="B5" s="1254"/>
      <c r="C5" s="1250" t="s">
        <v>275</v>
      </c>
      <c r="D5" s="762" t="s">
        <v>276</v>
      </c>
      <c r="E5" s="762" t="s">
        <v>139</v>
      </c>
      <c r="F5" s="762" t="s">
        <v>258</v>
      </c>
      <c r="G5" s="763" t="s">
        <v>335</v>
      </c>
      <c r="H5" s="761" t="s">
        <v>275</v>
      </c>
      <c r="I5" s="764" t="s">
        <v>276</v>
      </c>
      <c r="J5" s="764" t="s">
        <v>139</v>
      </c>
      <c r="K5" s="764" t="s">
        <v>258</v>
      </c>
      <c r="L5" s="763" t="s">
        <v>335</v>
      </c>
    </row>
    <row r="6" spans="2:29" s="765" customFormat="1" ht="19.5" customHeight="1">
      <c r="B6" s="1255" t="s">
        <v>445</v>
      </c>
      <c r="C6" s="1251">
        <f>SUM(C12:C23)</f>
        <v>8938</v>
      </c>
      <c r="D6" s="1251">
        <f t="shared" ref="D6:F6" si="0">SUM(D12:D23)</f>
        <v>67445</v>
      </c>
      <c r="E6" s="1251">
        <f t="shared" si="0"/>
        <v>2584</v>
      </c>
      <c r="F6" s="1251">
        <f t="shared" si="0"/>
        <v>78967</v>
      </c>
      <c r="G6" s="769">
        <v>-6.9</v>
      </c>
      <c r="H6" s="770">
        <f>SUM(H12:H23)</f>
        <v>19194</v>
      </c>
      <c r="I6" s="770">
        <f t="shared" ref="I6:K6" si="1">SUM(I12:I23)</f>
        <v>55194</v>
      </c>
      <c r="J6" s="770">
        <f t="shared" si="1"/>
        <v>258</v>
      </c>
      <c r="K6" s="770">
        <f t="shared" si="1"/>
        <v>74646</v>
      </c>
      <c r="L6" s="769">
        <v>-6.6</v>
      </c>
      <c r="M6" s="766"/>
      <c r="N6" s="766"/>
      <c r="O6" s="766"/>
      <c r="P6" s="766"/>
      <c r="Q6" s="766"/>
      <c r="R6" s="766"/>
      <c r="S6" s="766"/>
      <c r="T6" s="766"/>
      <c r="U6" s="766"/>
      <c r="V6" s="766"/>
      <c r="W6" s="766"/>
      <c r="X6" s="766"/>
      <c r="Y6" s="766"/>
      <c r="Z6" s="766"/>
      <c r="AA6" s="766"/>
      <c r="AB6" s="766"/>
      <c r="AC6" s="766"/>
    </row>
    <row r="7" spans="2:29" s="19" customFormat="1" ht="19.5" customHeight="1">
      <c r="B7" s="1255" t="s">
        <v>444</v>
      </c>
      <c r="C7" s="1251">
        <f>SUM(C24:C35)</f>
        <v>8204</v>
      </c>
      <c r="D7" s="1251">
        <f t="shared" ref="D7:F7" si="2">SUM(D24:D35)</f>
        <v>59562</v>
      </c>
      <c r="E7" s="1251">
        <f t="shared" si="2"/>
        <v>2225</v>
      </c>
      <c r="F7" s="1251">
        <f t="shared" si="2"/>
        <v>69991</v>
      </c>
      <c r="G7" s="769">
        <f>(F7/F6-1)*100</f>
        <v>-11.366773462332368</v>
      </c>
      <c r="H7" s="770">
        <f>SUM(H24:H35)</f>
        <v>17174</v>
      </c>
      <c r="I7" s="770">
        <f t="shared" ref="I7:K7" si="3">SUM(I24:I35)</f>
        <v>46232</v>
      </c>
      <c r="J7" s="770">
        <f t="shared" si="3"/>
        <v>249</v>
      </c>
      <c r="K7" s="770">
        <f t="shared" si="3"/>
        <v>63655</v>
      </c>
      <c r="L7" s="769">
        <f>(K7/K6-1)*100</f>
        <v>-14.724164724164723</v>
      </c>
      <c r="M7" s="20"/>
      <c r="N7" s="20"/>
      <c r="O7" s="20"/>
      <c r="P7" s="20"/>
      <c r="Q7" s="20"/>
      <c r="R7" s="20"/>
      <c r="S7" s="20"/>
      <c r="T7" s="20"/>
      <c r="U7" s="20"/>
      <c r="V7" s="20"/>
      <c r="W7" s="20"/>
      <c r="X7" s="20"/>
      <c r="Y7" s="20"/>
      <c r="Z7" s="20"/>
      <c r="AA7" s="20"/>
      <c r="AB7" s="20"/>
      <c r="AC7" s="20"/>
    </row>
    <row r="8" spans="2:29" s="19" customFormat="1" ht="19.5" hidden="1" customHeight="1">
      <c r="B8" s="1255" t="s">
        <v>448</v>
      </c>
      <c r="C8" s="1251" t="e">
        <f>SUM(#REF!)</f>
        <v>#REF!</v>
      </c>
      <c r="D8" s="768" t="e">
        <f>SUM(#REF!)</f>
        <v>#REF!</v>
      </c>
      <c r="E8" s="768" t="e">
        <f>SUM(#REF!)</f>
        <v>#REF!</v>
      </c>
      <c r="F8" s="768" t="e">
        <f>SUM(#REF!)</f>
        <v>#REF!</v>
      </c>
      <c r="G8" s="769" t="e">
        <f>(F8/F7-1)*100</f>
        <v>#REF!</v>
      </c>
      <c r="H8" s="770" t="e">
        <f>SUM(#REF!)</f>
        <v>#REF!</v>
      </c>
      <c r="I8" s="768" t="e">
        <f>SUM(#REF!)</f>
        <v>#REF!</v>
      </c>
      <c r="J8" s="768" t="e">
        <f>SUM(#REF!)</f>
        <v>#REF!</v>
      </c>
      <c r="K8" s="771" t="e">
        <f>SUM(#REF!)</f>
        <v>#REF!</v>
      </c>
      <c r="L8" s="769" t="e">
        <f>(K8/K7-1)*100</f>
        <v>#REF!</v>
      </c>
      <c r="M8" s="20"/>
      <c r="N8" s="20"/>
      <c r="O8" s="20"/>
      <c r="P8" s="20"/>
      <c r="Q8" s="20"/>
      <c r="R8" s="20"/>
      <c r="S8" s="20"/>
      <c r="T8" s="20"/>
      <c r="U8" s="20"/>
      <c r="V8" s="20"/>
      <c r="W8" s="20"/>
      <c r="X8" s="20"/>
      <c r="Y8" s="20"/>
      <c r="Z8" s="20"/>
      <c r="AA8" s="20"/>
      <c r="AB8" s="20"/>
      <c r="AC8" s="20"/>
    </row>
    <row r="9" spans="2:29" s="20" customFormat="1" ht="19.5" hidden="1" customHeight="1">
      <c r="B9" s="1036" t="s">
        <v>323</v>
      </c>
      <c r="C9" s="1123">
        <v>659</v>
      </c>
      <c r="D9" s="357">
        <v>5399</v>
      </c>
      <c r="E9" s="357">
        <v>202</v>
      </c>
      <c r="F9" s="357">
        <f t="shared" ref="F9" si="4">SUM(C9:E9)</f>
        <v>6260</v>
      </c>
      <c r="G9" s="772">
        <v>-11.531938948558507</v>
      </c>
      <c r="H9" s="773">
        <v>1427</v>
      </c>
      <c r="I9" s="773">
        <v>4410</v>
      </c>
      <c r="J9" s="773">
        <v>25</v>
      </c>
      <c r="K9" s="774">
        <f t="shared" ref="K9:K35" si="5">SUM(H9,I9,J9)</f>
        <v>5862</v>
      </c>
      <c r="L9" s="775">
        <v>-14.69732246798603</v>
      </c>
      <c r="M9" s="3"/>
      <c r="N9" s="3"/>
      <c r="O9" s="3"/>
    </row>
    <row r="10" spans="2:29" s="20" customFormat="1" ht="19.5" hidden="1" customHeight="1">
      <c r="B10" s="1037">
        <v>2</v>
      </c>
      <c r="C10" s="1252">
        <v>743</v>
      </c>
      <c r="D10" s="776">
        <v>6344</v>
      </c>
      <c r="E10" s="776">
        <v>244</v>
      </c>
      <c r="F10" s="776">
        <f t="shared" ref="F10:F21" si="6">SUM(C10:E10)</f>
        <v>7331</v>
      </c>
      <c r="G10" s="769">
        <v>-11.621458710066301</v>
      </c>
      <c r="H10" s="770">
        <v>1511</v>
      </c>
      <c r="I10" s="770">
        <v>5327</v>
      </c>
      <c r="J10" s="770">
        <v>20</v>
      </c>
      <c r="K10" s="768">
        <f t="shared" si="5"/>
        <v>6858</v>
      </c>
      <c r="L10" s="777">
        <v>-13.474640423921269</v>
      </c>
      <c r="M10" s="3"/>
      <c r="N10" s="3"/>
      <c r="O10" s="3"/>
    </row>
    <row r="11" spans="2:29" s="20" customFormat="1" ht="19.5" hidden="1" customHeight="1">
      <c r="B11" s="1037">
        <v>3</v>
      </c>
      <c r="C11" s="1252">
        <v>994</v>
      </c>
      <c r="D11" s="776">
        <v>8599</v>
      </c>
      <c r="E11" s="776">
        <v>357</v>
      </c>
      <c r="F11" s="776">
        <f t="shared" si="6"/>
        <v>9950</v>
      </c>
      <c r="G11" s="769">
        <v>-9.4796215429403201</v>
      </c>
      <c r="H11" s="770">
        <v>2020</v>
      </c>
      <c r="I11" s="770">
        <v>6904</v>
      </c>
      <c r="J11" s="770">
        <v>25</v>
      </c>
      <c r="K11" s="768">
        <f t="shared" si="5"/>
        <v>8949</v>
      </c>
      <c r="L11" s="777">
        <v>-2.6224156692056577</v>
      </c>
      <c r="M11" s="3"/>
      <c r="N11" s="3"/>
      <c r="O11" s="3"/>
    </row>
    <row r="12" spans="2:29" s="20" customFormat="1" ht="19.5" customHeight="1">
      <c r="B12" s="1036" t="s">
        <v>447</v>
      </c>
      <c r="C12" s="1123">
        <v>608</v>
      </c>
      <c r="D12" s="357">
        <v>4084</v>
      </c>
      <c r="E12" s="357">
        <v>188</v>
      </c>
      <c r="F12" s="357">
        <f t="shared" si="6"/>
        <v>4880</v>
      </c>
      <c r="G12" s="772">
        <v>-22.845849802371543</v>
      </c>
      <c r="H12" s="773">
        <v>1133</v>
      </c>
      <c r="I12" s="773">
        <v>3042</v>
      </c>
      <c r="J12" s="773">
        <v>13</v>
      </c>
      <c r="K12" s="774">
        <f t="shared" si="5"/>
        <v>4188</v>
      </c>
      <c r="L12" s="775">
        <v>-35.089894606323625</v>
      </c>
      <c r="M12" s="3"/>
      <c r="N12" s="3"/>
      <c r="O12" s="3"/>
    </row>
    <row r="13" spans="2:29" s="20" customFormat="1" ht="19.5" customHeight="1">
      <c r="B13" s="1037">
        <v>5</v>
      </c>
      <c r="C13" s="1252">
        <v>580</v>
      </c>
      <c r="D13" s="776">
        <v>3399</v>
      </c>
      <c r="E13" s="776">
        <v>150</v>
      </c>
      <c r="F13" s="776">
        <f t="shared" si="6"/>
        <v>4129</v>
      </c>
      <c r="G13" s="769">
        <v>-38.133053640994909</v>
      </c>
      <c r="H13" s="770">
        <v>987</v>
      </c>
      <c r="I13" s="770">
        <v>1970</v>
      </c>
      <c r="J13" s="770">
        <v>12</v>
      </c>
      <c r="K13" s="768">
        <f t="shared" si="5"/>
        <v>2969</v>
      </c>
      <c r="L13" s="777">
        <v>-53.623867541393324</v>
      </c>
      <c r="M13" s="3"/>
      <c r="N13" s="3"/>
      <c r="O13" s="3"/>
    </row>
    <row r="14" spans="2:29" s="20" customFormat="1" ht="19.5" customHeight="1">
      <c r="B14" s="1037">
        <v>6</v>
      </c>
      <c r="C14" s="1252">
        <v>737</v>
      </c>
      <c r="D14" s="776">
        <v>5124</v>
      </c>
      <c r="E14" s="776">
        <v>148</v>
      </c>
      <c r="F14" s="776">
        <f t="shared" si="6"/>
        <v>6009</v>
      </c>
      <c r="G14" s="769">
        <v>-18.797297297297298</v>
      </c>
      <c r="H14" s="770">
        <v>1576</v>
      </c>
      <c r="I14" s="770">
        <v>4317</v>
      </c>
      <c r="J14" s="770">
        <v>16</v>
      </c>
      <c r="K14" s="768">
        <f t="shared" si="5"/>
        <v>5909</v>
      </c>
      <c r="L14" s="777">
        <v>-18.010267795199109</v>
      </c>
      <c r="M14" s="3"/>
      <c r="N14" s="3"/>
      <c r="O14" s="3"/>
    </row>
    <row r="15" spans="2:29" s="20" customFormat="1" ht="19.5" customHeight="1">
      <c r="B15" s="1036">
        <v>7</v>
      </c>
      <c r="C15" s="1123">
        <v>671</v>
      </c>
      <c r="D15" s="357">
        <v>5469</v>
      </c>
      <c r="E15" s="357">
        <v>178</v>
      </c>
      <c r="F15" s="357">
        <f t="shared" si="6"/>
        <v>6318</v>
      </c>
      <c r="G15" s="772">
        <v>-19.740853658536583</v>
      </c>
      <c r="H15" s="773">
        <v>1500</v>
      </c>
      <c r="I15" s="773">
        <v>4887</v>
      </c>
      <c r="J15" s="773">
        <v>19</v>
      </c>
      <c r="K15" s="774">
        <f t="shared" si="5"/>
        <v>6406</v>
      </c>
      <c r="L15" s="775">
        <v>-5.8356607379097429</v>
      </c>
      <c r="M15" s="3"/>
      <c r="N15" s="3"/>
      <c r="O15" s="3"/>
    </row>
    <row r="16" spans="2:29" s="20" customFormat="1" ht="19.5" customHeight="1">
      <c r="B16" s="1037">
        <v>8</v>
      </c>
      <c r="C16" s="1252">
        <v>620</v>
      </c>
      <c r="D16" s="776">
        <v>4649</v>
      </c>
      <c r="E16" s="776">
        <v>138</v>
      </c>
      <c r="F16" s="776">
        <f t="shared" si="6"/>
        <v>5407</v>
      </c>
      <c r="G16" s="769">
        <v>-18.667268351383871</v>
      </c>
      <c r="H16" s="770">
        <v>1305</v>
      </c>
      <c r="I16" s="770">
        <v>3982</v>
      </c>
      <c r="J16" s="770">
        <v>13</v>
      </c>
      <c r="K16" s="768">
        <f t="shared" si="5"/>
        <v>5300</v>
      </c>
      <c r="L16" s="777">
        <v>-11.930874044533068</v>
      </c>
      <c r="M16" s="3"/>
      <c r="N16" s="3"/>
      <c r="O16" s="3"/>
    </row>
    <row r="17" spans="2:15" s="20" customFormat="1" ht="19.5" customHeight="1">
      <c r="B17" s="1037">
        <v>9</v>
      </c>
      <c r="C17" s="1252">
        <v>850</v>
      </c>
      <c r="D17" s="776">
        <v>6685</v>
      </c>
      <c r="E17" s="776">
        <v>206</v>
      </c>
      <c r="F17" s="776">
        <f t="shared" si="6"/>
        <v>7741</v>
      </c>
      <c r="G17" s="769">
        <v>-21.074632952691687</v>
      </c>
      <c r="H17" s="770">
        <v>1879</v>
      </c>
      <c r="I17" s="770">
        <v>5553</v>
      </c>
      <c r="J17" s="770">
        <v>26</v>
      </c>
      <c r="K17" s="768">
        <f t="shared" si="5"/>
        <v>7458</v>
      </c>
      <c r="L17" s="777">
        <v>-15.880893300248145</v>
      </c>
      <c r="M17" s="3"/>
      <c r="N17" s="3"/>
      <c r="O17" s="3"/>
    </row>
    <row r="18" spans="2:15" s="20" customFormat="1" ht="19.5" customHeight="1">
      <c r="B18" s="1036">
        <v>10</v>
      </c>
      <c r="C18" s="1123">
        <v>769</v>
      </c>
      <c r="D18" s="357">
        <v>5947</v>
      </c>
      <c r="E18" s="357">
        <v>200</v>
      </c>
      <c r="F18" s="357">
        <f t="shared" si="6"/>
        <v>6916</v>
      </c>
      <c r="G18" s="772">
        <v>44.20350291909925</v>
      </c>
      <c r="H18" s="773">
        <v>1605</v>
      </c>
      <c r="I18" s="773">
        <v>4616</v>
      </c>
      <c r="J18" s="773">
        <v>27</v>
      </c>
      <c r="K18" s="774">
        <f t="shared" si="5"/>
        <v>6248</v>
      </c>
      <c r="L18" s="775">
        <v>24.165341812400641</v>
      </c>
      <c r="M18" s="3"/>
      <c r="N18" s="3"/>
      <c r="O18" s="3"/>
    </row>
    <row r="19" spans="2:15" s="20" customFormat="1" ht="19.5" customHeight="1">
      <c r="B19" s="1037">
        <v>11</v>
      </c>
      <c r="C19" s="1252">
        <v>746</v>
      </c>
      <c r="D19" s="776">
        <v>6026</v>
      </c>
      <c r="E19" s="776">
        <v>228</v>
      </c>
      <c r="F19" s="776">
        <f t="shared" si="6"/>
        <v>7000</v>
      </c>
      <c r="G19" s="769">
        <v>19.392802319631585</v>
      </c>
      <c r="H19" s="770">
        <v>2113</v>
      </c>
      <c r="I19" s="770">
        <v>4629</v>
      </c>
      <c r="J19" s="770">
        <v>20</v>
      </c>
      <c r="K19" s="768">
        <f t="shared" si="5"/>
        <v>6762</v>
      </c>
      <c r="L19" s="777">
        <v>9.7905504140282531</v>
      </c>
      <c r="M19" s="3"/>
      <c r="N19" s="3"/>
      <c r="O19" s="3"/>
    </row>
    <row r="20" spans="2:15" s="20" customFormat="1" ht="19.5" customHeight="1">
      <c r="B20" s="1037">
        <v>12</v>
      </c>
      <c r="C20" s="1252">
        <v>764</v>
      </c>
      <c r="D20" s="776">
        <v>5804</v>
      </c>
      <c r="E20" s="776">
        <v>268</v>
      </c>
      <c r="F20" s="776">
        <f t="shared" si="6"/>
        <v>6836</v>
      </c>
      <c r="G20" s="769">
        <v>15.590125126817721</v>
      </c>
      <c r="H20" s="770">
        <v>1669</v>
      </c>
      <c r="I20" s="770">
        <v>4587</v>
      </c>
      <c r="J20" s="770">
        <v>21</v>
      </c>
      <c r="K20" s="768">
        <f t="shared" si="5"/>
        <v>6277</v>
      </c>
      <c r="L20" s="777">
        <v>18.52341389728096</v>
      </c>
      <c r="M20" s="3"/>
      <c r="N20" s="3"/>
      <c r="O20" s="3"/>
    </row>
    <row r="21" spans="2:15" s="20" customFormat="1" ht="19.5" customHeight="1">
      <c r="B21" s="1036" t="s">
        <v>324</v>
      </c>
      <c r="C21" s="1123">
        <v>642</v>
      </c>
      <c r="D21" s="357">
        <v>5843</v>
      </c>
      <c r="E21" s="357">
        <v>187</v>
      </c>
      <c r="F21" s="357">
        <f t="shared" si="6"/>
        <v>6672</v>
      </c>
      <c r="G21" s="772">
        <f t="shared" ref="G21:G35" si="7">(F21/F9-1)*100</f>
        <v>6.5814696485622992</v>
      </c>
      <c r="H21" s="773">
        <v>1557</v>
      </c>
      <c r="I21" s="773">
        <v>4624</v>
      </c>
      <c r="J21" s="773">
        <v>35</v>
      </c>
      <c r="K21" s="774">
        <f t="shared" si="5"/>
        <v>6216</v>
      </c>
      <c r="L21" s="775">
        <f t="shared" ref="L21:L35" si="8">(K21/K9-1)*100</f>
        <v>6.0388945752303025</v>
      </c>
      <c r="M21" s="3"/>
      <c r="N21" s="3"/>
      <c r="O21" s="3"/>
    </row>
    <row r="22" spans="2:15" s="20" customFormat="1" ht="19.5" customHeight="1">
      <c r="B22" s="1037">
        <v>2</v>
      </c>
      <c r="C22" s="1252">
        <v>778</v>
      </c>
      <c r="D22" s="776">
        <v>6158</v>
      </c>
      <c r="E22" s="776">
        <v>251</v>
      </c>
      <c r="F22" s="776">
        <f t="shared" ref="F22:F35" si="9">SUM(C22:E22)</f>
        <v>7187</v>
      </c>
      <c r="G22" s="769">
        <f t="shared" si="7"/>
        <v>-1.9642613558859656</v>
      </c>
      <c r="H22" s="770">
        <v>1730</v>
      </c>
      <c r="I22" s="770">
        <v>5740</v>
      </c>
      <c r="J22" s="770">
        <v>26</v>
      </c>
      <c r="K22" s="768">
        <f t="shared" si="5"/>
        <v>7496</v>
      </c>
      <c r="L22" s="777">
        <f t="shared" si="8"/>
        <v>9.3030037911927757</v>
      </c>
      <c r="M22" s="3"/>
      <c r="N22" s="3"/>
      <c r="O22" s="3"/>
    </row>
    <row r="23" spans="2:15" s="20" customFormat="1" ht="19.5" customHeight="1">
      <c r="B23" s="1037">
        <v>3</v>
      </c>
      <c r="C23" s="1252">
        <v>1173</v>
      </c>
      <c r="D23" s="776">
        <v>8257</v>
      </c>
      <c r="E23" s="776">
        <v>442</v>
      </c>
      <c r="F23" s="776">
        <f t="shared" si="9"/>
        <v>9872</v>
      </c>
      <c r="G23" s="769">
        <f t="shared" si="7"/>
        <v>-0.78391959798994604</v>
      </c>
      <c r="H23" s="770">
        <v>2140</v>
      </c>
      <c r="I23" s="770">
        <v>7247</v>
      </c>
      <c r="J23" s="770">
        <v>30</v>
      </c>
      <c r="K23" s="768">
        <f t="shared" si="5"/>
        <v>9417</v>
      </c>
      <c r="L23" s="777">
        <f t="shared" si="8"/>
        <v>5.2296345960442414</v>
      </c>
      <c r="M23" s="3"/>
      <c r="N23" s="3"/>
      <c r="O23" s="3"/>
    </row>
    <row r="24" spans="2:15" s="20" customFormat="1" ht="19.5" customHeight="1">
      <c r="B24" s="1036">
        <v>4</v>
      </c>
      <c r="C24" s="1123">
        <v>637</v>
      </c>
      <c r="D24" s="357">
        <v>4919</v>
      </c>
      <c r="E24" s="357">
        <v>134</v>
      </c>
      <c r="F24" s="357">
        <f t="shared" si="9"/>
        <v>5690</v>
      </c>
      <c r="G24" s="772">
        <f t="shared" si="7"/>
        <v>16.5983606557377</v>
      </c>
      <c r="H24" s="773">
        <v>1523</v>
      </c>
      <c r="I24" s="773">
        <v>4223</v>
      </c>
      <c r="J24" s="773">
        <v>22</v>
      </c>
      <c r="K24" s="774">
        <f t="shared" si="5"/>
        <v>5768</v>
      </c>
      <c r="L24" s="775">
        <f t="shared" si="8"/>
        <v>37.726838586437438</v>
      </c>
      <c r="M24" s="3"/>
      <c r="N24" s="3"/>
      <c r="O24" s="3"/>
    </row>
    <row r="25" spans="2:15" s="20" customFormat="1" ht="19.5" customHeight="1">
      <c r="B25" s="1037">
        <v>5</v>
      </c>
      <c r="C25" s="1252">
        <v>649</v>
      </c>
      <c r="D25" s="776">
        <v>4229</v>
      </c>
      <c r="E25" s="776">
        <v>170</v>
      </c>
      <c r="F25" s="776">
        <f t="shared" si="9"/>
        <v>5048</v>
      </c>
      <c r="G25" s="769">
        <f t="shared" si="7"/>
        <v>22.257205134415116</v>
      </c>
      <c r="H25" s="770">
        <v>1341</v>
      </c>
      <c r="I25" s="770">
        <v>3569</v>
      </c>
      <c r="J25" s="770">
        <v>14</v>
      </c>
      <c r="K25" s="768">
        <f t="shared" si="5"/>
        <v>4924</v>
      </c>
      <c r="L25" s="777">
        <f>(K25/K13-1)*100</f>
        <v>65.84708656113169</v>
      </c>
      <c r="M25" s="3"/>
      <c r="N25" s="3"/>
      <c r="O25" s="3"/>
    </row>
    <row r="26" spans="2:15" s="20" customFormat="1" ht="19.5" customHeight="1">
      <c r="B26" s="1037">
        <v>6</v>
      </c>
      <c r="C26" s="1252">
        <v>760</v>
      </c>
      <c r="D26" s="776">
        <v>4843</v>
      </c>
      <c r="E26" s="776">
        <v>193</v>
      </c>
      <c r="F26" s="776">
        <f t="shared" si="9"/>
        <v>5796</v>
      </c>
      <c r="G26" s="769">
        <f t="shared" si="7"/>
        <v>-3.5446829755366949</v>
      </c>
      <c r="H26" s="770">
        <v>1750</v>
      </c>
      <c r="I26" s="770">
        <v>3929</v>
      </c>
      <c r="J26" s="770">
        <v>24</v>
      </c>
      <c r="K26" s="768">
        <f t="shared" si="5"/>
        <v>5703</v>
      </c>
      <c r="L26" s="777">
        <f>(K26/K14-1)*100</f>
        <v>-3.4862074801150778</v>
      </c>
      <c r="M26" s="3"/>
      <c r="N26" s="3"/>
      <c r="O26" s="3"/>
    </row>
    <row r="27" spans="2:15" s="20" customFormat="1" ht="19.5" customHeight="1">
      <c r="B27" s="1036">
        <v>7</v>
      </c>
      <c r="C27" s="1123">
        <v>751</v>
      </c>
      <c r="D27" s="357">
        <v>5379</v>
      </c>
      <c r="E27" s="357">
        <v>179</v>
      </c>
      <c r="F27" s="357">
        <f t="shared" si="9"/>
        <v>6309</v>
      </c>
      <c r="G27" s="772">
        <f t="shared" si="7"/>
        <v>-0.14245014245014564</v>
      </c>
      <c r="H27" s="773">
        <v>1533</v>
      </c>
      <c r="I27" s="773">
        <v>3857</v>
      </c>
      <c r="J27" s="773">
        <v>14</v>
      </c>
      <c r="K27" s="774">
        <f t="shared" si="5"/>
        <v>5404</v>
      </c>
      <c r="L27" s="775">
        <f t="shared" si="8"/>
        <v>-15.641586013112708</v>
      </c>
      <c r="M27" s="3"/>
      <c r="N27" s="3"/>
      <c r="O27" s="3"/>
    </row>
    <row r="28" spans="2:15" s="20" customFormat="1" ht="19.5" customHeight="1">
      <c r="B28" s="1037">
        <v>8</v>
      </c>
      <c r="C28" s="1252">
        <v>654</v>
      </c>
      <c r="D28" s="776">
        <v>4719</v>
      </c>
      <c r="E28" s="776">
        <v>172</v>
      </c>
      <c r="F28" s="776">
        <f t="shared" si="9"/>
        <v>5545</v>
      </c>
      <c r="G28" s="769">
        <f t="shared" si="7"/>
        <v>2.552247087109305</v>
      </c>
      <c r="H28" s="770">
        <v>1130</v>
      </c>
      <c r="I28" s="770">
        <v>3375</v>
      </c>
      <c r="J28" s="770">
        <v>22</v>
      </c>
      <c r="K28" s="768">
        <f t="shared" si="5"/>
        <v>4527</v>
      </c>
      <c r="L28" s="777">
        <f t="shared" si="8"/>
        <v>-14.584905660377355</v>
      </c>
      <c r="M28" s="3"/>
      <c r="N28" s="3"/>
      <c r="O28" s="3"/>
    </row>
    <row r="29" spans="2:15" s="20" customFormat="1" ht="19.5" customHeight="1">
      <c r="B29" s="1037">
        <v>9</v>
      </c>
      <c r="C29" s="1252">
        <v>741</v>
      </c>
      <c r="D29" s="776">
        <v>4143</v>
      </c>
      <c r="E29" s="776">
        <v>185</v>
      </c>
      <c r="F29" s="776">
        <f t="shared" si="9"/>
        <v>5069</v>
      </c>
      <c r="G29" s="769">
        <f t="shared" si="7"/>
        <v>-34.517504198423978</v>
      </c>
      <c r="H29" s="770">
        <v>1181</v>
      </c>
      <c r="I29" s="770">
        <v>3348</v>
      </c>
      <c r="J29" s="770">
        <v>19</v>
      </c>
      <c r="K29" s="768">
        <f t="shared" si="5"/>
        <v>4548</v>
      </c>
      <c r="L29" s="777">
        <f t="shared" si="8"/>
        <v>-39.018503620273535</v>
      </c>
      <c r="M29" s="3"/>
      <c r="N29" s="3"/>
      <c r="O29" s="3"/>
    </row>
    <row r="30" spans="2:15" s="20" customFormat="1" ht="19.5" customHeight="1">
      <c r="B30" s="1036">
        <v>10</v>
      </c>
      <c r="C30" s="1123">
        <v>595</v>
      </c>
      <c r="D30" s="357">
        <v>3846</v>
      </c>
      <c r="E30" s="357">
        <v>187</v>
      </c>
      <c r="F30" s="357">
        <f t="shared" si="9"/>
        <v>4628</v>
      </c>
      <c r="G30" s="772">
        <f t="shared" si="7"/>
        <v>-33.082706766917291</v>
      </c>
      <c r="H30" s="773">
        <v>990</v>
      </c>
      <c r="I30" s="773">
        <v>3039</v>
      </c>
      <c r="J30" s="773">
        <v>18</v>
      </c>
      <c r="K30" s="774">
        <f t="shared" si="5"/>
        <v>4047</v>
      </c>
      <c r="L30" s="775">
        <f t="shared" si="8"/>
        <v>-35.227272727272727</v>
      </c>
      <c r="M30" s="3"/>
      <c r="N30" s="3"/>
      <c r="O30" s="3"/>
    </row>
    <row r="31" spans="2:15" s="20" customFormat="1" ht="19.5" customHeight="1">
      <c r="B31" s="1037">
        <v>11</v>
      </c>
      <c r="C31" s="1252">
        <v>674</v>
      </c>
      <c r="D31" s="776">
        <v>5180</v>
      </c>
      <c r="E31" s="776">
        <v>191</v>
      </c>
      <c r="F31" s="776">
        <f t="shared" si="9"/>
        <v>6045</v>
      </c>
      <c r="G31" s="769">
        <f t="shared" si="7"/>
        <v>-13.642857142857146</v>
      </c>
      <c r="H31" s="770">
        <v>1519</v>
      </c>
      <c r="I31" s="770">
        <v>4058</v>
      </c>
      <c r="J31" s="770">
        <v>25</v>
      </c>
      <c r="K31" s="768">
        <f t="shared" si="5"/>
        <v>5602</v>
      </c>
      <c r="L31" s="777">
        <f t="shared" si="8"/>
        <v>-17.154687962141381</v>
      </c>
      <c r="M31" s="3"/>
      <c r="N31" s="3"/>
      <c r="O31" s="3"/>
    </row>
    <row r="32" spans="2:15" s="20" customFormat="1" ht="19.5" customHeight="1">
      <c r="B32" s="1037">
        <v>12</v>
      </c>
      <c r="C32" s="1252">
        <v>622</v>
      </c>
      <c r="D32" s="776">
        <v>5217</v>
      </c>
      <c r="E32" s="776">
        <v>169</v>
      </c>
      <c r="F32" s="776">
        <f t="shared" si="9"/>
        <v>6008</v>
      </c>
      <c r="G32" s="769">
        <f t="shared" si="7"/>
        <v>-12.112346401404327</v>
      </c>
      <c r="H32" s="770">
        <v>1383</v>
      </c>
      <c r="I32" s="770">
        <v>3819</v>
      </c>
      <c r="J32" s="770">
        <v>13</v>
      </c>
      <c r="K32" s="768">
        <f t="shared" si="5"/>
        <v>5215</v>
      </c>
      <c r="L32" s="777">
        <f t="shared" si="8"/>
        <v>-16.918910307471723</v>
      </c>
      <c r="M32" s="3"/>
      <c r="N32" s="3"/>
      <c r="O32" s="3"/>
    </row>
    <row r="33" spans="1:16" s="20" customFormat="1" ht="19.5" customHeight="1">
      <c r="B33" s="1036" t="s">
        <v>450</v>
      </c>
      <c r="C33" s="1123">
        <v>621</v>
      </c>
      <c r="D33" s="357">
        <v>5125</v>
      </c>
      <c r="E33" s="357">
        <v>180</v>
      </c>
      <c r="F33" s="357">
        <f t="shared" si="9"/>
        <v>5926</v>
      </c>
      <c r="G33" s="772">
        <f t="shared" si="7"/>
        <v>-11.181055155875297</v>
      </c>
      <c r="H33" s="773">
        <v>1390</v>
      </c>
      <c r="I33" s="773">
        <v>3648</v>
      </c>
      <c r="J33" s="773">
        <v>21</v>
      </c>
      <c r="K33" s="774">
        <f t="shared" si="5"/>
        <v>5059</v>
      </c>
      <c r="L33" s="775">
        <f t="shared" si="8"/>
        <v>-18.613256113256117</v>
      </c>
      <c r="M33" s="3"/>
      <c r="N33" s="3"/>
      <c r="O33" s="3"/>
    </row>
    <row r="34" spans="1:16" s="20" customFormat="1" ht="19.5" customHeight="1">
      <c r="B34" s="1037">
        <v>2</v>
      </c>
      <c r="C34" s="1252">
        <v>598</v>
      </c>
      <c r="D34" s="776">
        <v>4850</v>
      </c>
      <c r="E34" s="776">
        <v>190</v>
      </c>
      <c r="F34" s="776">
        <f t="shared" si="9"/>
        <v>5638</v>
      </c>
      <c r="G34" s="769">
        <f t="shared" si="7"/>
        <v>-21.552803673299014</v>
      </c>
      <c r="H34" s="770">
        <v>1609</v>
      </c>
      <c r="I34" s="770">
        <v>4074</v>
      </c>
      <c r="J34" s="770">
        <v>21</v>
      </c>
      <c r="K34" s="768">
        <f t="shared" si="5"/>
        <v>5704</v>
      </c>
      <c r="L34" s="777">
        <f t="shared" si="8"/>
        <v>-23.906083244397013</v>
      </c>
      <c r="M34" s="3"/>
      <c r="N34" s="3"/>
      <c r="O34" s="3"/>
    </row>
    <row r="35" spans="1:16" s="20" customFormat="1" ht="19.5" customHeight="1" thickBot="1">
      <c r="B35" s="1037">
        <v>3</v>
      </c>
      <c r="C35" s="1252">
        <v>902</v>
      </c>
      <c r="D35" s="776">
        <v>7112</v>
      </c>
      <c r="E35" s="776">
        <v>275</v>
      </c>
      <c r="F35" s="776">
        <f t="shared" si="9"/>
        <v>8289</v>
      </c>
      <c r="G35" s="769">
        <f t="shared" si="7"/>
        <v>-16.035251215559153</v>
      </c>
      <c r="H35" s="770">
        <v>1825</v>
      </c>
      <c r="I35" s="770">
        <v>5293</v>
      </c>
      <c r="J35" s="770">
        <v>36</v>
      </c>
      <c r="K35" s="768">
        <f t="shared" si="5"/>
        <v>7154</v>
      </c>
      <c r="L35" s="777">
        <f t="shared" si="8"/>
        <v>-24.031007751937985</v>
      </c>
      <c r="M35" s="3"/>
      <c r="N35" s="3"/>
      <c r="O35" s="3"/>
    </row>
    <row r="36" spans="1:16" s="19" customFormat="1" ht="18" thickBot="1">
      <c r="B36" s="2256" t="s">
        <v>390</v>
      </c>
      <c r="C36" s="1253" t="s">
        <v>277</v>
      </c>
      <c r="D36" s="778"/>
      <c r="E36" s="778"/>
      <c r="F36" s="778"/>
      <c r="G36" s="778"/>
      <c r="H36" s="778"/>
      <c r="I36" s="778"/>
      <c r="J36" s="778"/>
      <c r="K36" s="778"/>
      <c r="L36" s="779"/>
      <c r="M36" s="16"/>
      <c r="N36" s="16"/>
      <c r="O36" s="16"/>
      <c r="P36" s="20"/>
    </row>
    <row r="37" spans="1:16" s="19" customFormat="1" ht="15" customHeight="1">
      <c r="B37" s="2100"/>
      <c r="C37" s="780" t="s">
        <v>278</v>
      </c>
      <c r="D37" s="781"/>
      <c r="E37" s="781"/>
      <c r="F37" s="781"/>
      <c r="G37" s="781"/>
      <c r="H37" s="781"/>
      <c r="I37" s="781"/>
      <c r="J37" s="781"/>
      <c r="K37" s="781"/>
      <c r="L37" s="782"/>
      <c r="M37" s="16"/>
      <c r="N37" s="16"/>
      <c r="O37" s="16"/>
      <c r="P37" s="20"/>
    </row>
    <row r="38" spans="1:16" s="19" customFormat="1" ht="15" customHeight="1">
      <c r="B38" s="2312"/>
      <c r="C38" s="780" t="s">
        <v>279</v>
      </c>
      <c r="D38" s="781"/>
      <c r="E38" s="781"/>
      <c r="F38" s="781"/>
      <c r="G38" s="781"/>
      <c r="H38" s="781"/>
      <c r="I38" s="781"/>
      <c r="J38" s="781"/>
      <c r="K38" s="781"/>
      <c r="L38" s="782"/>
      <c r="M38" s="3"/>
      <c r="N38" s="3"/>
      <c r="O38" s="3"/>
    </row>
    <row r="39" spans="1:16" s="19" customFormat="1" ht="15" customHeight="1" thickBot="1">
      <c r="B39" s="2101"/>
      <c r="C39" s="1170"/>
      <c r="D39" s="783"/>
      <c r="E39" s="783"/>
      <c r="F39" s="783"/>
      <c r="G39" s="783"/>
      <c r="H39" s="783"/>
      <c r="I39" s="783"/>
      <c r="J39" s="783"/>
      <c r="K39" s="783"/>
      <c r="L39" s="784"/>
      <c r="M39" s="3"/>
      <c r="N39" s="3"/>
      <c r="O39" s="3"/>
    </row>
    <row r="40" spans="1:16" ht="13.5">
      <c r="A40" s="26"/>
      <c r="B40" s="24"/>
      <c r="C40" s="24"/>
      <c r="D40" s="785"/>
      <c r="E40" s="785"/>
      <c r="F40" s="785"/>
      <c r="G40" s="27"/>
      <c r="H40" s="24"/>
      <c r="I40" s="24"/>
      <c r="J40" s="24"/>
      <c r="K40" s="24"/>
      <c r="L40" s="27"/>
      <c r="M40" s="539"/>
      <c r="N40" s="539"/>
    </row>
    <row r="41" spans="1:16" ht="13.5">
      <c r="A41" s="26"/>
      <c r="B41" s="26"/>
      <c r="C41" s="26"/>
      <c r="D41" s="786"/>
      <c r="E41" s="786"/>
      <c r="F41" s="786"/>
      <c r="G41" s="25"/>
      <c r="H41" s="26"/>
      <c r="I41" s="26"/>
      <c r="J41" s="26"/>
      <c r="K41" s="26"/>
      <c r="L41" s="25"/>
    </row>
    <row r="42" spans="1:16" ht="17.25" customHeight="1">
      <c r="A42" s="26"/>
      <c r="B42" s="26"/>
      <c r="C42" s="26"/>
      <c r="D42" s="786"/>
      <c r="E42" s="786"/>
      <c r="F42" s="786"/>
      <c r="G42" s="25"/>
      <c r="H42" s="26"/>
      <c r="I42" s="26"/>
      <c r="J42" s="26"/>
      <c r="K42" s="26"/>
      <c r="L42" s="25"/>
    </row>
    <row r="43" spans="1:16" ht="17.25" customHeight="1">
      <c r="A43" s="26"/>
      <c r="B43" s="26"/>
      <c r="C43" s="26"/>
      <c r="D43" s="786"/>
      <c r="E43" s="786"/>
      <c r="F43" s="786"/>
      <c r="G43" s="25"/>
      <c r="H43" s="26"/>
      <c r="I43" s="26"/>
      <c r="J43" s="26"/>
      <c r="K43" s="26"/>
      <c r="L43" s="25"/>
    </row>
    <row r="56" spans="4:12" ht="17.25" customHeight="1">
      <c r="D56" s="757"/>
      <c r="E56"/>
      <c r="F56" s="757"/>
      <c r="G56"/>
      <c r="J56" s="593"/>
    </row>
    <row r="57" spans="4:12" ht="17.25" customHeight="1">
      <c r="D57" s="788"/>
      <c r="E57" s="789"/>
      <c r="F57" s="789"/>
      <c r="L57" s="790"/>
    </row>
    <row r="58" spans="4:12" ht="17.25" customHeight="1">
      <c r="D58" s="789"/>
      <c r="E58" s="789"/>
      <c r="G58" s="790"/>
    </row>
    <row r="74" spans="1:1" ht="17.25" customHeight="1">
      <c r="A74" s="554" t="s">
        <v>280</v>
      </c>
    </row>
    <row r="75" spans="1:1" ht="17.25" customHeight="1">
      <c r="A75" s="554"/>
    </row>
    <row r="76" spans="1:1" ht="17.25" customHeight="1">
      <c r="A76" s="554"/>
    </row>
    <row r="77" spans="1:1" ht="17.25" customHeight="1">
      <c r="A77" s="554"/>
    </row>
    <row r="78" spans="1:1" ht="17.25" customHeight="1">
      <c r="A78" s="554"/>
    </row>
    <row r="79" spans="1:1" ht="17.25" customHeight="1">
      <c r="A79" s="554"/>
    </row>
    <row r="80" spans="1:1" ht="17.25" customHeight="1">
      <c r="A80" s="554"/>
    </row>
    <row r="81" spans="1:1" ht="17.25" customHeight="1">
      <c r="A81" s="554"/>
    </row>
    <row r="82" spans="1:1" ht="17.25" customHeight="1">
      <c r="A82" s="554"/>
    </row>
    <row r="83" spans="1:1" ht="17.25" customHeight="1">
      <c r="A83" s="554"/>
    </row>
    <row r="84" spans="1:1" ht="17.25" customHeight="1">
      <c r="A84" s="554"/>
    </row>
    <row r="85" spans="1:1" ht="17.25" customHeight="1">
      <c r="A85" s="554"/>
    </row>
    <row r="86" spans="1:1" ht="17.25" customHeight="1">
      <c r="A86" s="554" t="s">
        <v>281</v>
      </c>
    </row>
  </sheetData>
  <mergeCells count="4">
    <mergeCell ref="B36:B39"/>
    <mergeCell ref="B3:K3"/>
    <mergeCell ref="C4:G4"/>
    <mergeCell ref="H4:L4"/>
  </mergeCells>
  <phoneticPr fontId="3"/>
  <pageMargins left="0.70866141732283472" right="0.70866141732283472" top="0.74803149606299213" bottom="0.74803149606299213" header="0.31496062992125984" footer="0.31496062992125984"/>
  <pageSetup paperSize="9" scale="84" orientation="landscape" verticalDpi="0" r:id="rId1"/>
  <headerFooter>
    <oddFooter>&amp;C２９</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8"/>
  <sheetViews>
    <sheetView workbookViewId="0"/>
  </sheetViews>
  <sheetFormatPr defaultColWidth="6" defaultRowHeight="17.25" customHeight="1"/>
  <cols>
    <col min="1" max="1" width="13.625" style="554" customWidth="1"/>
    <col min="2" max="3" width="9.5" style="554" customWidth="1"/>
    <col min="4" max="4" width="8.75" style="554" customWidth="1"/>
    <col min="5" max="6" width="9.5" style="554" customWidth="1"/>
    <col min="7" max="7" width="8.75" style="554" customWidth="1"/>
    <col min="8" max="9" width="9.375" style="554" customWidth="1"/>
    <col min="10" max="10" width="8.75" style="554" customWidth="1"/>
    <col min="11" max="11" width="9.375" style="554" customWidth="1"/>
    <col min="12" max="12" width="9.375" style="554" bestFit="1" customWidth="1"/>
    <col min="13" max="13" width="8.75" style="554" customWidth="1"/>
    <col min="14" max="15" width="9.375" style="554" customWidth="1"/>
    <col min="16" max="17" width="8.75" style="554" customWidth="1"/>
    <col min="18" max="18" width="9.625" style="854" bestFit="1" customWidth="1"/>
    <col min="19" max="19" width="8.875" style="554" customWidth="1"/>
    <col min="20" max="20" width="11" style="854" bestFit="1" customWidth="1"/>
    <col min="21" max="21" width="9.25" style="554" bestFit="1" customWidth="1"/>
    <col min="22" max="22" width="6.125" style="554" customWidth="1"/>
    <col min="23" max="23" width="11" style="554" customWidth="1"/>
    <col min="24" max="24" width="8.625" style="554" customWidth="1"/>
    <col min="25" max="25" width="6.375" style="554" customWidth="1"/>
    <col min="26" max="26" width="8.875" style="554" customWidth="1"/>
    <col min="27" max="27" width="8.125" style="554" customWidth="1"/>
    <col min="28" max="28" width="6.875" style="554" customWidth="1"/>
    <col min="29" max="29" width="7" style="554" customWidth="1"/>
    <col min="30" max="16384" width="6" style="554"/>
  </cols>
  <sheetData>
    <row r="1" spans="1:25" s="1399" customFormat="1" ht="18" customHeight="1">
      <c r="A1" s="1415"/>
      <c r="B1" s="1415"/>
      <c r="C1" s="1415"/>
      <c r="D1" s="1415"/>
      <c r="E1" s="1415"/>
      <c r="L1" s="1400"/>
      <c r="R1" s="1398"/>
      <c r="T1" s="1398"/>
    </row>
    <row r="2" spans="1:25" s="1399" customFormat="1" ht="18" customHeight="1">
      <c r="A2" s="1397" t="s">
        <v>282</v>
      </c>
      <c r="B2" s="1397"/>
      <c r="C2" s="1397"/>
      <c r="D2" s="1397"/>
      <c r="E2" s="1397"/>
      <c r="R2" s="1398"/>
      <c r="T2" s="1398"/>
    </row>
    <row r="3" spans="1:25" s="1399" customFormat="1" ht="18" customHeight="1" thickBot="1">
      <c r="A3" s="1397"/>
      <c r="B3" s="1397"/>
      <c r="C3" s="1397"/>
      <c r="D3" s="1397"/>
      <c r="E3" s="1397"/>
      <c r="F3" s="1400"/>
      <c r="G3" s="1400"/>
      <c r="H3" s="1400"/>
      <c r="I3" s="1400"/>
      <c r="J3" s="1400"/>
      <c r="K3" s="1400"/>
      <c r="L3" s="1400"/>
      <c r="M3" s="1400"/>
      <c r="N3" s="1400"/>
      <c r="O3" s="1400"/>
      <c r="P3" s="1400"/>
      <c r="Q3" s="1400"/>
      <c r="R3" s="1401"/>
      <c r="T3" s="1452"/>
      <c r="U3" s="1451" t="s">
        <v>283</v>
      </c>
    </row>
    <row r="4" spans="1:25" s="794" customFormat="1" ht="18" customHeight="1">
      <c r="A4" s="1260"/>
      <c r="B4" s="2465" t="s">
        <v>284</v>
      </c>
      <c r="C4" s="2466"/>
      <c r="D4" s="2466"/>
      <c r="E4" s="2466"/>
      <c r="F4" s="2466"/>
      <c r="G4" s="2467"/>
      <c r="H4" s="2468" t="s">
        <v>285</v>
      </c>
      <c r="I4" s="2457"/>
      <c r="J4" s="2457"/>
      <c r="K4" s="2469" t="s">
        <v>286</v>
      </c>
      <c r="L4" s="2457"/>
      <c r="M4" s="2470"/>
      <c r="N4" s="2474" t="s">
        <v>287</v>
      </c>
      <c r="O4" s="2457"/>
      <c r="P4" s="2475"/>
      <c r="Q4" s="2456" t="s">
        <v>266</v>
      </c>
      <c r="R4" s="2457"/>
      <c r="S4" s="2457"/>
      <c r="T4" s="2457"/>
      <c r="U4" s="2458"/>
      <c r="V4" s="793"/>
    </row>
    <row r="5" spans="1:25" s="794" customFormat="1" ht="18" customHeight="1">
      <c r="A5" s="1261"/>
      <c r="B5" s="2462" t="s">
        <v>288</v>
      </c>
      <c r="C5" s="2463"/>
      <c r="D5" s="2464"/>
      <c r="E5" s="2463" t="s">
        <v>289</v>
      </c>
      <c r="F5" s="2463"/>
      <c r="G5" s="2464"/>
      <c r="H5" s="2459"/>
      <c r="I5" s="2460"/>
      <c r="J5" s="2460"/>
      <c r="K5" s="2471"/>
      <c r="L5" s="2472"/>
      <c r="M5" s="2473"/>
      <c r="N5" s="2460"/>
      <c r="O5" s="2460"/>
      <c r="P5" s="2476"/>
      <c r="Q5" s="2459"/>
      <c r="R5" s="2460"/>
      <c r="S5" s="2460"/>
      <c r="T5" s="2460"/>
      <c r="U5" s="2461"/>
    </row>
    <row r="6" spans="1:25" s="802" customFormat="1" ht="29.25" thickBot="1">
      <c r="A6" s="1262"/>
      <c r="B6" s="1256" t="s">
        <v>290</v>
      </c>
      <c r="C6" s="796" t="s">
        <v>291</v>
      </c>
      <c r="D6" s="797" t="s">
        <v>292</v>
      </c>
      <c r="E6" s="795" t="s">
        <v>293</v>
      </c>
      <c r="F6" s="796" t="s">
        <v>294</v>
      </c>
      <c r="G6" s="797" t="s">
        <v>295</v>
      </c>
      <c r="H6" s="795" t="s">
        <v>293</v>
      </c>
      <c r="I6" s="796" t="s">
        <v>296</v>
      </c>
      <c r="J6" s="797" t="s">
        <v>292</v>
      </c>
      <c r="K6" s="795" t="s">
        <v>297</v>
      </c>
      <c r="L6" s="796" t="s">
        <v>298</v>
      </c>
      <c r="M6" s="798" t="s">
        <v>295</v>
      </c>
      <c r="N6" s="795" t="s">
        <v>293</v>
      </c>
      <c r="O6" s="796" t="s">
        <v>298</v>
      </c>
      <c r="P6" s="797" t="s">
        <v>295</v>
      </c>
      <c r="Q6" s="795" t="s">
        <v>297</v>
      </c>
      <c r="R6" s="1116" t="s">
        <v>335</v>
      </c>
      <c r="S6" s="796" t="s">
        <v>298</v>
      </c>
      <c r="T6" s="1116" t="s">
        <v>335</v>
      </c>
      <c r="U6" s="799" t="s">
        <v>299</v>
      </c>
      <c r="V6" s="800"/>
      <c r="W6" s="801"/>
    </row>
    <row r="7" spans="1:25" s="812" customFormat="1" ht="21" customHeight="1">
      <c r="A7" s="1822" t="s">
        <v>435</v>
      </c>
      <c r="B7" s="1257">
        <f>SUM(B12:B23)</f>
        <v>5316</v>
      </c>
      <c r="C7" s="774">
        <f>SUM(C12:C23)</f>
        <v>1007</v>
      </c>
      <c r="D7" s="804">
        <f t="shared" ref="D7:D8" si="0">B7/C7</f>
        <v>5.2790466732869907</v>
      </c>
      <c r="E7" s="773">
        <f>SUM(E12:E23)</f>
        <v>869</v>
      </c>
      <c r="F7" s="774">
        <f>SUM(F12:F23)</f>
        <v>93</v>
      </c>
      <c r="G7" s="805">
        <f t="shared" ref="G7:G8" si="1">E7/F7</f>
        <v>9.344086021505376</v>
      </c>
      <c r="H7" s="806">
        <f>SUM(H12:H23,31)</f>
        <v>732</v>
      </c>
      <c r="I7" s="774">
        <f>SUM(I12:I23,70)</f>
        <v>146</v>
      </c>
      <c r="J7" s="804">
        <f t="shared" ref="J7:J8" si="2">H7/I7</f>
        <v>5.0136986301369859</v>
      </c>
      <c r="K7" s="773">
        <f>SUM(K12:K23)</f>
        <v>201</v>
      </c>
      <c r="L7" s="774">
        <f>SUM(L12:L23)</f>
        <v>65</v>
      </c>
      <c r="M7" s="805">
        <f t="shared" ref="M7:M8" si="3">K7/L7</f>
        <v>3.0923076923076924</v>
      </c>
      <c r="N7" s="803">
        <f>SUM(N12:N23)</f>
        <v>311</v>
      </c>
      <c r="O7" s="774">
        <f>SUM(O12:O23)</f>
        <v>121</v>
      </c>
      <c r="P7" s="804">
        <f t="shared" ref="P7:P8" si="4">N7/O7</f>
        <v>2.5702479338842976</v>
      </c>
      <c r="Q7" s="357">
        <f t="shared" ref="Q7:Q8" si="5">SUM(B7,E7,H7,K7,N7)</f>
        <v>7429</v>
      </c>
      <c r="R7" s="807">
        <v>4.7</v>
      </c>
      <c r="S7" s="808">
        <f t="shared" ref="S7:S8" si="6">SUM(C7,F7,I7,L7,O7)</f>
        <v>1432</v>
      </c>
      <c r="T7" s="807">
        <v>-0.8</v>
      </c>
      <c r="U7" s="809">
        <f t="shared" ref="U7:U8" si="7">Q7/S7</f>
        <v>5.1878491620111733</v>
      </c>
      <c r="V7" s="810"/>
      <c r="W7" s="780"/>
      <c r="X7" s="780"/>
      <c r="Y7" s="811"/>
    </row>
    <row r="8" spans="1:25" s="812" customFormat="1" ht="21" customHeight="1">
      <c r="A8" s="1823" t="s">
        <v>444</v>
      </c>
      <c r="B8" s="1251">
        <f>SUM(B24:B35)</f>
        <v>6002</v>
      </c>
      <c r="C8" s="768">
        <f>SUM(C24:C35)</f>
        <v>925</v>
      </c>
      <c r="D8" s="813">
        <f t="shared" si="0"/>
        <v>6.488648648648649</v>
      </c>
      <c r="E8" s="770">
        <f>SUM(E24:E35)</f>
        <v>1141</v>
      </c>
      <c r="F8" s="768">
        <f>SUM(F24:F35)</f>
        <v>31</v>
      </c>
      <c r="G8" s="814">
        <f t="shared" si="1"/>
        <v>36.806451612903224</v>
      </c>
      <c r="H8" s="815">
        <f>SUM(H24:H35,59)</f>
        <v>853</v>
      </c>
      <c r="I8" s="768">
        <f>SUM(I24:I35,104)</f>
        <v>176</v>
      </c>
      <c r="J8" s="813">
        <f t="shared" si="2"/>
        <v>4.8465909090909092</v>
      </c>
      <c r="K8" s="770">
        <f>SUM(K24:K35)</f>
        <v>149</v>
      </c>
      <c r="L8" s="768">
        <f>SUM(L24:L35)</f>
        <v>79</v>
      </c>
      <c r="M8" s="814">
        <f t="shared" si="3"/>
        <v>1.8860759493670887</v>
      </c>
      <c r="N8" s="1910">
        <f>SUM(N24:N35)</f>
        <v>310</v>
      </c>
      <c r="O8" s="1911">
        <f>SUM(O24:O35)</f>
        <v>118</v>
      </c>
      <c r="P8" s="813">
        <f t="shared" si="4"/>
        <v>2.6271186440677967</v>
      </c>
      <c r="Q8" s="776">
        <f t="shared" si="5"/>
        <v>8455</v>
      </c>
      <c r="R8" s="816">
        <f>(Q8/Q7-1)*100</f>
        <v>13.810741687979533</v>
      </c>
      <c r="S8" s="817">
        <f t="shared" si="6"/>
        <v>1329</v>
      </c>
      <c r="T8" s="816">
        <f t="shared" ref="T8" si="8">(S8/S7-1)*100</f>
        <v>-7.192737430167595</v>
      </c>
      <c r="U8" s="818">
        <f t="shared" si="7"/>
        <v>6.3619262603461246</v>
      </c>
      <c r="V8" s="810"/>
      <c r="W8" s="780"/>
      <c r="X8" s="780"/>
      <c r="Y8" s="811"/>
    </row>
    <row r="9" spans="1:25" s="812" customFormat="1" ht="21" hidden="1" customHeight="1">
      <c r="A9" s="1036" t="s">
        <v>323</v>
      </c>
      <c r="B9" s="1257">
        <v>482</v>
      </c>
      <c r="C9" s="774">
        <v>70</v>
      </c>
      <c r="D9" s="804">
        <f t="shared" ref="D9:D35" si="9">B9/C9</f>
        <v>6.8857142857142861</v>
      </c>
      <c r="E9" s="773">
        <v>71</v>
      </c>
      <c r="F9" s="774">
        <v>4</v>
      </c>
      <c r="G9" s="805">
        <f t="shared" ref="G9:G35" si="10">E9/F9</f>
        <v>17.75</v>
      </c>
      <c r="H9" s="806">
        <v>39</v>
      </c>
      <c r="I9" s="774">
        <v>10</v>
      </c>
      <c r="J9" s="804">
        <f t="shared" ref="J9:J35" si="11">H9/I9</f>
        <v>3.9</v>
      </c>
      <c r="K9" s="773">
        <v>20</v>
      </c>
      <c r="L9" s="774">
        <v>7</v>
      </c>
      <c r="M9" s="805">
        <f t="shared" ref="M9:M23" si="12">K9/L9</f>
        <v>2.8571428571428572</v>
      </c>
      <c r="N9" s="803">
        <v>20</v>
      </c>
      <c r="O9" s="774">
        <v>10</v>
      </c>
      <c r="P9" s="804">
        <f t="shared" ref="P9:P23" si="13">N9/O9</f>
        <v>2</v>
      </c>
      <c r="Q9" s="357">
        <f t="shared" ref="Q9:Q35" si="14">SUM(B9,E9,H9,K9,N9)</f>
        <v>632</v>
      </c>
      <c r="R9" s="807">
        <v>10.489510489510479</v>
      </c>
      <c r="S9" s="808">
        <f t="shared" ref="S9:S35" si="15">SUM(C9,F9,I9,L9,O9)</f>
        <v>101</v>
      </c>
      <c r="T9" s="807">
        <v>7.4468085106383031</v>
      </c>
      <c r="U9" s="809">
        <f t="shared" ref="U9:U32" si="16">Q9/S9</f>
        <v>6.2574257425742577</v>
      </c>
      <c r="V9" s="810"/>
      <c r="W9" s="780"/>
      <c r="X9" s="780"/>
      <c r="Y9" s="811"/>
    </row>
    <row r="10" spans="1:25" s="812" customFormat="1" ht="21" hidden="1" customHeight="1">
      <c r="A10" s="1037">
        <v>2</v>
      </c>
      <c r="B10" s="1251">
        <v>477</v>
      </c>
      <c r="C10" s="768">
        <v>80</v>
      </c>
      <c r="D10" s="813">
        <f t="shared" si="9"/>
        <v>5.9625000000000004</v>
      </c>
      <c r="E10" s="770">
        <v>61</v>
      </c>
      <c r="F10" s="768">
        <v>7</v>
      </c>
      <c r="G10" s="814">
        <f t="shared" si="10"/>
        <v>8.7142857142857135</v>
      </c>
      <c r="H10" s="815">
        <v>45</v>
      </c>
      <c r="I10" s="768">
        <v>9</v>
      </c>
      <c r="J10" s="813">
        <f t="shared" si="11"/>
        <v>5</v>
      </c>
      <c r="K10" s="770">
        <v>22</v>
      </c>
      <c r="L10" s="768">
        <v>7</v>
      </c>
      <c r="M10" s="814">
        <f t="shared" si="12"/>
        <v>3.1428571428571428</v>
      </c>
      <c r="N10" s="767">
        <v>17</v>
      </c>
      <c r="O10" s="768">
        <v>8</v>
      </c>
      <c r="P10" s="813">
        <f t="shared" si="13"/>
        <v>2.125</v>
      </c>
      <c r="Q10" s="776">
        <f t="shared" si="14"/>
        <v>622</v>
      </c>
      <c r="R10" s="816">
        <v>1.1382113821138296</v>
      </c>
      <c r="S10" s="817">
        <f t="shared" si="15"/>
        <v>111</v>
      </c>
      <c r="T10" s="816">
        <v>14.432989690721643</v>
      </c>
      <c r="U10" s="818">
        <f t="shared" si="16"/>
        <v>5.6036036036036032</v>
      </c>
      <c r="V10" s="810"/>
      <c r="W10" s="780"/>
      <c r="X10" s="780"/>
      <c r="Y10" s="811"/>
    </row>
    <row r="11" spans="1:25" s="812" customFormat="1" ht="21" hidden="1" customHeight="1">
      <c r="A11" s="1037">
        <v>3</v>
      </c>
      <c r="B11" s="1251">
        <v>498</v>
      </c>
      <c r="C11" s="768">
        <v>80</v>
      </c>
      <c r="D11" s="813">
        <f t="shared" si="9"/>
        <v>6.2249999999999996</v>
      </c>
      <c r="E11" s="770">
        <v>63</v>
      </c>
      <c r="F11" s="768">
        <v>11</v>
      </c>
      <c r="G11" s="814">
        <f t="shared" si="10"/>
        <v>5.7272727272727275</v>
      </c>
      <c r="H11" s="815">
        <v>34</v>
      </c>
      <c r="I11" s="768">
        <v>6</v>
      </c>
      <c r="J11" s="813">
        <f t="shared" si="11"/>
        <v>5.666666666666667</v>
      </c>
      <c r="K11" s="770">
        <v>23</v>
      </c>
      <c r="L11" s="768">
        <v>6</v>
      </c>
      <c r="M11" s="814">
        <f t="shared" si="12"/>
        <v>3.8333333333333335</v>
      </c>
      <c r="N11" s="767">
        <v>31</v>
      </c>
      <c r="O11" s="768">
        <v>9</v>
      </c>
      <c r="P11" s="813">
        <f t="shared" si="13"/>
        <v>3.4444444444444446</v>
      </c>
      <c r="Q11" s="776">
        <f t="shared" si="14"/>
        <v>649</v>
      </c>
      <c r="R11" s="816">
        <v>4.3408360128617263</v>
      </c>
      <c r="S11" s="817">
        <f t="shared" si="15"/>
        <v>112</v>
      </c>
      <c r="T11" s="816">
        <v>14.285714285714279</v>
      </c>
      <c r="U11" s="818">
        <f t="shared" si="16"/>
        <v>5.7946428571428568</v>
      </c>
      <c r="V11" s="810"/>
      <c r="W11" s="780"/>
      <c r="X11" s="780"/>
      <c r="Y11" s="811"/>
    </row>
    <row r="12" spans="1:25" s="812" customFormat="1" ht="21" customHeight="1">
      <c r="A12" s="1036" t="s">
        <v>447</v>
      </c>
      <c r="B12" s="1257">
        <v>451</v>
      </c>
      <c r="C12" s="774">
        <v>77</v>
      </c>
      <c r="D12" s="804">
        <f t="shared" si="9"/>
        <v>5.8571428571428568</v>
      </c>
      <c r="E12" s="773">
        <v>75</v>
      </c>
      <c r="F12" s="774">
        <v>11</v>
      </c>
      <c r="G12" s="805">
        <f t="shared" si="10"/>
        <v>6.8181818181818183</v>
      </c>
      <c r="H12" s="806">
        <v>58</v>
      </c>
      <c r="I12" s="774">
        <v>5</v>
      </c>
      <c r="J12" s="804">
        <f t="shared" si="11"/>
        <v>11.6</v>
      </c>
      <c r="K12" s="773">
        <v>13</v>
      </c>
      <c r="L12" s="774">
        <v>7</v>
      </c>
      <c r="M12" s="805">
        <f t="shared" si="12"/>
        <v>1.8571428571428572</v>
      </c>
      <c r="N12" s="803">
        <v>35</v>
      </c>
      <c r="O12" s="774">
        <v>10</v>
      </c>
      <c r="P12" s="804">
        <f t="shared" si="13"/>
        <v>3.5</v>
      </c>
      <c r="Q12" s="357">
        <f t="shared" si="14"/>
        <v>632</v>
      </c>
      <c r="R12" s="807">
        <v>10.683012259194392</v>
      </c>
      <c r="S12" s="808">
        <f t="shared" si="15"/>
        <v>110</v>
      </c>
      <c r="T12" s="807">
        <v>1.8518518518518601</v>
      </c>
      <c r="U12" s="809">
        <f t="shared" si="16"/>
        <v>5.7454545454545451</v>
      </c>
      <c r="V12" s="810"/>
      <c r="W12" s="780"/>
      <c r="X12" s="780"/>
      <c r="Y12" s="811"/>
    </row>
    <row r="13" spans="1:25" s="812" customFormat="1" ht="21" customHeight="1">
      <c r="A13" s="1037">
        <v>5</v>
      </c>
      <c r="B13" s="1251">
        <v>460</v>
      </c>
      <c r="C13" s="768">
        <v>74</v>
      </c>
      <c r="D13" s="813">
        <f t="shared" si="9"/>
        <v>6.2162162162162158</v>
      </c>
      <c r="E13" s="770">
        <v>76</v>
      </c>
      <c r="F13" s="768">
        <v>9</v>
      </c>
      <c r="G13" s="814">
        <f t="shared" si="10"/>
        <v>8.4444444444444446</v>
      </c>
      <c r="H13" s="815">
        <v>68</v>
      </c>
      <c r="I13" s="768">
        <v>5</v>
      </c>
      <c r="J13" s="813">
        <f t="shared" si="11"/>
        <v>13.6</v>
      </c>
      <c r="K13" s="770">
        <v>12</v>
      </c>
      <c r="L13" s="768">
        <v>8</v>
      </c>
      <c r="M13" s="814">
        <f t="shared" si="12"/>
        <v>1.5</v>
      </c>
      <c r="N13" s="767">
        <v>35</v>
      </c>
      <c r="O13" s="768">
        <v>9</v>
      </c>
      <c r="P13" s="813">
        <f t="shared" si="13"/>
        <v>3.8888888888888888</v>
      </c>
      <c r="Q13" s="776">
        <f t="shared" si="14"/>
        <v>651</v>
      </c>
      <c r="R13" s="816">
        <v>15.221238938053094</v>
      </c>
      <c r="S13" s="817">
        <f t="shared" si="15"/>
        <v>105</v>
      </c>
      <c r="T13" s="816">
        <v>0.96153846153845812</v>
      </c>
      <c r="U13" s="818">
        <f t="shared" si="16"/>
        <v>6.2</v>
      </c>
      <c r="V13" s="810"/>
      <c r="W13" s="780"/>
      <c r="X13" s="780"/>
      <c r="Y13" s="811"/>
    </row>
    <row r="14" spans="1:25" s="812" customFormat="1" ht="21" customHeight="1">
      <c r="A14" s="1037">
        <v>6</v>
      </c>
      <c r="B14" s="1251">
        <v>459</v>
      </c>
      <c r="C14" s="768">
        <v>77</v>
      </c>
      <c r="D14" s="813">
        <f t="shared" si="9"/>
        <v>5.9610389610389607</v>
      </c>
      <c r="E14" s="770">
        <v>69</v>
      </c>
      <c r="F14" s="768">
        <v>8</v>
      </c>
      <c r="G14" s="814">
        <f t="shared" si="10"/>
        <v>8.625</v>
      </c>
      <c r="H14" s="815">
        <v>83</v>
      </c>
      <c r="I14" s="768">
        <v>6</v>
      </c>
      <c r="J14" s="813">
        <f t="shared" si="11"/>
        <v>13.833333333333334</v>
      </c>
      <c r="K14" s="770">
        <v>12</v>
      </c>
      <c r="L14" s="768">
        <v>7</v>
      </c>
      <c r="M14" s="814">
        <f t="shared" si="12"/>
        <v>1.7142857142857142</v>
      </c>
      <c r="N14" s="767">
        <v>38</v>
      </c>
      <c r="O14" s="768">
        <v>9</v>
      </c>
      <c r="P14" s="813">
        <f t="shared" si="13"/>
        <v>4.2222222222222223</v>
      </c>
      <c r="Q14" s="776">
        <f t="shared" si="14"/>
        <v>661</v>
      </c>
      <c r="R14" s="816">
        <v>11.092436974789921</v>
      </c>
      <c r="S14" s="817">
        <f t="shared" si="15"/>
        <v>107</v>
      </c>
      <c r="T14" s="816">
        <v>0</v>
      </c>
      <c r="U14" s="818">
        <f t="shared" si="16"/>
        <v>6.1775700934579438</v>
      </c>
      <c r="V14" s="810"/>
      <c r="W14" s="780"/>
      <c r="X14" s="780"/>
      <c r="Y14" s="811"/>
    </row>
    <row r="15" spans="1:25" s="812" customFormat="1" ht="21" customHeight="1">
      <c r="A15" s="1036">
        <v>7</v>
      </c>
      <c r="B15" s="1257">
        <v>421</v>
      </c>
      <c r="C15" s="774">
        <v>77</v>
      </c>
      <c r="D15" s="804">
        <f t="shared" si="9"/>
        <v>5.4675324675324672</v>
      </c>
      <c r="E15" s="773">
        <v>61</v>
      </c>
      <c r="F15" s="774">
        <v>7</v>
      </c>
      <c r="G15" s="805">
        <f t="shared" si="10"/>
        <v>8.7142857142857135</v>
      </c>
      <c r="H15" s="806">
        <v>68</v>
      </c>
      <c r="I15" s="774">
        <v>5</v>
      </c>
      <c r="J15" s="804">
        <f t="shared" si="11"/>
        <v>13.6</v>
      </c>
      <c r="K15" s="773">
        <v>16</v>
      </c>
      <c r="L15" s="774">
        <v>7</v>
      </c>
      <c r="M15" s="805">
        <f t="shared" si="12"/>
        <v>2.2857142857142856</v>
      </c>
      <c r="N15" s="803">
        <v>35</v>
      </c>
      <c r="O15" s="774">
        <v>10</v>
      </c>
      <c r="P15" s="804">
        <f t="shared" si="13"/>
        <v>3.5</v>
      </c>
      <c r="Q15" s="357">
        <f t="shared" si="14"/>
        <v>601</v>
      </c>
      <c r="R15" s="807">
        <v>2.2108843537415046</v>
      </c>
      <c r="S15" s="808">
        <f t="shared" si="15"/>
        <v>106</v>
      </c>
      <c r="T15" s="807">
        <v>-4.5045045045045029</v>
      </c>
      <c r="U15" s="809">
        <f t="shared" si="16"/>
        <v>5.6698113207547172</v>
      </c>
      <c r="V15" s="810"/>
      <c r="W15" s="780"/>
      <c r="X15" s="780"/>
      <c r="Y15" s="811"/>
    </row>
    <row r="16" spans="1:25" s="812" customFormat="1" ht="21" customHeight="1">
      <c r="A16" s="1037">
        <v>8</v>
      </c>
      <c r="B16" s="1251">
        <v>410</v>
      </c>
      <c r="C16" s="768">
        <v>85</v>
      </c>
      <c r="D16" s="813">
        <f t="shared" si="9"/>
        <v>4.8235294117647056</v>
      </c>
      <c r="E16" s="770">
        <v>56</v>
      </c>
      <c r="F16" s="768">
        <v>7</v>
      </c>
      <c r="G16" s="814">
        <f t="shared" si="10"/>
        <v>8</v>
      </c>
      <c r="H16" s="815">
        <v>62</v>
      </c>
      <c r="I16" s="768">
        <v>5</v>
      </c>
      <c r="J16" s="813">
        <f t="shared" si="11"/>
        <v>12.4</v>
      </c>
      <c r="K16" s="770">
        <v>16</v>
      </c>
      <c r="L16" s="768">
        <v>7</v>
      </c>
      <c r="M16" s="814">
        <f t="shared" si="12"/>
        <v>2.2857142857142856</v>
      </c>
      <c r="N16" s="767">
        <v>19</v>
      </c>
      <c r="O16" s="768">
        <v>10</v>
      </c>
      <c r="P16" s="813">
        <f t="shared" si="13"/>
        <v>1.9</v>
      </c>
      <c r="Q16" s="776">
        <f t="shared" si="14"/>
        <v>563</v>
      </c>
      <c r="R16" s="816">
        <v>-4.2517006802721085</v>
      </c>
      <c r="S16" s="817">
        <f t="shared" si="15"/>
        <v>114</v>
      </c>
      <c r="T16" s="816">
        <v>9.6153846153846256</v>
      </c>
      <c r="U16" s="818">
        <f t="shared" si="16"/>
        <v>4.9385964912280702</v>
      </c>
      <c r="V16" s="810"/>
      <c r="W16" s="780"/>
      <c r="X16" s="780"/>
      <c r="Y16" s="811"/>
    </row>
    <row r="17" spans="1:25" s="812" customFormat="1" ht="21" customHeight="1">
      <c r="A17" s="1037">
        <v>9</v>
      </c>
      <c r="B17" s="1251">
        <v>413</v>
      </c>
      <c r="C17" s="768">
        <v>86</v>
      </c>
      <c r="D17" s="813">
        <f t="shared" si="9"/>
        <v>4.8023255813953485</v>
      </c>
      <c r="E17" s="770">
        <v>55</v>
      </c>
      <c r="F17" s="768">
        <v>8</v>
      </c>
      <c r="G17" s="814">
        <f t="shared" si="10"/>
        <v>6.875</v>
      </c>
      <c r="H17" s="815">
        <v>56</v>
      </c>
      <c r="I17" s="768">
        <v>4</v>
      </c>
      <c r="J17" s="813">
        <f t="shared" si="11"/>
        <v>14</v>
      </c>
      <c r="K17" s="770">
        <v>18</v>
      </c>
      <c r="L17" s="768">
        <v>4</v>
      </c>
      <c r="M17" s="814">
        <f t="shared" si="12"/>
        <v>4.5</v>
      </c>
      <c r="N17" s="767">
        <v>18</v>
      </c>
      <c r="O17" s="768">
        <v>10</v>
      </c>
      <c r="P17" s="813">
        <f t="shared" si="13"/>
        <v>1.8</v>
      </c>
      <c r="Q17" s="776">
        <f t="shared" si="14"/>
        <v>560</v>
      </c>
      <c r="R17" s="816">
        <v>-0.3558718861209953</v>
      </c>
      <c r="S17" s="817">
        <f t="shared" si="15"/>
        <v>112</v>
      </c>
      <c r="T17" s="816">
        <v>-0.88495575221239076</v>
      </c>
      <c r="U17" s="818">
        <f t="shared" si="16"/>
        <v>5</v>
      </c>
      <c r="V17" s="810"/>
      <c r="W17" s="780"/>
      <c r="X17" s="780"/>
      <c r="Y17" s="811"/>
    </row>
    <row r="18" spans="1:25" s="812" customFormat="1" ht="21" customHeight="1">
      <c r="A18" s="1036">
        <v>10</v>
      </c>
      <c r="B18" s="1257">
        <v>456</v>
      </c>
      <c r="C18" s="774">
        <v>87</v>
      </c>
      <c r="D18" s="804">
        <f t="shared" si="9"/>
        <v>5.2413793103448274</v>
      </c>
      <c r="E18" s="773">
        <v>79</v>
      </c>
      <c r="F18" s="774">
        <v>10</v>
      </c>
      <c r="G18" s="805">
        <f t="shared" si="10"/>
        <v>7.9</v>
      </c>
      <c r="H18" s="806">
        <v>55</v>
      </c>
      <c r="I18" s="774">
        <v>9</v>
      </c>
      <c r="J18" s="804">
        <f t="shared" si="11"/>
        <v>6.1111111111111107</v>
      </c>
      <c r="K18" s="773">
        <v>16</v>
      </c>
      <c r="L18" s="774">
        <v>3</v>
      </c>
      <c r="M18" s="805">
        <f t="shared" si="12"/>
        <v>5.333333333333333</v>
      </c>
      <c r="N18" s="803">
        <v>15</v>
      </c>
      <c r="O18" s="774">
        <v>12</v>
      </c>
      <c r="P18" s="804">
        <f t="shared" si="13"/>
        <v>1.25</v>
      </c>
      <c r="Q18" s="357">
        <f t="shared" si="14"/>
        <v>621</v>
      </c>
      <c r="R18" s="807">
        <v>10.4982206405694</v>
      </c>
      <c r="S18" s="808">
        <f t="shared" si="15"/>
        <v>121</v>
      </c>
      <c r="T18" s="807">
        <v>0.83333333333333037</v>
      </c>
      <c r="U18" s="809">
        <f t="shared" si="16"/>
        <v>5.1322314049586772</v>
      </c>
      <c r="V18" s="810"/>
      <c r="W18" s="780"/>
      <c r="X18" s="780"/>
      <c r="Y18" s="811"/>
    </row>
    <row r="19" spans="1:25" s="812" customFormat="1" ht="21" customHeight="1">
      <c r="A19" s="1037">
        <v>11</v>
      </c>
      <c r="B19" s="1251">
        <v>418</v>
      </c>
      <c r="C19" s="768">
        <v>79</v>
      </c>
      <c r="D19" s="813">
        <f t="shared" si="9"/>
        <v>5.2911392405063289</v>
      </c>
      <c r="E19" s="770">
        <v>72</v>
      </c>
      <c r="F19" s="768">
        <v>7</v>
      </c>
      <c r="G19" s="814">
        <f t="shared" si="10"/>
        <v>10.285714285714286</v>
      </c>
      <c r="H19" s="815">
        <v>35</v>
      </c>
      <c r="I19" s="768">
        <v>10</v>
      </c>
      <c r="J19" s="813">
        <f t="shared" si="11"/>
        <v>3.5</v>
      </c>
      <c r="K19" s="770">
        <v>17</v>
      </c>
      <c r="L19" s="768">
        <v>4</v>
      </c>
      <c r="M19" s="814">
        <f t="shared" si="12"/>
        <v>4.25</v>
      </c>
      <c r="N19" s="767">
        <v>31</v>
      </c>
      <c r="O19" s="768">
        <v>15</v>
      </c>
      <c r="P19" s="813">
        <f t="shared" si="13"/>
        <v>2.0666666666666669</v>
      </c>
      <c r="Q19" s="776">
        <f t="shared" si="14"/>
        <v>573</v>
      </c>
      <c r="R19" s="816">
        <v>1.4159292035398341</v>
      </c>
      <c r="S19" s="817">
        <f t="shared" si="15"/>
        <v>115</v>
      </c>
      <c r="T19" s="816">
        <v>6.4814814814814881</v>
      </c>
      <c r="U19" s="818">
        <f t="shared" si="16"/>
        <v>4.982608695652174</v>
      </c>
      <c r="V19" s="810"/>
      <c r="W19" s="780"/>
      <c r="X19" s="780"/>
      <c r="Y19" s="811"/>
    </row>
    <row r="20" spans="1:25" s="812" customFormat="1" ht="21" customHeight="1">
      <c r="A20" s="1037">
        <v>12</v>
      </c>
      <c r="B20" s="1251">
        <v>445</v>
      </c>
      <c r="C20" s="768">
        <v>84</v>
      </c>
      <c r="D20" s="813">
        <f t="shared" si="9"/>
        <v>5.2976190476190474</v>
      </c>
      <c r="E20" s="770">
        <v>93</v>
      </c>
      <c r="F20" s="768">
        <v>10</v>
      </c>
      <c r="G20" s="814">
        <f t="shared" si="10"/>
        <v>9.3000000000000007</v>
      </c>
      <c r="H20" s="815">
        <v>62</v>
      </c>
      <c r="I20" s="768">
        <v>9</v>
      </c>
      <c r="J20" s="813">
        <f t="shared" si="11"/>
        <v>6.8888888888888893</v>
      </c>
      <c r="K20" s="770">
        <v>21</v>
      </c>
      <c r="L20" s="768">
        <v>5</v>
      </c>
      <c r="M20" s="814">
        <f t="shared" si="12"/>
        <v>4.2</v>
      </c>
      <c r="N20" s="767">
        <v>24</v>
      </c>
      <c r="O20" s="768">
        <v>6</v>
      </c>
      <c r="P20" s="813">
        <f t="shared" si="13"/>
        <v>4</v>
      </c>
      <c r="Q20" s="776">
        <f t="shared" si="14"/>
        <v>645</v>
      </c>
      <c r="R20" s="816">
        <v>21.698113207547177</v>
      </c>
      <c r="S20" s="817">
        <f t="shared" si="15"/>
        <v>114</v>
      </c>
      <c r="T20" s="816">
        <v>22.580645161290324</v>
      </c>
      <c r="U20" s="818">
        <f t="shared" si="16"/>
        <v>5.6578947368421053</v>
      </c>
      <c r="V20" s="810"/>
      <c r="W20" s="780"/>
      <c r="X20" s="780"/>
      <c r="Y20" s="811"/>
    </row>
    <row r="21" spans="1:25" s="792" customFormat="1" ht="21" customHeight="1">
      <c r="A21" s="1036" t="s">
        <v>324</v>
      </c>
      <c r="B21" s="1257">
        <v>457</v>
      </c>
      <c r="C21" s="774">
        <v>98</v>
      </c>
      <c r="D21" s="804">
        <f t="shared" si="9"/>
        <v>4.6632653061224492</v>
      </c>
      <c r="E21" s="773">
        <v>82</v>
      </c>
      <c r="F21" s="774">
        <v>7</v>
      </c>
      <c r="G21" s="805">
        <f t="shared" si="10"/>
        <v>11.714285714285714</v>
      </c>
      <c r="H21" s="806">
        <v>51</v>
      </c>
      <c r="I21" s="774">
        <v>8</v>
      </c>
      <c r="J21" s="804">
        <f t="shared" si="11"/>
        <v>6.375</v>
      </c>
      <c r="K21" s="773">
        <v>21</v>
      </c>
      <c r="L21" s="774">
        <v>3</v>
      </c>
      <c r="M21" s="805">
        <f t="shared" si="12"/>
        <v>7</v>
      </c>
      <c r="N21" s="803">
        <v>20</v>
      </c>
      <c r="O21" s="774">
        <v>8</v>
      </c>
      <c r="P21" s="804">
        <f t="shared" si="13"/>
        <v>2.5</v>
      </c>
      <c r="Q21" s="357">
        <f t="shared" si="14"/>
        <v>631</v>
      </c>
      <c r="R21" s="807">
        <f t="shared" ref="R21:R35" si="17">(Q21/Q9-1)*100</f>
        <v>-0.15822784810126667</v>
      </c>
      <c r="S21" s="808">
        <f t="shared" si="15"/>
        <v>124</v>
      </c>
      <c r="T21" s="807">
        <f>(S21/S9-1)*100</f>
        <v>22.772277227722771</v>
      </c>
      <c r="U21" s="809">
        <f t="shared" si="16"/>
        <v>5.088709677419355</v>
      </c>
      <c r="V21" s="819"/>
      <c r="W21" s="780"/>
      <c r="X21" s="780"/>
      <c r="Y21" s="811"/>
    </row>
    <row r="22" spans="1:25" s="792" customFormat="1" ht="21" customHeight="1">
      <c r="A22" s="1037">
        <v>2</v>
      </c>
      <c r="B22" s="1251">
        <v>470</v>
      </c>
      <c r="C22" s="768">
        <v>92</v>
      </c>
      <c r="D22" s="813">
        <f t="shared" si="9"/>
        <v>5.1086956521739131</v>
      </c>
      <c r="E22" s="770">
        <v>79</v>
      </c>
      <c r="F22" s="768">
        <v>5</v>
      </c>
      <c r="G22" s="814">
        <f t="shared" si="10"/>
        <v>15.8</v>
      </c>
      <c r="H22" s="820">
        <v>52</v>
      </c>
      <c r="I22" s="768">
        <v>7</v>
      </c>
      <c r="J22" s="813">
        <f t="shared" si="11"/>
        <v>7.4285714285714288</v>
      </c>
      <c r="K22" s="770">
        <v>20</v>
      </c>
      <c r="L22" s="768">
        <v>4</v>
      </c>
      <c r="M22" s="814">
        <f t="shared" si="12"/>
        <v>5</v>
      </c>
      <c r="N22" s="767">
        <v>23</v>
      </c>
      <c r="O22" s="768">
        <v>10</v>
      </c>
      <c r="P22" s="813">
        <f t="shared" si="13"/>
        <v>2.2999999999999998</v>
      </c>
      <c r="Q22" s="776">
        <f t="shared" si="14"/>
        <v>644</v>
      </c>
      <c r="R22" s="816">
        <f t="shared" si="17"/>
        <v>3.5369774919614239</v>
      </c>
      <c r="S22" s="817">
        <f t="shared" si="15"/>
        <v>118</v>
      </c>
      <c r="T22" s="816">
        <f>(S22/S10-1)*100</f>
        <v>6.3063063063063085</v>
      </c>
      <c r="U22" s="818">
        <f t="shared" si="16"/>
        <v>5.4576271186440675</v>
      </c>
      <c r="V22" s="819"/>
      <c r="W22" s="780"/>
      <c r="X22" s="780"/>
      <c r="Y22" s="811"/>
    </row>
    <row r="23" spans="1:25" s="792" customFormat="1" ht="21" customHeight="1">
      <c r="A23" s="1037">
        <v>3</v>
      </c>
      <c r="B23" s="1258">
        <v>456</v>
      </c>
      <c r="C23" s="822">
        <v>91</v>
      </c>
      <c r="D23" s="823">
        <f t="shared" si="9"/>
        <v>5.0109890109890109</v>
      </c>
      <c r="E23" s="824">
        <v>72</v>
      </c>
      <c r="F23" s="822">
        <v>4</v>
      </c>
      <c r="G23" s="825">
        <f t="shared" si="10"/>
        <v>18</v>
      </c>
      <c r="H23" s="826">
        <v>51</v>
      </c>
      <c r="I23" s="822">
        <v>3</v>
      </c>
      <c r="J23" s="823">
        <f t="shared" si="11"/>
        <v>17</v>
      </c>
      <c r="K23" s="824">
        <v>19</v>
      </c>
      <c r="L23" s="822">
        <v>6</v>
      </c>
      <c r="M23" s="825">
        <f t="shared" si="12"/>
        <v>3.1666666666666665</v>
      </c>
      <c r="N23" s="821">
        <v>18</v>
      </c>
      <c r="O23" s="822">
        <v>12</v>
      </c>
      <c r="P23" s="823">
        <f t="shared" si="13"/>
        <v>1.5</v>
      </c>
      <c r="Q23" s="827">
        <f t="shared" si="14"/>
        <v>616</v>
      </c>
      <c r="R23" s="828">
        <f t="shared" si="17"/>
        <v>-5.0847457627118615</v>
      </c>
      <c r="S23" s="829">
        <f t="shared" si="15"/>
        <v>116</v>
      </c>
      <c r="T23" s="828">
        <f t="shared" ref="T23:T32" si="18">(S23/S11-1)*100</f>
        <v>3.5714285714285809</v>
      </c>
      <c r="U23" s="830">
        <f t="shared" si="16"/>
        <v>5.3103448275862073</v>
      </c>
      <c r="V23" s="819"/>
      <c r="W23" s="780"/>
      <c r="X23" s="780"/>
      <c r="Y23" s="811"/>
    </row>
    <row r="24" spans="1:25" s="792" customFormat="1" ht="21" customHeight="1">
      <c r="A24" s="1036">
        <v>4</v>
      </c>
      <c r="B24" s="834">
        <v>454</v>
      </c>
      <c r="C24" s="832">
        <v>80</v>
      </c>
      <c r="D24" s="833">
        <f>B24/C24</f>
        <v>5.6749999999999998</v>
      </c>
      <c r="E24" s="834">
        <v>79</v>
      </c>
      <c r="F24" s="832">
        <v>4</v>
      </c>
      <c r="G24" s="835">
        <f t="shared" si="10"/>
        <v>19.75</v>
      </c>
      <c r="H24" s="836">
        <v>49</v>
      </c>
      <c r="I24" s="832">
        <v>4</v>
      </c>
      <c r="J24" s="833">
        <f>H24/I24</f>
        <v>12.25</v>
      </c>
      <c r="K24" s="834">
        <v>11</v>
      </c>
      <c r="L24" s="832">
        <v>8</v>
      </c>
      <c r="M24" s="835">
        <f>K24/L24</f>
        <v>1.375</v>
      </c>
      <c r="N24" s="831">
        <v>18</v>
      </c>
      <c r="O24" s="832">
        <v>11</v>
      </c>
      <c r="P24" s="833">
        <f>N24/O24</f>
        <v>1.6363636363636365</v>
      </c>
      <c r="Q24" s="837">
        <f t="shared" si="14"/>
        <v>611</v>
      </c>
      <c r="R24" s="838">
        <f t="shared" si="17"/>
        <v>-3.3227848101265778</v>
      </c>
      <c r="S24" s="839">
        <f t="shared" si="15"/>
        <v>107</v>
      </c>
      <c r="T24" s="838">
        <f t="shared" si="18"/>
        <v>-2.7272727272727226</v>
      </c>
      <c r="U24" s="840">
        <f t="shared" si="16"/>
        <v>5.7102803738317753</v>
      </c>
      <c r="V24" s="819"/>
      <c r="W24" s="780"/>
      <c r="X24" s="780"/>
      <c r="Y24" s="811"/>
    </row>
    <row r="25" spans="1:25" s="792" customFormat="1" ht="21" customHeight="1">
      <c r="A25" s="1037">
        <v>5</v>
      </c>
      <c r="B25" s="1251">
        <v>454</v>
      </c>
      <c r="C25" s="768">
        <v>78</v>
      </c>
      <c r="D25" s="813">
        <f t="shared" si="9"/>
        <v>5.8205128205128203</v>
      </c>
      <c r="E25" s="770">
        <v>84</v>
      </c>
      <c r="F25" s="768">
        <v>4</v>
      </c>
      <c r="G25" s="814">
        <f t="shared" si="10"/>
        <v>21</v>
      </c>
      <c r="H25" s="815">
        <v>74</v>
      </c>
      <c r="I25" s="768">
        <v>5</v>
      </c>
      <c r="J25" s="813">
        <f t="shared" si="11"/>
        <v>14.8</v>
      </c>
      <c r="K25" s="770">
        <v>9</v>
      </c>
      <c r="L25" s="768">
        <v>6</v>
      </c>
      <c r="M25" s="814">
        <f t="shared" ref="M25:M35" si="19">K25/L25</f>
        <v>1.5</v>
      </c>
      <c r="N25" s="767">
        <v>22</v>
      </c>
      <c r="O25" s="768">
        <v>12</v>
      </c>
      <c r="P25" s="813">
        <f t="shared" ref="P25:P35" si="20">N25/O25</f>
        <v>1.8333333333333333</v>
      </c>
      <c r="Q25" s="776">
        <f t="shared" si="14"/>
        <v>643</v>
      </c>
      <c r="R25" s="816">
        <f t="shared" si="17"/>
        <v>-1.228878648233489</v>
      </c>
      <c r="S25" s="817">
        <f t="shared" si="15"/>
        <v>105</v>
      </c>
      <c r="T25" s="816">
        <f t="shared" si="18"/>
        <v>0</v>
      </c>
      <c r="U25" s="818">
        <f t="shared" si="16"/>
        <v>6.1238095238095234</v>
      </c>
      <c r="V25" s="819"/>
      <c r="W25" s="780"/>
      <c r="X25" s="780"/>
      <c r="Y25" s="811"/>
    </row>
    <row r="26" spans="1:25" s="792" customFormat="1" ht="21" customHeight="1">
      <c r="A26" s="1037">
        <v>6</v>
      </c>
      <c r="B26" s="1251">
        <v>458</v>
      </c>
      <c r="C26" s="768">
        <v>83</v>
      </c>
      <c r="D26" s="813">
        <f t="shared" si="9"/>
        <v>5.5180722891566267</v>
      </c>
      <c r="E26" s="770">
        <v>83</v>
      </c>
      <c r="F26" s="768">
        <v>3</v>
      </c>
      <c r="G26" s="814">
        <f t="shared" si="10"/>
        <v>27.666666666666668</v>
      </c>
      <c r="H26" s="815">
        <v>79</v>
      </c>
      <c r="I26" s="768">
        <v>9</v>
      </c>
      <c r="J26" s="813">
        <f t="shared" si="11"/>
        <v>8.7777777777777786</v>
      </c>
      <c r="K26" s="770">
        <v>11</v>
      </c>
      <c r="L26" s="768">
        <v>2</v>
      </c>
      <c r="M26" s="814">
        <f t="shared" si="19"/>
        <v>5.5</v>
      </c>
      <c r="N26" s="767">
        <v>19</v>
      </c>
      <c r="O26" s="768">
        <v>10</v>
      </c>
      <c r="P26" s="813">
        <f t="shared" si="20"/>
        <v>1.9</v>
      </c>
      <c r="Q26" s="776">
        <f t="shared" si="14"/>
        <v>650</v>
      </c>
      <c r="R26" s="816">
        <f t="shared" si="17"/>
        <v>-1.6641452344931973</v>
      </c>
      <c r="S26" s="817">
        <f t="shared" si="15"/>
        <v>107</v>
      </c>
      <c r="T26" s="816">
        <f t="shared" si="18"/>
        <v>0</v>
      </c>
      <c r="U26" s="818">
        <f t="shared" si="16"/>
        <v>6.0747663551401869</v>
      </c>
      <c r="V26" s="819"/>
      <c r="W26" s="780"/>
      <c r="X26" s="780"/>
      <c r="Y26" s="811"/>
    </row>
    <row r="27" spans="1:25" s="792" customFormat="1" ht="21" customHeight="1">
      <c r="A27" s="1036">
        <v>7</v>
      </c>
      <c r="B27" s="1257">
        <v>455</v>
      </c>
      <c r="C27" s="774">
        <v>78</v>
      </c>
      <c r="D27" s="804">
        <f t="shared" si="9"/>
        <v>5.833333333333333</v>
      </c>
      <c r="E27" s="773">
        <v>86</v>
      </c>
      <c r="F27" s="774">
        <v>3</v>
      </c>
      <c r="G27" s="805">
        <f t="shared" si="10"/>
        <v>28.666666666666668</v>
      </c>
      <c r="H27" s="806">
        <v>77</v>
      </c>
      <c r="I27" s="774">
        <v>6</v>
      </c>
      <c r="J27" s="804">
        <f t="shared" si="11"/>
        <v>12.833333333333334</v>
      </c>
      <c r="K27" s="773">
        <v>9</v>
      </c>
      <c r="L27" s="774">
        <v>4</v>
      </c>
      <c r="M27" s="805">
        <f t="shared" si="19"/>
        <v>2.25</v>
      </c>
      <c r="N27" s="803">
        <v>23</v>
      </c>
      <c r="O27" s="774">
        <v>7</v>
      </c>
      <c r="P27" s="804">
        <f t="shared" si="20"/>
        <v>3.2857142857142856</v>
      </c>
      <c r="Q27" s="357">
        <f t="shared" si="14"/>
        <v>650</v>
      </c>
      <c r="R27" s="807">
        <f t="shared" si="17"/>
        <v>8.1530782029950011</v>
      </c>
      <c r="S27" s="808">
        <f t="shared" si="15"/>
        <v>98</v>
      </c>
      <c r="T27" s="807">
        <f t="shared" si="18"/>
        <v>-7.547169811320753</v>
      </c>
      <c r="U27" s="809">
        <f t="shared" si="16"/>
        <v>6.6326530612244898</v>
      </c>
      <c r="V27" s="819"/>
      <c r="W27" s="780"/>
      <c r="X27" s="780"/>
      <c r="Y27" s="811"/>
    </row>
    <row r="28" spans="1:25" s="792" customFormat="1" ht="21" customHeight="1">
      <c r="A28" s="1037">
        <v>8</v>
      </c>
      <c r="B28" s="1251">
        <v>505</v>
      </c>
      <c r="C28" s="768">
        <v>82</v>
      </c>
      <c r="D28" s="813">
        <f>B28/C28</f>
        <v>6.1585365853658534</v>
      </c>
      <c r="E28" s="770">
        <v>94</v>
      </c>
      <c r="F28" s="768">
        <v>2</v>
      </c>
      <c r="G28" s="814">
        <f>E28/F28</f>
        <v>47</v>
      </c>
      <c r="H28" s="815">
        <v>61</v>
      </c>
      <c r="I28" s="768">
        <v>7</v>
      </c>
      <c r="J28" s="813">
        <f t="shared" si="11"/>
        <v>8.7142857142857135</v>
      </c>
      <c r="K28" s="770">
        <v>14</v>
      </c>
      <c r="L28" s="768">
        <v>8</v>
      </c>
      <c r="M28" s="814">
        <f t="shared" si="19"/>
        <v>1.75</v>
      </c>
      <c r="N28" s="767">
        <v>18</v>
      </c>
      <c r="O28" s="768">
        <v>6</v>
      </c>
      <c r="P28" s="813">
        <f t="shared" si="20"/>
        <v>3</v>
      </c>
      <c r="Q28" s="776">
        <f t="shared" si="14"/>
        <v>692</v>
      </c>
      <c r="R28" s="816">
        <f t="shared" si="17"/>
        <v>22.912966252220258</v>
      </c>
      <c r="S28" s="817">
        <f t="shared" si="15"/>
        <v>105</v>
      </c>
      <c r="T28" s="816">
        <f t="shared" si="18"/>
        <v>-7.8947368421052655</v>
      </c>
      <c r="U28" s="818">
        <f t="shared" si="16"/>
        <v>6.5904761904761902</v>
      </c>
      <c r="V28" s="819"/>
      <c r="W28" s="780"/>
      <c r="X28" s="780"/>
      <c r="Y28" s="811"/>
    </row>
    <row r="29" spans="1:25" s="792" customFormat="1" ht="21" customHeight="1">
      <c r="A29" s="1037">
        <v>9</v>
      </c>
      <c r="B29" s="1251">
        <v>570</v>
      </c>
      <c r="C29" s="768">
        <v>80</v>
      </c>
      <c r="D29" s="813">
        <f t="shared" si="9"/>
        <v>7.125</v>
      </c>
      <c r="E29" s="770">
        <v>91</v>
      </c>
      <c r="F29" s="768">
        <v>4</v>
      </c>
      <c r="G29" s="814">
        <f t="shared" si="10"/>
        <v>22.75</v>
      </c>
      <c r="H29" s="815">
        <v>57</v>
      </c>
      <c r="I29" s="768">
        <v>4</v>
      </c>
      <c r="J29" s="813">
        <f t="shared" si="11"/>
        <v>14.25</v>
      </c>
      <c r="K29" s="770">
        <v>12</v>
      </c>
      <c r="L29" s="768">
        <v>10</v>
      </c>
      <c r="M29" s="814">
        <f t="shared" si="19"/>
        <v>1.2</v>
      </c>
      <c r="N29" s="767">
        <v>29</v>
      </c>
      <c r="O29" s="768">
        <v>8</v>
      </c>
      <c r="P29" s="813">
        <f t="shared" si="20"/>
        <v>3.625</v>
      </c>
      <c r="Q29" s="776">
        <f t="shared" si="14"/>
        <v>759</v>
      </c>
      <c r="R29" s="816">
        <f t="shared" si="17"/>
        <v>35.535714285714292</v>
      </c>
      <c r="S29" s="817">
        <f t="shared" si="15"/>
        <v>106</v>
      </c>
      <c r="T29" s="816">
        <f t="shared" si="18"/>
        <v>-5.3571428571428603</v>
      </c>
      <c r="U29" s="818">
        <f t="shared" si="16"/>
        <v>7.1603773584905657</v>
      </c>
      <c r="V29" s="819"/>
      <c r="W29" s="780"/>
      <c r="X29" s="780"/>
      <c r="Y29" s="811"/>
    </row>
    <row r="30" spans="1:25" s="792" customFormat="1" ht="21" customHeight="1">
      <c r="A30" s="1036">
        <v>10</v>
      </c>
      <c r="B30" s="1257">
        <v>552</v>
      </c>
      <c r="C30" s="774">
        <v>79</v>
      </c>
      <c r="D30" s="804">
        <f t="shared" si="9"/>
        <v>6.9873417721518987</v>
      </c>
      <c r="E30" s="773">
        <v>95</v>
      </c>
      <c r="F30" s="774">
        <v>2</v>
      </c>
      <c r="G30" s="805">
        <f t="shared" si="10"/>
        <v>47.5</v>
      </c>
      <c r="H30" s="806">
        <v>58</v>
      </c>
      <c r="I30" s="774">
        <v>2</v>
      </c>
      <c r="J30" s="804">
        <f t="shared" si="11"/>
        <v>29</v>
      </c>
      <c r="K30" s="773">
        <v>12</v>
      </c>
      <c r="L30" s="774">
        <v>8</v>
      </c>
      <c r="M30" s="805">
        <f>K30/L30</f>
        <v>1.5</v>
      </c>
      <c r="N30" s="803">
        <v>32</v>
      </c>
      <c r="O30" s="774">
        <v>12</v>
      </c>
      <c r="P30" s="804">
        <f t="shared" si="20"/>
        <v>2.6666666666666665</v>
      </c>
      <c r="Q30" s="357">
        <f t="shared" si="14"/>
        <v>749</v>
      </c>
      <c r="R30" s="807">
        <f t="shared" si="17"/>
        <v>20.61191626409018</v>
      </c>
      <c r="S30" s="808">
        <f t="shared" si="15"/>
        <v>103</v>
      </c>
      <c r="T30" s="807">
        <f t="shared" si="18"/>
        <v>-14.876033057851235</v>
      </c>
      <c r="U30" s="809">
        <f t="shared" si="16"/>
        <v>7.2718446601941746</v>
      </c>
      <c r="V30" s="819"/>
      <c r="W30" s="780"/>
      <c r="X30" s="780"/>
      <c r="Y30" s="811"/>
    </row>
    <row r="31" spans="1:25" s="792" customFormat="1" ht="21" customHeight="1">
      <c r="A31" s="1037">
        <v>11</v>
      </c>
      <c r="B31" s="1251">
        <v>563</v>
      </c>
      <c r="C31" s="768">
        <v>68</v>
      </c>
      <c r="D31" s="813">
        <f t="shared" si="9"/>
        <v>8.2794117647058822</v>
      </c>
      <c r="E31" s="770">
        <v>106</v>
      </c>
      <c r="F31" s="768">
        <v>0</v>
      </c>
      <c r="G31" s="841" t="s">
        <v>300</v>
      </c>
      <c r="H31" s="815">
        <v>58</v>
      </c>
      <c r="I31" s="768">
        <v>7</v>
      </c>
      <c r="J31" s="813">
        <f t="shared" si="11"/>
        <v>8.2857142857142865</v>
      </c>
      <c r="K31" s="770">
        <v>12</v>
      </c>
      <c r="L31" s="768">
        <v>7</v>
      </c>
      <c r="M31" s="814">
        <f t="shared" si="19"/>
        <v>1.7142857142857142</v>
      </c>
      <c r="N31" s="767">
        <v>32</v>
      </c>
      <c r="O31" s="768">
        <v>16</v>
      </c>
      <c r="P31" s="813">
        <f t="shared" si="20"/>
        <v>2</v>
      </c>
      <c r="Q31" s="776">
        <f t="shared" si="14"/>
        <v>771</v>
      </c>
      <c r="R31" s="816">
        <f t="shared" si="17"/>
        <v>34.554973821989535</v>
      </c>
      <c r="S31" s="817">
        <f t="shared" si="15"/>
        <v>98</v>
      </c>
      <c r="T31" s="816">
        <f t="shared" si="18"/>
        <v>-14.782608695652177</v>
      </c>
      <c r="U31" s="818">
        <f t="shared" si="16"/>
        <v>7.8673469387755102</v>
      </c>
      <c r="V31" s="842"/>
      <c r="W31" s="780"/>
      <c r="X31" s="780"/>
      <c r="Y31" s="811"/>
    </row>
    <row r="32" spans="1:25" s="792" customFormat="1" ht="21" customHeight="1">
      <c r="A32" s="1037">
        <v>12</v>
      </c>
      <c r="B32" s="1259">
        <v>549</v>
      </c>
      <c r="C32" s="844">
        <v>70</v>
      </c>
      <c r="D32" s="845">
        <f t="shared" si="9"/>
        <v>7.8428571428571425</v>
      </c>
      <c r="E32" s="846">
        <v>98</v>
      </c>
      <c r="F32" s="844">
        <v>2</v>
      </c>
      <c r="G32" s="847">
        <f t="shared" si="10"/>
        <v>49</v>
      </c>
      <c r="H32" s="848">
        <v>69</v>
      </c>
      <c r="I32" s="844">
        <v>8</v>
      </c>
      <c r="J32" s="845">
        <f t="shared" si="11"/>
        <v>8.625</v>
      </c>
      <c r="K32" s="846">
        <v>11</v>
      </c>
      <c r="L32" s="844">
        <v>6</v>
      </c>
      <c r="M32" s="847">
        <f t="shared" si="19"/>
        <v>1.8333333333333333</v>
      </c>
      <c r="N32" s="843">
        <v>30</v>
      </c>
      <c r="O32" s="844">
        <v>11</v>
      </c>
      <c r="P32" s="845">
        <f t="shared" si="20"/>
        <v>2.7272727272727271</v>
      </c>
      <c r="Q32" s="776">
        <f t="shared" si="14"/>
        <v>757</v>
      </c>
      <c r="R32" s="816">
        <f t="shared" si="17"/>
        <v>17.364341085271317</v>
      </c>
      <c r="S32" s="849">
        <f t="shared" si="15"/>
        <v>97</v>
      </c>
      <c r="T32" s="850">
        <f t="shared" si="18"/>
        <v>-14.912280701754387</v>
      </c>
      <c r="U32" s="851">
        <f t="shared" si="16"/>
        <v>7.804123711340206</v>
      </c>
      <c r="V32" s="819"/>
      <c r="W32" s="780"/>
      <c r="X32" s="780"/>
      <c r="Y32" s="811"/>
    </row>
    <row r="33" spans="1:26" s="792" customFormat="1" ht="21" customHeight="1">
      <c r="A33" s="1036" t="s">
        <v>450</v>
      </c>
      <c r="B33" s="1257">
        <v>473</v>
      </c>
      <c r="C33" s="774">
        <v>76</v>
      </c>
      <c r="D33" s="804">
        <f t="shared" si="9"/>
        <v>6.2236842105263159</v>
      </c>
      <c r="E33" s="773">
        <v>110</v>
      </c>
      <c r="F33" s="774">
        <v>2</v>
      </c>
      <c r="G33" s="805">
        <f t="shared" si="10"/>
        <v>55</v>
      </c>
      <c r="H33" s="806">
        <v>71</v>
      </c>
      <c r="I33" s="774">
        <v>6</v>
      </c>
      <c r="J33" s="804">
        <f t="shared" si="11"/>
        <v>11.833333333333334</v>
      </c>
      <c r="K33" s="773">
        <v>11</v>
      </c>
      <c r="L33" s="774">
        <v>5</v>
      </c>
      <c r="M33" s="805">
        <f>K33/L33</f>
        <v>2.2000000000000002</v>
      </c>
      <c r="N33" s="803">
        <v>26</v>
      </c>
      <c r="O33" s="774">
        <v>10</v>
      </c>
      <c r="P33" s="804">
        <f t="shared" si="20"/>
        <v>2.6</v>
      </c>
      <c r="Q33" s="357">
        <f t="shared" si="14"/>
        <v>691</v>
      </c>
      <c r="R33" s="807">
        <f t="shared" si="17"/>
        <v>9.5087163232963512</v>
      </c>
      <c r="S33" s="808">
        <f t="shared" si="15"/>
        <v>99</v>
      </c>
      <c r="T33" s="807">
        <f t="shared" ref="T33:T35" si="21">(S33/S21-1)*100</f>
        <v>-20.161290322580648</v>
      </c>
      <c r="U33" s="809">
        <f t="shared" ref="U33:U35" si="22">Q33/S33</f>
        <v>6.9797979797979801</v>
      </c>
      <c r="V33" s="819"/>
      <c r="W33" s="780"/>
      <c r="X33" s="780"/>
      <c r="Y33" s="811"/>
    </row>
    <row r="34" spans="1:26" s="792" customFormat="1" ht="21" customHeight="1">
      <c r="A34" s="1037">
        <v>2</v>
      </c>
      <c r="B34" s="1251">
        <v>494</v>
      </c>
      <c r="C34" s="768">
        <v>75</v>
      </c>
      <c r="D34" s="813">
        <f t="shared" si="9"/>
        <v>6.5866666666666669</v>
      </c>
      <c r="E34" s="770">
        <v>110</v>
      </c>
      <c r="F34" s="768">
        <v>2</v>
      </c>
      <c r="G34" s="2049">
        <f t="shared" si="10"/>
        <v>55</v>
      </c>
      <c r="H34" s="815">
        <v>73</v>
      </c>
      <c r="I34" s="768">
        <v>6</v>
      </c>
      <c r="J34" s="813">
        <f t="shared" si="11"/>
        <v>12.166666666666666</v>
      </c>
      <c r="K34" s="770">
        <v>16</v>
      </c>
      <c r="L34" s="768">
        <v>7</v>
      </c>
      <c r="M34" s="814">
        <f t="shared" si="19"/>
        <v>2.2857142857142856</v>
      </c>
      <c r="N34" s="767">
        <v>31</v>
      </c>
      <c r="O34" s="768">
        <v>10</v>
      </c>
      <c r="P34" s="813">
        <f t="shared" si="20"/>
        <v>3.1</v>
      </c>
      <c r="Q34" s="776">
        <f t="shared" si="14"/>
        <v>724</v>
      </c>
      <c r="R34" s="816">
        <f t="shared" si="17"/>
        <v>12.422360248447205</v>
      </c>
      <c r="S34" s="817">
        <f t="shared" si="15"/>
        <v>100</v>
      </c>
      <c r="T34" s="816">
        <f t="shared" si="21"/>
        <v>-15.254237288135597</v>
      </c>
      <c r="U34" s="818">
        <f t="shared" si="22"/>
        <v>7.24</v>
      </c>
      <c r="V34" s="842"/>
      <c r="W34" s="780"/>
      <c r="X34" s="780"/>
      <c r="Y34" s="811"/>
    </row>
    <row r="35" spans="1:26" s="792" customFormat="1" ht="21" customHeight="1" thickBot="1">
      <c r="A35" s="1037">
        <v>3</v>
      </c>
      <c r="B35" s="1251">
        <v>475</v>
      </c>
      <c r="C35" s="768">
        <v>76</v>
      </c>
      <c r="D35" s="813">
        <f t="shared" si="9"/>
        <v>6.25</v>
      </c>
      <c r="E35" s="770">
        <v>105</v>
      </c>
      <c r="F35" s="768">
        <v>3</v>
      </c>
      <c r="G35" s="814">
        <f t="shared" si="10"/>
        <v>35</v>
      </c>
      <c r="H35" s="815">
        <v>68</v>
      </c>
      <c r="I35" s="768">
        <v>8</v>
      </c>
      <c r="J35" s="813">
        <f t="shared" si="11"/>
        <v>8.5</v>
      </c>
      <c r="K35" s="770">
        <v>21</v>
      </c>
      <c r="L35" s="768">
        <v>8</v>
      </c>
      <c r="M35" s="814">
        <f t="shared" si="19"/>
        <v>2.625</v>
      </c>
      <c r="N35" s="767">
        <v>30</v>
      </c>
      <c r="O35" s="768">
        <v>5</v>
      </c>
      <c r="P35" s="845">
        <f t="shared" si="20"/>
        <v>6</v>
      </c>
      <c r="Q35" s="776">
        <f t="shared" si="14"/>
        <v>699</v>
      </c>
      <c r="R35" s="816">
        <f t="shared" si="17"/>
        <v>13.474025974025983</v>
      </c>
      <c r="S35" s="817">
        <f t="shared" si="15"/>
        <v>100</v>
      </c>
      <c r="T35" s="816">
        <f t="shared" si="21"/>
        <v>-13.793103448275868</v>
      </c>
      <c r="U35" s="818">
        <f t="shared" si="22"/>
        <v>6.99</v>
      </c>
      <c r="V35" s="819"/>
      <c r="W35" s="780"/>
      <c r="X35" s="780"/>
      <c r="Y35" s="811"/>
    </row>
    <row r="36" spans="1:26" s="792" customFormat="1" ht="23.25" customHeight="1">
      <c r="A36" s="2477" t="s">
        <v>349</v>
      </c>
      <c r="B36" s="2479" t="s">
        <v>301</v>
      </c>
      <c r="C36" s="2479"/>
      <c r="D36" s="2479"/>
      <c r="E36" s="2479"/>
      <c r="F36" s="2479"/>
      <c r="G36" s="2479"/>
      <c r="H36" s="2479"/>
      <c r="I36" s="2479"/>
      <c r="J36" s="2479"/>
      <c r="K36" s="2479"/>
      <c r="L36" s="2479"/>
      <c r="M36" s="2479"/>
      <c r="N36" s="2479"/>
      <c r="O36" s="2479"/>
      <c r="P36" s="2479"/>
      <c r="Q36" s="2479"/>
      <c r="R36" s="2479"/>
      <c r="S36" s="2479"/>
      <c r="T36" s="2479"/>
      <c r="U36" s="2480"/>
    </row>
    <row r="37" spans="1:26" s="792" customFormat="1" ht="23.25" customHeight="1">
      <c r="A37" s="2478"/>
      <c r="B37" s="2481" t="s">
        <v>302</v>
      </c>
      <c r="C37" s="2481"/>
      <c r="D37" s="2481"/>
      <c r="E37" s="2481"/>
      <c r="F37" s="2481"/>
      <c r="G37" s="2481"/>
      <c r="H37" s="2481"/>
      <c r="I37" s="2481"/>
      <c r="J37" s="2481"/>
      <c r="K37" s="2481"/>
      <c r="L37" s="2481"/>
      <c r="M37" s="2481"/>
      <c r="N37" s="2481"/>
      <c r="O37" s="2481"/>
      <c r="P37" s="2481"/>
      <c r="Q37" s="2481"/>
      <c r="R37" s="2481"/>
      <c r="S37" s="2481"/>
      <c r="T37" s="2481"/>
      <c r="U37" s="2482"/>
      <c r="V37" s="819"/>
      <c r="W37" s="819"/>
      <c r="X37" s="819"/>
      <c r="Y37" s="819"/>
    </row>
    <row r="38" spans="1:26" s="792" customFormat="1" ht="23.25" customHeight="1">
      <c r="A38" s="2478"/>
      <c r="B38" s="2481" t="s">
        <v>303</v>
      </c>
      <c r="C38" s="2481"/>
      <c r="D38" s="2481"/>
      <c r="E38" s="2481"/>
      <c r="F38" s="2481"/>
      <c r="G38" s="2481"/>
      <c r="H38" s="2481"/>
      <c r="I38" s="2481"/>
      <c r="J38" s="2481"/>
      <c r="K38" s="2481"/>
      <c r="L38" s="2481"/>
      <c r="M38" s="2481"/>
      <c r="N38" s="2481"/>
      <c r="O38" s="2481"/>
      <c r="P38" s="2481"/>
      <c r="Q38" s="2481"/>
      <c r="R38" s="2481"/>
      <c r="S38" s="2481"/>
      <c r="T38" s="2481"/>
      <c r="U38" s="2482"/>
      <c r="V38" s="819"/>
      <c r="W38" s="819"/>
    </row>
    <row r="39" spans="1:26" s="792" customFormat="1" ht="23.25" customHeight="1">
      <c r="A39" s="2478"/>
      <c r="B39" s="2483" t="s">
        <v>304</v>
      </c>
      <c r="C39" s="2483"/>
      <c r="D39" s="2483"/>
      <c r="E39" s="2483"/>
      <c r="F39" s="2483"/>
      <c r="G39" s="2483"/>
      <c r="H39" s="2483"/>
      <c r="I39" s="2483"/>
      <c r="J39" s="2483"/>
      <c r="K39" s="2483"/>
      <c r="L39" s="2483"/>
      <c r="M39" s="2483"/>
      <c r="N39" s="2483"/>
      <c r="O39" s="2483"/>
      <c r="P39" s="2483"/>
      <c r="Q39" s="2483"/>
      <c r="R39" s="2483"/>
      <c r="S39" s="2483"/>
      <c r="T39" s="2483"/>
      <c r="U39" s="2484"/>
      <c r="V39" s="819"/>
      <c r="W39" s="819"/>
    </row>
    <row r="40" spans="1:26" s="792" customFormat="1" ht="23.25" customHeight="1">
      <c r="A40" s="2229"/>
      <c r="B40" s="2483" t="s">
        <v>305</v>
      </c>
      <c r="C40" s="2483"/>
      <c r="D40" s="2483"/>
      <c r="E40" s="2483"/>
      <c r="F40" s="2483"/>
      <c r="G40" s="2483"/>
      <c r="H40" s="2483"/>
      <c r="I40" s="2483"/>
      <c r="J40" s="2483"/>
      <c r="K40" s="2483"/>
      <c r="L40" s="2483"/>
      <c r="M40" s="2483"/>
      <c r="N40" s="2483"/>
      <c r="O40" s="2483"/>
      <c r="P40" s="2483"/>
      <c r="Q40" s="2483"/>
      <c r="R40" s="2483"/>
      <c r="S40" s="2483"/>
      <c r="T40" s="2483"/>
      <c r="U40" s="2484"/>
      <c r="V40" s="819"/>
      <c r="W40" s="819"/>
      <c r="Y40" s="852"/>
      <c r="Z40" s="852"/>
    </row>
    <row r="41" spans="1:26" s="553" customFormat="1" ht="23.25" customHeight="1" thickBot="1">
      <c r="A41" s="2230"/>
      <c r="B41" s="2485" t="s">
        <v>306</v>
      </c>
      <c r="C41" s="2485"/>
      <c r="D41" s="2485"/>
      <c r="E41" s="2485"/>
      <c r="F41" s="2485"/>
      <c r="G41" s="2485"/>
      <c r="H41" s="2485"/>
      <c r="I41" s="2485"/>
      <c r="J41" s="2485"/>
      <c r="K41" s="2485"/>
      <c r="L41" s="2485"/>
      <c r="M41" s="2485"/>
      <c r="N41" s="2485"/>
      <c r="O41" s="2485"/>
      <c r="P41" s="2485"/>
      <c r="Q41" s="2485"/>
      <c r="R41" s="2485"/>
      <c r="S41" s="2485"/>
      <c r="T41" s="2485"/>
      <c r="U41" s="2486"/>
      <c r="V41" s="819"/>
      <c r="W41" s="819"/>
      <c r="Y41" s="852"/>
      <c r="Z41" s="852"/>
    </row>
    <row r="42" spans="1:26" s="553" customFormat="1" ht="15" customHeight="1">
      <c r="R42" s="853"/>
      <c r="T42" s="853"/>
      <c r="V42" s="819"/>
      <c r="W42" s="819"/>
      <c r="Y42" s="852"/>
      <c r="Z42" s="852"/>
    </row>
    <row r="43" spans="1:26" s="553" customFormat="1" ht="15" customHeight="1">
      <c r="L43" s="819"/>
      <c r="M43" s="819"/>
      <c r="N43" s="819"/>
      <c r="R43" s="853"/>
      <c r="T43" s="853"/>
    </row>
    <row r="44" spans="1:26" ht="15" customHeight="1">
      <c r="R44" s="80"/>
      <c r="S44"/>
    </row>
    <row r="45" spans="1:26" ht="15" customHeight="1">
      <c r="Q45" s="855"/>
    </row>
    <row r="46" spans="1:26" ht="15" customHeight="1"/>
    <row r="47" spans="1:26" ht="15" customHeight="1"/>
    <row r="48" spans="1:26" ht="15" customHeight="1">
      <c r="R48" s="855"/>
    </row>
    <row r="49" spans="18:20" ht="15" customHeight="1">
      <c r="R49" s="855"/>
      <c r="T49" s="855"/>
    </row>
    <row r="50" spans="18:20" ht="15" customHeight="1">
      <c r="R50" s="855"/>
      <c r="T50" s="855"/>
    </row>
    <row r="51" spans="18:20" ht="15" customHeight="1">
      <c r="T51" s="855"/>
    </row>
    <row r="52" spans="18:20" ht="15" customHeight="1"/>
    <row r="53" spans="18:20" ht="15" customHeight="1">
      <c r="R53" s="554"/>
    </row>
    <row r="54" spans="18:20" ht="15" customHeight="1">
      <c r="R54" s="554"/>
    </row>
    <row r="55" spans="18:20" ht="15" customHeight="1"/>
    <row r="56" spans="18:20" ht="15" customHeight="1"/>
    <row r="57" spans="18:20" ht="15" customHeight="1"/>
    <row r="58" spans="18:20" ht="15" customHeight="1"/>
    <row r="59" spans="18:20" ht="15" customHeight="1"/>
    <row r="60" spans="18:20" ht="15" customHeight="1"/>
    <row r="61" spans="18:20" ht="15" customHeight="1"/>
    <row r="62" spans="18:20" ht="15" customHeight="1"/>
    <row r="63" spans="18:20" ht="15" customHeight="1"/>
    <row r="64" spans="18:20" ht="15" customHeight="1"/>
    <row r="65" ht="15" customHeight="1"/>
    <row r="66" ht="15" customHeight="1"/>
    <row r="67" ht="15" customHeight="1"/>
    <row r="68" ht="15" customHeight="1"/>
    <row r="69" ht="15" customHeight="1"/>
    <row r="70" ht="11.25"/>
    <row r="71" ht="15" customHeight="1"/>
    <row r="72" ht="15" customHeight="1"/>
    <row r="73" ht="15" customHeight="1"/>
    <row r="74" ht="15" customHeight="1"/>
    <row r="75" ht="15" customHeight="1"/>
    <row r="76" ht="15" customHeight="1"/>
    <row r="77" ht="15" customHeight="1"/>
    <row r="78" ht="15" customHeight="1"/>
  </sheetData>
  <mergeCells count="14">
    <mergeCell ref="A36:A41"/>
    <mergeCell ref="B36:U36"/>
    <mergeCell ref="B37:U37"/>
    <mergeCell ref="B38:U38"/>
    <mergeCell ref="B39:U39"/>
    <mergeCell ref="B40:U40"/>
    <mergeCell ref="B41:U41"/>
    <mergeCell ref="Q4:U5"/>
    <mergeCell ref="B5:D5"/>
    <mergeCell ref="E5:G5"/>
    <mergeCell ref="B4:G4"/>
    <mergeCell ref="H4:J5"/>
    <mergeCell ref="K4:M5"/>
    <mergeCell ref="N4:P5"/>
  </mergeCells>
  <phoneticPr fontId="3"/>
  <pageMargins left="0.70866141732283472" right="0.70866141732283472" top="0.74803149606299213" bottom="0.74803149606299213" header="0.31496062992125984" footer="0.31496062992125984"/>
  <pageSetup paperSize="9" scale="66" orientation="landscape" verticalDpi="0" r:id="rId1"/>
  <headerFooter>
    <oddFooter>&amp;C&amp;12 ３０</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46"/>
  <sheetViews>
    <sheetView zoomScaleNormal="100" zoomScaleSheetLayoutView="87" workbookViewId="0">
      <selection activeCell="H41" sqref="H41"/>
    </sheetView>
  </sheetViews>
  <sheetFormatPr defaultColWidth="13.25" defaultRowHeight="17.25" customHeight="1"/>
  <cols>
    <col min="1" max="1" width="13.625" style="13" customWidth="1"/>
    <col min="2" max="3" width="13.5" style="13" customWidth="1"/>
    <col min="4" max="9" width="13.625" style="13" customWidth="1"/>
    <col min="10" max="11" width="14.125" style="13" customWidth="1"/>
    <col min="12" max="13" width="12.875" style="13" customWidth="1"/>
    <col min="14" max="14" width="14" style="13" bestFit="1" customWidth="1"/>
    <col min="15" max="15" width="13.5" style="13" bestFit="1" customWidth="1"/>
    <col min="16" max="16384" width="13.25" style="13"/>
  </cols>
  <sheetData>
    <row r="1" spans="1:12" s="1345" customFormat="1" ht="20.25" customHeight="1">
      <c r="A1" s="1344"/>
      <c r="K1" s="1346"/>
    </row>
    <row r="2" spans="1:12" s="1345" customFormat="1" ht="12.75" customHeight="1">
      <c r="A2" s="1347" t="s">
        <v>59</v>
      </c>
      <c r="J2" s="1346"/>
      <c r="K2" s="1346"/>
    </row>
    <row r="3" spans="1:12" s="1345" customFormat="1" ht="15" customHeight="1" thickBot="1">
      <c r="A3" s="1348" t="s">
        <v>60</v>
      </c>
      <c r="B3" s="1349"/>
      <c r="C3" s="1350"/>
      <c r="D3" s="1349"/>
      <c r="E3" s="1350"/>
      <c r="F3" s="1351"/>
      <c r="G3" s="1352"/>
      <c r="H3" s="1349"/>
      <c r="I3" s="1350"/>
      <c r="J3" s="1353"/>
      <c r="K3" s="1354" t="s">
        <v>43</v>
      </c>
    </row>
    <row r="4" spans="1:12" s="5" customFormat="1" ht="17.25" customHeight="1">
      <c r="A4" s="1117"/>
      <c r="B4" s="2103" t="s">
        <v>28</v>
      </c>
      <c r="C4" s="2104"/>
      <c r="D4" s="2120" t="s">
        <v>29</v>
      </c>
      <c r="E4" s="2104"/>
      <c r="F4" s="2105" t="s">
        <v>30</v>
      </c>
      <c r="G4" s="2104"/>
      <c r="H4" s="2106" t="s">
        <v>78</v>
      </c>
      <c r="I4" s="2107"/>
      <c r="J4" s="2105" t="s">
        <v>31</v>
      </c>
      <c r="K4" s="2108"/>
      <c r="L4" s="6"/>
    </row>
    <row r="5" spans="1:12" s="5" customFormat="1" ht="14.25" thickBot="1">
      <c r="A5" s="1118"/>
      <c r="B5" s="244" t="s">
        <v>1</v>
      </c>
      <c r="C5" s="285" t="s">
        <v>125</v>
      </c>
      <c r="D5" s="245" t="s">
        <v>1</v>
      </c>
      <c r="E5" s="1776" t="s">
        <v>124</v>
      </c>
      <c r="F5" s="244" t="s">
        <v>1</v>
      </c>
      <c r="G5" s="1776" t="s">
        <v>124</v>
      </c>
      <c r="H5" s="244" t="s">
        <v>1</v>
      </c>
      <c r="I5" s="1776" t="s">
        <v>124</v>
      </c>
      <c r="J5" s="244" t="s">
        <v>1</v>
      </c>
      <c r="K5" s="294" t="s">
        <v>124</v>
      </c>
      <c r="L5" s="55"/>
    </row>
    <row r="6" spans="1:12" s="139" customFormat="1" ht="20.25" customHeight="1">
      <c r="A6" s="2000" t="s">
        <v>440</v>
      </c>
      <c r="B6" s="295">
        <f>SUM(B11:B22)</f>
        <v>55345</v>
      </c>
      <c r="C6" s="1918">
        <v>-69.900000000000006</v>
      </c>
      <c r="D6" s="352">
        <f>SUM(D11:D22)</f>
        <v>310846</v>
      </c>
      <c r="E6" s="1918">
        <v>-64.8</v>
      </c>
      <c r="F6" s="352">
        <f>SUM(F11:F22)</f>
        <v>263078</v>
      </c>
      <c r="G6" s="1918">
        <v>-51.3</v>
      </c>
      <c r="H6" s="352">
        <f>SUM(H11:H22)</f>
        <v>106954</v>
      </c>
      <c r="I6" s="1918">
        <v>-56.7</v>
      </c>
      <c r="J6" s="352">
        <f>SUM(J11:J22)</f>
        <v>736223</v>
      </c>
      <c r="K6" s="1919">
        <v>-60.3</v>
      </c>
      <c r="L6" s="293"/>
    </row>
    <row r="7" spans="1:12" s="5" customFormat="1" ht="20.25" customHeight="1">
      <c r="A7" s="2001" t="s">
        <v>441</v>
      </c>
      <c r="B7" s="295">
        <f>SUM(B23:B34)</f>
        <v>98674</v>
      </c>
      <c r="C7" s="1920">
        <f t="shared" ref="C7" si="0">(B7/B6-1)*100</f>
        <v>78.288914987803764</v>
      </c>
      <c r="D7" s="352">
        <f>SUM(D23:D34)</f>
        <v>337259</v>
      </c>
      <c r="E7" s="1921">
        <f t="shared" ref="E7" si="1">(D7/D6-1)*100</f>
        <v>8.4971336288708788</v>
      </c>
      <c r="F7" s="352">
        <f>SUM(F23:F34)</f>
        <v>290559</v>
      </c>
      <c r="G7" s="1922">
        <f t="shared" ref="G7" si="2">(F7/F6-1)*100</f>
        <v>10.445951390842257</v>
      </c>
      <c r="H7" s="352">
        <f>SUM(H23:H34)</f>
        <v>158350</v>
      </c>
      <c r="I7" s="1921">
        <f t="shared" ref="I7" si="3">(H7/H6-1)*100</f>
        <v>48.054303719355993</v>
      </c>
      <c r="J7" s="352">
        <f>SUM(J23:J34)</f>
        <v>884842</v>
      </c>
      <c r="K7" s="1923">
        <f t="shared" ref="K7" si="4">(J7/J6-1)*100</f>
        <v>20.186682567645953</v>
      </c>
      <c r="L7" s="12"/>
    </row>
    <row r="8" spans="1:12" ht="20.25" hidden="1" customHeight="1">
      <c r="A8" s="1034" t="s">
        <v>323</v>
      </c>
      <c r="B8" s="126">
        <v>7973</v>
      </c>
      <c r="C8" s="296">
        <v>-34.025651634257351</v>
      </c>
      <c r="D8" s="246">
        <v>53278</v>
      </c>
      <c r="E8" s="296">
        <v>-3.4748894847452694</v>
      </c>
      <c r="F8" s="246">
        <v>28065</v>
      </c>
      <c r="G8" s="296">
        <v>-3.9987685571594711</v>
      </c>
      <c r="H8" s="246">
        <v>15400</v>
      </c>
      <c r="I8" s="296">
        <v>6.8257491675915549</v>
      </c>
      <c r="J8" s="286">
        <f t="shared" ref="J8:J34" si="5">SUM(B8,D8,F8,H8)</f>
        <v>104716</v>
      </c>
      <c r="K8" s="353">
        <v>-5.6025817850736015</v>
      </c>
    </row>
    <row r="9" spans="1:12" ht="20.25" hidden="1" customHeight="1">
      <c r="A9" s="1035">
        <v>2</v>
      </c>
      <c r="B9" s="289">
        <v>9544</v>
      </c>
      <c r="C9" s="354">
        <v>-35.942009530840998</v>
      </c>
      <c r="D9" s="348">
        <v>48094</v>
      </c>
      <c r="E9" s="354">
        <v>-13.291025132513612</v>
      </c>
      <c r="F9" s="348">
        <v>32009</v>
      </c>
      <c r="G9" s="354">
        <v>-8.899704007285969</v>
      </c>
      <c r="H9" s="348">
        <v>18524</v>
      </c>
      <c r="I9" s="354">
        <v>-2.1654167106792022</v>
      </c>
      <c r="J9" s="333">
        <f t="shared" si="5"/>
        <v>108171</v>
      </c>
      <c r="K9" s="297">
        <v>-13.070277655000606</v>
      </c>
    </row>
    <row r="10" spans="1:12" ht="20.25" hidden="1" customHeight="1">
      <c r="A10" s="1035">
        <v>3</v>
      </c>
      <c r="B10" s="289">
        <v>1847</v>
      </c>
      <c r="C10" s="354">
        <v>-90.541301787268907</v>
      </c>
      <c r="D10" s="348">
        <v>7848</v>
      </c>
      <c r="E10" s="354">
        <v>-86.973192796082671</v>
      </c>
      <c r="F10" s="348">
        <v>10135</v>
      </c>
      <c r="G10" s="354">
        <v>-75.097056366406207</v>
      </c>
      <c r="H10" s="348">
        <v>2842</v>
      </c>
      <c r="I10" s="354">
        <v>-85.016870518768457</v>
      </c>
      <c r="J10" s="333">
        <f t="shared" si="5"/>
        <v>22672</v>
      </c>
      <c r="K10" s="297">
        <v>-83.740443781465601</v>
      </c>
    </row>
    <row r="11" spans="1:12" ht="20.25" customHeight="1">
      <c r="A11" s="1034" t="s">
        <v>399</v>
      </c>
      <c r="B11" s="126">
        <v>280</v>
      </c>
      <c r="C11" s="296">
        <v>-97.835330498647082</v>
      </c>
      <c r="D11" s="246">
        <v>5021</v>
      </c>
      <c r="E11" s="296">
        <v>-93.358026324492357</v>
      </c>
      <c r="F11" s="246">
        <v>7383</v>
      </c>
      <c r="G11" s="296">
        <v>-84.015328656793969</v>
      </c>
      <c r="H11" s="246">
        <v>1449</v>
      </c>
      <c r="I11" s="296">
        <v>-93.523443436284808</v>
      </c>
      <c r="J11" s="286">
        <f t="shared" si="5"/>
        <v>14133</v>
      </c>
      <c r="K11" s="353">
        <v>-91.003303817532512</v>
      </c>
    </row>
    <row r="12" spans="1:12" ht="20.25" customHeight="1">
      <c r="A12" s="1035">
        <v>5</v>
      </c>
      <c r="B12" s="289">
        <v>0</v>
      </c>
      <c r="C12" s="354">
        <v>-100</v>
      </c>
      <c r="D12" s="348">
        <v>3875</v>
      </c>
      <c r="E12" s="354">
        <v>-96.491148639471177</v>
      </c>
      <c r="F12" s="348">
        <v>4847</v>
      </c>
      <c r="G12" s="354">
        <v>-91.973969631236443</v>
      </c>
      <c r="H12" s="348">
        <v>2590</v>
      </c>
      <c r="I12" s="354">
        <v>-90.99067761235564</v>
      </c>
      <c r="J12" s="333">
        <f t="shared" si="5"/>
        <v>11312</v>
      </c>
      <c r="K12" s="297">
        <v>-95.061685278478691</v>
      </c>
    </row>
    <row r="13" spans="1:12" ht="20.25" customHeight="1">
      <c r="A13" s="1035">
        <v>6</v>
      </c>
      <c r="B13" s="289">
        <v>110</v>
      </c>
      <c r="C13" s="354">
        <v>-99.399333806585489</v>
      </c>
      <c r="D13" s="348">
        <v>23247</v>
      </c>
      <c r="E13" s="354">
        <v>-67.612187748164459</v>
      </c>
      <c r="F13" s="348">
        <v>12811</v>
      </c>
      <c r="G13" s="354">
        <v>-74.954056695992179</v>
      </c>
      <c r="H13" s="348">
        <v>5706</v>
      </c>
      <c r="I13" s="354">
        <v>-74.114231275234772</v>
      </c>
      <c r="J13" s="333">
        <f t="shared" si="5"/>
        <v>41874</v>
      </c>
      <c r="K13" s="297">
        <v>-74.354954281829706</v>
      </c>
    </row>
    <row r="14" spans="1:12" ht="20.25" customHeight="1">
      <c r="A14" s="1034">
        <v>7</v>
      </c>
      <c r="B14" s="126">
        <v>1427</v>
      </c>
      <c r="C14" s="296">
        <v>-89.516602997355278</v>
      </c>
      <c r="D14" s="246">
        <v>24846</v>
      </c>
      <c r="E14" s="296">
        <v>-71.535606268902939</v>
      </c>
      <c r="F14" s="246">
        <v>18130</v>
      </c>
      <c r="G14" s="296">
        <v>-69.207513842182138</v>
      </c>
      <c r="H14" s="246">
        <v>6205</v>
      </c>
      <c r="I14" s="296">
        <v>-68.218602745339069</v>
      </c>
      <c r="J14" s="286">
        <f t="shared" si="5"/>
        <v>50608</v>
      </c>
      <c r="K14" s="353">
        <v>-71.774994143958239</v>
      </c>
    </row>
    <row r="15" spans="1:12" ht="20.25" customHeight="1">
      <c r="A15" s="1035">
        <v>8</v>
      </c>
      <c r="B15" s="289">
        <v>1224</v>
      </c>
      <c r="C15" s="354">
        <v>-91.824193440651925</v>
      </c>
      <c r="D15" s="348">
        <v>20766</v>
      </c>
      <c r="E15" s="354">
        <v>-80.221161813869756</v>
      </c>
      <c r="F15" s="348">
        <v>14829</v>
      </c>
      <c r="G15" s="354">
        <v>-62.559648546974024</v>
      </c>
      <c r="H15" s="348">
        <v>3415</v>
      </c>
      <c r="I15" s="354">
        <v>-79.81201229605108</v>
      </c>
      <c r="J15" s="333">
        <f t="shared" si="5"/>
        <v>40234</v>
      </c>
      <c r="K15" s="297">
        <v>-77.202595121398417</v>
      </c>
    </row>
    <row r="16" spans="1:12" ht="20.25" customHeight="1">
      <c r="A16" s="1035">
        <v>9</v>
      </c>
      <c r="B16" s="289">
        <v>3700</v>
      </c>
      <c r="C16" s="354">
        <v>-79.247293734926245</v>
      </c>
      <c r="D16" s="348">
        <v>33707</v>
      </c>
      <c r="E16" s="354">
        <v>-50.280994173611624</v>
      </c>
      <c r="F16" s="348">
        <v>31392</v>
      </c>
      <c r="G16" s="354">
        <v>-29.986395164707723</v>
      </c>
      <c r="H16" s="348">
        <v>11465</v>
      </c>
      <c r="I16" s="354">
        <v>-44.484795661437147</v>
      </c>
      <c r="J16" s="333">
        <f t="shared" si="5"/>
        <v>80264</v>
      </c>
      <c r="K16" s="297">
        <v>-46.884781587288984</v>
      </c>
    </row>
    <row r="17" spans="1:11" ht="20.25" customHeight="1">
      <c r="A17" s="1034">
        <v>10</v>
      </c>
      <c r="B17" s="126">
        <v>9366</v>
      </c>
      <c r="C17" s="296">
        <v>-65.44548976203653</v>
      </c>
      <c r="D17" s="246">
        <v>52930</v>
      </c>
      <c r="E17" s="296">
        <v>-54.30569344325982</v>
      </c>
      <c r="F17" s="246">
        <v>43675</v>
      </c>
      <c r="G17" s="296">
        <v>-33.319592665536881</v>
      </c>
      <c r="H17" s="246">
        <v>20754</v>
      </c>
      <c r="I17" s="296">
        <v>-32.837125012135523</v>
      </c>
      <c r="J17" s="286">
        <f t="shared" si="5"/>
        <v>126725</v>
      </c>
      <c r="K17" s="353">
        <v>-47.052310520598319</v>
      </c>
    </row>
    <row r="18" spans="1:11" ht="20.25" customHeight="1">
      <c r="A18" s="1035">
        <v>11</v>
      </c>
      <c r="B18" s="289">
        <v>13806</v>
      </c>
      <c r="C18" s="354">
        <v>-31.79864644568493</v>
      </c>
      <c r="D18" s="348">
        <v>47817</v>
      </c>
      <c r="E18" s="354">
        <v>-44.436956041785294</v>
      </c>
      <c r="F18" s="348">
        <v>47407</v>
      </c>
      <c r="G18" s="354">
        <v>-27.702372964070033</v>
      </c>
      <c r="H18" s="348">
        <v>18611</v>
      </c>
      <c r="I18" s="354">
        <v>-44.497793152809265</v>
      </c>
      <c r="J18" s="333">
        <f t="shared" si="5"/>
        <v>127641</v>
      </c>
      <c r="K18" s="297">
        <v>-37.859166723464746</v>
      </c>
    </row>
    <row r="19" spans="1:11" ht="20.25" customHeight="1">
      <c r="A19" s="1035">
        <v>12</v>
      </c>
      <c r="B19" s="289">
        <v>8320</v>
      </c>
      <c r="C19" s="354">
        <v>-16.841579210394809</v>
      </c>
      <c r="D19" s="348">
        <v>33061</v>
      </c>
      <c r="E19" s="354">
        <v>-39.963318079465395</v>
      </c>
      <c r="F19" s="348">
        <v>31351</v>
      </c>
      <c r="G19" s="354">
        <v>-16.404021011652404</v>
      </c>
      <c r="H19" s="348">
        <v>10046</v>
      </c>
      <c r="I19" s="354">
        <v>-36.024963382793096</v>
      </c>
      <c r="J19" s="333">
        <f t="shared" si="5"/>
        <v>82778</v>
      </c>
      <c r="K19" s="297">
        <v>-30.014626434109182</v>
      </c>
    </row>
    <row r="20" spans="1:11" ht="20.25" customHeight="1">
      <c r="A20" s="1034" t="s">
        <v>324</v>
      </c>
      <c r="B20" s="126">
        <v>4843</v>
      </c>
      <c r="C20" s="296">
        <f>($B20/$B8-1)*100</f>
        <v>-39.257494042393084</v>
      </c>
      <c r="D20" s="246">
        <v>22407</v>
      </c>
      <c r="E20" s="296">
        <f>($D20/$D8-1)*100</f>
        <v>-57.943241112654384</v>
      </c>
      <c r="F20" s="246">
        <v>12084</v>
      </c>
      <c r="G20" s="296">
        <f t="shared" ref="G20:G34" si="6">($F20/$F8-1)*100</f>
        <v>-56.942811330839113</v>
      </c>
      <c r="H20" s="246">
        <v>7026</v>
      </c>
      <c r="I20" s="296">
        <f t="shared" ref="I20:I34" si="7">($H20/$H8-1)*100</f>
        <v>-54.376623376623378</v>
      </c>
      <c r="J20" s="286">
        <f t="shared" si="5"/>
        <v>46360</v>
      </c>
      <c r="K20" s="353">
        <f t="shared" ref="K20:K34" si="8">($J20/$J8-1)*100</f>
        <v>-55.727873486382215</v>
      </c>
    </row>
    <row r="21" spans="1:11" ht="20.25" customHeight="1">
      <c r="A21" s="1035">
        <v>2</v>
      </c>
      <c r="B21" s="289">
        <v>5042</v>
      </c>
      <c r="C21" s="354">
        <f t="shared" ref="C21:C34" si="9">($B21/$B9-1)*100</f>
        <v>-47.1709974853311</v>
      </c>
      <c r="D21" s="348">
        <v>20303</v>
      </c>
      <c r="E21" s="354">
        <f t="shared" ref="E21:E34" si="10">($D21/$D9-1)*100</f>
        <v>-57.784754855075484</v>
      </c>
      <c r="F21" s="348">
        <v>15773</v>
      </c>
      <c r="G21" s="354">
        <f t="shared" si="6"/>
        <v>-50.72323409041207</v>
      </c>
      <c r="H21" s="348">
        <v>10872</v>
      </c>
      <c r="I21" s="354">
        <f t="shared" si="7"/>
        <v>-41.308572662491905</v>
      </c>
      <c r="J21" s="333">
        <f t="shared" si="5"/>
        <v>51990</v>
      </c>
      <c r="K21" s="297">
        <f t="shared" si="8"/>
        <v>-51.93721052777547</v>
      </c>
    </row>
    <row r="22" spans="1:11" ht="20.25" customHeight="1">
      <c r="A22" s="1035">
        <v>3</v>
      </c>
      <c r="B22" s="289">
        <v>7227</v>
      </c>
      <c r="C22" s="354">
        <f t="shared" si="9"/>
        <v>291.28316188413646</v>
      </c>
      <c r="D22" s="348">
        <v>22866</v>
      </c>
      <c r="E22" s="354">
        <f t="shared" si="10"/>
        <v>191.36085626911316</v>
      </c>
      <c r="F22" s="348">
        <v>23396</v>
      </c>
      <c r="G22" s="354">
        <f t="shared" si="6"/>
        <v>130.84361124814995</v>
      </c>
      <c r="H22" s="348">
        <v>8815</v>
      </c>
      <c r="I22" s="354">
        <f t="shared" si="7"/>
        <v>210.16889514426461</v>
      </c>
      <c r="J22" s="333">
        <f t="shared" si="5"/>
        <v>62304</v>
      </c>
      <c r="K22" s="297">
        <f t="shared" si="8"/>
        <v>174.80592801693717</v>
      </c>
    </row>
    <row r="23" spans="1:11" ht="20.25" customHeight="1">
      <c r="A23" s="1034">
        <v>4</v>
      </c>
      <c r="B23" s="126">
        <v>5178</v>
      </c>
      <c r="C23" s="296">
        <f t="shared" si="9"/>
        <v>1749.2857142857144</v>
      </c>
      <c r="D23" s="246">
        <v>30038</v>
      </c>
      <c r="E23" s="296">
        <f t="shared" si="10"/>
        <v>498.24736108344945</v>
      </c>
      <c r="F23" s="246">
        <v>13626</v>
      </c>
      <c r="G23" s="296">
        <f t="shared" si="6"/>
        <v>84.559122308004888</v>
      </c>
      <c r="H23" s="246">
        <v>12956</v>
      </c>
      <c r="I23" s="296">
        <f t="shared" si="7"/>
        <v>794.13388543823316</v>
      </c>
      <c r="J23" s="286">
        <f t="shared" si="5"/>
        <v>61798</v>
      </c>
      <c r="K23" s="353">
        <f t="shared" si="8"/>
        <v>337.26031274322503</v>
      </c>
    </row>
    <row r="24" spans="1:11" ht="20.25" customHeight="1">
      <c r="A24" s="1035">
        <v>5</v>
      </c>
      <c r="B24" s="289">
        <v>3497</v>
      </c>
      <c r="C24" s="354" t="e">
        <f t="shared" si="9"/>
        <v>#DIV/0!</v>
      </c>
      <c r="D24" s="348">
        <v>18731</v>
      </c>
      <c r="E24" s="354">
        <f t="shared" si="10"/>
        <v>383.38064516129037</v>
      </c>
      <c r="F24" s="348">
        <v>10432</v>
      </c>
      <c r="G24" s="354">
        <f t="shared" si="6"/>
        <v>115.22591293583662</v>
      </c>
      <c r="H24" s="348">
        <v>10800</v>
      </c>
      <c r="I24" s="354">
        <f t="shared" si="7"/>
        <v>316.98841698841693</v>
      </c>
      <c r="J24" s="333">
        <f t="shared" si="5"/>
        <v>43460</v>
      </c>
      <c r="K24" s="297">
        <f t="shared" si="8"/>
        <v>284.19377652050918</v>
      </c>
    </row>
    <row r="25" spans="1:11" ht="20.25" customHeight="1">
      <c r="A25" s="1035">
        <v>6</v>
      </c>
      <c r="B25" s="289">
        <v>4574</v>
      </c>
      <c r="C25" s="354">
        <f>($B25/$B13-1)*100</f>
        <v>4058.181818181818</v>
      </c>
      <c r="D25" s="348">
        <v>25010</v>
      </c>
      <c r="E25" s="354">
        <f t="shared" si="10"/>
        <v>7.5837742504409222</v>
      </c>
      <c r="F25" s="348">
        <v>22664</v>
      </c>
      <c r="G25" s="354">
        <f t="shared" si="6"/>
        <v>76.91046756693467</v>
      </c>
      <c r="H25" s="348">
        <v>10219</v>
      </c>
      <c r="I25" s="354">
        <f t="shared" si="7"/>
        <v>79.09218366631616</v>
      </c>
      <c r="J25" s="333">
        <f t="shared" si="5"/>
        <v>62467</v>
      </c>
      <c r="K25" s="297">
        <f t="shared" si="8"/>
        <v>49.178487844485844</v>
      </c>
    </row>
    <row r="26" spans="1:11" ht="20.25" customHeight="1">
      <c r="A26" s="1034">
        <v>7</v>
      </c>
      <c r="B26" s="126">
        <v>9344</v>
      </c>
      <c r="C26" s="296">
        <f t="shared" si="9"/>
        <v>554.80028030833921</v>
      </c>
      <c r="D26" s="246">
        <v>31133</v>
      </c>
      <c r="E26" s="296">
        <f t="shared" si="10"/>
        <v>25.303871850599702</v>
      </c>
      <c r="F26" s="246">
        <v>31478</v>
      </c>
      <c r="G26" s="296">
        <f t="shared" si="6"/>
        <v>73.6238279095422</v>
      </c>
      <c r="H26" s="246">
        <v>10858</v>
      </c>
      <c r="I26" s="296">
        <f t="shared" si="7"/>
        <v>74.987912973408541</v>
      </c>
      <c r="J26" s="286">
        <f t="shared" si="5"/>
        <v>82813</v>
      </c>
      <c r="K26" s="353">
        <f t="shared" si="8"/>
        <v>63.636184002529241</v>
      </c>
    </row>
    <row r="27" spans="1:11" ht="20.25" customHeight="1">
      <c r="A27" s="1035">
        <v>8</v>
      </c>
      <c r="B27" s="289">
        <v>6893</v>
      </c>
      <c r="C27" s="354">
        <f t="shared" si="9"/>
        <v>463.15359477124184</v>
      </c>
      <c r="D27" s="348">
        <v>14456</v>
      </c>
      <c r="E27" s="354">
        <f t="shared" si="10"/>
        <v>-30.386208224983147</v>
      </c>
      <c r="F27" s="348">
        <v>17339</v>
      </c>
      <c r="G27" s="354">
        <f t="shared" si="6"/>
        <v>16.92629307438127</v>
      </c>
      <c r="H27" s="348">
        <v>5513</v>
      </c>
      <c r="I27" s="354">
        <f t="shared" si="7"/>
        <v>61.434846266471446</v>
      </c>
      <c r="J27" s="333">
        <f t="shared" si="5"/>
        <v>44201</v>
      </c>
      <c r="K27" s="297">
        <f t="shared" si="8"/>
        <v>9.8598200526917488</v>
      </c>
    </row>
    <row r="28" spans="1:11" ht="20.25" customHeight="1">
      <c r="A28" s="1035">
        <v>9</v>
      </c>
      <c r="B28" s="289">
        <v>4883</v>
      </c>
      <c r="C28" s="354">
        <f t="shared" si="9"/>
        <v>31.972972972972968</v>
      </c>
      <c r="D28" s="348">
        <v>16362</v>
      </c>
      <c r="E28" s="354">
        <f t="shared" si="10"/>
        <v>-51.458154092621712</v>
      </c>
      <c r="F28" s="348">
        <v>15573</v>
      </c>
      <c r="G28" s="354">
        <f t="shared" si="6"/>
        <v>-50.391819571865447</v>
      </c>
      <c r="H28" s="348">
        <v>8519</v>
      </c>
      <c r="I28" s="354">
        <f t="shared" si="7"/>
        <v>-25.695595290013085</v>
      </c>
      <c r="J28" s="333">
        <f t="shared" si="5"/>
        <v>45337</v>
      </c>
      <c r="K28" s="297">
        <f t="shared" si="8"/>
        <v>-43.515150004983546</v>
      </c>
    </row>
    <row r="29" spans="1:11" ht="20.25" customHeight="1">
      <c r="A29" s="1034">
        <v>10</v>
      </c>
      <c r="B29" s="126">
        <v>14818</v>
      </c>
      <c r="C29" s="296">
        <f t="shared" si="9"/>
        <v>58.210548793508444</v>
      </c>
      <c r="D29" s="246">
        <v>55462</v>
      </c>
      <c r="E29" s="296">
        <f t="shared" si="10"/>
        <v>4.7836765539391646</v>
      </c>
      <c r="F29" s="246">
        <v>36730</v>
      </c>
      <c r="G29" s="296">
        <f t="shared" si="6"/>
        <v>-15.901545506582714</v>
      </c>
      <c r="H29" s="246">
        <v>22321</v>
      </c>
      <c r="I29" s="296">
        <f t="shared" si="7"/>
        <v>7.5503517394237329</v>
      </c>
      <c r="J29" s="286">
        <f t="shared" si="5"/>
        <v>129331</v>
      </c>
      <c r="K29" s="353">
        <f t="shared" si="8"/>
        <v>2.0564213848885293</v>
      </c>
    </row>
    <row r="30" spans="1:11" ht="20.25" customHeight="1">
      <c r="A30" s="1035">
        <v>11</v>
      </c>
      <c r="B30" s="289">
        <v>24154</v>
      </c>
      <c r="C30" s="354">
        <f t="shared" si="9"/>
        <v>74.95291902071564</v>
      </c>
      <c r="D30" s="348">
        <v>49990</v>
      </c>
      <c r="E30" s="354">
        <f t="shared" si="10"/>
        <v>4.5444088922349746</v>
      </c>
      <c r="F30" s="348">
        <v>48676</v>
      </c>
      <c r="G30" s="354">
        <f t="shared" si="6"/>
        <v>2.6768198789208331</v>
      </c>
      <c r="H30" s="348">
        <v>25603</v>
      </c>
      <c r="I30" s="354">
        <f t="shared" si="7"/>
        <v>37.569179517489658</v>
      </c>
      <c r="J30" s="333">
        <f t="shared" si="5"/>
        <v>148423</v>
      </c>
      <c r="K30" s="297">
        <f t="shared" si="8"/>
        <v>16.281602306468933</v>
      </c>
    </row>
    <row r="31" spans="1:11" ht="19.5" customHeight="1">
      <c r="A31" s="1035">
        <v>12</v>
      </c>
      <c r="B31" s="1889">
        <v>13788</v>
      </c>
      <c r="C31" s="1890">
        <f t="shared" si="9"/>
        <v>65.72115384615384</v>
      </c>
      <c r="D31" s="1891">
        <v>40323</v>
      </c>
      <c r="E31" s="1890">
        <f t="shared" si="10"/>
        <v>21.965457790145493</v>
      </c>
      <c r="F31" s="1891">
        <v>38321</v>
      </c>
      <c r="G31" s="1890">
        <f t="shared" si="6"/>
        <v>22.232145705081187</v>
      </c>
      <c r="H31" s="1891">
        <v>16254</v>
      </c>
      <c r="I31" s="1890">
        <f t="shared" si="7"/>
        <v>61.795739597849895</v>
      </c>
      <c r="J31" s="1892">
        <f t="shared" si="5"/>
        <v>108686</v>
      </c>
      <c r="K31" s="1893">
        <f t="shared" si="8"/>
        <v>31.298171011621445</v>
      </c>
    </row>
    <row r="32" spans="1:11" ht="20.25" customHeight="1">
      <c r="A32" s="1034" t="s">
        <v>417</v>
      </c>
      <c r="B32" s="1996">
        <v>4012</v>
      </c>
      <c r="C32" s="296">
        <f t="shared" si="9"/>
        <v>-17.158785876522821</v>
      </c>
      <c r="D32" s="1997">
        <v>20939</v>
      </c>
      <c r="E32" s="296">
        <f t="shared" si="10"/>
        <v>-6.5515240772972767</v>
      </c>
      <c r="F32" s="1997">
        <v>17734</v>
      </c>
      <c r="G32" s="296">
        <f t="shared" si="6"/>
        <v>46.756041046011255</v>
      </c>
      <c r="H32" s="1997">
        <v>10930</v>
      </c>
      <c r="I32" s="296">
        <f t="shared" si="7"/>
        <v>55.565044121833182</v>
      </c>
      <c r="J32" s="286">
        <f t="shared" si="5"/>
        <v>53615</v>
      </c>
      <c r="K32" s="353">
        <f t="shared" si="8"/>
        <v>15.649266609145807</v>
      </c>
    </row>
    <row r="33" spans="1:13" ht="20.25" customHeight="1">
      <c r="A33" s="1035">
        <v>2</v>
      </c>
      <c r="B33" s="1889">
        <v>2375</v>
      </c>
      <c r="C33" s="354">
        <f t="shared" si="9"/>
        <v>-52.895676318921069</v>
      </c>
      <c r="D33" s="1891">
        <v>14212</v>
      </c>
      <c r="E33" s="354">
        <f t="shared" si="10"/>
        <v>-30.000492538048562</v>
      </c>
      <c r="F33" s="1891">
        <v>15514</v>
      </c>
      <c r="G33" s="354">
        <f t="shared" si="6"/>
        <v>-1.642046535218411</v>
      </c>
      <c r="H33" s="1891">
        <v>12942</v>
      </c>
      <c r="I33" s="354">
        <f t="shared" si="7"/>
        <v>19.03973509933774</v>
      </c>
      <c r="J33" s="333">
        <f t="shared" si="5"/>
        <v>45043</v>
      </c>
      <c r="K33" s="297">
        <f t="shared" si="8"/>
        <v>-13.362185035583762</v>
      </c>
    </row>
    <row r="34" spans="1:13" ht="19.5" customHeight="1" thickBot="1">
      <c r="A34" s="1035">
        <v>3</v>
      </c>
      <c r="B34" s="1998">
        <v>5158</v>
      </c>
      <c r="C34" s="1890">
        <f t="shared" si="9"/>
        <v>-28.628753286287534</v>
      </c>
      <c r="D34" s="1999">
        <v>20603</v>
      </c>
      <c r="E34" s="1890">
        <f t="shared" si="10"/>
        <v>-9.8967899938773751</v>
      </c>
      <c r="F34" s="1999">
        <v>22472</v>
      </c>
      <c r="G34" s="1890">
        <f t="shared" si="6"/>
        <v>-3.949393058642503</v>
      </c>
      <c r="H34" s="1999">
        <v>11435</v>
      </c>
      <c r="I34" s="1890">
        <f t="shared" si="7"/>
        <v>29.722064662507087</v>
      </c>
      <c r="J34" s="1892">
        <f t="shared" si="5"/>
        <v>59668</v>
      </c>
      <c r="K34" s="1893">
        <f t="shared" si="8"/>
        <v>-4.2308680020544447</v>
      </c>
    </row>
    <row r="35" spans="1:13" ht="19.5" customHeight="1">
      <c r="A35" s="2115" t="s">
        <v>387</v>
      </c>
      <c r="B35" s="2117" t="s">
        <v>40</v>
      </c>
      <c r="C35" s="2118"/>
      <c r="D35" s="2118"/>
      <c r="E35" s="2118"/>
      <c r="F35" s="2118"/>
      <c r="G35" s="2118"/>
      <c r="H35" s="2118"/>
      <c r="I35" s="2118"/>
      <c r="J35" s="2118"/>
      <c r="K35" s="2119"/>
    </row>
    <row r="36" spans="1:13" ht="19.5" customHeight="1" thickBot="1">
      <c r="A36" s="2116"/>
      <c r="B36" s="2109" t="s">
        <v>108</v>
      </c>
      <c r="C36" s="2110"/>
      <c r="D36" s="2111"/>
      <c r="E36" s="2111"/>
      <c r="F36" s="2111"/>
      <c r="G36" s="2111"/>
      <c r="H36" s="2111"/>
      <c r="I36" s="2111"/>
      <c r="J36" s="2111"/>
      <c r="K36" s="2112"/>
      <c r="M36" s="3"/>
    </row>
    <row r="37" spans="1:13" ht="17.25" customHeight="1">
      <c r="A37" s="56"/>
      <c r="B37" s="2113"/>
      <c r="C37" s="2114"/>
      <c r="D37" s="2113"/>
      <c r="E37" s="2114"/>
      <c r="F37" s="2113"/>
      <c r="G37" s="2114"/>
      <c r="H37" s="2113"/>
      <c r="I37" s="2114"/>
      <c r="J37" s="2113"/>
      <c r="K37" s="2114"/>
      <c r="M37" s="3"/>
    </row>
    <row r="38" spans="1:13" ht="17.25" customHeight="1">
      <c r="M38" s="3"/>
    </row>
    <row r="39" spans="1:13" ht="17.25" customHeight="1">
      <c r="M39" s="3"/>
    </row>
    <row r="40" spans="1:13" ht="17.25" customHeight="1">
      <c r="M40" s="3"/>
    </row>
    <row r="41" spans="1:13" ht="17.25" customHeight="1">
      <c r="M41" s="3"/>
    </row>
    <row r="42" spans="1:13" ht="17.25" customHeight="1">
      <c r="M42" s="3"/>
    </row>
    <row r="43" spans="1:13" ht="17.25" customHeight="1">
      <c r="B43" s="12"/>
      <c r="C43" s="12"/>
      <c r="M43" s="3"/>
    </row>
    <row r="44" spans="1:13" ht="17.25" customHeight="1">
      <c r="B44" s="12"/>
      <c r="C44" s="12"/>
    </row>
    <row r="45" spans="1:13" ht="17.25" customHeight="1">
      <c r="H45" s="57"/>
      <c r="I45" s="57"/>
    </row>
    <row r="46" spans="1:13" ht="17.25" customHeight="1">
      <c r="H46" s="58"/>
      <c r="I46" s="58"/>
    </row>
  </sheetData>
  <mergeCells count="9">
    <mergeCell ref="B36:K36"/>
    <mergeCell ref="B37:K37"/>
    <mergeCell ref="A35:A36"/>
    <mergeCell ref="B35:K35"/>
    <mergeCell ref="B4:C4"/>
    <mergeCell ref="D4:E4"/>
    <mergeCell ref="F4:G4"/>
    <mergeCell ref="H4:I4"/>
    <mergeCell ref="J4:K4"/>
  </mergeCells>
  <phoneticPr fontId="3"/>
  <printOptions horizontalCentered="1"/>
  <pageMargins left="0.69" right="0.71" top="0.73" bottom="0.7" header="0.31496062992125984" footer="0.31"/>
  <pageSetup paperSize="9" scale="84" firstPageNumber="10" orientation="landscape" errors="dash" r:id="rId1"/>
  <headerFooter scaleWithDoc="0" alignWithMargins="0">
    <oddFooter>&amp;C３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autoPageBreaks="0" fitToPage="1"/>
  </sheetPr>
  <dimension ref="A1:S97"/>
  <sheetViews>
    <sheetView topLeftCell="A4" zoomScaleNormal="100" zoomScaleSheetLayoutView="89" workbookViewId="0">
      <selection activeCell="M31" sqref="M31"/>
    </sheetView>
  </sheetViews>
  <sheetFormatPr defaultColWidth="9" defaultRowHeight="13.5"/>
  <cols>
    <col min="1" max="1" width="13.25" style="53" customWidth="1"/>
    <col min="2" max="11" width="15.25" style="53" customWidth="1"/>
    <col min="12" max="12" width="3.125" style="32" customWidth="1"/>
    <col min="13" max="13" width="12.125" style="134" customWidth="1"/>
    <col min="14" max="16" width="9" style="134" customWidth="1"/>
    <col min="17" max="17" width="10.375" style="134" bestFit="1" customWidth="1"/>
    <col min="18" max="18" width="9" style="134"/>
    <col min="19" max="16384" width="9" style="32"/>
  </cols>
  <sheetData>
    <row r="1" spans="1:19" s="1363" customFormat="1">
      <c r="A1" s="1362"/>
      <c r="B1" s="1362"/>
      <c r="C1" s="1362"/>
      <c r="D1" s="1362"/>
      <c r="E1" s="1362"/>
      <c r="F1" s="1362"/>
      <c r="G1" s="1362"/>
      <c r="H1" s="1362"/>
      <c r="I1" s="1362"/>
      <c r="J1" s="1362"/>
      <c r="K1" s="1362"/>
      <c r="M1" s="1364"/>
      <c r="N1" s="1364"/>
      <c r="O1" s="1364"/>
      <c r="P1" s="1364"/>
      <c r="Q1" s="1364"/>
      <c r="R1" s="1364"/>
    </row>
    <row r="2" spans="1:19" s="1363" customFormat="1" ht="15" customHeight="1">
      <c r="A2" s="1365"/>
      <c r="B2" s="1365"/>
      <c r="C2" s="1365"/>
      <c r="D2" s="1365"/>
      <c r="E2" s="1365"/>
      <c r="F2" s="1365"/>
      <c r="G2" s="1365"/>
      <c r="H2" s="1365"/>
      <c r="I2" s="1365"/>
      <c r="J2" s="1365"/>
      <c r="K2" s="1365"/>
      <c r="M2" s="1364"/>
      <c r="N2" s="1364"/>
      <c r="O2" s="1364"/>
      <c r="P2" s="1364"/>
      <c r="Q2" s="1364"/>
      <c r="R2" s="1364"/>
    </row>
    <row r="3" spans="1:19" s="1363" customFormat="1" ht="15" customHeight="1" thickBot="1">
      <c r="A3" s="1366" t="s">
        <v>61</v>
      </c>
      <c r="B3" s="1367"/>
      <c r="C3" s="1367"/>
      <c r="D3" s="1367"/>
      <c r="E3" s="1367"/>
      <c r="F3" s="1367"/>
      <c r="G3" s="1367"/>
      <c r="H3" s="1367"/>
      <c r="I3" s="1367"/>
      <c r="J3" s="1367"/>
      <c r="K3" s="1354" t="s">
        <v>43</v>
      </c>
      <c r="M3" s="1364"/>
      <c r="N3" s="1364"/>
      <c r="O3" s="1364"/>
      <c r="P3" s="1364"/>
      <c r="Q3" s="1364"/>
      <c r="R3" s="1364"/>
    </row>
    <row r="4" spans="1:19" ht="18" customHeight="1">
      <c r="A4" s="1928"/>
      <c r="B4" s="2121" t="s">
        <v>63</v>
      </c>
      <c r="C4" s="2121"/>
      <c r="D4" s="2121"/>
      <c r="E4" s="2121"/>
      <c r="F4" s="2121"/>
      <c r="G4" s="2121"/>
      <c r="H4" s="2121"/>
      <c r="I4" s="2121"/>
      <c r="J4" s="2121"/>
      <c r="K4" s="2122"/>
    </row>
    <row r="5" spans="1:19" ht="14.25" thickBot="1">
      <c r="A5" s="1118"/>
      <c r="B5" s="1119" t="s">
        <v>7</v>
      </c>
      <c r="C5" s="1517" t="s">
        <v>126</v>
      </c>
      <c r="D5" s="1518" t="s">
        <v>6</v>
      </c>
      <c r="E5" s="1457" t="s">
        <v>126</v>
      </c>
      <c r="F5" s="1518" t="s">
        <v>8</v>
      </c>
      <c r="G5" s="1458" t="s">
        <v>403</v>
      </c>
      <c r="H5" s="242" t="s">
        <v>11</v>
      </c>
      <c r="I5" s="242" t="s">
        <v>404</v>
      </c>
      <c r="J5" s="242" t="s">
        <v>13</v>
      </c>
      <c r="K5" s="1519" t="s">
        <v>404</v>
      </c>
    </row>
    <row r="6" spans="1:19" s="143" customFormat="1" ht="21" customHeight="1">
      <c r="A6" s="1929" t="s">
        <v>440</v>
      </c>
      <c r="B6" s="1520">
        <f>SUM(B11:B22)</f>
        <v>436862</v>
      </c>
      <c r="C6" s="1924">
        <v>-75.3</v>
      </c>
      <c r="D6" s="1878">
        <f>SUM(D11:D22)</f>
        <v>269428</v>
      </c>
      <c r="E6" s="1924">
        <v>-75.400000000000006</v>
      </c>
      <c r="F6" s="1878">
        <f>SUM(F11:F22)</f>
        <v>114277</v>
      </c>
      <c r="G6" s="1924">
        <v>-77.8</v>
      </c>
      <c r="H6" s="1877">
        <f>SUM(H11:H22)</f>
        <v>115730</v>
      </c>
      <c r="I6" s="1924">
        <v>-69.099999999999994</v>
      </c>
      <c r="J6" s="1522">
        <f>SUM(J11:J22)</f>
        <v>936297</v>
      </c>
      <c r="K6" s="2005">
        <v>-75</v>
      </c>
      <c r="M6" s="142"/>
      <c r="N6" s="142"/>
      <c r="O6" s="142"/>
      <c r="P6" s="142"/>
      <c r="Q6" s="142"/>
      <c r="R6" s="142"/>
    </row>
    <row r="7" spans="1:19" ht="21" customHeight="1">
      <c r="A7" s="1930" t="s">
        <v>441</v>
      </c>
      <c r="B7" s="1520">
        <f>SUM(B23:B34)</f>
        <v>614833</v>
      </c>
      <c r="C7" s="1925">
        <f t="shared" ref="C7" si="0">(B7/B6-1)*100</f>
        <v>40.7384940782215</v>
      </c>
      <c r="D7" s="1771">
        <f>SUM(D23:D34)</f>
        <v>375097</v>
      </c>
      <c r="E7" s="1926">
        <f t="shared" ref="E7" si="1">(D7/D6-1)*100</f>
        <v>39.219754442745369</v>
      </c>
      <c r="F7" s="1771">
        <f>SUM(F23:F34)</f>
        <v>164831</v>
      </c>
      <c r="G7" s="1926">
        <f t="shared" ref="G7" si="2">(F7/F6-1)*100</f>
        <v>44.238123156890708</v>
      </c>
      <c r="H7" s="1770">
        <f>SUM(H23:H34)</f>
        <v>146164</v>
      </c>
      <c r="I7" s="1925">
        <f t="shared" ref="I7" si="3">(H7/H6-1)*100</f>
        <v>26.297416400241946</v>
      </c>
      <c r="J7" s="1522">
        <f>SUM(J23:J34)</f>
        <v>1300925</v>
      </c>
      <c r="K7" s="1927">
        <f t="shared" ref="K7" si="4">(J7/J6-1)*100</f>
        <v>38.943625793952144</v>
      </c>
    </row>
    <row r="8" spans="1:19" ht="21" hidden="1" customHeight="1">
      <c r="A8" s="1496" t="s">
        <v>323</v>
      </c>
      <c r="B8" s="1523">
        <v>150115</v>
      </c>
      <c r="C8" s="1524">
        <v>4.222643421993566</v>
      </c>
      <c r="D8" s="1525">
        <v>92403</v>
      </c>
      <c r="E8" s="1524">
        <v>2.4798429580666914</v>
      </c>
      <c r="F8" s="1525">
        <v>44685</v>
      </c>
      <c r="G8" s="1524">
        <v>0.36836549044270139</v>
      </c>
      <c r="H8" s="1526">
        <v>31759</v>
      </c>
      <c r="I8" s="1524">
        <v>9.44703363143784E-3</v>
      </c>
      <c r="J8" s="1527">
        <f t="shared" ref="J8:J34" si="5">SUM(D8,B8,F8,H8)</f>
        <v>318962</v>
      </c>
      <c r="K8" s="1528">
        <v>2.7328916473684073</v>
      </c>
      <c r="L8" s="86"/>
      <c r="M8" s="136"/>
      <c r="N8" s="136"/>
      <c r="O8" s="142"/>
      <c r="P8" s="277"/>
      <c r="Q8" s="136"/>
      <c r="R8" s="136"/>
      <c r="S8" s="49"/>
    </row>
    <row r="9" spans="1:19" ht="21" hidden="1" customHeight="1">
      <c r="A9" s="1035">
        <v>2</v>
      </c>
      <c r="B9" s="1529">
        <v>121574</v>
      </c>
      <c r="C9" s="1530">
        <v>-9.8837726450618177</v>
      </c>
      <c r="D9" s="1531">
        <v>80874</v>
      </c>
      <c r="E9" s="1530">
        <v>-2.8715546748333654</v>
      </c>
      <c r="F9" s="1531">
        <v>37909</v>
      </c>
      <c r="G9" s="1530">
        <v>-3.840397737361434</v>
      </c>
      <c r="H9" s="1521">
        <v>28347</v>
      </c>
      <c r="I9" s="1530">
        <v>-5.1114681662984491</v>
      </c>
      <c r="J9" s="1522">
        <f t="shared" si="5"/>
        <v>268704</v>
      </c>
      <c r="K9" s="1532">
        <v>-6.5279855289247628</v>
      </c>
      <c r="L9" s="86"/>
      <c r="M9" s="136"/>
      <c r="N9" s="136"/>
      <c r="O9" s="142"/>
      <c r="P9" s="277"/>
      <c r="Q9" s="136"/>
      <c r="R9" s="136"/>
      <c r="S9" s="49"/>
    </row>
    <row r="10" spans="1:19" ht="21" hidden="1" customHeight="1">
      <c r="A10" s="1035">
        <v>3</v>
      </c>
      <c r="B10" s="1529">
        <v>70751</v>
      </c>
      <c r="C10" s="1530">
        <v>-62.256873686344385</v>
      </c>
      <c r="D10" s="1531">
        <v>50158</v>
      </c>
      <c r="E10" s="1530">
        <v>-58.385809459807028</v>
      </c>
      <c r="F10" s="1531">
        <v>23061</v>
      </c>
      <c r="G10" s="1530">
        <v>-59.74338832155015</v>
      </c>
      <c r="H10" s="1521">
        <v>17159</v>
      </c>
      <c r="I10" s="1530">
        <v>-59.631581423798984</v>
      </c>
      <c r="J10" s="1522">
        <f t="shared" si="5"/>
        <v>161129</v>
      </c>
      <c r="K10" s="1532">
        <v>-60.485904025739622</v>
      </c>
      <c r="L10" s="86"/>
      <c r="M10" s="136"/>
      <c r="N10" s="136"/>
      <c r="O10" s="142"/>
      <c r="P10" s="277"/>
      <c r="Q10" s="136"/>
      <c r="R10" s="136"/>
      <c r="S10" s="49"/>
    </row>
    <row r="11" spans="1:19" ht="21" customHeight="1">
      <c r="A11" s="1496" t="s">
        <v>399</v>
      </c>
      <c r="B11" s="1523">
        <v>13439</v>
      </c>
      <c r="C11" s="1524">
        <v>-91.261233142158588</v>
      </c>
      <c r="D11" s="1525">
        <v>8086</v>
      </c>
      <c r="E11" s="1524">
        <v>-91.510672028052781</v>
      </c>
      <c r="F11" s="1525">
        <v>3725</v>
      </c>
      <c r="G11" s="1524">
        <v>-91.889479184811009</v>
      </c>
      <c r="H11" s="1526">
        <v>3803</v>
      </c>
      <c r="I11" s="1524">
        <v>-88.262707941112922</v>
      </c>
      <c r="J11" s="1527">
        <f t="shared" si="5"/>
        <v>29053</v>
      </c>
      <c r="K11" s="1528">
        <v>-91.125169536051615</v>
      </c>
      <c r="L11" s="86"/>
      <c r="M11" s="136"/>
      <c r="N11" s="136"/>
      <c r="O11" s="142"/>
      <c r="P11" s="277"/>
      <c r="Q11" s="136"/>
      <c r="R11" s="136"/>
      <c r="S11" s="49"/>
    </row>
    <row r="12" spans="1:19" ht="21" customHeight="1">
      <c r="A12" s="1035">
        <v>5</v>
      </c>
      <c r="B12" s="1529">
        <v>0</v>
      </c>
      <c r="C12" s="1530">
        <v>-100</v>
      </c>
      <c r="D12" s="1531">
        <v>0</v>
      </c>
      <c r="E12" s="1530">
        <v>-100</v>
      </c>
      <c r="F12" s="1531">
        <v>0</v>
      </c>
      <c r="G12" s="1530">
        <v>-100</v>
      </c>
      <c r="H12" s="1521">
        <v>0</v>
      </c>
      <c r="I12" s="1530">
        <v>-100</v>
      </c>
      <c r="J12" s="1522">
        <f t="shared" si="5"/>
        <v>0</v>
      </c>
      <c r="K12" s="1532">
        <v>-100</v>
      </c>
      <c r="L12" s="86"/>
      <c r="M12" s="136"/>
      <c r="N12" s="136"/>
      <c r="O12" s="142"/>
      <c r="P12" s="277"/>
      <c r="Q12" s="136"/>
      <c r="R12" s="136"/>
      <c r="S12" s="49"/>
    </row>
    <row r="13" spans="1:19" ht="21" customHeight="1">
      <c r="A13" s="1035">
        <v>6</v>
      </c>
      <c r="B13" s="1529">
        <v>33957</v>
      </c>
      <c r="C13" s="1530">
        <v>-74.579468637006755</v>
      </c>
      <c r="D13" s="1531">
        <v>13691</v>
      </c>
      <c r="E13" s="1530">
        <v>-82.901424985325519</v>
      </c>
      <c r="F13" s="1531">
        <v>5543</v>
      </c>
      <c r="G13" s="1530">
        <v>-84.18996006845407</v>
      </c>
      <c r="H13" s="1521">
        <v>6540</v>
      </c>
      <c r="I13" s="1530">
        <v>-74.699214669813159</v>
      </c>
      <c r="J13" s="1522">
        <f t="shared" si="5"/>
        <v>59731</v>
      </c>
      <c r="K13" s="1532">
        <v>-78.244907324783924</v>
      </c>
      <c r="L13" s="86"/>
      <c r="M13" s="136"/>
      <c r="N13" s="136"/>
      <c r="O13" s="142"/>
      <c r="P13" s="277"/>
      <c r="Q13" s="136"/>
      <c r="R13" s="136"/>
      <c r="S13" s="49"/>
    </row>
    <row r="14" spans="1:19" ht="21" customHeight="1">
      <c r="A14" s="1496">
        <v>7</v>
      </c>
      <c r="B14" s="1523">
        <v>43657</v>
      </c>
      <c r="C14" s="1524">
        <v>-70.468305023980093</v>
      </c>
      <c r="D14" s="1525">
        <v>26950</v>
      </c>
      <c r="E14" s="1524">
        <v>-69.814406200647397</v>
      </c>
      <c r="F14" s="1525">
        <v>12728</v>
      </c>
      <c r="G14" s="1524">
        <v>-68.503625250550598</v>
      </c>
      <c r="H14" s="1526">
        <v>11968</v>
      </c>
      <c r="I14" s="1524">
        <v>-59.993314390773868</v>
      </c>
      <c r="J14" s="1527">
        <f t="shared" si="5"/>
        <v>95303</v>
      </c>
      <c r="K14" s="1528">
        <v>-69.000904247360452</v>
      </c>
      <c r="L14" s="86"/>
      <c r="M14" s="136"/>
      <c r="N14" s="136"/>
      <c r="O14" s="142"/>
      <c r="P14" s="277"/>
      <c r="Q14" s="136"/>
      <c r="R14" s="136"/>
      <c r="S14" s="49"/>
    </row>
    <row r="15" spans="1:19" ht="21" customHeight="1">
      <c r="A15" s="1035">
        <v>8</v>
      </c>
      <c r="B15" s="1529">
        <v>36843</v>
      </c>
      <c r="C15" s="1530">
        <v>-81.345694264419961</v>
      </c>
      <c r="D15" s="1531">
        <v>25097</v>
      </c>
      <c r="E15" s="1530">
        <v>-79.436273505674137</v>
      </c>
      <c r="F15" s="1531">
        <v>10492</v>
      </c>
      <c r="G15" s="1530">
        <v>-82.952588307932288</v>
      </c>
      <c r="H15" s="1521">
        <v>12464</v>
      </c>
      <c r="I15" s="1530">
        <v>-71.601084554216328</v>
      </c>
      <c r="J15" s="1522">
        <f t="shared" si="5"/>
        <v>84896</v>
      </c>
      <c r="K15" s="1532">
        <v>-80.023718539992089</v>
      </c>
      <c r="L15" s="86"/>
      <c r="M15" s="136"/>
      <c r="N15" s="136"/>
      <c r="O15" s="142"/>
      <c r="P15" s="277"/>
      <c r="Q15" s="136"/>
      <c r="R15" s="136"/>
      <c r="S15" s="49"/>
    </row>
    <row r="16" spans="1:19" ht="21" customHeight="1">
      <c r="A16" s="1035">
        <v>9</v>
      </c>
      <c r="B16" s="1529">
        <v>44319</v>
      </c>
      <c r="C16" s="1530">
        <v>-71.275520124440988</v>
      </c>
      <c r="D16" s="1531">
        <v>28076</v>
      </c>
      <c r="E16" s="1530">
        <v>-71.65786737464795</v>
      </c>
      <c r="F16" s="1531">
        <v>11373</v>
      </c>
      <c r="G16" s="1530">
        <v>-74.618938159744701</v>
      </c>
      <c r="H16" s="1521">
        <v>12000</v>
      </c>
      <c r="I16" s="1530">
        <v>-64.935861847295669</v>
      </c>
      <c r="J16" s="1522">
        <f t="shared" si="5"/>
        <v>95768</v>
      </c>
      <c r="K16" s="1532">
        <v>-71.187455435446452</v>
      </c>
      <c r="L16" s="86"/>
      <c r="M16" s="136"/>
      <c r="N16" s="136"/>
      <c r="O16" s="142"/>
      <c r="P16" s="277"/>
      <c r="Q16" s="136"/>
      <c r="R16" s="136"/>
      <c r="S16" s="49"/>
    </row>
    <row r="17" spans="1:19" ht="21" customHeight="1">
      <c r="A17" s="1496">
        <v>10</v>
      </c>
      <c r="B17" s="1523">
        <v>52201</v>
      </c>
      <c r="C17" s="1524">
        <v>-64.230945806124467</v>
      </c>
      <c r="D17" s="1525">
        <v>31035</v>
      </c>
      <c r="E17" s="1524">
        <v>-65.445638256415961</v>
      </c>
      <c r="F17" s="1525">
        <v>13044</v>
      </c>
      <c r="G17" s="1524">
        <v>-68.509487711843946</v>
      </c>
      <c r="H17" s="1526">
        <v>12861</v>
      </c>
      <c r="I17" s="1524">
        <v>-55.857216406384083</v>
      </c>
      <c r="J17" s="1527">
        <f t="shared" si="5"/>
        <v>109141</v>
      </c>
      <c r="K17" s="1528">
        <v>-64.369219518724435</v>
      </c>
      <c r="L17" s="86"/>
      <c r="M17" s="136"/>
      <c r="N17" s="136"/>
      <c r="O17" s="142"/>
      <c r="P17" s="277"/>
      <c r="Q17" s="136"/>
      <c r="R17" s="136"/>
      <c r="S17" s="49"/>
    </row>
    <row r="18" spans="1:19" ht="21" customHeight="1">
      <c r="A18" s="1035">
        <v>11</v>
      </c>
      <c r="B18" s="1529">
        <v>54779</v>
      </c>
      <c r="C18" s="1530">
        <v>-65.895705445082243</v>
      </c>
      <c r="D18" s="1531">
        <v>33447</v>
      </c>
      <c r="E18" s="1530">
        <v>-66.084284816159325</v>
      </c>
      <c r="F18" s="1531">
        <v>13518</v>
      </c>
      <c r="G18" s="1530">
        <v>-70.063778899813983</v>
      </c>
      <c r="H18" s="1521">
        <v>13768</v>
      </c>
      <c r="I18" s="1530">
        <v>-59.663668590513574</v>
      </c>
      <c r="J18" s="1522">
        <f t="shared" si="5"/>
        <v>115512</v>
      </c>
      <c r="K18" s="1532">
        <v>-65.878255629502931</v>
      </c>
      <c r="L18" s="86"/>
      <c r="M18" s="136"/>
      <c r="N18" s="136"/>
      <c r="O18" s="142"/>
      <c r="P18" s="277"/>
      <c r="Q18" s="136"/>
      <c r="R18" s="136"/>
      <c r="S18" s="49"/>
    </row>
    <row r="19" spans="1:19" ht="21" customHeight="1">
      <c r="A19" s="1035">
        <v>12</v>
      </c>
      <c r="B19" s="1533">
        <v>42249</v>
      </c>
      <c r="C19" s="1534">
        <v>-73.972265174990611</v>
      </c>
      <c r="D19" s="1535">
        <v>26070</v>
      </c>
      <c r="E19" s="1534">
        <v>-73.362351715047652</v>
      </c>
      <c r="F19" s="1535">
        <v>11395</v>
      </c>
      <c r="G19" s="1534">
        <v>-76.429339731921232</v>
      </c>
      <c r="H19" s="1536">
        <v>10180</v>
      </c>
      <c r="I19" s="1534">
        <v>-69.958981320270311</v>
      </c>
      <c r="J19" s="1537">
        <f t="shared" si="5"/>
        <v>89894</v>
      </c>
      <c r="K19" s="1538">
        <v>-73.747674659704515</v>
      </c>
      <c r="L19" s="86"/>
      <c r="M19" s="136"/>
      <c r="N19" s="136"/>
      <c r="O19" s="142"/>
      <c r="P19" s="277"/>
      <c r="Q19" s="136"/>
      <c r="R19" s="136"/>
      <c r="S19" s="49"/>
    </row>
    <row r="20" spans="1:19" ht="21" customHeight="1">
      <c r="A20" s="1496" t="s">
        <v>400</v>
      </c>
      <c r="B20" s="1523">
        <v>30332</v>
      </c>
      <c r="C20" s="1524">
        <f>($B20/$B8-1)*100</f>
        <v>-79.794157812343869</v>
      </c>
      <c r="D20" s="1525">
        <v>21198</v>
      </c>
      <c r="E20" s="1524">
        <f t="shared" ref="E20:E34" si="6">($D20/$D8-1)*100</f>
        <v>-77.059186390052275</v>
      </c>
      <c r="F20" s="1525">
        <v>9329</v>
      </c>
      <c r="G20" s="1524">
        <f t="shared" ref="G20:G34" si="7">($F20/$F8-1)*100</f>
        <v>-79.122748125769277</v>
      </c>
      <c r="H20" s="1526">
        <v>9302</v>
      </c>
      <c r="I20" s="1524">
        <f t="shared" ref="I20:I34" si="8">($H20/$H8-1)*100</f>
        <v>-70.710664693472708</v>
      </c>
      <c r="J20" s="1527">
        <f t="shared" si="5"/>
        <v>70161</v>
      </c>
      <c r="K20" s="1528">
        <f t="shared" ref="K20:K34" si="9">($J20/$J8-1)*100</f>
        <v>-78.003335820567969</v>
      </c>
      <c r="L20" s="86"/>
      <c r="M20" s="136"/>
      <c r="N20" s="136"/>
      <c r="O20" s="142"/>
      <c r="P20" s="277"/>
      <c r="Q20" s="136"/>
      <c r="R20" s="136"/>
      <c r="S20" s="49"/>
    </row>
    <row r="21" spans="1:19" ht="21" customHeight="1">
      <c r="A21" s="1035">
        <v>2</v>
      </c>
      <c r="B21" s="1529">
        <v>29273</v>
      </c>
      <c r="C21" s="1530">
        <f t="shared" ref="C21:C34" si="10">($B21/$B9-1)*100</f>
        <v>-75.92166088143847</v>
      </c>
      <c r="D21" s="1531">
        <v>18891</v>
      </c>
      <c r="E21" s="1530">
        <f t="shared" si="6"/>
        <v>-76.641442243489877</v>
      </c>
      <c r="F21" s="1531">
        <v>7624</v>
      </c>
      <c r="G21" s="1530">
        <f t="shared" si="7"/>
        <v>-79.888680788203331</v>
      </c>
      <c r="H21" s="1521">
        <v>7709</v>
      </c>
      <c r="I21" s="1530">
        <f t="shared" si="8"/>
        <v>-72.804882350866052</v>
      </c>
      <c r="J21" s="1522">
        <f t="shared" si="5"/>
        <v>63497</v>
      </c>
      <c r="K21" s="1532">
        <f t="shared" si="9"/>
        <v>-76.369164582589022</v>
      </c>
      <c r="L21" s="86"/>
      <c r="M21" s="136"/>
      <c r="N21" s="136"/>
      <c r="O21" s="142"/>
      <c r="P21" s="277"/>
      <c r="Q21" s="136"/>
      <c r="R21" s="136"/>
      <c r="S21" s="49"/>
    </row>
    <row r="22" spans="1:19" ht="21" customHeight="1">
      <c r="A22" s="1035">
        <v>3</v>
      </c>
      <c r="B22" s="1529">
        <v>55813</v>
      </c>
      <c r="C22" s="1530">
        <f t="shared" si="10"/>
        <v>-21.113482494947068</v>
      </c>
      <c r="D22" s="1531">
        <v>36887</v>
      </c>
      <c r="E22" s="1530">
        <f t="shared" si="6"/>
        <v>-26.458391482913989</v>
      </c>
      <c r="F22" s="1531">
        <v>15506</v>
      </c>
      <c r="G22" s="1530">
        <f t="shared" si="7"/>
        <v>-32.760938380816093</v>
      </c>
      <c r="H22" s="1521">
        <v>15135</v>
      </c>
      <c r="I22" s="1530">
        <f t="shared" si="8"/>
        <v>-11.795559181770498</v>
      </c>
      <c r="J22" s="1522">
        <f t="shared" si="5"/>
        <v>123341</v>
      </c>
      <c r="K22" s="1532">
        <f t="shared" si="9"/>
        <v>-23.452016707110456</v>
      </c>
      <c r="L22" s="86"/>
      <c r="M22" s="136"/>
      <c r="N22" s="136"/>
      <c r="O22" s="142"/>
      <c r="P22" s="277"/>
      <c r="Q22" s="136"/>
      <c r="R22" s="136"/>
      <c r="S22" s="49"/>
    </row>
    <row r="23" spans="1:19" ht="21" customHeight="1">
      <c r="A23" s="1496">
        <v>4</v>
      </c>
      <c r="B23" s="1523">
        <v>33241</v>
      </c>
      <c r="C23" s="1524">
        <f t="shared" si="10"/>
        <v>147.34727286256418</v>
      </c>
      <c r="D23" s="1525">
        <v>21287</v>
      </c>
      <c r="E23" s="1524">
        <f t="shared" si="6"/>
        <v>163.25748206777146</v>
      </c>
      <c r="F23" s="1525">
        <v>8482</v>
      </c>
      <c r="G23" s="1524">
        <f t="shared" si="7"/>
        <v>127.7046979865772</v>
      </c>
      <c r="H23" s="1525">
        <v>8747</v>
      </c>
      <c r="I23" s="1524">
        <f t="shared" si="8"/>
        <v>130.00262950302391</v>
      </c>
      <c r="J23" s="1527">
        <f t="shared" si="5"/>
        <v>71757</v>
      </c>
      <c r="K23" s="1528">
        <f t="shared" si="9"/>
        <v>146.98654183733177</v>
      </c>
      <c r="L23" s="86"/>
      <c r="M23" s="136"/>
      <c r="N23" s="136"/>
      <c r="O23" s="142"/>
      <c r="P23" s="277"/>
      <c r="Q23" s="136"/>
      <c r="R23" s="136"/>
      <c r="S23" s="49"/>
    </row>
    <row r="24" spans="1:19" ht="21" customHeight="1">
      <c r="A24" s="1035">
        <v>5</v>
      </c>
      <c r="B24" s="1529">
        <v>25692</v>
      </c>
      <c r="C24" s="1530" t="e">
        <f t="shared" si="10"/>
        <v>#DIV/0!</v>
      </c>
      <c r="D24" s="1531">
        <v>17624</v>
      </c>
      <c r="E24" s="1530" t="e">
        <f t="shared" si="6"/>
        <v>#DIV/0!</v>
      </c>
      <c r="F24" s="1531">
        <v>6771</v>
      </c>
      <c r="G24" s="1530" t="e">
        <f t="shared" si="7"/>
        <v>#DIV/0!</v>
      </c>
      <c r="H24" s="1531">
        <v>6375</v>
      </c>
      <c r="I24" s="1530" t="e">
        <f t="shared" si="8"/>
        <v>#DIV/0!</v>
      </c>
      <c r="J24" s="1522">
        <f t="shared" si="5"/>
        <v>56462</v>
      </c>
      <c r="K24" s="1532" t="e">
        <f t="shared" si="9"/>
        <v>#DIV/0!</v>
      </c>
      <c r="L24" s="86"/>
      <c r="M24" s="136"/>
      <c r="N24" s="136"/>
      <c r="O24" s="142"/>
      <c r="P24" s="277"/>
      <c r="Q24" s="136"/>
      <c r="R24" s="136"/>
      <c r="S24" s="49"/>
    </row>
    <row r="25" spans="1:19" ht="21" customHeight="1">
      <c r="A25" s="1035">
        <v>6</v>
      </c>
      <c r="B25" s="1529">
        <v>31570</v>
      </c>
      <c r="C25" s="1530">
        <f t="shared" si="10"/>
        <v>-7.029478458049887</v>
      </c>
      <c r="D25" s="1531">
        <v>21849</v>
      </c>
      <c r="E25" s="1530">
        <f t="shared" si="6"/>
        <v>59.586589730479879</v>
      </c>
      <c r="F25" s="1531">
        <v>7663</v>
      </c>
      <c r="G25" s="1530">
        <f t="shared" si="7"/>
        <v>38.246436947501358</v>
      </c>
      <c r="H25" s="1531">
        <v>6474</v>
      </c>
      <c r="I25" s="1530">
        <f t="shared" si="8"/>
        <v>-1.0091743119266083</v>
      </c>
      <c r="J25" s="1522">
        <f t="shared" si="5"/>
        <v>67556</v>
      </c>
      <c r="K25" s="1532">
        <f t="shared" si="9"/>
        <v>13.100400127237123</v>
      </c>
      <c r="L25" s="86"/>
      <c r="M25" s="136"/>
      <c r="N25" s="136"/>
      <c r="O25" s="142"/>
      <c r="P25" s="277"/>
      <c r="Q25" s="136"/>
      <c r="R25" s="136"/>
      <c r="S25" s="49"/>
    </row>
    <row r="26" spans="1:19" ht="21" customHeight="1">
      <c r="A26" s="1496">
        <v>7</v>
      </c>
      <c r="B26" s="1523">
        <v>48022</v>
      </c>
      <c r="C26" s="1524">
        <f t="shared" si="10"/>
        <v>9.9983965916118791</v>
      </c>
      <c r="D26" s="1525">
        <v>29607</v>
      </c>
      <c r="E26" s="1524">
        <f t="shared" si="6"/>
        <v>9.8589981447124266</v>
      </c>
      <c r="F26" s="1525">
        <v>12980</v>
      </c>
      <c r="G26" s="1524">
        <f t="shared" si="7"/>
        <v>1.9798868636077938</v>
      </c>
      <c r="H26" s="1525">
        <v>11211</v>
      </c>
      <c r="I26" s="1524">
        <f t="shared" si="8"/>
        <v>-6.3252005347593565</v>
      </c>
      <c r="J26" s="1527">
        <f t="shared" si="5"/>
        <v>101820</v>
      </c>
      <c r="K26" s="1528">
        <f t="shared" si="9"/>
        <v>6.8381897736692343</v>
      </c>
      <c r="L26" s="86"/>
      <c r="M26" s="136"/>
      <c r="N26" s="136"/>
      <c r="O26" s="142"/>
      <c r="P26" s="277"/>
      <c r="Q26" s="136"/>
      <c r="R26" s="136"/>
      <c r="S26" s="49"/>
    </row>
    <row r="27" spans="1:19" ht="21" customHeight="1">
      <c r="A27" s="1035">
        <v>8</v>
      </c>
      <c r="B27" s="1529">
        <v>50582</v>
      </c>
      <c r="C27" s="1530">
        <f t="shared" si="10"/>
        <v>37.290665798116329</v>
      </c>
      <c r="D27" s="1531">
        <v>31969</v>
      </c>
      <c r="E27" s="1530">
        <f t="shared" si="6"/>
        <v>27.381758775949329</v>
      </c>
      <c r="F27" s="1531">
        <v>14999</v>
      </c>
      <c r="G27" s="1530">
        <f t="shared" si="7"/>
        <v>42.956538314906602</v>
      </c>
      <c r="H27" s="1531">
        <v>15499</v>
      </c>
      <c r="I27" s="1530">
        <f t="shared" si="8"/>
        <v>24.350128369704759</v>
      </c>
      <c r="J27" s="1522">
        <f t="shared" si="5"/>
        <v>113049</v>
      </c>
      <c r="K27" s="1532">
        <f t="shared" si="9"/>
        <v>33.161750848096496</v>
      </c>
      <c r="L27" s="86"/>
      <c r="M27" s="136"/>
      <c r="N27" s="136"/>
      <c r="O27" s="142"/>
      <c r="P27" s="277"/>
      <c r="Q27" s="136"/>
      <c r="R27" s="136"/>
      <c r="S27" s="49"/>
    </row>
    <row r="28" spans="1:19" ht="21" customHeight="1">
      <c r="A28" s="1035">
        <v>9</v>
      </c>
      <c r="B28" s="1529">
        <v>39504</v>
      </c>
      <c r="C28" s="1530">
        <f t="shared" si="10"/>
        <v>-10.864414810803492</v>
      </c>
      <c r="D28" s="1531">
        <v>23939</v>
      </c>
      <c r="E28" s="1530">
        <f t="shared" si="6"/>
        <v>-14.735004986465306</v>
      </c>
      <c r="F28" s="1531">
        <v>10199</v>
      </c>
      <c r="G28" s="1530">
        <f t="shared" si="7"/>
        <v>-10.322694100061547</v>
      </c>
      <c r="H28" s="1531">
        <v>9475</v>
      </c>
      <c r="I28" s="1530">
        <f t="shared" si="8"/>
        <v>-21.041666666666671</v>
      </c>
      <c r="J28" s="1522">
        <f t="shared" si="5"/>
        <v>83117</v>
      </c>
      <c r="K28" s="1532">
        <f t="shared" si="9"/>
        <v>-13.21004928577395</v>
      </c>
      <c r="L28" s="86"/>
      <c r="M28" s="136"/>
      <c r="N28" s="136"/>
      <c r="O28" s="142"/>
      <c r="P28" s="277"/>
      <c r="Q28" s="136"/>
      <c r="R28" s="136"/>
      <c r="S28" s="49"/>
    </row>
    <row r="29" spans="1:19" ht="21" customHeight="1">
      <c r="A29" s="1496">
        <v>10</v>
      </c>
      <c r="B29" s="1523">
        <v>59544</v>
      </c>
      <c r="C29" s="1524">
        <f t="shared" si="10"/>
        <v>14.066780329878736</v>
      </c>
      <c r="D29" s="1525">
        <v>34278</v>
      </c>
      <c r="E29" s="1524">
        <f t="shared" si="6"/>
        <v>10.449492508458192</v>
      </c>
      <c r="F29" s="1525">
        <v>13295</v>
      </c>
      <c r="G29" s="1524">
        <f t="shared" si="7"/>
        <v>1.9242563630788023</v>
      </c>
      <c r="H29" s="1525">
        <v>11551</v>
      </c>
      <c r="I29" s="1524">
        <f t="shared" si="8"/>
        <v>-10.18583313894721</v>
      </c>
      <c r="J29" s="1527">
        <f t="shared" si="5"/>
        <v>118668</v>
      </c>
      <c r="K29" s="1528">
        <f t="shared" si="9"/>
        <v>8.729075232955541</v>
      </c>
      <c r="L29" s="86"/>
      <c r="M29" s="136"/>
      <c r="N29" s="136"/>
      <c r="O29" s="142"/>
      <c r="P29" s="277"/>
      <c r="Q29" s="136"/>
      <c r="R29" s="136"/>
      <c r="S29" s="49"/>
    </row>
    <row r="30" spans="1:19" ht="21" customHeight="1">
      <c r="A30" s="1035">
        <v>11</v>
      </c>
      <c r="B30" s="1529">
        <v>74498</v>
      </c>
      <c r="C30" s="1530">
        <f t="shared" si="10"/>
        <v>35.997371255408098</v>
      </c>
      <c r="D30" s="1531">
        <v>42986</v>
      </c>
      <c r="E30" s="1530">
        <f t="shared" si="6"/>
        <v>28.51974766047778</v>
      </c>
      <c r="F30" s="1531">
        <v>17861</v>
      </c>
      <c r="G30" s="1530">
        <f t="shared" si="7"/>
        <v>32.127533658825278</v>
      </c>
      <c r="H30" s="1531">
        <v>16049</v>
      </c>
      <c r="I30" s="1530">
        <f t="shared" si="8"/>
        <v>16.567402672864606</v>
      </c>
      <c r="J30" s="1522">
        <f t="shared" si="5"/>
        <v>151394</v>
      </c>
      <c r="K30" s="1532">
        <f t="shared" si="9"/>
        <v>31.063439296350161</v>
      </c>
      <c r="L30" s="86"/>
      <c r="M30" s="2050"/>
      <c r="N30" s="136"/>
      <c r="O30" s="142"/>
      <c r="P30" s="277"/>
      <c r="Q30" s="136"/>
      <c r="R30" s="136"/>
      <c r="S30" s="49"/>
    </row>
    <row r="31" spans="1:19" ht="21" customHeight="1">
      <c r="A31" s="1035">
        <v>12</v>
      </c>
      <c r="B31" s="1529">
        <v>86222</v>
      </c>
      <c r="C31" s="1534">
        <f t="shared" si="10"/>
        <v>104.08056995431845</v>
      </c>
      <c r="D31" s="1531">
        <v>48068</v>
      </c>
      <c r="E31" s="1534">
        <f t="shared" si="6"/>
        <v>84.380514000767164</v>
      </c>
      <c r="F31" s="1539">
        <v>23491</v>
      </c>
      <c r="G31" s="1540">
        <f t="shared" si="7"/>
        <v>106.15182097411147</v>
      </c>
      <c r="H31" s="1531">
        <v>19003</v>
      </c>
      <c r="I31" s="1534">
        <f t="shared" si="8"/>
        <v>86.669941060903739</v>
      </c>
      <c r="J31" s="1541">
        <f t="shared" si="5"/>
        <v>176784</v>
      </c>
      <c r="K31" s="1542">
        <f t="shared" si="9"/>
        <v>96.65828642623535</v>
      </c>
      <c r="L31" s="86"/>
      <c r="M31" s="7" t="s">
        <v>453</v>
      </c>
      <c r="N31" s="136"/>
      <c r="O31" s="142"/>
      <c r="P31" s="277"/>
      <c r="Q31" s="136"/>
      <c r="R31" s="136"/>
      <c r="S31" s="49"/>
    </row>
    <row r="32" spans="1:19" ht="21" customHeight="1">
      <c r="A32" s="1496" t="s">
        <v>401</v>
      </c>
      <c r="B32" s="1523">
        <v>60093</v>
      </c>
      <c r="C32" s="1524">
        <f t="shared" si="10"/>
        <v>98.117499670315183</v>
      </c>
      <c r="D32" s="1525">
        <v>36766</v>
      </c>
      <c r="E32" s="1524">
        <f t="shared" si="6"/>
        <v>73.44089065006132</v>
      </c>
      <c r="F32" s="1525">
        <v>18473</v>
      </c>
      <c r="G32" s="1524">
        <f t="shared" si="7"/>
        <v>98.016936434773299</v>
      </c>
      <c r="H32" s="1525">
        <v>15874</v>
      </c>
      <c r="I32" s="1524">
        <f t="shared" si="8"/>
        <v>70.651472801548039</v>
      </c>
      <c r="J32" s="1527">
        <f t="shared" si="5"/>
        <v>131206</v>
      </c>
      <c r="K32" s="1528">
        <f t="shared" si="9"/>
        <v>87.007026695742653</v>
      </c>
      <c r="L32" s="86"/>
      <c r="M32" s="7"/>
      <c r="N32" s="136"/>
      <c r="O32" s="142"/>
      <c r="P32" s="277"/>
      <c r="Q32" s="136"/>
      <c r="R32" s="136"/>
      <c r="S32" s="49"/>
    </row>
    <row r="33" spans="1:19" ht="21" customHeight="1">
      <c r="A33" s="1035">
        <v>2</v>
      </c>
      <c r="B33" s="1529">
        <v>37140</v>
      </c>
      <c r="C33" s="2006">
        <f t="shared" si="10"/>
        <v>26.874594336077617</v>
      </c>
      <c r="D33" s="2007">
        <v>22103</v>
      </c>
      <c r="E33" s="2006">
        <f t="shared" si="6"/>
        <v>17.00280556878937</v>
      </c>
      <c r="F33" s="2007">
        <v>9708</v>
      </c>
      <c r="G33" s="2006">
        <f t="shared" si="7"/>
        <v>27.334732423924457</v>
      </c>
      <c r="H33" s="2007">
        <v>8677</v>
      </c>
      <c r="I33" s="2006">
        <f t="shared" si="8"/>
        <v>12.556751848488791</v>
      </c>
      <c r="J33" s="2008">
        <f t="shared" si="5"/>
        <v>77628</v>
      </c>
      <c r="K33" s="2009">
        <f t="shared" si="9"/>
        <v>22.254594705261677</v>
      </c>
      <c r="L33" s="86"/>
      <c r="M33" s="136"/>
      <c r="N33" s="136"/>
      <c r="O33" s="142"/>
      <c r="P33" s="277"/>
      <c r="Q33" s="136"/>
      <c r="R33" s="136"/>
      <c r="S33" s="49"/>
    </row>
    <row r="34" spans="1:19" ht="21" customHeight="1" thickBot="1">
      <c r="A34" s="1035">
        <v>3</v>
      </c>
      <c r="B34" s="1529">
        <v>68725</v>
      </c>
      <c r="C34" s="2010">
        <f t="shared" si="10"/>
        <v>23.134395212584892</v>
      </c>
      <c r="D34" s="2011">
        <v>44621</v>
      </c>
      <c r="E34" s="2010">
        <f t="shared" si="6"/>
        <v>20.966736248542837</v>
      </c>
      <c r="F34" s="2011">
        <v>20909</v>
      </c>
      <c r="G34" s="2010">
        <f t="shared" si="7"/>
        <v>34.844576293047844</v>
      </c>
      <c r="H34" s="2011">
        <v>17229</v>
      </c>
      <c r="I34" s="2010">
        <f t="shared" si="8"/>
        <v>13.835480673934587</v>
      </c>
      <c r="J34" s="1527">
        <f t="shared" si="5"/>
        <v>151484</v>
      </c>
      <c r="K34" s="2012">
        <f t="shared" si="9"/>
        <v>22.817230280279865</v>
      </c>
      <c r="L34" s="86"/>
      <c r="M34" s="136"/>
      <c r="N34" s="136"/>
      <c r="O34" s="142"/>
      <c r="P34" s="277"/>
      <c r="Q34" s="136"/>
      <c r="R34" s="136"/>
      <c r="S34" s="49"/>
    </row>
    <row r="35" spans="1:19" ht="21" customHeight="1">
      <c r="A35" s="2123" t="s">
        <v>405</v>
      </c>
      <c r="B35" s="1543" t="s">
        <v>90</v>
      </c>
      <c r="C35" s="1544"/>
      <c r="D35" s="1545"/>
      <c r="E35" s="1545"/>
      <c r="F35" s="1545"/>
      <c r="G35" s="1545"/>
      <c r="H35" s="1546"/>
      <c r="I35" s="1546"/>
      <c r="J35" s="1546"/>
      <c r="K35" s="1547"/>
      <c r="L35" s="86"/>
      <c r="M35" s="136"/>
      <c r="N35" s="136"/>
      <c r="O35" s="142"/>
      <c r="P35" s="277"/>
      <c r="Q35" s="136"/>
      <c r="R35" s="136"/>
      <c r="S35" s="49"/>
    </row>
    <row r="36" spans="1:19" ht="21" customHeight="1">
      <c r="A36" s="2124"/>
      <c r="B36" s="300" t="s">
        <v>91</v>
      </c>
      <c r="C36" s="298"/>
      <c r="D36" s="67"/>
      <c r="E36" s="67"/>
      <c r="F36" s="67"/>
      <c r="G36" s="67"/>
      <c r="H36" s="85"/>
      <c r="I36" s="85"/>
      <c r="J36" s="85"/>
      <c r="K36" s="1548"/>
      <c r="L36" s="49"/>
      <c r="M36" s="135"/>
      <c r="N36" s="135"/>
      <c r="O36" s="135"/>
      <c r="P36" s="135"/>
      <c r="Q36" s="135"/>
      <c r="R36" s="135"/>
      <c r="S36" s="49"/>
    </row>
    <row r="37" spans="1:19" ht="21" customHeight="1">
      <c r="A37" s="2124"/>
      <c r="B37" s="300" t="s">
        <v>89</v>
      </c>
      <c r="C37" s="298"/>
      <c r="D37" s="67"/>
      <c r="E37" s="67"/>
      <c r="F37" s="67"/>
      <c r="G37" s="67"/>
      <c r="H37" s="85"/>
      <c r="I37" s="85"/>
      <c r="J37" s="85"/>
      <c r="K37" s="1548"/>
      <c r="L37" s="49"/>
      <c r="M37" s="135"/>
      <c r="N37" s="135"/>
      <c r="O37" s="135"/>
      <c r="P37" s="135"/>
      <c r="Q37" s="135"/>
      <c r="R37" s="135"/>
      <c r="S37" s="49"/>
    </row>
    <row r="38" spans="1:19" ht="21" customHeight="1">
      <c r="A38" s="2124"/>
      <c r="B38" s="300" t="s">
        <v>92</v>
      </c>
      <c r="C38" s="298"/>
      <c r="D38" s="67"/>
      <c r="E38" s="67"/>
      <c r="F38" s="67"/>
      <c r="G38" s="67"/>
      <c r="H38" s="85"/>
      <c r="I38" s="85"/>
      <c r="J38" s="85"/>
      <c r="K38" s="1548"/>
      <c r="L38" s="49"/>
      <c r="M38" s="135"/>
      <c r="N38" s="135"/>
      <c r="O38" s="135"/>
      <c r="P38" s="135"/>
      <c r="Q38" s="135"/>
      <c r="R38" s="135"/>
      <c r="S38" s="49"/>
    </row>
    <row r="39" spans="1:19" ht="21" customHeight="1" thickBot="1">
      <c r="A39" s="2125"/>
      <c r="B39" s="1549" t="s">
        <v>107</v>
      </c>
      <c r="C39" s="1550"/>
      <c r="D39" s="1551"/>
      <c r="E39" s="1551"/>
      <c r="F39" s="1551"/>
      <c r="G39" s="1551"/>
      <c r="H39" s="1552"/>
      <c r="I39" s="1552"/>
      <c r="J39" s="1552"/>
      <c r="K39" s="1553"/>
      <c r="L39" s="49"/>
      <c r="M39" s="135"/>
      <c r="N39" s="135"/>
      <c r="O39" s="135"/>
      <c r="P39" s="135"/>
      <c r="Q39" s="135"/>
      <c r="R39" s="135"/>
      <c r="S39" s="49"/>
    </row>
    <row r="40" spans="1:19" ht="14.25" customHeight="1">
      <c r="A40" s="82"/>
      <c r="B40" s="68"/>
      <c r="C40" s="68"/>
      <c r="D40" s="67"/>
      <c r="E40" s="67"/>
      <c r="F40" s="67"/>
      <c r="G40" s="67"/>
      <c r="H40" s="67"/>
      <c r="I40" s="67"/>
      <c r="J40" s="67"/>
      <c r="K40" s="67"/>
      <c r="L40" s="49"/>
    </row>
    <row r="41" spans="1:19" ht="14.25">
      <c r="A41" s="323"/>
      <c r="B41" s="69"/>
      <c r="C41" s="69"/>
      <c r="D41" s="69"/>
      <c r="E41" s="69"/>
      <c r="F41" s="69"/>
      <c r="G41" s="69"/>
      <c r="H41" s="276"/>
      <c r="I41" s="276"/>
      <c r="J41" s="69"/>
      <c r="K41" s="69"/>
    </row>
    <row r="42" spans="1:19" ht="14.25">
      <c r="A42" s="323"/>
      <c r="B42" s="69"/>
      <c r="C42" s="69"/>
      <c r="D42" s="69"/>
      <c r="E42" s="69"/>
    </row>
    <row r="43" spans="1:19">
      <c r="A43" s="324"/>
      <c r="B43" s="69"/>
      <c r="C43" s="69"/>
    </row>
    <row r="44" spans="1:19">
      <c r="A44" s="324"/>
      <c r="B44" s="69"/>
      <c r="C44" s="69"/>
    </row>
    <row r="45" spans="1:19">
      <c r="A45" s="324"/>
      <c r="B45" s="69"/>
      <c r="C45" s="69"/>
    </row>
    <row r="46" spans="1:19">
      <c r="A46" s="324"/>
      <c r="B46" s="69"/>
      <c r="C46" s="69"/>
    </row>
    <row r="47" spans="1:19">
      <c r="A47" s="324"/>
      <c r="B47" s="69"/>
      <c r="C47" s="69"/>
    </row>
    <row r="48" spans="1:19">
      <c r="A48" s="324"/>
      <c r="B48" s="69"/>
      <c r="C48" s="69"/>
    </row>
    <row r="49" spans="1:7">
      <c r="A49" s="324"/>
      <c r="B49" s="69"/>
      <c r="C49" s="69"/>
    </row>
    <row r="50" spans="1:7">
      <c r="A50" s="324"/>
      <c r="B50" s="69"/>
      <c r="C50" s="69"/>
    </row>
    <row r="51" spans="1:7">
      <c r="A51" s="324"/>
      <c r="B51" s="69"/>
      <c r="C51" s="69"/>
    </row>
    <row r="52" spans="1:7">
      <c r="A52" s="93"/>
      <c r="B52" s="69"/>
      <c r="C52" s="69"/>
    </row>
    <row r="53" spans="1:7">
      <c r="A53" s="93"/>
      <c r="B53" s="69"/>
      <c r="C53" s="69"/>
    </row>
    <row r="54" spans="1:7">
      <c r="A54" s="93"/>
      <c r="B54" s="69"/>
      <c r="C54" s="69"/>
    </row>
    <row r="55" spans="1:7">
      <c r="A55" s="93"/>
      <c r="B55" s="69"/>
      <c r="C55" s="69"/>
    </row>
    <row r="56" spans="1:7">
      <c r="A56" s="93"/>
      <c r="B56" s="69"/>
      <c r="C56" s="69"/>
    </row>
    <row r="57" spans="1:7">
      <c r="A57" s="93"/>
      <c r="B57" s="69"/>
      <c r="C57" s="69"/>
    </row>
    <row r="58" spans="1:7" ht="17.25">
      <c r="A58" s="93"/>
      <c r="B58" s="69"/>
      <c r="C58" s="69"/>
      <c r="F58" s="70"/>
      <c r="G58" s="70"/>
    </row>
    <row r="59" spans="1:7">
      <c r="A59" s="93"/>
      <c r="B59" s="69"/>
      <c r="C59" s="69"/>
    </row>
    <row r="60" spans="1:7">
      <c r="A60" s="93"/>
      <c r="B60" s="69"/>
      <c r="C60" s="69"/>
    </row>
    <row r="61" spans="1:7">
      <c r="A61" s="93"/>
      <c r="B61" s="69"/>
      <c r="C61" s="69"/>
    </row>
    <row r="62" spans="1:7">
      <c r="A62" s="93"/>
      <c r="B62" s="69"/>
      <c r="C62" s="69"/>
    </row>
    <row r="63" spans="1:7">
      <c r="A63" s="93"/>
      <c r="B63" s="69"/>
      <c r="C63" s="69"/>
    </row>
    <row r="64" spans="1:7">
      <c r="A64" s="93"/>
      <c r="B64" s="69"/>
      <c r="C64" s="69"/>
      <c r="F64" s="275"/>
      <c r="G64" s="275"/>
    </row>
    <row r="65" spans="1:7">
      <c r="A65" s="93"/>
      <c r="B65" s="69"/>
      <c r="C65" s="69"/>
    </row>
    <row r="66" spans="1:7">
      <c r="A66" s="93"/>
      <c r="B66" s="69"/>
      <c r="C66" s="69"/>
    </row>
    <row r="67" spans="1:7">
      <c r="A67" s="93"/>
      <c r="B67" s="69"/>
      <c r="C67" s="69"/>
      <c r="F67" s="71"/>
      <c r="G67" s="71"/>
    </row>
    <row r="68" spans="1:7">
      <c r="A68" s="93"/>
      <c r="B68" s="69"/>
      <c r="C68" s="69"/>
      <c r="F68" s="71"/>
      <c r="G68" s="71"/>
    </row>
    <row r="69" spans="1:7">
      <c r="A69" s="93"/>
      <c r="B69" s="69"/>
      <c r="C69" s="69"/>
      <c r="F69" s="71"/>
      <c r="G69" s="71"/>
    </row>
    <row r="70" spans="1:7">
      <c r="A70" s="93"/>
      <c r="B70" s="69"/>
      <c r="C70" s="69"/>
      <c r="F70" s="71"/>
      <c r="G70" s="71"/>
    </row>
    <row r="71" spans="1:7">
      <c r="A71" s="93"/>
      <c r="B71" s="69"/>
      <c r="C71" s="69"/>
      <c r="F71" s="71"/>
      <c r="G71" s="71"/>
    </row>
    <row r="72" spans="1:7">
      <c r="A72" s="93"/>
      <c r="B72" s="69"/>
      <c r="C72" s="69"/>
      <c r="F72" s="71"/>
      <c r="G72" s="71"/>
    </row>
    <row r="73" spans="1:7">
      <c r="A73" s="1"/>
      <c r="B73" s="69"/>
      <c r="C73" s="69"/>
      <c r="F73" s="71"/>
      <c r="G73" s="71"/>
    </row>
    <row r="74" spans="1:7">
      <c r="A74" s="93"/>
      <c r="B74" s="69"/>
      <c r="C74" s="69"/>
      <c r="F74" s="71"/>
      <c r="G74" s="71"/>
    </row>
    <row r="75" spans="1:7" ht="14.25">
      <c r="A75" s="323"/>
      <c r="B75" s="69"/>
      <c r="C75" s="69"/>
    </row>
    <row r="76" spans="1:7" ht="14.25">
      <c r="A76" s="2"/>
      <c r="B76" s="69"/>
      <c r="C76" s="69"/>
    </row>
    <row r="77" spans="1:7" ht="14.25">
      <c r="A77" s="323"/>
      <c r="B77" s="69"/>
      <c r="C77" s="69"/>
    </row>
    <row r="78" spans="1:7" ht="14.25">
      <c r="A78" s="323"/>
      <c r="B78" s="69"/>
      <c r="C78" s="69"/>
    </row>
    <row r="79" spans="1:7" ht="14.25">
      <c r="A79" s="2"/>
      <c r="B79" s="69"/>
      <c r="C79" s="69"/>
    </row>
    <row r="80" spans="1:7" ht="14.25">
      <c r="A80" s="323"/>
      <c r="B80" s="69"/>
      <c r="C80" s="69"/>
    </row>
    <row r="81" spans="1:5" ht="14.25">
      <c r="A81" s="323"/>
      <c r="B81" s="69"/>
      <c r="C81" s="69"/>
    </row>
    <row r="82" spans="1:5" ht="14.25">
      <c r="A82" s="2"/>
      <c r="B82" s="69"/>
      <c r="C82" s="69"/>
    </row>
    <row r="83" spans="1:5" ht="14.25">
      <c r="A83" s="323"/>
      <c r="B83" s="69"/>
      <c r="C83" s="69"/>
    </row>
    <row r="84" spans="1:5" ht="14.25">
      <c r="A84" s="323"/>
      <c r="B84" s="69"/>
      <c r="C84" s="69"/>
    </row>
    <row r="85" spans="1:5" ht="14.25" customHeight="1">
      <c r="A85" s="2"/>
      <c r="B85" s="69"/>
      <c r="C85" s="69"/>
    </row>
    <row r="86" spans="1:5" ht="14.25" customHeight="1">
      <c r="A86" s="323"/>
      <c r="B86" s="69"/>
      <c r="C86" s="69"/>
    </row>
    <row r="87" spans="1:5" ht="14.25">
      <c r="A87" s="323"/>
      <c r="B87" s="69"/>
      <c r="C87" s="69"/>
    </row>
    <row r="88" spans="1:5" ht="14.25">
      <c r="A88" s="2"/>
      <c r="B88" s="69"/>
      <c r="C88" s="69"/>
    </row>
    <row r="89" spans="1:5" ht="14.25">
      <c r="A89" s="323"/>
      <c r="B89" s="69"/>
      <c r="C89" s="69"/>
    </row>
    <row r="90" spans="1:5" ht="14.25">
      <c r="A90" s="323"/>
      <c r="B90" s="69"/>
      <c r="C90" s="69"/>
    </row>
    <row r="91" spans="1:5" ht="14.25">
      <c r="A91" s="2"/>
      <c r="B91" s="69"/>
      <c r="C91" s="69"/>
    </row>
    <row r="92" spans="1:5" ht="14.25">
      <c r="A92" s="323"/>
      <c r="B92" s="69"/>
      <c r="C92" s="69"/>
    </row>
    <row r="93" spans="1:5" ht="14.25">
      <c r="A93" s="323"/>
      <c r="B93" s="69"/>
      <c r="C93" s="69"/>
    </row>
    <row r="94" spans="1:5" ht="14.25">
      <c r="A94" s="2"/>
      <c r="B94" s="69"/>
      <c r="C94" s="69"/>
    </row>
    <row r="95" spans="1:5" ht="14.25">
      <c r="A95" s="323"/>
      <c r="B95" s="69"/>
      <c r="C95" s="69"/>
    </row>
    <row r="96" spans="1:5">
      <c r="A96" s="325"/>
      <c r="B96" s="72"/>
      <c r="C96" s="72"/>
      <c r="D96" s="72"/>
      <c r="E96" s="72"/>
    </row>
    <row r="97" spans="1:3">
      <c r="A97" s="2126"/>
      <c r="B97" s="2126"/>
      <c r="C97" s="2126"/>
    </row>
  </sheetData>
  <sheetProtection formatColumns="0" formatRows="0" insertColumns="0" insertRows="0" deleteColumns="0"/>
  <mergeCells count="3">
    <mergeCell ref="B4:K4"/>
    <mergeCell ref="A35:A39"/>
    <mergeCell ref="A97:C97"/>
  </mergeCells>
  <phoneticPr fontId="3"/>
  <printOptions horizontalCentered="1"/>
  <pageMargins left="0.7" right="0.7" top="0.69" bottom="0.7" header="0.31496062992125984" footer="0.32"/>
  <pageSetup paperSize="9" scale="75" orientation="landscape" errors="dash" r:id="rId1"/>
  <headerFooter scaleWithDoc="0" alignWithMargins="0">
    <oddFooter>&amp;C４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46"/>
  <sheetViews>
    <sheetView zoomScaleNormal="100" zoomScaleSheetLayoutView="91" workbookViewId="0">
      <selection activeCell="L17" sqref="L17"/>
    </sheetView>
  </sheetViews>
  <sheetFormatPr defaultColWidth="9" defaultRowHeight="13.5"/>
  <cols>
    <col min="1" max="1" width="13.625" style="31" customWidth="1"/>
    <col min="2" max="2" width="11.625" style="31" customWidth="1"/>
    <col min="3" max="3" width="12.125" style="31" customWidth="1"/>
    <col min="4" max="4" width="11.625" style="31" customWidth="1"/>
    <col min="5" max="5" width="12.125" style="31" customWidth="1"/>
    <col min="6" max="6" width="11.625" style="31" customWidth="1"/>
    <col min="7" max="7" width="12.125" style="31" customWidth="1"/>
    <col min="8" max="8" width="11.625" style="31" customWidth="1"/>
    <col min="9" max="9" width="12.125" style="31" customWidth="1"/>
    <col min="10" max="10" width="15.875" style="31" bestFit="1" customWidth="1"/>
    <col min="11" max="11" width="12.125" style="31" customWidth="1"/>
    <col min="12" max="22" width="9.125" style="31" customWidth="1"/>
    <col min="23" max="23" width="9.125" style="31" bestFit="1" customWidth="1"/>
    <col min="24" max="16384" width="9" style="31"/>
  </cols>
  <sheetData>
    <row r="1" spans="1:34" s="1363" customFormat="1" ht="15" customHeight="1">
      <c r="A1" s="1368"/>
      <c r="B1" s="1368"/>
      <c r="C1" s="1368"/>
      <c r="D1" s="1368"/>
      <c r="E1" s="1368"/>
      <c r="F1" s="1368"/>
      <c r="G1" s="1368"/>
      <c r="H1" s="1368"/>
      <c r="I1" s="1368"/>
      <c r="J1" s="1368"/>
      <c r="K1" s="1368"/>
    </row>
    <row r="2" spans="1:34" s="1363" customFormat="1" ht="15" customHeight="1">
      <c r="A2" s="1368"/>
      <c r="B2" s="1368"/>
      <c r="C2" s="1368"/>
      <c r="D2" s="1368"/>
      <c r="E2" s="1368"/>
      <c r="F2" s="1368"/>
      <c r="G2" s="1368"/>
      <c r="H2" s="1368"/>
      <c r="I2" s="1368"/>
      <c r="J2" s="1368"/>
      <c r="K2" s="1368"/>
    </row>
    <row r="3" spans="1:34" s="1363" customFormat="1" ht="15" customHeight="1" thickBot="1">
      <c r="A3" s="1366" t="s">
        <v>62</v>
      </c>
      <c r="B3" s="1369"/>
      <c r="C3" s="1369"/>
      <c r="D3" s="1369"/>
      <c r="E3" s="1369"/>
      <c r="F3" s="1369"/>
      <c r="G3" s="1369"/>
      <c r="H3" s="1369"/>
      <c r="I3" s="1369"/>
      <c r="J3" s="1369"/>
      <c r="K3" s="1370" t="s">
        <v>406</v>
      </c>
    </row>
    <row r="4" spans="1:34" ht="18" customHeight="1">
      <c r="A4" s="1117"/>
      <c r="B4" s="2127" t="s">
        <v>4</v>
      </c>
      <c r="C4" s="2128"/>
      <c r="D4" s="2128"/>
      <c r="E4" s="2128"/>
      <c r="F4" s="2128"/>
      <c r="G4" s="2128"/>
      <c r="H4" s="2128"/>
      <c r="I4" s="2128"/>
      <c r="J4" s="2128"/>
      <c r="K4" s="2129"/>
      <c r="L4" s="34"/>
      <c r="M4" s="2130"/>
      <c r="N4" s="2130"/>
      <c r="O4" s="33"/>
      <c r="P4" s="33"/>
      <c r="Q4" s="33"/>
      <c r="R4" s="33"/>
      <c r="S4" s="33"/>
      <c r="T4" s="33"/>
    </row>
    <row r="5" spans="1:34" ht="14.25" thickBot="1">
      <c r="A5" s="1118"/>
      <c r="B5" s="1554" t="s">
        <v>407</v>
      </c>
      <c r="C5" s="1555" t="s">
        <v>328</v>
      </c>
      <c r="D5" s="1556" t="s">
        <v>6</v>
      </c>
      <c r="E5" s="1555" t="s">
        <v>328</v>
      </c>
      <c r="F5" s="1556" t="s">
        <v>408</v>
      </c>
      <c r="G5" s="1555" t="s">
        <v>328</v>
      </c>
      <c r="H5" s="1556" t="s">
        <v>409</v>
      </c>
      <c r="I5" s="1555" t="s">
        <v>328</v>
      </c>
      <c r="J5" s="1556" t="s">
        <v>2</v>
      </c>
      <c r="K5" s="1557" t="s">
        <v>328</v>
      </c>
    </row>
    <row r="6" spans="1:34" ht="19.5" customHeight="1">
      <c r="A6" s="1783" t="s">
        <v>443</v>
      </c>
      <c r="B6" s="1945"/>
      <c r="C6" s="1946"/>
      <c r="D6" s="1947"/>
      <c r="E6" s="1946"/>
      <c r="F6" s="1947"/>
      <c r="G6" s="1946"/>
      <c r="H6" s="1947"/>
      <c r="I6" s="1946"/>
      <c r="J6" s="1947"/>
      <c r="K6" s="1948"/>
      <c r="L6" s="49"/>
      <c r="M6" s="49"/>
      <c r="N6" s="49"/>
      <c r="O6" s="135"/>
      <c r="P6" s="49"/>
      <c r="Q6" s="49"/>
      <c r="R6" s="49"/>
      <c r="S6" s="49"/>
      <c r="T6" s="49"/>
      <c r="U6" s="49"/>
      <c r="V6" s="49"/>
      <c r="W6" s="49"/>
      <c r="X6" s="49"/>
      <c r="Y6" s="49"/>
      <c r="Z6" s="49"/>
      <c r="AA6" s="49"/>
      <c r="AB6" s="49"/>
      <c r="AC6" s="49"/>
      <c r="AD6" s="49"/>
      <c r="AE6" s="49"/>
      <c r="AF6" s="49"/>
      <c r="AG6" s="49"/>
      <c r="AH6" s="49"/>
    </row>
    <row r="7" spans="1:34" ht="19.5" customHeight="1">
      <c r="A7" s="1773" t="s">
        <v>444</v>
      </c>
      <c r="B7" s="1931"/>
      <c r="C7" s="1932"/>
      <c r="D7" s="1933"/>
      <c r="E7" s="1932"/>
      <c r="F7" s="1933"/>
      <c r="G7" s="1932"/>
      <c r="H7" s="1933"/>
      <c r="I7" s="1932"/>
      <c r="J7" s="1933"/>
      <c r="K7" s="1934"/>
      <c r="L7" s="49"/>
      <c r="M7" s="49"/>
      <c r="N7" s="49"/>
      <c r="O7" s="135"/>
      <c r="P7" s="49"/>
      <c r="Q7" s="49"/>
      <c r="R7" s="49"/>
      <c r="S7" s="49"/>
      <c r="T7" s="49"/>
      <c r="U7" s="49"/>
      <c r="V7" s="49"/>
      <c r="W7" s="49"/>
      <c r="X7" s="49"/>
      <c r="Y7" s="49"/>
      <c r="Z7" s="49"/>
      <c r="AA7" s="49"/>
      <c r="AB7" s="49"/>
      <c r="AC7" s="49"/>
      <c r="AD7" s="49"/>
      <c r="AE7" s="49"/>
      <c r="AF7" s="49"/>
      <c r="AG7" s="49"/>
      <c r="AH7" s="49"/>
    </row>
    <row r="8" spans="1:34" ht="19.5" hidden="1" customHeight="1">
      <c r="A8" s="1496" t="s">
        <v>323</v>
      </c>
      <c r="B8" s="355">
        <v>8449</v>
      </c>
      <c r="C8" s="1558">
        <v>-5.1952423698384154</v>
      </c>
      <c r="D8" s="1559">
        <v>4397</v>
      </c>
      <c r="E8" s="1558">
        <v>0.84862385321100575</v>
      </c>
      <c r="F8" s="1559">
        <v>4799</v>
      </c>
      <c r="G8" s="1558">
        <v>-0.35299003322258882</v>
      </c>
      <c r="H8" s="1559">
        <v>3444</v>
      </c>
      <c r="I8" s="1558">
        <v>-16.650532429816067</v>
      </c>
      <c r="J8" s="1559">
        <v>21089</v>
      </c>
      <c r="K8" s="1560">
        <v>-5.0900090009000865</v>
      </c>
      <c r="L8" s="49"/>
      <c r="M8" s="49"/>
      <c r="N8" s="49"/>
      <c r="O8" s="135"/>
      <c r="P8" s="49"/>
      <c r="Q8" s="49"/>
      <c r="R8" s="49"/>
      <c r="S8" s="49"/>
      <c r="T8" s="49"/>
      <c r="U8" s="49"/>
      <c r="V8" s="49"/>
      <c r="W8" s="49"/>
      <c r="X8" s="49"/>
      <c r="Y8" s="49"/>
      <c r="Z8" s="49"/>
      <c r="AA8" s="49"/>
      <c r="AB8" s="49"/>
      <c r="AC8" s="49"/>
      <c r="AD8" s="49"/>
      <c r="AE8" s="49"/>
      <c r="AF8" s="49"/>
      <c r="AG8" s="49"/>
      <c r="AH8" s="49"/>
    </row>
    <row r="9" spans="1:34" ht="19.5" hidden="1" customHeight="1">
      <c r="A9" s="1035">
        <v>2</v>
      </c>
      <c r="B9" s="1561">
        <v>8919</v>
      </c>
      <c r="C9" s="1562">
        <v>-10.684958942519529</v>
      </c>
      <c r="D9" s="1563">
        <v>4723</v>
      </c>
      <c r="E9" s="1562">
        <v>-3.0383904742352752</v>
      </c>
      <c r="F9" s="1563">
        <v>3470</v>
      </c>
      <c r="G9" s="1562">
        <v>-3.2078103207810349</v>
      </c>
      <c r="H9" s="1563">
        <v>2379</v>
      </c>
      <c r="I9" s="1562">
        <v>-15.518465909090907</v>
      </c>
      <c r="J9" s="1563">
        <v>19491</v>
      </c>
      <c r="K9" s="1564">
        <v>-8.3121648320632175</v>
      </c>
      <c r="L9" s="49"/>
      <c r="M9" s="49"/>
      <c r="N9" s="49"/>
      <c r="O9" s="135"/>
      <c r="P9" s="49"/>
      <c r="Q9" s="49"/>
      <c r="R9" s="49"/>
      <c r="S9" s="49"/>
      <c r="T9" s="49"/>
      <c r="U9" s="49"/>
      <c r="V9" s="49"/>
      <c r="W9" s="49"/>
      <c r="X9" s="49"/>
      <c r="Y9" s="49"/>
      <c r="Z9" s="49"/>
      <c r="AA9" s="49"/>
      <c r="AB9" s="49"/>
      <c r="AC9" s="49"/>
      <c r="AD9" s="49"/>
      <c r="AE9" s="49"/>
      <c r="AF9" s="49"/>
      <c r="AG9" s="49"/>
      <c r="AH9" s="49"/>
    </row>
    <row r="10" spans="1:34" ht="19.5" hidden="1" customHeight="1">
      <c r="A10" s="1035">
        <v>3</v>
      </c>
      <c r="B10" s="1561">
        <v>6609</v>
      </c>
      <c r="C10" s="1562">
        <v>-54.395528567485506</v>
      </c>
      <c r="D10" s="1563">
        <v>3491</v>
      </c>
      <c r="E10" s="1562">
        <v>-49.921101707072154</v>
      </c>
      <c r="F10" s="1563">
        <v>1674</v>
      </c>
      <c r="G10" s="1562">
        <v>-69.908322847384511</v>
      </c>
      <c r="H10" s="1563">
        <v>1561</v>
      </c>
      <c r="I10" s="1562">
        <v>-63.663873370577285</v>
      </c>
      <c r="J10" s="1563">
        <v>13335</v>
      </c>
      <c r="K10" s="1564">
        <v>-57.426090287976493</v>
      </c>
      <c r="L10" s="49"/>
      <c r="M10" s="49"/>
      <c r="N10" s="49"/>
      <c r="O10" s="135"/>
      <c r="P10" s="49"/>
      <c r="Q10" s="49"/>
      <c r="R10" s="49"/>
      <c r="S10" s="49"/>
      <c r="T10" s="49"/>
      <c r="U10" s="49"/>
      <c r="V10" s="49"/>
      <c r="W10" s="49"/>
      <c r="X10" s="49"/>
      <c r="Y10" s="49"/>
      <c r="Z10" s="49"/>
      <c r="AA10" s="49"/>
      <c r="AB10" s="49"/>
      <c r="AC10" s="49"/>
      <c r="AD10" s="49"/>
      <c r="AE10" s="49"/>
      <c r="AF10" s="49"/>
      <c r="AG10" s="49"/>
      <c r="AH10" s="49"/>
    </row>
    <row r="11" spans="1:34" ht="19.5" customHeight="1">
      <c r="A11" s="1496" t="s">
        <v>399</v>
      </c>
      <c r="B11" s="1565">
        <v>496</v>
      </c>
      <c r="C11" s="1566">
        <v>-94.90498202362609</v>
      </c>
      <c r="D11" s="1567">
        <v>179</v>
      </c>
      <c r="E11" s="1566">
        <v>-96.165381319622966</v>
      </c>
      <c r="F11" s="1567">
        <v>136</v>
      </c>
      <c r="G11" s="1566">
        <v>-96.940382452193475</v>
      </c>
      <c r="H11" s="1567">
        <v>130</v>
      </c>
      <c r="I11" s="1566">
        <v>-96.639089968976208</v>
      </c>
      <c r="J11" s="1567">
        <v>941</v>
      </c>
      <c r="K11" s="1568">
        <v>-95.857545342489871</v>
      </c>
      <c r="L11" s="49"/>
      <c r="M11" s="49"/>
      <c r="N11" s="49"/>
      <c r="O11" s="135"/>
      <c r="P11" s="49"/>
      <c r="Q11" s="49"/>
      <c r="R11" s="49"/>
      <c r="S11" s="49"/>
      <c r="T11" s="49"/>
      <c r="U11" s="49"/>
      <c r="V11" s="49"/>
      <c r="W11" s="49"/>
      <c r="X11" s="49"/>
      <c r="Y11" s="49"/>
      <c r="Z11" s="49"/>
      <c r="AA11" s="49"/>
      <c r="AB11" s="49"/>
      <c r="AC11" s="49"/>
      <c r="AD11" s="49"/>
      <c r="AE11" s="49"/>
      <c r="AF11" s="49"/>
      <c r="AG11" s="49"/>
      <c r="AH11" s="49"/>
    </row>
    <row r="12" spans="1:34" ht="19.5" customHeight="1">
      <c r="A12" s="1035">
        <v>5</v>
      </c>
      <c r="B12" s="1561">
        <v>0</v>
      </c>
      <c r="C12" s="1562">
        <v>-100</v>
      </c>
      <c r="D12" s="1563">
        <v>0</v>
      </c>
      <c r="E12" s="1562">
        <v>-100</v>
      </c>
      <c r="F12" s="1563">
        <v>0</v>
      </c>
      <c r="G12" s="1562">
        <v>-100</v>
      </c>
      <c r="H12" s="1563">
        <v>0</v>
      </c>
      <c r="I12" s="1562">
        <v>-100</v>
      </c>
      <c r="J12" s="1563">
        <v>0</v>
      </c>
      <c r="K12" s="1564">
        <v>-100</v>
      </c>
      <c r="L12" s="49"/>
      <c r="M12" s="49"/>
      <c r="N12" s="49"/>
      <c r="O12" s="135"/>
      <c r="P12" s="49"/>
      <c r="Q12" s="49"/>
      <c r="R12" s="49"/>
      <c r="S12" s="49"/>
      <c r="T12" s="49"/>
      <c r="U12" s="49"/>
      <c r="V12" s="49"/>
      <c r="W12" s="49"/>
      <c r="X12" s="49"/>
      <c r="Y12" s="49"/>
      <c r="Z12" s="49"/>
      <c r="AA12" s="49"/>
      <c r="AB12" s="49"/>
      <c r="AC12" s="49"/>
      <c r="AD12" s="49"/>
      <c r="AE12" s="49"/>
      <c r="AF12" s="49"/>
      <c r="AG12" s="49"/>
      <c r="AH12" s="49"/>
    </row>
    <row r="13" spans="1:34" ht="19.5" customHeight="1">
      <c r="A13" s="1035">
        <v>6</v>
      </c>
      <c r="B13" s="1561">
        <v>845</v>
      </c>
      <c r="C13" s="1562">
        <v>-88.512778684067428</v>
      </c>
      <c r="D13" s="1563">
        <v>260</v>
      </c>
      <c r="E13" s="1562">
        <v>-92.835491871038855</v>
      </c>
      <c r="F13" s="1563">
        <v>0</v>
      </c>
      <c r="G13" s="1562">
        <v>-100</v>
      </c>
      <c r="H13" s="1563">
        <v>549</v>
      </c>
      <c r="I13" s="1562">
        <v>-80.406852248394003</v>
      </c>
      <c r="J13" s="1563">
        <v>1654</v>
      </c>
      <c r="K13" s="1564">
        <v>-90.341041812660592</v>
      </c>
      <c r="L13" s="49"/>
      <c r="M13" s="49"/>
      <c r="N13" s="49"/>
      <c r="O13" s="135"/>
      <c r="P13" s="49"/>
      <c r="Q13" s="49"/>
      <c r="R13" s="49"/>
      <c r="S13" s="49"/>
      <c r="T13" s="49"/>
      <c r="U13" s="49"/>
      <c r="V13" s="49"/>
      <c r="W13" s="49"/>
      <c r="X13" s="49"/>
      <c r="Y13" s="49"/>
      <c r="Z13" s="49"/>
      <c r="AA13" s="49"/>
      <c r="AB13" s="49"/>
      <c r="AC13" s="49"/>
      <c r="AD13" s="49"/>
      <c r="AE13" s="49"/>
      <c r="AF13" s="49"/>
      <c r="AG13" s="49"/>
      <c r="AH13" s="49"/>
    </row>
    <row r="14" spans="1:34" ht="19.5" customHeight="1">
      <c r="A14" s="1496">
        <v>7</v>
      </c>
      <c r="B14" s="1565">
        <v>2551</v>
      </c>
      <c r="C14" s="1566">
        <v>-72.247606614447349</v>
      </c>
      <c r="D14" s="1567">
        <v>885</v>
      </c>
      <c r="E14" s="1566">
        <v>-80.116827679173213</v>
      </c>
      <c r="F14" s="1567">
        <v>124</v>
      </c>
      <c r="G14" s="1566">
        <v>-96.938271604938279</v>
      </c>
      <c r="H14" s="1567">
        <v>447</v>
      </c>
      <c r="I14" s="1566">
        <v>-85.938974520289406</v>
      </c>
      <c r="J14" s="1567">
        <v>4007</v>
      </c>
      <c r="K14" s="1568">
        <v>-80.802031429666528</v>
      </c>
      <c r="L14" s="49"/>
      <c r="M14" s="49"/>
      <c r="N14" s="49"/>
      <c r="O14" s="135"/>
      <c r="P14" s="49"/>
      <c r="Q14" s="49"/>
      <c r="R14" s="49"/>
      <c r="S14" s="49"/>
      <c r="T14" s="49"/>
      <c r="U14" s="49"/>
      <c r="V14" s="49"/>
      <c r="W14" s="49"/>
      <c r="X14" s="49"/>
      <c r="Y14" s="49"/>
      <c r="Z14" s="49"/>
      <c r="AA14" s="49"/>
      <c r="AB14" s="49"/>
      <c r="AC14" s="49"/>
      <c r="AD14" s="49"/>
      <c r="AE14" s="49"/>
      <c r="AF14" s="49"/>
      <c r="AG14" s="49"/>
      <c r="AH14" s="49"/>
    </row>
    <row r="15" spans="1:34" ht="19.5" customHeight="1">
      <c r="A15" s="1035">
        <v>8</v>
      </c>
      <c r="B15" s="1561">
        <v>1850</v>
      </c>
      <c r="C15" s="1562">
        <v>-87.17059639389737</v>
      </c>
      <c r="D15" s="1563">
        <v>599</v>
      </c>
      <c r="E15" s="1562">
        <v>-91.838125085161465</v>
      </c>
      <c r="F15" s="1563">
        <v>156</v>
      </c>
      <c r="G15" s="1562">
        <v>-97.821533305404273</v>
      </c>
      <c r="H15" s="1563">
        <v>347</v>
      </c>
      <c r="I15" s="1562">
        <v>-94.076476613178556</v>
      </c>
      <c r="J15" s="1563">
        <v>2952</v>
      </c>
      <c r="K15" s="1564">
        <v>-91.511875323480368</v>
      </c>
      <c r="L15" s="49"/>
      <c r="M15" s="49"/>
      <c r="N15" s="49"/>
      <c r="O15" s="135"/>
      <c r="P15" s="49"/>
      <c r="Q15" s="49"/>
      <c r="R15" s="49"/>
      <c r="S15" s="49"/>
      <c r="T15" s="49"/>
      <c r="U15" s="49"/>
      <c r="V15" s="49"/>
      <c r="W15" s="49"/>
      <c r="X15" s="49"/>
      <c r="Y15" s="49"/>
      <c r="Z15" s="49"/>
      <c r="AA15" s="49"/>
      <c r="AB15" s="49"/>
      <c r="AC15" s="49"/>
      <c r="AD15" s="49"/>
      <c r="AE15" s="49"/>
      <c r="AF15" s="49"/>
      <c r="AG15" s="49"/>
      <c r="AH15" s="49"/>
    </row>
    <row r="16" spans="1:34" ht="19.5" customHeight="1">
      <c r="A16" s="1035">
        <v>9</v>
      </c>
      <c r="B16" s="1931"/>
      <c r="C16" s="1932"/>
      <c r="D16" s="1933"/>
      <c r="E16" s="1932"/>
      <c r="F16" s="1933"/>
      <c r="G16" s="1932"/>
      <c r="H16" s="1933"/>
      <c r="I16" s="1932"/>
      <c r="J16" s="1933"/>
      <c r="K16" s="1934"/>
      <c r="L16" s="49"/>
      <c r="M16" s="49"/>
      <c r="N16" s="49"/>
      <c r="O16" s="135"/>
      <c r="P16" s="49"/>
      <c r="Q16" s="49"/>
      <c r="R16" s="49"/>
      <c r="S16" s="49"/>
      <c r="T16" s="49"/>
      <c r="U16" s="49"/>
      <c r="V16" s="49"/>
      <c r="W16" s="49"/>
      <c r="X16" s="49"/>
      <c r="Y16" s="49"/>
      <c r="Z16" s="49"/>
      <c r="AA16" s="49"/>
      <c r="AB16" s="49"/>
      <c r="AC16" s="49"/>
      <c r="AD16" s="49"/>
      <c r="AE16" s="49"/>
      <c r="AF16" s="49"/>
      <c r="AG16" s="49"/>
      <c r="AH16" s="49"/>
    </row>
    <row r="17" spans="1:34" ht="19.5" customHeight="1">
      <c r="A17" s="1496">
        <v>10</v>
      </c>
      <c r="B17" s="1935"/>
      <c r="C17" s="1936"/>
      <c r="D17" s="1937"/>
      <c r="E17" s="1936"/>
      <c r="F17" s="1937"/>
      <c r="G17" s="1936"/>
      <c r="H17" s="1937"/>
      <c r="I17" s="1936"/>
      <c r="J17" s="1937"/>
      <c r="K17" s="1938"/>
      <c r="L17" s="49"/>
      <c r="M17" s="49"/>
      <c r="N17" s="49"/>
      <c r="O17" s="135"/>
      <c r="P17" s="49"/>
      <c r="Q17" s="49"/>
      <c r="R17" s="49"/>
      <c r="S17" s="49"/>
      <c r="T17" s="49"/>
      <c r="U17" s="49"/>
      <c r="V17" s="49"/>
      <c r="W17" s="49"/>
      <c r="X17" s="49"/>
      <c r="Y17" s="49"/>
      <c r="Z17" s="49"/>
      <c r="AA17" s="49"/>
      <c r="AB17" s="49"/>
      <c r="AC17" s="49"/>
      <c r="AD17" s="49"/>
      <c r="AE17" s="49"/>
      <c r="AF17" s="49"/>
      <c r="AG17" s="49"/>
      <c r="AH17" s="49"/>
    </row>
    <row r="18" spans="1:34" ht="19.5" customHeight="1">
      <c r="A18" s="1035">
        <v>11</v>
      </c>
      <c r="B18" s="1931"/>
      <c r="C18" s="1932"/>
      <c r="D18" s="1933"/>
      <c r="E18" s="1932"/>
      <c r="F18" s="1933"/>
      <c r="G18" s="1932"/>
      <c r="H18" s="1933"/>
      <c r="I18" s="1932"/>
      <c r="J18" s="1933"/>
      <c r="K18" s="1934"/>
      <c r="L18" s="49"/>
      <c r="M18" s="49"/>
      <c r="N18" s="49"/>
      <c r="O18" s="135"/>
      <c r="P18" s="49"/>
      <c r="Q18" s="49"/>
      <c r="R18" s="49"/>
      <c r="S18" s="49"/>
      <c r="T18" s="49"/>
      <c r="U18" s="49"/>
      <c r="V18" s="49"/>
      <c r="W18" s="49"/>
      <c r="X18" s="49"/>
      <c r="Y18" s="49"/>
      <c r="Z18" s="49"/>
      <c r="AA18" s="49"/>
      <c r="AB18" s="49"/>
      <c r="AC18" s="49"/>
      <c r="AD18" s="49"/>
      <c r="AE18" s="49"/>
      <c r="AF18" s="49"/>
      <c r="AG18" s="49"/>
      <c r="AH18" s="49"/>
    </row>
    <row r="19" spans="1:34" ht="19.5" customHeight="1">
      <c r="A19" s="1035">
        <v>12</v>
      </c>
      <c r="B19" s="1931"/>
      <c r="C19" s="1932"/>
      <c r="D19" s="1933"/>
      <c r="E19" s="1932"/>
      <c r="F19" s="1933"/>
      <c r="G19" s="1932"/>
      <c r="H19" s="1933"/>
      <c r="I19" s="1932"/>
      <c r="J19" s="1933"/>
      <c r="K19" s="1934"/>
      <c r="L19" s="49"/>
      <c r="M19" s="49"/>
      <c r="N19" s="49"/>
      <c r="O19" s="135"/>
      <c r="P19" s="49"/>
      <c r="Q19" s="49"/>
      <c r="R19" s="49"/>
      <c r="S19" s="49"/>
      <c r="T19" s="49"/>
      <c r="U19" s="49"/>
      <c r="V19" s="49"/>
      <c r="W19" s="49"/>
      <c r="X19" s="49"/>
      <c r="Y19" s="49"/>
      <c r="Z19" s="49"/>
      <c r="AA19" s="49"/>
      <c r="AB19" s="49"/>
      <c r="AC19" s="49"/>
      <c r="AD19" s="49"/>
      <c r="AE19" s="49"/>
      <c r="AF19" s="49"/>
      <c r="AG19" s="49"/>
      <c r="AH19" s="49"/>
    </row>
    <row r="20" spans="1:34" ht="19.5" customHeight="1">
      <c r="A20" s="1496" t="s">
        <v>324</v>
      </c>
      <c r="B20" s="1935"/>
      <c r="C20" s="1936"/>
      <c r="D20" s="1937"/>
      <c r="E20" s="1936"/>
      <c r="F20" s="1937"/>
      <c r="G20" s="1936"/>
      <c r="H20" s="1937"/>
      <c r="I20" s="1936"/>
      <c r="J20" s="1937"/>
      <c r="K20" s="1938"/>
      <c r="L20" s="49"/>
      <c r="M20" s="49"/>
      <c r="N20" s="49"/>
      <c r="O20" s="135"/>
      <c r="P20" s="49"/>
      <c r="Q20" s="49"/>
      <c r="R20" s="49"/>
      <c r="S20" s="49"/>
      <c r="T20" s="49"/>
      <c r="U20" s="49"/>
      <c r="V20" s="49"/>
      <c r="W20" s="49"/>
      <c r="X20" s="49"/>
      <c r="Y20" s="49"/>
      <c r="Z20" s="49"/>
      <c r="AA20" s="49"/>
      <c r="AB20" s="49"/>
      <c r="AC20" s="49"/>
      <c r="AD20" s="49"/>
      <c r="AE20" s="49"/>
      <c r="AF20" s="49"/>
      <c r="AG20" s="49"/>
      <c r="AH20" s="49"/>
    </row>
    <row r="21" spans="1:34" ht="19.5" customHeight="1">
      <c r="A21" s="1035">
        <v>2</v>
      </c>
      <c r="B21" s="1931"/>
      <c r="C21" s="1932"/>
      <c r="D21" s="1933"/>
      <c r="E21" s="1932"/>
      <c r="F21" s="1933"/>
      <c r="G21" s="1932"/>
      <c r="H21" s="1933"/>
      <c r="I21" s="1932"/>
      <c r="J21" s="1933"/>
      <c r="K21" s="1934"/>
      <c r="L21" s="49"/>
      <c r="M21" s="49"/>
      <c r="N21" s="49"/>
      <c r="O21" s="135"/>
      <c r="P21" s="49"/>
      <c r="Q21" s="49"/>
      <c r="R21" s="49"/>
      <c r="S21" s="49"/>
      <c r="T21" s="49"/>
      <c r="U21" s="49"/>
      <c r="V21" s="49"/>
      <c r="W21" s="49"/>
      <c r="X21" s="49"/>
      <c r="Y21" s="49"/>
      <c r="Z21" s="49"/>
      <c r="AA21" s="49"/>
      <c r="AB21" s="49"/>
      <c r="AC21" s="49"/>
      <c r="AD21" s="49"/>
      <c r="AE21" s="49"/>
      <c r="AF21" s="49"/>
      <c r="AG21" s="49"/>
      <c r="AH21" s="49"/>
    </row>
    <row r="22" spans="1:34" ht="19.5" customHeight="1">
      <c r="A22" s="1035">
        <v>3</v>
      </c>
      <c r="B22" s="1931"/>
      <c r="C22" s="1932"/>
      <c r="D22" s="1933"/>
      <c r="E22" s="1932"/>
      <c r="F22" s="1933"/>
      <c r="G22" s="1932"/>
      <c r="H22" s="1933"/>
      <c r="I22" s="1932"/>
      <c r="J22" s="1933"/>
      <c r="K22" s="1934"/>
      <c r="L22" s="49"/>
      <c r="M22" s="49"/>
      <c r="N22" s="49"/>
      <c r="O22" s="135"/>
      <c r="P22" s="49"/>
      <c r="Q22" s="49"/>
      <c r="R22" s="49"/>
      <c r="S22" s="49"/>
      <c r="T22" s="49"/>
      <c r="U22" s="49"/>
      <c r="V22" s="49"/>
      <c r="W22" s="49"/>
      <c r="X22" s="49"/>
      <c r="Y22" s="49"/>
      <c r="Z22" s="49"/>
      <c r="AA22" s="49"/>
      <c r="AB22" s="49"/>
      <c r="AC22" s="49"/>
      <c r="AD22" s="49"/>
      <c r="AE22" s="49"/>
      <c r="AF22" s="49"/>
      <c r="AG22" s="49"/>
      <c r="AH22" s="49"/>
    </row>
    <row r="23" spans="1:34" ht="19.5" customHeight="1">
      <c r="A23" s="1496">
        <v>4</v>
      </c>
      <c r="B23" s="1935"/>
      <c r="C23" s="1936"/>
      <c r="D23" s="1937"/>
      <c r="E23" s="1936"/>
      <c r="F23" s="1937"/>
      <c r="G23" s="1936"/>
      <c r="H23" s="1937"/>
      <c r="I23" s="1936"/>
      <c r="J23" s="1937"/>
      <c r="K23" s="1938"/>
      <c r="L23" s="49"/>
      <c r="M23" s="49"/>
      <c r="N23" s="49"/>
      <c r="O23" s="135"/>
      <c r="P23" s="49"/>
      <c r="Q23" s="49"/>
      <c r="R23" s="49"/>
      <c r="S23" s="49"/>
      <c r="T23" s="49"/>
      <c r="U23" s="49"/>
      <c r="V23" s="49"/>
      <c r="W23" s="49"/>
      <c r="X23" s="49"/>
      <c r="Y23" s="49"/>
      <c r="Z23" s="49"/>
      <c r="AA23" s="49"/>
      <c r="AB23" s="49"/>
      <c r="AC23" s="49"/>
      <c r="AD23" s="49"/>
      <c r="AE23" s="49"/>
      <c r="AF23" s="49"/>
      <c r="AG23" s="49"/>
      <c r="AH23" s="49"/>
    </row>
    <row r="24" spans="1:34" ht="19.5" customHeight="1">
      <c r="A24" s="1035">
        <v>5</v>
      </c>
      <c r="B24" s="1931"/>
      <c r="C24" s="1932"/>
      <c r="D24" s="1933"/>
      <c r="E24" s="1932"/>
      <c r="F24" s="1933"/>
      <c r="G24" s="1932"/>
      <c r="H24" s="1933"/>
      <c r="I24" s="1932"/>
      <c r="J24" s="1933"/>
      <c r="K24" s="1934"/>
      <c r="L24" s="49"/>
      <c r="M24" s="49"/>
      <c r="N24" s="49"/>
      <c r="O24" s="135"/>
      <c r="P24" s="49"/>
      <c r="Q24" s="49"/>
      <c r="R24" s="49"/>
      <c r="S24" s="49"/>
      <c r="T24" s="49"/>
      <c r="U24" s="49"/>
      <c r="V24" s="49"/>
      <c r="W24" s="49"/>
      <c r="X24" s="49"/>
      <c r="Y24" s="49"/>
      <c r="Z24" s="49"/>
      <c r="AA24" s="49"/>
      <c r="AB24" s="49"/>
      <c r="AC24" s="49"/>
      <c r="AD24" s="49"/>
      <c r="AE24" s="49"/>
      <c r="AF24" s="49"/>
      <c r="AG24" s="49"/>
      <c r="AH24" s="49"/>
    </row>
    <row r="25" spans="1:34" ht="19.5" customHeight="1">
      <c r="A25" s="1035">
        <v>6</v>
      </c>
      <c r="B25" s="1931"/>
      <c r="C25" s="1932"/>
      <c r="D25" s="1933"/>
      <c r="E25" s="1932"/>
      <c r="F25" s="1933"/>
      <c r="G25" s="1932"/>
      <c r="H25" s="1933"/>
      <c r="I25" s="1932"/>
      <c r="J25" s="1933"/>
      <c r="K25" s="1934"/>
      <c r="L25" s="49"/>
      <c r="M25" s="49"/>
      <c r="N25" s="49"/>
      <c r="O25" s="135"/>
      <c r="P25" s="49"/>
      <c r="Q25" s="49"/>
      <c r="R25" s="49"/>
      <c r="S25" s="49"/>
      <c r="T25" s="49"/>
      <c r="U25" s="49"/>
      <c r="V25" s="49"/>
      <c r="W25" s="49"/>
      <c r="X25" s="49"/>
      <c r="Y25" s="49"/>
      <c r="Z25" s="49"/>
      <c r="AA25" s="49"/>
      <c r="AB25" s="49"/>
      <c r="AC25" s="49"/>
      <c r="AD25" s="49"/>
      <c r="AE25" s="49"/>
      <c r="AF25" s="49"/>
      <c r="AG25" s="49"/>
      <c r="AH25" s="49"/>
    </row>
    <row r="26" spans="1:34" ht="19.5" customHeight="1">
      <c r="A26" s="1496">
        <v>7</v>
      </c>
      <c r="B26" s="1935"/>
      <c r="C26" s="1936"/>
      <c r="D26" s="1937"/>
      <c r="E26" s="1936"/>
      <c r="F26" s="1937"/>
      <c r="G26" s="1936"/>
      <c r="H26" s="1937"/>
      <c r="I26" s="1936"/>
      <c r="J26" s="1937"/>
      <c r="K26" s="1938"/>
      <c r="L26" s="49"/>
      <c r="M26" s="49"/>
      <c r="N26" s="49"/>
      <c r="O26" s="135"/>
      <c r="P26" s="49"/>
      <c r="Q26" s="49"/>
      <c r="R26" s="49"/>
      <c r="S26" s="49"/>
      <c r="T26" s="49"/>
      <c r="U26" s="49"/>
      <c r="V26" s="49"/>
      <c r="W26" s="49"/>
      <c r="X26" s="49"/>
      <c r="Y26" s="49"/>
      <c r="Z26" s="49"/>
      <c r="AA26" s="49"/>
      <c r="AB26" s="49"/>
      <c r="AC26" s="49"/>
      <c r="AD26" s="49"/>
      <c r="AE26" s="49"/>
      <c r="AF26" s="49"/>
      <c r="AG26" s="49"/>
      <c r="AH26" s="49"/>
    </row>
    <row r="27" spans="1:34" ht="19.5" customHeight="1">
      <c r="A27" s="1035">
        <v>8</v>
      </c>
      <c r="B27" s="1931"/>
      <c r="C27" s="1932"/>
      <c r="D27" s="1933"/>
      <c r="E27" s="1932"/>
      <c r="F27" s="1933"/>
      <c r="G27" s="1932"/>
      <c r="H27" s="1933"/>
      <c r="I27" s="1932"/>
      <c r="J27" s="1933"/>
      <c r="K27" s="1934"/>
      <c r="L27" s="49"/>
      <c r="M27" s="49"/>
      <c r="N27" s="49"/>
      <c r="O27" s="135"/>
      <c r="P27" s="49"/>
      <c r="Q27" s="49"/>
      <c r="R27" s="49"/>
      <c r="S27" s="49"/>
      <c r="T27" s="49"/>
      <c r="U27" s="49"/>
      <c r="V27" s="49"/>
      <c r="W27" s="49"/>
      <c r="X27" s="49"/>
      <c r="Y27" s="49"/>
      <c r="Z27" s="49"/>
      <c r="AA27" s="49"/>
      <c r="AB27" s="49"/>
      <c r="AC27" s="49"/>
      <c r="AD27" s="49"/>
      <c r="AE27" s="49"/>
      <c r="AF27" s="49"/>
      <c r="AG27" s="49"/>
      <c r="AH27" s="49"/>
    </row>
    <row r="28" spans="1:34" ht="19.5" customHeight="1">
      <c r="A28" s="1035">
        <v>9</v>
      </c>
      <c r="B28" s="1931"/>
      <c r="C28" s="1932"/>
      <c r="D28" s="1933"/>
      <c r="E28" s="1932"/>
      <c r="F28" s="1933"/>
      <c r="G28" s="1932"/>
      <c r="H28" s="1933"/>
      <c r="I28" s="1932"/>
      <c r="J28" s="1933"/>
      <c r="K28" s="1934"/>
      <c r="L28" s="49"/>
      <c r="M28" s="49"/>
      <c r="N28" s="49"/>
      <c r="O28" s="135"/>
      <c r="P28" s="49"/>
      <c r="Q28" s="49"/>
      <c r="R28" s="49"/>
      <c r="S28" s="49"/>
      <c r="T28" s="49"/>
      <c r="U28" s="49"/>
      <c r="V28" s="49"/>
      <c r="W28" s="49"/>
      <c r="X28" s="49"/>
      <c r="Y28" s="49"/>
      <c r="Z28" s="49"/>
      <c r="AA28" s="49"/>
      <c r="AB28" s="49"/>
      <c r="AC28" s="49"/>
      <c r="AD28" s="49"/>
      <c r="AE28" s="49"/>
      <c r="AF28" s="49"/>
      <c r="AG28" s="49"/>
      <c r="AH28" s="49"/>
    </row>
    <row r="29" spans="1:34" ht="19.5" customHeight="1">
      <c r="A29" s="1496">
        <v>10</v>
      </c>
      <c r="B29" s="1939"/>
      <c r="C29" s="1936"/>
      <c r="D29" s="1937"/>
      <c r="E29" s="1936"/>
      <c r="F29" s="1937"/>
      <c r="G29" s="1936"/>
      <c r="H29" s="1937"/>
      <c r="I29" s="1936"/>
      <c r="J29" s="1937"/>
      <c r="K29" s="1938"/>
      <c r="L29" s="49"/>
      <c r="M29" s="49"/>
      <c r="N29" s="49"/>
      <c r="O29" s="135"/>
      <c r="P29" s="49"/>
      <c r="Q29" s="49"/>
      <c r="R29" s="49"/>
      <c r="S29" s="49"/>
      <c r="T29" s="49"/>
      <c r="U29" s="49"/>
      <c r="V29" s="49"/>
      <c r="W29" s="49"/>
      <c r="X29" s="49"/>
      <c r="Y29" s="49"/>
      <c r="Z29" s="49"/>
      <c r="AA29" s="49"/>
      <c r="AB29" s="49"/>
      <c r="AC29" s="49"/>
      <c r="AD29" s="49"/>
      <c r="AE29" s="49"/>
      <c r="AF29" s="49"/>
      <c r="AG29" s="49"/>
      <c r="AH29" s="49"/>
    </row>
    <row r="30" spans="1:34" ht="19.5" customHeight="1">
      <c r="A30" s="1035">
        <v>11</v>
      </c>
      <c r="B30" s="1940"/>
      <c r="C30" s="1932"/>
      <c r="D30" s="1933"/>
      <c r="E30" s="1932"/>
      <c r="F30" s="1933"/>
      <c r="G30" s="1932"/>
      <c r="H30" s="1933"/>
      <c r="I30" s="1932"/>
      <c r="J30" s="1933"/>
      <c r="K30" s="1934"/>
      <c r="L30" s="49"/>
      <c r="M30" s="49"/>
      <c r="N30" s="49"/>
      <c r="O30" s="135"/>
      <c r="P30" s="49"/>
      <c r="Q30" s="49"/>
      <c r="R30" s="49"/>
      <c r="S30" s="49"/>
      <c r="T30" s="49"/>
      <c r="U30" s="49"/>
      <c r="V30" s="49"/>
      <c r="W30" s="49"/>
      <c r="X30" s="49"/>
      <c r="Y30" s="49"/>
      <c r="Z30" s="49"/>
      <c r="AA30" s="49"/>
      <c r="AB30" s="49"/>
      <c r="AC30" s="49"/>
      <c r="AD30" s="49"/>
      <c r="AE30" s="49"/>
      <c r="AF30" s="49"/>
      <c r="AG30" s="49"/>
      <c r="AH30" s="49"/>
    </row>
    <row r="31" spans="1:34" ht="19.5" customHeight="1">
      <c r="A31" s="1035">
        <v>12</v>
      </c>
      <c r="B31" s="1940"/>
      <c r="C31" s="1932"/>
      <c r="D31" s="1933"/>
      <c r="E31" s="1932"/>
      <c r="F31" s="1933"/>
      <c r="G31" s="1932"/>
      <c r="H31" s="1933"/>
      <c r="I31" s="1932"/>
      <c r="J31" s="1933"/>
      <c r="K31" s="1934"/>
      <c r="L31" s="49"/>
      <c r="M31" s="49"/>
      <c r="N31" s="49"/>
      <c r="O31" s="135"/>
      <c r="P31" s="49"/>
      <c r="Q31" s="49"/>
      <c r="R31" s="49"/>
      <c r="S31" s="49"/>
      <c r="T31" s="49"/>
      <c r="U31" s="49"/>
      <c r="V31" s="49"/>
      <c r="W31" s="49"/>
      <c r="X31" s="49"/>
      <c r="Y31" s="49"/>
      <c r="Z31" s="49"/>
      <c r="AA31" s="49"/>
      <c r="AB31" s="49"/>
      <c r="AC31" s="49"/>
      <c r="AD31" s="49"/>
      <c r="AE31" s="49"/>
      <c r="AF31" s="49"/>
      <c r="AG31" s="49"/>
      <c r="AH31" s="49"/>
    </row>
    <row r="32" spans="1:34" ht="19.5" customHeight="1">
      <c r="A32" s="1496" t="s">
        <v>410</v>
      </c>
      <c r="B32" s="1941"/>
      <c r="C32" s="1942"/>
      <c r="D32" s="1943"/>
      <c r="E32" s="1942"/>
      <c r="F32" s="1943"/>
      <c r="G32" s="1942"/>
      <c r="H32" s="1943"/>
      <c r="I32" s="1942"/>
      <c r="J32" s="1943"/>
      <c r="K32" s="1944"/>
      <c r="L32" s="49"/>
      <c r="M32" s="49"/>
      <c r="N32" s="49"/>
      <c r="O32" s="135"/>
      <c r="P32" s="49"/>
      <c r="Q32" s="49"/>
      <c r="R32" s="49"/>
      <c r="S32" s="49"/>
      <c r="T32" s="49"/>
      <c r="U32" s="49"/>
      <c r="V32" s="49"/>
      <c r="W32" s="49"/>
      <c r="X32" s="49"/>
      <c r="Y32" s="49"/>
      <c r="Z32" s="49"/>
      <c r="AA32" s="49"/>
      <c r="AB32" s="49"/>
      <c r="AC32" s="49"/>
      <c r="AD32" s="49"/>
      <c r="AE32" s="49"/>
      <c r="AF32" s="49"/>
      <c r="AG32" s="49"/>
      <c r="AH32" s="49"/>
    </row>
    <row r="33" spans="1:34" ht="19.5" customHeight="1">
      <c r="A33" s="1035">
        <v>2</v>
      </c>
      <c r="B33" s="1931"/>
      <c r="C33" s="1932"/>
      <c r="D33" s="1933"/>
      <c r="E33" s="1932"/>
      <c r="F33" s="1933"/>
      <c r="G33" s="1932"/>
      <c r="H33" s="1933"/>
      <c r="I33" s="1932"/>
      <c r="J33" s="1933"/>
      <c r="K33" s="1934"/>
      <c r="L33" s="49"/>
      <c r="M33" s="49"/>
      <c r="N33" s="49"/>
      <c r="O33" s="135"/>
      <c r="P33" s="49"/>
      <c r="Q33" s="49"/>
      <c r="R33" s="49"/>
      <c r="S33" s="49"/>
      <c r="T33" s="49"/>
      <c r="U33" s="49"/>
      <c r="V33" s="49"/>
      <c r="W33" s="49"/>
      <c r="X33" s="49"/>
      <c r="Y33" s="49"/>
      <c r="Z33" s="49"/>
      <c r="AA33" s="49"/>
      <c r="AB33" s="49"/>
      <c r="AC33" s="49"/>
      <c r="AD33" s="49"/>
      <c r="AE33" s="49"/>
      <c r="AF33" s="49"/>
      <c r="AG33" s="49"/>
      <c r="AH33" s="49"/>
    </row>
    <row r="34" spans="1:34" ht="19.5" customHeight="1" thickBot="1">
      <c r="A34" s="1035">
        <v>3</v>
      </c>
      <c r="B34" s="1940"/>
      <c r="C34" s="1932"/>
      <c r="D34" s="1933"/>
      <c r="E34" s="1932"/>
      <c r="F34" s="1933"/>
      <c r="G34" s="1932"/>
      <c r="H34" s="1933"/>
      <c r="I34" s="1932"/>
      <c r="J34" s="1933"/>
      <c r="K34" s="1934"/>
      <c r="L34" s="49"/>
      <c r="M34" s="49"/>
      <c r="N34" s="49"/>
      <c r="O34" s="135"/>
      <c r="P34" s="49"/>
      <c r="Q34" s="49"/>
      <c r="R34" s="49"/>
      <c r="S34" s="49"/>
      <c r="T34" s="49"/>
      <c r="U34" s="49"/>
      <c r="V34" s="49"/>
      <c r="W34" s="49"/>
      <c r="X34" s="49"/>
      <c r="Y34" s="49"/>
      <c r="Z34" s="49"/>
      <c r="AA34" s="49"/>
      <c r="AB34" s="49"/>
      <c r="AC34" s="49"/>
      <c r="AD34" s="49"/>
      <c r="AE34" s="49"/>
      <c r="AF34" s="49"/>
      <c r="AG34" s="49"/>
      <c r="AH34" s="49"/>
    </row>
    <row r="35" spans="1:34" ht="20.25" customHeight="1">
      <c r="A35" s="2123" t="s">
        <v>389</v>
      </c>
      <c r="B35" s="2131" t="s">
        <v>93</v>
      </c>
      <c r="C35" s="2132"/>
      <c r="D35" s="2132"/>
      <c r="E35" s="2132"/>
      <c r="F35" s="2132"/>
      <c r="G35" s="2132"/>
      <c r="H35" s="2132"/>
      <c r="I35" s="2132"/>
      <c r="J35" s="2132"/>
      <c r="K35" s="2133"/>
      <c r="L35" s="1471"/>
      <c r="M35" s="83"/>
      <c r="N35" s="1471"/>
      <c r="O35" s="83"/>
      <c r="P35" s="1471"/>
      <c r="Q35" s="84"/>
      <c r="R35" s="64"/>
      <c r="S35" s="83"/>
      <c r="T35" s="33"/>
      <c r="U35" s="33"/>
      <c r="V35" s="33"/>
      <c r="W35" s="33"/>
      <c r="X35" s="33"/>
      <c r="Y35" s="33"/>
      <c r="Z35" s="33"/>
      <c r="AA35" s="33"/>
      <c r="AB35" s="33"/>
    </row>
    <row r="36" spans="1:34" ht="20.25" customHeight="1">
      <c r="A36" s="2124"/>
      <c r="B36" s="2134" t="s">
        <v>94</v>
      </c>
      <c r="C36" s="2135"/>
      <c r="D36" s="2135"/>
      <c r="E36" s="2135"/>
      <c r="F36" s="2135"/>
      <c r="G36" s="2135"/>
      <c r="H36" s="2135"/>
      <c r="I36" s="2135"/>
      <c r="J36" s="2135"/>
      <c r="K36" s="2136"/>
      <c r="L36" s="1471"/>
      <c r="M36" s="83"/>
      <c r="N36" s="1471"/>
      <c r="O36" s="83"/>
      <c r="P36" s="1471"/>
      <c r="Q36" s="84"/>
      <c r="R36" s="64"/>
      <c r="S36" s="83"/>
      <c r="T36" s="33"/>
      <c r="U36" s="33"/>
      <c r="V36" s="33"/>
      <c r="W36" s="33"/>
      <c r="X36" s="33"/>
      <c r="Y36" s="33"/>
      <c r="Z36" s="33"/>
      <c r="AA36" s="33"/>
      <c r="AB36" s="33"/>
    </row>
    <row r="37" spans="1:34" ht="20.25" customHeight="1">
      <c r="A37" s="2124"/>
      <c r="B37" s="2134" t="s">
        <v>102</v>
      </c>
      <c r="C37" s="2135"/>
      <c r="D37" s="2135"/>
      <c r="E37" s="2135"/>
      <c r="F37" s="2135"/>
      <c r="G37" s="2135"/>
      <c r="H37" s="2135"/>
      <c r="I37" s="2135"/>
      <c r="J37" s="2135"/>
      <c r="K37" s="2136"/>
      <c r="L37" s="49"/>
      <c r="M37" s="49"/>
      <c r="N37" s="49"/>
      <c r="O37" s="49"/>
      <c r="P37" s="49"/>
      <c r="Q37" s="49"/>
      <c r="R37" s="49"/>
      <c r="S37" s="83"/>
      <c r="T37" s="33"/>
      <c r="U37" s="33"/>
      <c r="V37" s="33"/>
      <c r="W37" s="33"/>
      <c r="X37" s="33"/>
      <c r="Y37" s="33"/>
      <c r="Z37" s="33"/>
      <c r="AA37" s="33"/>
      <c r="AB37" s="33"/>
    </row>
    <row r="38" spans="1:34" ht="20.25" customHeight="1" thickBot="1">
      <c r="A38" s="2125"/>
      <c r="B38" s="2137" t="s">
        <v>117</v>
      </c>
      <c r="C38" s="2138"/>
      <c r="D38" s="2138"/>
      <c r="E38" s="2138"/>
      <c r="F38" s="2138"/>
      <c r="G38" s="2138"/>
      <c r="H38" s="2138"/>
      <c r="I38" s="2138"/>
      <c r="J38" s="2138"/>
      <c r="K38" s="2139"/>
      <c r="L38" s="50"/>
      <c r="M38" s="1472"/>
      <c r="S38" s="83"/>
      <c r="T38" s="33"/>
      <c r="U38" s="33"/>
      <c r="V38" s="33"/>
      <c r="W38" s="33"/>
      <c r="X38" s="33"/>
      <c r="Y38" s="33"/>
      <c r="Z38" s="33"/>
      <c r="AA38" s="33"/>
      <c r="AB38" s="33"/>
    </row>
    <row r="39" spans="1:34" ht="15" customHeight="1">
      <c r="A39" s="1569"/>
      <c r="B39" s="1570"/>
      <c r="C39" s="1571"/>
      <c r="D39" s="1570"/>
      <c r="E39" s="1571"/>
      <c r="F39" s="1570"/>
      <c r="G39" s="1571"/>
      <c r="H39" s="1570"/>
      <c r="I39" s="1571"/>
      <c r="J39" s="1570"/>
      <c r="K39" s="1572"/>
      <c r="L39" s="32"/>
      <c r="S39" s="49"/>
      <c r="T39" s="49"/>
      <c r="U39" s="49"/>
      <c r="V39" s="49"/>
      <c r="W39" s="49"/>
      <c r="X39" s="49"/>
      <c r="Y39" s="49"/>
      <c r="Z39" s="49"/>
      <c r="AA39" s="49"/>
      <c r="AB39" s="49"/>
      <c r="AC39" s="49"/>
      <c r="AD39" s="49"/>
      <c r="AE39" s="49"/>
      <c r="AF39" s="49"/>
      <c r="AG39" s="49"/>
      <c r="AH39" s="49"/>
    </row>
    <row r="40" spans="1:34" ht="12.75" customHeight="1">
      <c r="A40" s="50"/>
      <c r="B40" s="50"/>
      <c r="C40" s="50"/>
      <c r="D40" s="50"/>
      <c r="E40" s="50"/>
      <c r="F40" s="50"/>
      <c r="G40" s="50"/>
      <c r="H40" s="50"/>
      <c r="I40" s="50"/>
      <c r="J40" s="50"/>
      <c r="K40" s="50"/>
      <c r="L40" s="32"/>
      <c r="AA40" s="3"/>
      <c r="AB40" s="3"/>
    </row>
    <row r="41" spans="1:34" ht="15" customHeight="1">
      <c r="A41" s="32"/>
      <c r="B41" s="32"/>
      <c r="C41" s="32"/>
      <c r="D41" s="32"/>
      <c r="E41" s="32"/>
      <c r="F41" s="32"/>
      <c r="G41" s="32"/>
      <c r="H41" s="32"/>
      <c r="I41" s="32"/>
      <c r="J41" s="32"/>
      <c r="K41" s="32"/>
      <c r="O41" s="41"/>
      <c r="AA41" s="3"/>
      <c r="AB41" s="3"/>
    </row>
    <row r="42" spans="1:34" ht="17.25">
      <c r="A42" s="32"/>
      <c r="B42" s="32"/>
      <c r="C42" s="32"/>
      <c r="D42" s="32"/>
      <c r="E42" s="32"/>
      <c r="F42" s="32"/>
      <c r="G42" s="32"/>
      <c r="H42" s="32"/>
      <c r="I42" s="32"/>
      <c r="J42" s="32"/>
      <c r="K42" s="51"/>
      <c r="O42" s="41"/>
      <c r="AA42" s="3"/>
      <c r="AB42" s="3"/>
    </row>
    <row r="43" spans="1:34">
      <c r="O43" s="41"/>
      <c r="AA43" s="3"/>
      <c r="AB43" s="3"/>
    </row>
    <row r="44" spans="1:34">
      <c r="O44" s="41"/>
      <c r="AA44" s="3"/>
      <c r="AB44" s="3"/>
    </row>
    <row r="45" spans="1:34">
      <c r="O45" s="41"/>
      <c r="AA45" s="3"/>
      <c r="AB45" s="3"/>
    </row>
    <row r="46" spans="1:34">
      <c r="O46" s="41"/>
      <c r="AA46" s="3"/>
      <c r="AB46" s="3"/>
    </row>
    <row r="47" spans="1:34">
      <c r="O47" s="41"/>
      <c r="AA47" s="3"/>
      <c r="AB47" s="3"/>
    </row>
    <row r="48" spans="1:34">
      <c r="O48" s="41"/>
      <c r="AA48" s="3"/>
      <c r="AB48" s="3"/>
    </row>
    <row r="49" spans="6:28">
      <c r="O49" s="41"/>
      <c r="V49" s="3"/>
      <c r="W49" s="3"/>
      <c r="AA49" s="3"/>
      <c r="AB49" s="3"/>
    </row>
    <row r="50" spans="6:28">
      <c r="O50" s="41"/>
      <c r="V50" s="3"/>
      <c r="W50" s="3"/>
      <c r="AA50" s="3"/>
      <c r="AB50" s="3"/>
    </row>
    <row r="51" spans="6:28">
      <c r="M51" s="41"/>
      <c r="O51" s="41"/>
      <c r="V51" s="3"/>
      <c r="W51" s="3"/>
      <c r="AA51" s="3"/>
      <c r="AB51" s="3"/>
    </row>
    <row r="52" spans="6:28">
      <c r="L52" s="41"/>
      <c r="M52" s="41"/>
      <c r="O52" s="43"/>
      <c r="P52" s="3"/>
      <c r="V52" s="3"/>
      <c r="W52" s="3"/>
      <c r="AA52" s="3"/>
      <c r="AB52" s="3"/>
    </row>
    <row r="53" spans="6:28">
      <c r="L53" s="41"/>
      <c r="M53" s="41"/>
      <c r="O53" s="3"/>
      <c r="P53" s="3"/>
      <c r="V53" s="3"/>
      <c r="W53" s="3"/>
      <c r="AA53" s="3"/>
      <c r="AB53" s="3"/>
    </row>
    <row r="54" spans="6:28">
      <c r="K54" s="3"/>
      <c r="L54" s="41"/>
      <c r="M54" s="41"/>
      <c r="O54" s="3"/>
    </row>
    <row r="55" spans="6:28">
      <c r="K55" s="3"/>
      <c r="L55" s="41"/>
      <c r="M55" s="41"/>
      <c r="O55" s="3"/>
    </row>
    <row r="56" spans="6:28">
      <c r="K56" s="3"/>
      <c r="L56" s="41"/>
      <c r="M56" s="41"/>
      <c r="O56" s="3"/>
    </row>
    <row r="57" spans="6:28" ht="14.25" customHeight="1">
      <c r="K57" s="3"/>
      <c r="L57" s="41"/>
      <c r="M57" s="41"/>
      <c r="O57" s="3"/>
    </row>
    <row r="58" spans="6:28" ht="14.25" customHeight="1">
      <c r="F58" s="32"/>
      <c r="K58" s="3"/>
      <c r="L58" s="41"/>
      <c r="M58" s="41"/>
      <c r="O58" s="3"/>
    </row>
    <row r="59" spans="6:28" ht="15" customHeight="1">
      <c r="F59" s="32"/>
      <c r="K59" s="3"/>
      <c r="L59" s="41"/>
      <c r="M59" s="41"/>
      <c r="O59" s="3"/>
    </row>
    <row r="60" spans="6:28" ht="13.7" customHeight="1">
      <c r="K60" s="3"/>
      <c r="L60" s="41"/>
      <c r="M60" s="41"/>
      <c r="O60" s="3"/>
    </row>
    <row r="61" spans="6:28">
      <c r="K61" s="3"/>
      <c r="L61" s="41"/>
      <c r="M61" s="41"/>
      <c r="O61" s="3"/>
    </row>
    <row r="62" spans="6:28">
      <c r="K62" s="3"/>
      <c r="L62" s="41"/>
      <c r="M62" s="41"/>
      <c r="O62" s="3"/>
    </row>
    <row r="63" spans="6:28">
      <c r="K63" s="3"/>
      <c r="L63" s="41"/>
      <c r="O63" s="3"/>
    </row>
    <row r="64" spans="6:28">
      <c r="K64" s="3"/>
      <c r="O64" s="3"/>
    </row>
    <row r="65" spans="11:16">
      <c r="K65" s="3"/>
      <c r="O65" s="3"/>
    </row>
    <row r="66" spans="11:16">
      <c r="K66" s="3"/>
      <c r="O66" s="3"/>
    </row>
    <row r="67" spans="11:16">
      <c r="K67" s="3"/>
      <c r="O67" s="3"/>
    </row>
    <row r="68" spans="11:16">
      <c r="K68" s="3"/>
      <c r="O68" s="3"/>
      <c r="P68" s="3"/>
    </row>
    <row r="69" spans="11:16">
      <c r="K69" s="3"/>
      <c r="O69" s="3"/>
      <c r="P69" s="3"/>
    </row>
    <row r="70" spans="11:16">
      <c r="K70" s="3"/>
      <c r="O70" s="3"/>
      <c r="P70" s="3"/>
    </row>
    <row r="71" spans="11:16">
      <c r="K71" s="3"/>
      <c r="O71" s="3"/>
      <c r="P71" s="3"/>
    </row>
    <row r="72" spans="11:16">
      <c r="K72" s="3"/>
      <c r="O72" s="3"/>
      <c r="P72" s="3"/>
    </row>
    <row r="73" spans="11:16">
      <c r="K73" s="3"/>
      <c r="O73" s="3"/>
      <c r="P73" s="3"/>
    </row>
    <row r="74" spans="11:16">
      <c r="K74" s="3"/>
      <c r="O74" s="3"/>
      <c r="P74" s="3"/>
    </row>
    <row r="75" spans="11:16">
      <c r="K75" s="3"/>
      <c r="O75" s="3"/>
      <c r="P75" s="3"/>
    </row>
    <row r="76" spans="11:16">
      <c r="K76" s="3"/>
      <c r="O76" s="3"/>
      <c r="P76" s="3"/>
    </row>
    <row r="77" spans="11:16">
      <c r="K77" s="3"/>
      <c r="O77" s="3"/>
      <c r="P77" s="3"/>
    </row>
    <row r="78" spans="11:16">
      <c r="K78" s="3"/>
      <c r="O78" s="3"/>
      <c r="P78" s="3"/>
    </row>
    <row r="79" spans="11:16">
      <c r="K79" s="3"/>
      <c r="O79" s="3"/>
      <c r="P79" s="3"/>
    </row>
    <row r="80" spans="11:16">
      <c r="K80" s="3"/>
      <c r="O80" s="3"/>
      <c r="P80" s="3"/>
    </row>
    <row r="81" spans="11:16">
      <c r="K81" s="3"/>
      <c r="O81" s="3"/>
      <c r="P81" s="3"/>
    </row>
    <row r="82" spans="11:16">
      <c r="K82" s="3"/>
      <c r="O82" s="3"/>
      <c r="P82" s="3"/>
    </row>
    <row r="83" spans="11:16">
      <c r="K83" s="3"/>
      <c r="O83" s="3"/>
      <c r="P83" s="3"/>
    </row>
    <row r="84" spans="11:16">
      <c r="K84" s="3"/>
      <c r="O84" s="3"/>
      <c r="P84" s="3"/>
    </row>
    <row r="85" spans="11:16">
      <c r="K85" s="3"/>
      <c r="O85" s="3"/>
      <c r="P85" s="3"/>
    </row>
    <row r="86" spans="11:16">
      <c r="K86" s="3"/>
      <c r="O86" s="3"/>
      <c r="P86" s="3"/>
    </row>
    <row r="87" spans="11:16">
      <c r="K87" s="3"/>
      <c r="O87" s="3"/>
      <c r="P87" s="3"/>
    </row>
    <row r="88" spans="11:16">
      <c r="K88" s="3"/>
      <c r="O88" s="3"/>
      <c r="P88" s="3"/>
    </row>
    <row r="89" spans="11:16">
      <c r="K89" s="3"/>
      <c r="O89" s="3"/>
      <c r="P89" s="3"/>
    </row>
    <row r="90" spans="11:16">
      <c r="K90" s="3"/>
      <c r="O90" s="3"/>
      <c r="P90" s="3"/>
    </row>
    <row r="91" spans="11:16">
      <c r="K91" s="3"/>
      <c r="O91" s="3"/>
      <c r="P91" s="3"/>
    </row>
    <row r="92" spans="11:16">
      <c r="K92" s="3"/>
      <c r="O92" s="3"/>
      <c r="P92" s="3"/>
    </row>
    <row r="93" spans="11:16">
      <c r="K93" s="3"/>
      <c r="O93" s="3"/>
      <c r="P93" s="3"/>
    </row>
    <row r="94" spans="11:16">
      <c r="K94" s="3"/>
      <c r="O94" s="3"/>
      <c r="P94" s="3"/>
    </row>
    <row r="95" spans="11:16">
      <c r="K95" s="3"/>
      <c r="O95" s="3"/>
      <c r="P95" s="3"/>
    </row>
    <row r="96" spans="11:16">
      <c r="K96" s="3"/>
      <c r="O96" s="3"/>
      <c r="P96" s="3"/>
    </row>
    <row r="97" spans="11:16">
      <c r="K97" s="3"/>
      <c r="O97" s="3"/>
      <c r="P97" s="3"/>
    </row>
    <row r="98" spans="11:16">
      <c r="K98" s="3"/>
      <c r="O98" s="3"/>
      <c r="P98" s="3"/>
    </row>
    <row r="99" spans="11:16">
      <c r="K99" s="3"/>
      <c r="O99" s="3"/>
      <c r="P99" s="3"/>
    </row>
    <row r="100" spans="11:16">
      <c r="K100" s="3"/>
      <c r="O100" s="3"/>
      <c r="P100" s="3"/>
    </row>
    <row r="101" spans="11:16">
      <c r="K101" s="3"/>
      <c r="O101" s="3"/>
      <c r="P101" s="3"/>
    </row>
    <row r="102" spans="11:16">
      <c r="K102" s="3"/>
      <c r="O102" s="3"/>
      <c r="P102" s="3"/>
    </row>
    <row r="103" spans="11:16">
      <c r="K103" s="3"/>
      <c r="O103" s="3"/>
      <c r="P103" s="3"/>
    </row>
    <row r="104" spans="11:16">
      <c r="K104" s="3"/>
      <c r="O104" s="3"/>
      <c r="P104" s="3"/>
    </row>
    <row r="105" spans="11:16">
      <c r="K105" s="3"/>
      <c r="O105" s="3"/>
      <c r="P105" s="3"/>
    </row>
    <row r="106" spans="11:16">
      <c r="K106" s="3"/>
      <c r="O106" s="3"/>
      <c r="P106" s="3"/>
    </row>
    <row r="107" spans="11:16">
      <c r="K107" s="3"/>
      <c r="O107" s="3"/>
      <c r="P107" s="3"/>
    </row>
    <row r="108" spans="11:16">
      <c r="K108" s="3"/>
      <c r="O108" s="3"/>
      <c r="P108" s="3"/>
    </row>
    <row r="109" spans="11:16">
      <c r="K109" s="3"/>
      <c r="O109" s="3"/>
      <c r="P109" s="3"/>
    </row>
    <row r="110" spans="11:16">
      <c r="K110" s="3"/>
      <c r="L110" s="3"/>
    </row>
    <row r="111" spans="11:16">
      <c r="K111" s="3"/>
      <c r="L111" s="3"/>
    </row>
    <row r="112" spans="11:16">
      <c r="K112" s="3"/>
      <c r="L112" s="3"/>
    </row>
    <row r="113" spans="11:12">
      <c r="K113" s="3"/>
      <c r="L113" s="3"/>
    </row>
    <row r="114" spans="11:12">
      <c r="K114" s="3"/>
      <c r="L114" s="3"/>
    </row>
    <row r="115" spans="11:12">
      <c r="K115" s="3"/>
      <c r="L115" s="3"/>
    </row>
    <row r="116" spans="11:12">
      <c r="K116" s="3"/>
      <c r="L116" s="3"/>
    </row>
    <row r="117" spans="11:12">
      <c r="K117" s="3"/>
      <c r="L117" s="3"/>
    </row>
    <row r="118" spans="11:12">
      <c r="K118" s="3"/>
    </row>
    <row r="119" spans="11:12">
      <c r="K119" s="3"/>
    </row>
    <row r="120" spans="11:12">
      <c r="K120" s="3"/>
    </row>
    <row r="121" spans="11:12">
      <c r="K121" s="3"/>
    </row>
    <row r="122" spans="11:12">
      <c r="K122" s="3"/>
    </row>
    <row r="123" spans="11:12">
      <c r="K123" s="3"/>
    </row>
    <row r="124" spans="11:12">
      <c r="K124" s="3"/>
    </row>
    <row r="125" spans="11:12">
      <c r="K125" s="3"/>
    </row>
    <row r="126" spans="11:12">
      <c r="K126" s="3"/>
    </row>
    <row r="127" spans="11:12">
      <c r="K127" s="3"/>
    </row>
    <row r="128" spans="11:12">
      <c r="K128" s="3"/>
    </row>
    <row r="129" spans="11:14">
      <c r="K129" s="3"/>
    </row>
    <row r="130" spans="11:14" ht="12.75" customHeight="1"/>
    <row r="135" spans="11:14">
      <c r="L135" s="3"/>
      <c r="N135" s="41"/>
    </row>
    <row r="136" spans="11:14">
      <c r="L136" s="3"/>
      <c r="N136" s="41"/>
    </row>
    <row r="137" spans="11:14">
      <c r="L137" s="3"/>
      <c r="N137" s="41"/>
    </row>
    <row r="138" spans="11:14">
      <c r="L138" s="3"/>
      <c r="N138" s="41"/>
    </row>
    <row r="139" spans="11:14">
      <c r="L139" s="3"/>
      <c r="N139" s="41"/>
    </row>
    <row r="140" spans="11:14">
      <c r="L140" s="3"/>
      <c r="N140" s="41"/>
    </row>
    <row r="141" spans="11:14">
      <c r="L141" s="3"/>
      <c r="N141" s="41"/>
    </row>
    <row r="142" spans="11:14">
      <c r="L142" s="3"/>
      <c r="N142" s="52"/>
    </row>
    <row r="143" spans="11:14">
      <c r="L143" s="3"/>
      <c r="N143" s="41"/>
    </row>
    <row r="144" spans="11:14">
      <c r="L144" s="3"/>
      <c r="N144" s="41"/>
    </row>
    <row r="145" spans="12:14">
      <c r="L145" s="3"/>
      <c r="N145" s="41"/>
    </row>
    <row r="146" spans="12:14">
      <c r="L146" s="3"/>
      <c r="N146" s="41"/>
    </row>
  </sheetData>
  <sheetProtection formatColumns="0" formatRows="0" insertColumns="0" insertRows="0" deleteColumns="0"/>
  <mergeCells count="7">
    <mergeCell ref="B4:K4"/>
    <mergeCell ref="M4:N4"/>
    <mergeCell ref="A35:A38"/>
    <mergeCell ref="B35:K35"/>
    <mergeCell ref="B36:K36"/>
    <mergeCell ref="B37:K37"/>
    <mergeCell ref="B38:K38"/>
  </mergeCells>
  <phoneticPr fontId="3"/>
  <printOptions horizontalCentered="1"/>
  <pageMargins left="0.72" right="0.7" top="0.69" bottom="0.7" header="0.31496062992125984" footer="0.31"/>
  <pageSetup paperSize="9" scale="81" orientation="landscape" errors="dash" r:id="rId1"/>
  <headerFooter scaleWithDoc="0" alignWithMargins="0">
    <oddFooter>&amp;C５</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11"/>
  <sheetViews>
    <sheetView zoomScaleNormal="100" zoomScaleSheetLayoutView="80" workbookViewId="0">
      <selection activeCell="G29" sqref="G29"/>
    </sheetView>
  </sheetViews>
  <sheetFormatPr defaultColWidth="9" defaultRowHeight="13.5"/>
  <cols>
    <col min="1" max="1" width="13.625" style="31" customWidth="1"/>
    <col min="2" max="19" width="10.625" style="31" customWidth="1"/>
    <col min="20" max="22" width="9.125" style="31" customWidth="1"/>
    <col min="23" max="23" width="9.125" style="31" bestFit="1" customWidth="1"/>
    <col min="24" max="26" width="9" style="31"/>
    <col min="27" max="27" width="3.625" style="31" customWidth="1"/>
    <col min="28" max="33" width="9" style="31"/>
    <col min="34" max="34" width="33.75" style="31" bestFit="1" customWidth="1"/>
    <col min="35" max="16384" width="9" style="31"/>
  </cols>
  <sheetData>
    <row r="1" spans="1:21" s="1363" customFormat="1" ht="24" customHeight="1">
      <c r="A1" s="1368"/>
      <c r="B1" s="1368"/>
      <c r="C1" s="1368"/>
      <c r="D1" s="1368"/>
      <c r="E1" s="1368"/>
      <c r="F1" s="1368"/>
      <c r="G1" s="1368"/>
      <c r="H1" s="1368"/>
      <c r="I1" s="1368"/>
      <c r="J1" s="1368"/>
      <c r="K1" s="1368"/>
    </row>
    <row r="2" spans="1:21" s="1363" customFormat="1" ht="15" customHeight="1">
      <c r="A2" s="1368"/>
      <c r="B2" s="1368"/>
      <c r="C2" s="1368"/>
      <c r="D2" s="1368"/>
      <c r="E2" s="1368"/>
      <c r="F2" s="1368"/>
      <c r="G2" s="1368"/>
      <c r="H2" s="1368"/>
      <c r="I2" s="1368"/>
      <c r="J2" s="1368"/>
      <c r="K2" s="1368"/>
    </row>
    <row r="3" spans="1:21" s="1363" customFormat="1" ht="15" customHeight="1" thickBot="1">
      <c r="A3" s="1366" t="s">
        <v>64</v>
      </c>
      <c r="B3" s="1369"/>
      <c r="C3" s="1369"/>
      <c r="D3" s="1369"/>
      <c r="E3" s="1369"/>
      <c r="F3" s="1369"/>
      <c r="G3" s="1369"/>
      <c r="H3" s="1369"/>
      <c r="I3" s="1369"/>
      <c r="J3" s="1369"/>
      <c r="S3" s="1370" t="s">
        <v>411</v>
      </c>
    </row>
    <row r="4" spans="1:21" ht="18.95" customHeight="1">
      <c r="A4" s="1120"/>
      <c r="B4" s="2140" t="s">
        <v>5</v>
      </c>
      <c r="C4" s="2141"/>
      <c r="D4" s="2141"/>
      <c r="E4" s="2141"/>
      <c r="F4" s="2141"/>
      <c r="G4" s="2141"/>
      <c r="H4" s="2141"/>
      <c r="I4" s="2141"/>
      <c r="J4" s="2141"/>
      <c r="K4" s="2142"/>
      <c r="L4" s="2143" t="s">
        <v>109</v>
      </c>
      <c r="M4" s="2144"/>
      <c r="N4" s="2144"/>
      <c r="O4" s="2144"/>
      <c r="P4" s="2144"/>
      <c r="Q4" s="2144"/>
      <c r="R4" s="2144"/>
      <c r="S4" s="2145"/>
      <c r="T4" s="33"/>
      <c r="U4" s="33"/>
    </row>
    <row r="5" spans="1:21" ht="15" thickBot="1">
      <c r="A5" s="1121"/>
      <c r="B5" s="1573" t="s">
        <v>7</v>
      </c>
      <c r="C5" s="1574" t="s">
        <v>412</v>
      </c>
      <c r="D5" s="1575" t="s">
        <v>6</v>
      </c>
      <c r="E5" s="1576" t="s">
        <v>120</v>
      </c>
      <c r="F5" s="1577" t="s">
        <v>8</v>
      </c>
      <c r="G5" s="1576" t="s">
        <v>120</v>
      </c>
      <c r="H5" s="1577" t="s">
        <v>413</v>
      </c>
      <c r="I5" s="1576" t="s">
        <v>120</v>
      </c>
      <c r="J5" s="1577" t="s">
        <v>0</v>
      </c>
      <c r="K5" s="1578" t="s">
        <v>120</v>
      </c>
      <c r="L5" s="110" t="s">
        <v>12</v>
      </c>
      <c r="M5" s="111" t="s">
        <v>120</v>
      </c>
      <c r="N5" s="236" t="s">
        <v>6</v>
      </c>
      <c r="O5" s="237" t="s">
        <v>120</v>
      </c>
      <c r="P5" s="1579" t="s">
        <v>11</v>
      </c>
      <c r="Q5" s="238" t="s">
        <v>120</v>
      </c>
      <c r="R5" s="239" t="s">
        <v>0</v>
      </c>
      <c r="S5" s="240" t="s">
        <v>120</v>
      </c>
    </row>
    <row r="6" spans="1:21" ht="20.25" customHeight="1">
      <c r="A6" s="1798" t="s">
        <v>435</v>
      </c>
      <c r="B6" s="1581"/>
      <c r="C6" s="1582"/>
      <c r="D6" s="1790"/>
      <c r="E6" s="1582"/>
      <c r="F6" s="1790"/>
      <c r="G6" s="1582"/>
      <c r="H6" s="1790"/>
      <c r="I6" s="1582"/>
      <c r="J6" s="1790"/>
      <c r="K6" s="1791"/>
      <c r="L6" s="1792"/>
      <c r="M6" s="1582"/>
      <c r="N6" s="1790"/>
      <c r="O6" s="1582"/>
      <c r="P6" s="1790"/>
      <c r="Q6" s="1582"/>
      <c r="R6" s="1790"/>
      <c r="S6" s="1584"/>
    </row>
    <row r="7" spans="1:21" ht="20.25" customHeight="1">
      <c r="A7" s="1785" t="s">
        <v>444</v>
      </c>
      <c r="B7" s="1598"/>
      <c r="C7" s="1793"/>
      <c r="D7" s="1794"/>
      <c r="E7" s="1793"/>
      <c r="F7" s="1794"/>
      <c r="G7" s="1793"/>
      <c r="H7" s="1794"/>
      <c r="I7" s="1793"/>
      <c r="J7" s="1794"/>
      <c r="K7" s="1795"/>
      <c r="L7" s="1796"/>
      <c r="M7" s="1793"/>
      <c r="N7" s="1794"/>
      <c r="O7" s="1793"/>
      <c r="P7" s="1794"/>
      <c r="Q7" s="1793"/>
      <c r="R7" s="1794"/>
      <c r="S7" s="1797"/>
    </row>
    <row r="8" spans="1:21" ht="20.25" hidden="1" customHeight="1">
      <c r="A8" s="1580" t="s">
        <v>323</v>
      </c>
      <c r="B8" s="1786">
        <v>1549</v>
      </c>
      <c r="C8" s="1787">
        <v>-0.83226632522407362</v>
      </c>
      <c r="D8" s="839">
        <v>1655</v>
      </c>
      <c r="E8" s="1787">
        <v>7.1197411003236288</v>
      </c>
      <c r="F8" s="839">
        <v>1264</v>
      </c>
      <c r="G8" s="1787">
        <v>-6.3703703703703702</v>
      </c>
      <c r="H8" s="839">
        <v>642</v>
      </c>
      <c r="I8" s="1787">
        <v>-14.171122994652407</v>
      </c>
      <c r="J8" s="839">
        <v>5110</v>
      </c>
      <c r="K8" s="1788">
        <v>-1.8251681075888593</v>
      </c>
      <c r="L8" s="837">
        <v>241</v>
      </c>
      <c r="M8" s="1787"/>
      <c r="N8" s="839">
        <v>157</v>
      </c>
      <c r="O8" s="1787"/>
      <c r="P8" s="839">
        <v>239</v>
      </c>
      <c r="Q8" s="1787"/>
      <c r="R8" s="839">
        <v>637</v>
      </c>
      <c r="S8" s="1789"/>
    </row>
    <row r="9" spans="1:21" ht="20.25" hidden="1" customHeight="1">
      <c r="A9" s="1037">
        <v>2</v>
      </c>
      <c r="B9" s="1585">
        <v>1703</v>
      </c>
      <c r="C9" s="1586">
        <v>0.23543260741611949</v>
      </c>
      <c r="D9" s="1587">
        <v>2000</v>
      </c>
      <c r="E9" s="1586">
        <v>19.760479041916156</v>
      </c>
      <c r="F9" s="1587">
        <v>1237</v>
      </c>
      <c r="G9" s="1586">
        <v>-11.389684813753586</v>
      </c>
      <c r="H9" s="1587">
        <v>606</v>
      </c>
      <c r="I9" s="1586">
        <v>-3.0399999999999983</v>
      </c>
      <c r="J9" s="1587">
        <v>5546</v>
      </c>
      <c r="K9" s="1588">
        <v>2.8942486085343333</v>
      </c>
      <c r="L9" s="1589">
        <v>238</v>
      </c>
      <c r="M9" s="1586"/>
      <c r="N9" s="1587">
        <v>235</v>
      </c>
      <c r="O9" s="1586"/>
      <c r="P9" s="1587">
        <v>254</v>
      </c>
      <c r="Q9" s="1586"/>
      <c r="R9" s="1587">
        <v>727</v>
      </c>
      <c r="S9" s="1590"/>
    </row>
    <row r="10" spans="1:21" ht="20.25" hidden="1" customHeight="1">
      <c r="A10" s="1037">
        <v>3</v>
      </c>
      <c r="B10" s="1585">
        <v>1416</v>
      </c>
      <c r="C10" s="1586">
        <v>-33.521126760563376</v>
      </c>
      <c r="D10" s="1587">
        <v>1967</v>
      </c>
      <c r="E10" s="1586">
        <v>-10.834088848594735</v>
      </c>
      <c r="F10" s="1587">
        <v>736</v>
      </c>
      <c r="G10" s="1586">
        <v>-61.201897733263046</v>
      </c>
      <c r="H10" s="1587">
        <v>339</v>
      </c>
      <c r="I10" s="1586">
        <v>-64.650677789363925</v>
      </c>
      <c r="J10" s="1587">
        <v>4458</v>
      </c>
      <c r="K10" s="1588">
        <v>-38.014460511679651</v>
      </c>
      <c r="L10" s="1589">
        <v>206</v>
      </c>
      <c r="M10" s="1586"/>
      <c r="N10" s="1587">
        <v>171</v>
      </c>
      <c r="O10" s="1586"/>
      <c r="P10" s="1587">
        <v>236</v>
      </c>
      <c r="Q10" s="1586"/>
      <c r="R10" s="1587">
        <v>613</v>
      </c>
      <c r="S10" s="1590"/>
    </row>
    <row r="11" spans="1:21" ht="20.25" customHeight="1">
      <c r="A11" s="1580" t="s">
        <v>399</v>
      </c>
      <c r="B11" s="1581">
        <v>202</v>
      </c>
      <c r="C11" s="1582">
        <v>-88.103651354534747</v>
      </c>
      <c r="D11" s="1591">
        <v>196</v>
      </c>
      <c r="E11" s="1582">
        <v>-88.164251207729478</v>
      </c>
      <c r="F11" s="1591">
        <v>120</v>
      </c>
      <c r="G11" s="1582">
        <v>-91.501416430594901</v>
      </c>
      <c r="H11" s="1591">
        <v>80</v>
      </c>
      <c r="I11" s="1582">
        <v>-88.571428571428569</v>
      </c>
      <c r="J11" s="1591">
        <v>598</v>
      </c>
      <c r="K11" s="1592">
        <v>-89.059641419685335</v>
      </c>
      <c r="L11" s="1593">
        <v>59</v>
      </c>
      <c r="M11" s="1582"/>
      <c r="N11" s="1591">
        <v>36</v>
      </c>
      <c r="O11" s="1582"/>
      <c r="P11" s="1591">
        <v>44</v>
      </c>
      <c r="Q11" s="1582"/>
      <c r="R11" s="1591">
        <v>139</v>
      </c>
      <c r="S11" s="1584"/>
    </row>
    <row r="12" spans="1:21" ht="20.25" customHeight="1">
      <c r="A12" s="1037">
        <v>5</v>
      </c>
      <c r="B12" s="1585">
        <v>0</v>
      </c>
      <c r="C12" s="1586">
        <v>-100</v>
      </c>
      <c r="D12" s="1587">
        <v>0</v>
      </c>
      <c r="E12" s="1586">
        <v>-100</v>
      </c>
      <c r="F12" s="1587">
        <v>0</v>
      </c>
      <c r="G12" s="1586">
        <v>-100</v>
      </c>
      <c r="H12" s="1587">
        <v>0</v>
      </c>
      <c r="I12" s="1586">
        <v>-100</v>
      </c>
      <c r="J12" s="1587">
        <v>0</v>
      </c>
      <c r="K12" s="1588">
        <v>-100</v>
      </c>
      <c r="L12" s="1589">
        <v>0</v>
      </c>
      <c r="M12" s="1586" t="e">
        <v>#DIV/0!</v>
      </c>
      <c r="N12" s="1587">
        <v>0</v>
      </c>
      <c r="O12" s="1586" t="e">
        <v>#DIV/0!</v>
      </c>
      <c r="P12" s="1587">
        <v>0</v>
      </c>
      <c r="Q12" s="1586" t="e">
        <v>#DIV/0!</v>
      </c>
      <c r="R12" s="1587">
        <v>0</v>
      </c>
      <c r="S12" s="1590" t="e">
        <v>#DIV/0!</v>
      </c>
    </row>
    <row r="13" spans="1:21" ht="20.25" customHeight="1">
      <c r="A13" s="1037">
        <v>6</v>
      </c>
      <c r="B13" s="1585">
        <v>351</v>
      </c>
      <c r="C13" s="1586">
        <v>-76.754966887417226</v>
      </c>
      <c r="D13" s="1587">
        <v>125</v>
      </c>
      <c r="E13" s="1586">
        <v>-91.961414790996784</v>
      </c>
      <c r="F13" s="1587">
        <v>29</v>
      </c>
      <c r="G13" s="1586">
        <v>-97.489177489177493</v>
      </c>
      <c r="H13" s="1587">
        <v>0</v>
      </c>
      <c r="I13" s="1586">
        <v>-100</v>
      </c>
      <c r="J13" s="1587">
        <v>505</v>
      </c>
      <c r="K13" s="1588">
        <v>-89.259889408762234</v>
      </c>
      <c r="L13" s="1589">
        <v>0</v>
      </c>
      <c r="M13" s="1586">
        <v>-100</v>
      </c>
      <c r="N13" s="1587">
        <v>0</v>
      </c>
      <c r="O13" s="1586">
        <v>-100</v>
      </c>
      <c r="P13" s="1587">
        <v>0</v>
      </c>
      <c r="Q13" s="1586">
        <v>-100</v>
      </c>
      <c r="R13" s="1587">
        <v>0</v>
      </c>
      <c r="S13" s="1590">
        <v>-100</v>
      </c>
    </row>
    <row r="14" spans="1:21" ht="20.25" customHeight="1">
      <c r="A14" s="1580">
        <v>7</v>
      </c>
      <c r="B14" s="1581">
        <v>897</v>
      </c>
      <c r="C14" s="1582">
        <v>-50.221975582685907</v>
      </c>
      <c r="D14" s="1591">
        <v>555</v>
      </c>
      <c r="E14" s="1582">
        <v>-70.352564102564102</v>
      </c>
      <c r="F14" s="1591">
        <v>234</v>
      </c>
      <c r="G14" s="1582">
        <v>-80.835380835380832</v>
      </c>
      <c r="H14" s="1591">
        <v>64</v>
      </c>
      <c r="I14" s="1582">
        <v>-90.138674884437592</v>
      </c>
      <c r="J14" s="1591">
        <v>1750</v>
      </c>
      <c r="K14" s="1592">
        <v>-68.434343434343432</v>
      </c>
      <c r="L14" s="1593">
        <v>0</v>
      </c>
      <c r="M14" s="1582">
        <v>-100</v>
      </c>
      <c r="N14" s="1591">
        <v>0</v>
      </c>
      <c r="O14" s="1582">
        <v>-100</v>
      </c>
      <c r="P14" s="1591">
        <v>0</v>
      </c>
      <c r="Q14" s="1582">
        <v>-100</v>
      </c>
      <c r="R14" s="1591">
        <v>0</v>
      </c>
      <c r="S14" s="1584">
        <v>-100</v>
      </c>
    </row>
    <row r="15" spans="1:21" ht="20.25" customHeight="1">
      <c r="A15" s="1037">
        <v>8</v>
      </c>
      <c r="B15" s="1585">
        <v>758</v>
      </c>
      <c r="C15" s="1586">
        <v>-60.847107438016536</v>
      </c>
      <c r="D15" s="1587">
        <v>446</v>
      </c>
      <c r="E15" s="1586">
        <v>-79.71805366075489</v>
      </c>
      <c r="F15" s="1587">
        <v>206</v>
      </c>
      <c r="G15" s="1586">
        <v>-86.658031088082893</v>
      </c>
      <c r="H15" s="1587">
        <v>165</v>
      </c>
      <c r="I15" s="1586">
        <v>-81.888035126234911</v>
      </c>
      <c r="J15" s="1587">
        <v>1575</v>
      </c>
      <c r="K15" s="1588">
        <v>-76.100151745068274</v>
      </c>
      <c r="L15" s="1589">
        <v>0</v>
      </c>
      <c r="M15" s="1586">
        <v>-100</v>
      </c>
      <c r="N15" s="1587">
        <v>0</v>
      </c>
      <c r="O15" s="1586">
        <v>-100</v>
      </c>
      <c r="P15" s="1587">
        <v>0</v>
      </c>
      <c r="Q15" s="1586">
        <v>-100</v>
      </c>
      <c r="R15" s="1587">
        <v>0</v>
      </c>
      <c r="S15" s="1590">
        <v>-100</v>
      </c>
    </row>
    <row r="16" spans="1:21" ht="20.25" customHeight="1">
      <c r="A16" s="1037">
        <v>9</v>
      </c>
      <c r="B16" s="1585"/>
      <c r="C16" s="1586"/>
      <c r="D16" s="1587"/>
      <c r="E16" s="1586"/>
      <c r="F16" s="1587"/>
      <c r="G16" s="1586"/>
      <c r="H16" s="1587"/>
      <c r="I16" s="1586"/>
      <c r="J16" s="1587"/>
      <c r="K16" s="1588"/>
      <c r="L16" s="1589"/>
      <c r="M16" s="1586"/>
      <c r="N16" s="1587"/>
      <c r="O16" s="1586"/>
      <c r="P16" s="1587"/>
      <c r="Q16" s="1586"/>
      <c r="R16" s="1587"/>
      <c r="S16" s="1590"/>
    </row>
    <row r="17" spans="1:19" ht="20.25" customHeight="1">
      <c r="A17" s="1580">
        <v>10</v>
      </c>
      <c r="B17" s="1581"/>
      <c r="C17" s="1582"/>
      <c r="D17" s="1591"/>
      <c r="E17" s="1582"/>
      <c r="F17" s="1591"/>
      <c r="G17" s="1582"/>
      <c r="H17" s="1591"/>
      <c r="I17" s="1582"/>
      <c r="J17" s="1591"/>
      <c r="K17" s="1592"/>
      <c r="L17" s="1593"/>
      <c r="M17" s="1582"/>
      <c r="N17" s="1591"/>
      <c r="O17" s="1582"/>
      <c r="P17" s="1591"/>
      <c r="Q17" s="1582"/>
      <c r="R17" s="1591"/>
      <c r="S17" s="1584"/>
    </row>
    <row r="18" spans="1:19" ht="20.25" customHeight="1">
      <c r="A18" s="1037">
        <v>11</v>
      </c>
      <c r="B18" s="1585"/>
      <c r="C18" s="1586"/>
      <c r="D18" s="1587"/>
      <c r="E18" s="1586"/>
      <c r="F18" s="1587"/>
      <c r="G18" s="1586"/>
      <c r="H18" s="1587"/>
      <c r="I18" s="1586"/>
      <c r="J18" s="1587"/>
      <c r="K18" s="1588"/>
      <c r="L18" s="1589"/>
      <c r="M18" s="1586"/>
      <c r="N18" s="1587"/>
      <c r="O18" s="1586"/>
      <c r="P18" s="1587"/>
      <c r="Q18" s="1586"/>
      <c r="R18" s="1587"/>
      <c r="S18" s="1590"/>
    </row>
    <row r="19" spans="1:19" ht="20.25" customHeight="1">
      <c r="A19" s="1037">
        <v>12</v>
      </c>
      <c r="B19" s="1585"/>
      <c r="C19" s="1586"/>
      <c r="D19" s="1587"/>
      <c r="E19" s="1586"/>
      <c r="F19" s="1587"/>
      <c r="G19" s="1586"/>
      <c r="H19" s="1587"/>
      <c r="I19" s="1586"/>
      <c r="J19" s="1587"/>
      <c r="K19" s="1588"/>
      <c r="L19" s="1589"/>
      <c r="M19" s="1586"/>
      <c r="N19" s="1587"/>
      <c r="O19" s="1586"/>
      <c r="P19" s="1587"/>
      <c r="Q19" s="1586"/>
      <c r="R19" s="1587"/>
      <c r="S19" s="1590"/>
    </row>
    <row r="20" spans="1:19" ht="20.25" customHeight="1">
      <c r="A20" s="1580" t="s">
        <v>324</v>
      </c>
      <c r="B20" s="1581"/>
      <c r="C20" s="1582"/>
      <c r="D20" s="1591"/>
      <c r="E20" s="1582"/>
      <c r="F20" s="1591"/>
      <c r="G20" s="1582"/>
      <c r="H20" s="1591"/>
      <c r="I20" s="1582"/>
      <c r="J20" s="1591"/>
      <c r="K20" s="1592"/>
      <c r="L20" s="1593"/>
      <c r="M20" s="1582"/>
      <c r="N20" s="1591"/>
      <c r="O20" s="1582"/>
      <c r="P20" s="1591"/>
      <c r="Q20" s="1582"/>
      <c r="R20" s="1591"/>
      <c r="S20" s="1584"/>
    </row>
    <row r="21" spans="1:19" ht="20.25" customHeight="1">
      <c r="A21" s="1037">
        <v>2</v>
      </c>
      <c r="B21" s="1585"/>
      <c r="C21" s="1586"/>
      <c r="D21" s="1587"/>
      <c r="E21" s="1586"/>
      <c r="F21" s="1587"/>
      <c r="G21" s="1586"/>
      <c r="H21" s="1587"/>
      <c r="I21" s="1586"/>
      <c r="J21" s="1587"/>
      <c r="K21" s="1588"/>
      <c r="L21" s="1589"/>
      <c r="M21" s="1586"/>
      <c r="N21" s="1587"/>
      <c r="O21" s="1586"/>
      <c r="P21" s="1587"/>
      <c r="Q21" s="1586"/>
      <c r="R21" s="1587"/>
      <c r="S21" s="1590"/>
    </row>
    <row r="22" spans="1:19" ht="20.25" customHeight="1">
      <c r="A22" s="1037">
        <v>3</v>
      </c>
      <c r="B22" s="1585"/>
      <c r="C22" s="1586"/>
      <c r="D22" s="1587"/>
      <c r="E22" s="1586"/>
      <c r="F22" s="1587"/>
      <c r="G22" s="1586"/>
      <c r="H22" s="1587"/>
      <c r="I22" s="1586"/>
      <c r="J22" s="1587"/>
      <c r="K22" s="1588"/>
      <c r="L22" s="1589"/>
      <c r="M22" s="1586"/>
      <c r="N22" s="1587"/>
      <c r="O22" s="1586"/>
      <c r="P22" s="1587"/>
      <c r="Q22" s="1586"/>
      <c r="R22" s="1587"/>
      <c r="S22" s="1590"/>
    </row>
    <row r="23" spans="1:19" ht="20.25" customHeight="1">
      <c r="A23" s="1580">
        <v>4</v>
      </c>
      <c r="B23" s="1581"/>
      <c r="C23" s="1582"/>
      <c r="D23" s="1591"/>
      <c r="E23" s="1582"/>
      <c r="F23" s="1591"/>
      <c r="G23" s="1582"/>
      <c r="H23" s="1591"/>
      <c r="I23" s="1582"/>
      <c r="J23" s="1591"/>
      <c r="K23" s="1592"/>
      <c r="L23" s="1593"/>
      <c r="M23" s="1582"/>
      <c r="N23" s="1591"/>
      <c r="O23" s="1582"/>
      <c r="P23" s="1591"/>
      <c r="Q23" s="1582"/>
      <c r="R23" s="1591"/>
      <c r="S23" s="1584"/>
    </row>
    <row r="24" spans="1:19" ht="20.25" customHeight="1">
      <c r="A24" s="1037">
        <v>5</v>
      </c>
      <c r="B24" s="1585"/>
      <c r="C24" s="1586"/>
      <c r="D24" s="1587"/>
      <c r="E24" s="1586"/>
      <c r="F24" s="1587"/>
      <c r="G24" s="1586"/>
      <c r="H24" s="1587"/>
      <c r="I24" s="1586"/>
      <c r="J24" s="1587"/>
      <c r="K24" s="1588"/>
      <c r="L24" s="1589"/>
      <c r="M24" s="1586"/>
      <c r="N24" s="1587"/>
      <c r="O24" s="1586"/>
      <c r="P24" s="1587"/>
      <c r="Q24" s="1586"/>
      <c r="R24" s="1587"/>
      <c r="S24" s="1590"/>
    </row>
    <row r="25" spans="1:19" ht="20.25" customHeight="1">
      <c r="A25" s="1037">
        <v>6</v>
      </c>
      <c r="B25" s="1585"/>
      <c r="C25" s="1586"/>
      <c r="D25" s="1587"/>
      <c r="E25" s="1586"/>
      <c r="F25" s="1587"/>
      <c r="G25" s="1586"/>
      <c r="H25" s="1587"/>
      <c r="I25" s="1586"/>
      <c r="J25" s="1587"/>
      <c r="K25" s="1588"/>
      <c r="L25" s="1589"/>
      <c r="M25" s="1586"/>
      <c r="N25" s="1587"/>
      <c r="O25" s="1586"/>
      <c r="P25" s="1587"/>
      <c r="Q25" s="1586"/>
      <c r="R25" s="1587"/>
      <c r="S25" s="1590"/>
    </row>
    <row r="26" spans="1:19" ht="20.25" customHeight="1">
      <c r="A26" s="1580">
        <v>7</v>
      </c>
      <c r="B26" s="1581"/>
      <c r="C26" s="1582"/>
      <c r="D26" s="1591"/>
      <c r="E26" s="1582"/>
      <c r="F26" s="1591"/>
      <c r="G26" s="1582"/>
      <c r="H26" s="1591"/>
      <c r="I26" s="1582"/>
      <c r="J26" s="1591"/>
      <c r="K26" s="1592"/>
      <c r="L26" s="1593"/>
      <c r="M26" s="1582"/>
      <c r="N26" s="1591"/>
      <c r="O26" s="1582"/>
      <c r="P26" s="1591"/>
      <c r="Q26" s="1582"/>
      <c r="R26" s="1591"/>
      <c r="S26" s="1584"/>
    </row>
    <row r="27" spans="1:19" ht="20.25" customHeight="1">
      <c r="A27" s="1037">
        <v>8</v>
      </c>
      <c r="B27" s="1585"/>
      <c r="C27" s="1586"/>
      <c r="D27" s="1587"/>
      <c r="E27" s="1586"/>
      <c r="F27" s="1587"/>
      <c r="G27" s="1586"/>
      <c r="H27" s="1587"/>
      <c r="I27" s="1586"/>
      <c r="J27" s="1587"/>
      <c r="K27" s="1588"/>
      <c r="L27" s="1589"/>
      <c r="M27" s="1586"/>
      <c r="N27" s="1587"/>
      <c r="O27" s="1586"/>
      <c r="P27" s="1587"/>
      <c r="Q27" s="1586"/>
      <c r="R27" s="1587"/>
      <c r="S27" s="1590"/>
    </row>
    <row r="28" spans="1:19" ht="20.25" customHeight="1">
      <c r="A28" s="1037">
        <v>9</v>
      </c>
      <c r="B28" s="1585"/>
      <c r="C28" s="1586"/>
      <c r="D28" s="1587"/>
      <c r="E28" s="1586"/>
      <c r="F28" s="1587"/>
      <c r="G28" s="1586"/>
      <c r="H28" s="1587"/>
      <c r="I28" s="1586"/>
      <c r="J28" s="1587"/>
      <c r="K28" s="1588"/>
      <c r="L28" s="1589"/>
      <c r="M28" s="1586"/>
      <c r="N28" s="1587"/>
      <c r="O28" s="1586"/>
      <c r="P28" s="1587"/>
      <c r="Q28" s="1586"/>
      <c r="R28" s="1587"/>
      <c r="S28" s="1590"/>
    </row>
    <row r="29" spans="1:19" ht="20.25" customHeight="1">
      <c r="A29" s="1580">
        <v>10</v>
      </c>
      <c r="B29" s="356"/>
      <c r="C29" s="1582"/>
      <c r="D29" s="1594"/>
      <c r="E29" s="1582"/>
      <c r="F29" s="1594"/>
      <c r="G29" s="1582"/>
      <c r="H29" s="1594"/>
      <c r="I29" s="1582"/>
      <c r="J29" s="1594"/>
      <c r="K29" s="1592"/>
      <c r="L29" s="1595"/>
      <c r="M29" s="1582"/>
      <c r="N29" s="1594"/>
      <c r="O29" s="1582"/>
      <c r="P29" s="1594"/>
      <c r="Q29" s="1582"/>
      <c r="R29" s="1594"/>
      <c r="S29" s="1584"/>
    </row>
    <row r="30" spans="1:19" ht="20.25" customHeight="1">
      <c r="A30" s="1037">
        <v>11</v>
      </c>
      <c r="B30" s="270"/>
      <c r="C30" s="1586"/>
      <c r="D30" s="1596"/>
      <c r="E30" s="1586"/>
      <c r="F30" s="1596"/>
      <c r="G30" s="1586"/>
      <c r="H30" s="1596"/>
      <c r="I30" s="1586"/>
      <c r="J30" s="1596"/>
      <c r="K30" s="1588"/>
      <c r="L30" s="1597"/>
      <c r="M30" s="1586"/>
      <c r="N30" s="1596"/>
      <c r="O30" s="1586"/>
      <c r="P30" s="1596"/>
      <c r="Q30" s="1586"/>
      <c r="R30" s="1596"/>
      <c r="S30" s="1590"/>
    </row>
    <row r="31" spans="1:19" ht="20.25" customHeight="1">
      <c r="A31" s="1037">
        <v>12</v>
      </c>
      <c r="B31" s="1598"/>
      <c r="C31" s="1586"/>
      <c r="D31" s="1777"/>
      <c r="E31" s="1778"/>
      <c r="F31" s="1777"/>
      <c r="G31" s="1778"/>
      <c r="H31" s="1777"/>
      <c r="I31" s="1778"/>
      <c r="J31" s="1777"/>
      <c r="K31" s="1779"/>
      <c r="L31" s="1780"/>
      <c r="M31" s="1778"/>
      <c r="N31" s="1777"/>
      <c r="O31" s="1778"/>
      <c r="P31" s="1777"/>
      <c r="Q31" s="1778"/>
      <c r="R31" s="1777"/>
      <c r="S31" s="1781"/>
    </row>
    <row r="32" spans="1:19" ht="20.25" customHeight="1">
      <c r="A32" s="1580" t="s">
        <v>410</v>
      </c>
      <c r="B32" s="356"/>
      <c r="C32" s="1582"/>
      <c r="D32" s="1594"/>
      <c r="E32" s="1949"/>
      <c r="F32" s="1594"/>
      <c r="G32" s="1949"/>
      <c r="H32" s="1594"/>
      <c r="I32" s="1949"/>
      <c r="J32" s="1594"/>
      <c r="K32" s="1592"/>
      <c r="L32" s="1595"/>
      <c r="M32" s="1949"/>
      <c r="N32" s="1594"/>
      <c r="O32" s="1949"/>
      <c r="P32" s="1594"/>
      <c r="Q32" s="1949"/>
      <c r="R32" s="1594"/>
      <c r="S32" s="1584"/>
    </row>
    <row r="33" spans="1:28" ht="20.25" customHeight="1">
      <c r="A33" s="1037">
        <v>2</v>
      </c>
      <c r="B33" s="270"/>
      <c r="C33" s="1586"/>
      <c r="D33" s="1596"/>
      <c r="E33" s="1950"/>
      <c r="F33" s="1596"/>
      <c r="G33" s="1950"/>
      <c r="H33" s="1596"/>
      <c r="I33" s="1950"/>
      <c r="J33" s="1596"/>
      <c r="K33" s="1951"/>
      <c r="L33" s="1952"/>
      <c r="M33" s="1953"/>
      <c r="N33" s="1954"/>
      <c r="O33" s="1953"/>
      <c r="P33" s="1954"/>
      <c r="Q33" s="1953"/>
      <c r="R33" s="1954"/>
      <c r="S33" s="1955"/>
    </row>
    <row r="34" spans="1:28" ht="20.25" customHeight="1" thickBot="1">
      <c r="A34" s="1037">
        <v>3</v>
      </c>
      <c r="B34" s="1598"/>
      <c r="C34" s="1586"/>
      <c r="D34" s="1599"/>
      <c r="E34" s="1586"/>
      <c r="F34" s="1599"/>
      <c r="G34" s="1586"/>
      <c r="H34" s="1599"/>
      <c r="I34" s="1586"/>
      <c r="J34" s="1599"/>
      <c r="K34" s="1600"/>
      <c r="L34" s="1601"/>
      <c r="M34" s="1586"/>
      <c r="N34" s="1599"/>
      <c r="O34" s="1586"/>
      <c r="P34" s="1599"/>
      <c r="Q34" s="1586"/>
      <c r="R34" s="1599"/>
      <c r="S34" s="1590"/>
    </row>
    <row r="35" spans="1:28" ht="21.75" customHeight="1">
      <c r="A35" s="2146" t="s">
        <v>389</v>
      </c>
      <c r="B35" s="1602" t="s">
        <v>103</v>
      </c>
      <c r="C35" s="1603"/>
      <c r="D35" s="1604"/>
      <c r="E35" s="1603"/>
      <c r="F35" s="1605"/>
      <c r="G35" s="1606"/>
      <c r="H35" s="1604"/>
      <c r="I35" s="1603"/>
      <c r="J35" s="1604"/>
      <c r="K35" s="1607"/>
      <c r="L35" s="1608" t="s">
        <v>114</v>
      </c>
      <c r="M35" s="1609"/>
      <c r="N35" s="1610"/>
      <c r="O35" s="1609"/>
      <c r="P35" s="1610"/>
      <c r="Q35" s="1611"/>
      <c r="R35" s="1612"/>
      <c r="S35" s="1613"/>
    </row>
    <row r="36" spans="1:28" ht="21.75" customHeight="1" thickBot="1">
      <c r="A36" s="2147"/>
      <c r="B36" s="1614" t="s">
        <v>414</v>
      </c>
      <c r="C36" s="1615"/>
      <c r="D36" s="1616"/>
      <c r="E36" s="1615"/>
      <c r="F36" s="1617"/>
      <c r="G36" s="1618"/>
      <c r="H36" s="1616"/>
      <c r="I36" s="1615"/>
      <c r="J36" s="1616"/>
      <c r="K36" s="127"/>
      <c r="L36" s="128"/>
      <c r="M36" s="1615"/>
      <c r="N36" s="1616"/>
      <c r="O36" s="1615"/>
      <c r="P36" s="1616"/>
      <c r="Q36" s="1619"/>
      <c r="R36" s="1620"/>
      <c r="S36" s="1621"/>
      <c r="U36" s="33"/>
      <c r="V36" s="33"/>
      <c r="W36" s="33"/>
      <c r="X36" s="33"/>
      <c r="Y36" s="33"/>
      <c r="Z36" s="33"/>
      <c r="AA36" s="33"/>
      <c r="AB36" s="33"/>
    </row>
    <row r="37" spans="1:28" ht="12.75" customHeight="1">
      <c r="A37" s="1622"/>
      <c r="B37" s="1622"/>
      <c r="C37" s="1622"/>
      <c r="D37" s="1622"/>
      <c r="E37" s="1622"/>
      <c r="F37" s="1623"/>
      <c r="G37" s="1623"/>
      <c r="H37" s="1622"/>
      <c r="I37" s="1622"/>
      <c r="J37" s="1623"/>
      <c r="K37" s="1623"/>
    </row>
    <row r="38" spans="1:28" ht="15" customHeight="1">
      <c r="A38" s="3"/>
      <c r="B38" s="3"/>
      <c r="C38" s="3"/>
      <c r="D38" s="3"/>
      <c r="E38" s="3"/>
      <c r="H38" s="3"/>
      <c r="I38" s="3"/>
    </row>
    <row r="39" spans="1:28">
      <c r="A39" s="3"/>
      <c r="B39" s="3"/>
      <c r="C39" s="3"/>
      <c r="D39" s="3"/>
      <c r="E39" s="3"/>
      <c r="H39" s="3"/>
      <c r="I39" s="3"/>
    </row>
    <row r="40" spans="1:28">
      <c r="A40" s="42"/>
      <c r="B40" s="3"/>
      <c r="C40" s="3"/>
      <c r="D40" s="3"/>
      <c r="E40" s="3"/>
      <c r="H40" s="3"/>
      <c r="I40" s="3"/>
    </row>
    <row r="41" spans="1:28">
      <c r="A41" s="3"/>
      <c r="B41" s="3"/>
      <c r="C41" s="3"/>
      <c r="D41" s="3"/>
      <c r="E41" s="3"/>
      <c r="H41" s="3"/>
      <c r="I41" s="3"/>
    </row>
    <row r="42" spans="1:28">
      <c r="A42" s="3"/>
      <c r="B42" s="3"/>
      <c r="C42" s="3"/>
      <c r="D42" s="3"/>
      <c r="E42" s="3"/>
      <c r="H42" s="3"/>
      <c r="I42" s="3"/>
    </row>
    <row r="43" spans="1:28">
      <c r="A43" s="3"/>
      <c r="B43" s="3"/>
      <c r="C43" s="3"/>
      <c r="D43" s="3"/>
      <c r="E43" s="3"/>
      <c r="H43" s="3"/>
      <c r="I43" s="3"/>
    </row>
    <row r="44" spans="1:28">
      <c r="A44" s="3"/>
      <c r="B44" s="3"/>
      <c r="C44" s="3"/>
      <c r="D44" s="3"/>
      <c r="E44" s="3"/>
      <c r="H44" s="3"/>
      <c r="I44" s="3"/>
    </row>
    <row r="45" spans="1:28">
      <c r="A45" s="3"/>
      <c r="B45" s="3"/>
      <c r="C45" s="3"/>
      <c r="D45" s="3"/>
      <c r="E45" s="3"/>
      <c r="H45" s="3"/>
      <c r="I45" s="3"/>
    </row>
    <row r="46" spans="1:28">
      <c r="A46" s="3"/>
      <c r="B46" s="3"/>
      <c r="C46" s="3"/>
      <c r="D46" s="3"/>
      <c r="E46" s="3"/>
      <c r="H46" s="3"/>
      <c r="I46" s="3"/>
    </row>
    <row r="47" spans="1:28">
      <c r="A47" s="3"/>
      <c r="B47" s="3"/>
      <c r="C47" s="3"/>
      <c r="D47" s="3"/>
      <c r="E47" s="3"/>
      <c r="H47" s="3"/>
      <c r="I47" s="3"/>
    </row>
    <row r="48" spans="1:28">
      <c r="A48" s="3"/>
      <c r="B48" s="3"/>
      <c r="C48" s="3"/>
      <c r="D48" s="3"/>
      <c r="E48" s="3"/>
      <c r="H48" s="3"/>
      <c r="I48" s="3"/>
    </row>
    <row r="49" spans="1:9">
      <c r="A49" s="3"/>
      <c r="B49" s="3"/>
      <c r="C49" s="3"/>
      <c r="D49" s="3"/>
      <c r="E49" s="3"/>
      <c r="H49" s="3"/>
      <c r="I49" s="3"/>
    </row>
    <row r="50" spans="1:9">
      <c r="A50" s="3"/>
      <c r="B50" s="3"/>
      <c r="C50" s="3"/>
      <c r="D50" s="3"/>
      <c r="E50" s="3"/>
      <c r="H50" s="3"/>
      <c r="I50" s="3"/>
    </row>
    <row r="51" spans="1:9">
      <c r="A51" s="3"/>
      <c r="B51" s="3"/>
      <c r="C51" s="3"/>
      <c r="D51" s="3"/>
      <c r="E51" s="3"/>
      <c r="H51" s="3"/>
      <c r="I51" s="3"/>
    </row>
    <row r="52" spans="1:9">
      <c r="A52" s="3"/>
      <c r="B52" s="3"/>
      <c r="C52" s="3"/>
      <c r="D52" s="3"/>
      <c r="E52" s="3"/>
      <c r="H52" s="3"/>
      <c r="I52" s="3"/>
    </row>
    <row r="53" spans="1:9">
      <c r="A53" s="43"/>
      <c r="B53" s="3"/>
      <c r="C53" s="3"/>
      <c r="D53" s="3"/>
      <c r="E53" s="3"/>
      <c r="H53" s="3"/>
      <c r="I53" s="3"/>
    </row>
    <row r="54" spans="1:9">
      <c r="A54" s="3"/>
      <c r="B54" s="3"/>
      <c r="C54" s="3"/>
      <c r="D54" s="3"/>
      <c r="E54" s="3"/>
      <c r="H54" s="3"/>
      <c r="I54" s="3"/>
    </row>
    <row r="55" spans="1:9">
      <c r="A55" s="3"/>
      <c r="B55" s="3"/>
      <c r="C55" s="3"/>
      <c r="D55" s="3"/>
      <c r="E55" s="3"/>
      <c r="F55" s="32"/>
      <c r="H55" s="3"/>
      <c r="I55" s="3"/>
    </row>
    <row r="56" spans="1:9">
      <c r="A56" s="3"/>
      <c r="B56" s="3"/>
      <c r="C56" s="3"/>
      <c r="D56" s="3"/>
      <c r="E56" s="3"/>
      <c r="F56" s="32"/>
      <c r="H56" s="3"/>
      <c r="I56" s="3"/>
    </row>
    <row r="57" spans="1:9">
      <c r="A57" s="3"/>
      <c r="B57" s="3"/>
      <c r="C57" s="3"/>
      <c r="D57" s="3"/>
      <c r="E57" s="3"/>
      <c r="H57" s="3"/>
      <c r="I57" s="3"/>
    </row>
    <row r="58" spans="1:9">
      <c r="A58" s="3"/>
      <c r="B58" s="3"/>
      <c r="C58" s="3"/>
      <c r="D58" s="3"/>
      <c r="E58" s="3"/>
      <c r="H58" s="3"/>
      <c r="I58" s="3"/>
    </row>
    <row r="59" spans="1:9">
      <c r="A59" s="3"/>
      <c r="B59" s="3"/>
      <c r="C59" s="3"/>
      <c r="D59" s="3"/>
      <c r="E59" s="3"/>
      <c r="H59" s="3"/>
      <c r="I59" s="3"/>
    </row>
    <row r="60" spans="1:9">
      <c r="A60" s="3"/>
      <c r="B60" s="3"/>
      <c r="C60" s="3"/>
      <c r="D60" s="3"/>
      <c r="E60" s="3"/>
      <c r="H60" s="3"/>
      <c r="I60" s="3"/>
    </row>
    <row r="61" spans="1:9">
      <c r="A61" s="3"/>
      <c r="B61" s="3"/>
      <c r="C61" s="3"/>
      <c r="D61" s="3"/>
      <c r="E61" s="3"/>
      <c r="H61" s="3"/>
      <c r="I61" s="3"/>
    </row>
    <row r="62" spans="1:9">
      <c r="A62" s="3"/>
      <c r="B62" s="3"/>
      <c r="C62" s="3"/>
      <c r="D62" s="3"/>
      <c r="E62" s="3"/>
      <c r="H62" s="3"/>
      <c r="I62" s="3"/>
    </row>
    <row r="63" spans="1:9">
      <c r="A63" s="3"/>
      <c r="B63" s="3"/>
      <c r="C63" s="3"/>
      <c r="D63" s="3"/>
      <c r="E63" s="3"/>
      <c r="H63" s="3"/>
      <c r="I63" s="3"/>
    </row>
    <row r="64" spans="1:9">
      <c r="A64" s="3"/>
      <c r="B64" s="3"/>
      <c r="C64" s="3"/>
      <c r="D64" s="3"/>
      <c r="E64" s="3"/>
      <c r="H64" s="3"/>
      <c r="I64" s="3"/>
    </row>
    <row r="65" spans="1:9">
      <c r="A65" s="3"/>
      <c r="B65" s="3"/>
      <c r="C65" s="3"/>
      <c r="D65" s="3"/>
      <c r="E65" s="3"/>
      <c r="H65" s="3"/>
      <c r="I65" s="3"/>
    </row>
    <row r="66" spans="1:9">
      <c r="A66" s="3"/>
      <c r="B66" s="3"/>
      <c r="C66" s="3"/>
      <c r="D66" s="3"/>
      <c r="E66" s="3"/>
      <c r="H66" s="3"/>
      <c r="I66" s="3"/>
    </row>
    <row r="67" spans="1:9">
      <c r="A67" s="3"/>
      <c r="B67" s="3"/>
      <c r="C67" s="3"/>
      <c r="D67" s="3"/>
      <c r="E67" s="3"/>
      <c r="H67" s="3"/>
      <c r="I67" s="3"/>
    </row>
    <row r="68" spans="1:9">
      <c r="A68" s="3"/>
      <c r="B68" s="3"/>
      <c r="C68" s="3"/>
      <c r="D68" s="3"/>
      <c r="E68" s="3"/>
      <c r="H68" s="3"/>
      <c r="I68" s="3"/>
    </row>
    <row r="69" spans="1:9">
      <c r="A69" s="3"/>
      <c r="B69" s="3"/>
      <c r="C69" s="3"/>
      <c r="D69" s="3"/>
      <c r="E69" s="3"/>
      <c r="H69" s="3"/>
      <c r="I69" s="3"/>
    </row>
    <row r="70" spans="1:9">
      <c r="A70" s="3"/>
      <c r="B70" s="3"/>
      <c r="C70" s="3"/>
      <c r="D70" s="3"/>
      <c r="E70" s="3"/>
      <c r="H70" s="3"/>
      <c r="I70" s="3"/>
    </row>
    <row r="71" spans="1:9">
      <c r="A71" s="3"/>
      <c r="B71" s="3"/>
      <c r="C71" s="3"/>
      <c r="D71" s="3"/>
      <c r="E71" s="3"/>
      <c r="H71" s="3"/>
      <c r="I71" s="3"/>
    </row>
    <row r="72" spans="1:9">
      <c r="A72" s="3"/>
      <c r="B72" s="3"/>
      <c r="C72" s="3"/>
      <c r="D72" s="3"/>
      <c r="E72" s="3"/>
      <c r="H72" s="3"/>
      <c r="I72" s="3"/>
    </row>
    <row r="73" spans="1:9">
      <c r="A73" s="3"/>
      <c r="B73" s="3"/>
      <c r="C73" s="3"/>
      <c r="D73" s="3"/>
      <c r="E73" s="3"/>
      <c r="H73" s="3"/>
      <c r="I73" s="3"/>
    </row>
    <row r="74" spans="1:9">
      <c r="A74" s="3"/>
      <c r="B74" s="3"/>
      <c r="C74" s="3"/>
      <c r="D74" s="3"/>
      <c r="E74" s="3"/>
      <c r="H74" s="3"/>
      <c r="I74" s="3"/>
    </row>
    <row r="75" spans="1:9">
      <c r="A75" s="3"/>
      <c r="B75" s="3"/>
      <c r="C75" s="3"/>
      <c r="D75" s="3"/>
      <c r="E75" s="3"/>
      <c r="H75" s="3"/>
      <c r="I75" s="3"/>
    </row>
    <row r="76" spans="1:9">
      <c r="A76" s="3"/>
      <c r="B76" s="3"/>
      <c r="C76" s="3"/>
      <c r="D76" s="3"/>
      <c r="E76" s="3"/>
      <c r="H76" s="3"/>
      <c r="I76" s="3"/>
    </row>
    <row r="77" spans="1:9">
      <c r="A77" s="3"/>
      <c r="B77" s="3"/>
      <c r="C77" s="3"/>
      <c r="D77" s="3"/>
      <c r="E77" s="3"/>
      <c r="H77" s="3"/>
      <c r="I77" s="3"/>
    </row>
    <row r="78" spans="1:9">
      <c r="A78" s="3"/>
      <c r="B78" s="3"/>
      <c r="C78" s="3"/>
      <c r="D78" s="3"/>
      <c r="E78" s="3"/>
      <c r="H78" s="3"/>
      <c r="I78" s="3"/>
    </row>
    <row r="79" spans="1:9">
      <c r="A79" s="3"/>
      <c r="B79" s="3"/>
      <c r="C79" s="3"/>
      <c r="D79" s="3"/>
      <c r="E79" s="3"/>
      <c r="H79" s="3"/>
      <c r="I79" s="3"/>
    </row>
    <row r="80" spans="1:9">
      <c r="A80" s="3"/>
      <c r="B80" s="3"/>
      <c r="C80" s="3"/>
      <c r="D80" s="3"/>
      <c r="E80" s="3"/>
      <c r="H80" s="3"/>
      <c r="I80" s="3"/>
    </row>
    <row r="81" spans="1:9">
      <c r="A81" s="3"/>
      <c r="B81" s="3"/>
      <c r="C81" s="3"/>
      <c r="D81" s="3"/>
      <c r="E81" s="3"/>
      <c r="H81" s="3"/>
      <c r="I81" s="3"/>
    </row>
    <row r="82" spans="1:9">
      <c r="A82" s="3"/>
      <c r="B82" s="3"/>
      <c r="C82" s="3"/>
      <c r="D82" s="3"/>
      <c r="E82" s="3"/>
      <c r="H82" s="3"/>
      <c r="I82" s="3"/>
    </row>
    <row r="83" spans="1:9">
      <c r="A83" s="3"/>
      <c r="B83" s="3"/>
      <c r="C83" s="3"/>
      <c r="D83" s="3"/>
      <c r="E83" s="3"/>
      <c r="H83" s="3"/>
      <c r="I83" s="3"/>
    </row>
    <row r="84" spans="1:9">
      <c r="A84" s="3"/>
      <c r="B84" s="3"/>
      <c r="C84" s="3"/>
      <c r="D84" s="3"/>
      <c r="E84" s="3"/>
      <c r="H84" s="3"/>
      <c r="I84" s="3"/>
    </row>
    <row r="85" spans="1:9">
      <c r="A85" s="3"/>
      <c r="B85" s="3"/>
      <c r="C85" s="3"/>
      <c r="D85" s="3"/>
      <c r="E85" s="3"/>
      <c r="H85" s="3"/>
      <c r="I85" s="3"/>
    </row>
    <row r="86" spans="1:9">
      <c r="A86" s="3"/>
      <c r="B86" s="3"/>
      <c r="C86" s="3"/>
      <c r="D86" s="3"/>
      <c r="E86" s="3"/>
      <c r="H86" s="3"/>
      <c r="I86" s="3"/>
    </row>
    <row r="87" spans="1:9">
      <c r="A87" s="3"/>
      <c r="B87" s="3"/>
      <c r="C87" s="3"/>
      <c r="D87" s="3"/>
      <c r="E87" s="3"/>
      <c r="H87" s="3"/>
      <c r="I87" s="3"/>
    </row>
    <row r="88" spans="1:9">
      <c r="A88" s="3"/>
      <c r="B88" s="3"/>
      <c r="C88" s="3"/>
      <c r="D88" s="3"/>
      <c r="E88" s="3"/>
      <c r="H88" s="3"/>
      <c r="I88" s="3"/>
    </row>
    <row r="89" spans="1:9">
      <c r="A89" s="3"/>
      <c r="B89" s="3"/>
      <c r="C89" s="3"/>
      <c r="D89" s="3"/>
      <c r="E89" s="3"/>
      <c r="H89" s="3"/>
      <c r="I89" s="3"/>
    </row>
    <row r="90" spans="1:9">
      <c r="A90" s="3"/>
      <c r="B90" s="3"/>
      <c r="C90" s="3"/>
      <c r="D90" s="3"/>
      <c r="E90" s="3"/>
      <c r="H90" s="3"/>
      <c r="I90" s="3"/>
    </row>
    <row r="91" spans="1:9">
      <c r="A91" s="3"/>
      <c r="B91" s="3"/>
      <c r="C91" s="3"/>
      <c r="D91" s="3"/>
      <c r="E91" s="3"/>
      <c r="H91" s="3"/>
      <c r="I91" s="3"/>
    </row>
    <row r="92" spans="1:9">
      <c r="A92" s="3"/>
      <c r="B92" s="3"/>
      <c r="C92" s="3"/>
      <c r="D92" s="3"/>
      <c r="E92" s="3"/>
      <c r="H92" s="3"/>
      <c r="I92" s="3"/>
    </row>
    <row r="93" spans="1:9">
      <c r="A93" s="3"/>
      <c r="B93" s="3"/>
      <c r="C93" s="3"/>
      <c r="D93" s="3"/>
      <c r="E93" s="3"/>
      <c r="H93" s="3"/>
      <c r="I93" s="3"/>
    </row>
    <row r="94" spans="1:9">
      <c r="A94" s="3"/>
      <c r="B94" s="3"/>
      <c r="C94" s="3"/>
      <c r="D94" s="3"/>
      <c r="E94" s="3"/>
      <c r="H94" s="3"/>
      <c r="I94" s="3"/>
    </row>
    <row r="95" spans="1:9">
      <c r="A95" s="3"/>
      <c r="B95" s="3"/>
      <c r="C95" s="3"/>
      <c r="D95" s="3"/>
      <c r="E95" s="3"/>
      <c r="H95" s="3"/>
      <c r="I95" s="3"/>
    </row>
    <row r="96" spans="1:9">
      <c r="A96" s="3"/>
      <c r="B96" s="3"/>
      <c r="C96" s="3"/>
      <c r="D96" s="3"/>
      <c r="E96" s="3"/>
      <c r="H96" s="3"/>
      <c r="I96" s="3"/>
    </row>
    <row r="97" spans="1:9">
      <c r="A97" s="3"/>
      <c r="B97" s="3"/>
      <c r="C97" s="3"/>
      <c r="D97" s="3"/>
      <c r="E97" s="3"/>
      <c r="H97" s="3"/>
      <c r="I97" s="3"/>
    </row>
    <row r="98" spans="1:9">
      <c r="A98" s="3"/>
      <c r="B98" s="3"/>
      <c r="C98" s="3"/>
      <c r="D98" s="3"/>
      <c r="E98" s="3"/>
      <c r="H98" s="3"/>
      <c r="I98" s="3"/>
    </row>
    <row r="99" spans="1:9">
      <c r="A99" s="3"/>
      <c r="B99" s="3"/>
      <c r="C99" s="3"/>
      <c r="D99" s="3"/>
      <c r="E99" s="3"/>
      <c r="H99" s="3"/>
      <c r="I99" s="3"/>
    </row>
    <row r="100" spans="1:9">
      <c r="A100" s="3"/>
      <c r="B100" s="3"/>
      <c r="C100" s="3"/>
      <c r="D100" s="3"/>
      <c r="E100" s="3"/>
      <c r="H100" s="3"/>
      <c r="I100" s="3"/>
    </row>
    <row r="101" spans="1:9">
      <c r="A101" s="3"/>
      <c r="B101" s="3"/>
      <c r="C101" s="3"/>
      <c r="D101" s="3"/>
      <c r="E101" s="3"/>
      <c r="H101" s="3"/>
      <c r="I101" s="3"/>
    </row>
    <row r="102" spans="1:9">
      <c r="A102" s="3"/>
      <c r="B102" s="3"/>
      <c r="C102" s="3"/>
      <c r="D102" s="3"/>
      <c r="E102" s="3"/>
      <c r="H102" s="3"/>
      <c r="I102" s="3"/>
    </row>
    <row r="103" spans="1:9">
      <c r="A103" s="3"/>
      <c r="B103" s="3"/>
      <c r="C103" s="3"/>
      <c r="D103" s="3"/>
      <c r="E103" s="3"/>
      <c r="H103" s="3"/>
      <c r="I103" s="3"/>
    </row>
    <row r="104" spans="1:9">
      <c r="A104" s="3"/>
      <c r="B104" s="3"/>
      <c r="C104" s="3"/>
      <c r="D104" s="3"/>
      <c r="E104" s="3"/>
      <c r="H104" s="3"/>
      <c r="I104" s="3"/>
    </row>
    <row r="105" spans="1:9">
      <c r="A105" s="3"/>
      <c r="B105" s="3"/>
      <c r="C105" s="3"/>
      <c r="D105" s="3"/>
      <c r="E105" s="3"/>
      <c r="H105" s="3"/>
      <c r="I105" s="3"/>
    </row>
    <row r="106" spans="1:9">
      <c r="A106" s="3"/>
      <c r="B106" s="3"/>
      <c r="C106" s="3"/>
      <c r="D106" s="3"/>
      <c r="E106" s="3"/>
      <c r="H106" s="3"/>
      <c r="I106" s="3"/>
    </row>
    <row r="107" spans="1:9">
      <c r="A107" s="3"/>
      <c r="B107" s="3"/>
      <c r="C107" s="3"/>
      <c r="D107" s="3"/>
      <c r="E107" s="3"/>
      <c r="H107" s="3"/>
      <c r="I107" s="3"/>
    </row>
    <row r="108" spans="1:9">
      <c r="A108" s="3"/>
      <c r="B108" s="3"/>
      <c r="C108" s="3"/>
      <c r="D108" s="3"/>
      <c r="E108" s="3"/>
      <c r="H108" s="3"/>
      <c r="I108" s="3"/>
    </row>
    <row r="109" spans="1:9">
      <c r="A109" s="3"/>
      <c r="B109" s="3"/>
      <c r="C109" s="3"/>
      <c r="D109" s="3"/>
      <c r="E109" s="3"/>
      <c r="H109" s="3"/>
      <c r="I109" s="3"/>
    </row>
    <row r="110" spans="1:9">
      <c r="A110" s="3"/>
      <c r="B110" s="3"/>
      <c r="C110" s="3"/>
      <c r="D110" s="3"/>
      <c r="E110" s="3"/>
      <c r="H110" s="3"/>
      <c r="I110" s="3"/>
    </row>
    <row r="111" spans="1:9">
      <c r="A111" s="3"/>
      <c r="B111" s="3"/>
      <c r="C111" s="3"/>
      <c r="D111" s="3"/>
      <c r="E111" s="3"/>
      <c r="H111" s="3"/>
      <c r="I111" s="3"/>
    </row>
    <row r="112" spans="1:9">
      <c r="A112" s="3"/>
      <c r="B112" s="3"/>
      <c r="C112" s="3"/>
      <c r="D112" s="3"/>
      <c r="E112" s="3"/>
      <c r="H112" s="3"/>
      <c r="I112" s="3"/>
    </row>
    <row r="113" spans="1:25">
      <c r="A113" s="3"/>
      <c r="B113" s="3"/>
      <c r="C113" s="3"/>
      <c r="D113" s="3"/>
      <c r="E113" s="3"/>
      <c r="H113" s="3"/>
      <c r="I113" s="3"/>
    </row>
    <row r="114" spans="1:25">
      <c r="A114" s="3"/>
      <c r="B114" s="3"/>
      <c r="C114" s="3"/>
      <c r="D114" s="3"/>
      <c r="E114" s="3"/>
      <c r="H114" s="3"/>
      <c r="I114" s="3"/>
    </row>
    <row r="115" spans="1:25">
      <c r="A115" s="3"/>
      <c r="B115" s="3"/>
      <c r="C115" s="3"/>
      <c r="D115" s="3"/>
      <c r="E115" s="3"/>
      <c r="H115" s="3"/>
      <c r="I115" s="3"/>
    </row>
    <row r="116" spans="1:25">
      <c r="A116" s="3"/>
      <c r="B116" s="3"/>
      <c r="C116" s="3"/>
      <c r="D116" s="3"/>
      <c r="E116" s="3"/>
      <c r="H116" s="3"/>
      <c r="I116" s="3"/>
    </row>
    <row r="117" spans="1:25">
      <c r="A117" s="3"/>
      <c r="B117" s="3"/>
      <c r="C117" s="3"/>
      <c r="D117" s="3"/>
      <c r="E117" s="3"/>
    </row>
    <row r="118" spans="1:25">
      <c r="A118" s="3"/>
      <c r="B118" s="3"/>
      <c r="C118" s="3"/>
      <c r="D118" s="3"/>
      <c r="E118" s="3"/>
    </row>
    <row r="119" spans="1:25">
      <c r="A119" s="3"/>
      <c r="B119" s="3"/>
      <c r="C119" s="3"/>
      <c r="D119" s="3"/>
      <c r="E119" s="3"/>
    </row>
    <row r="120" spans="1:25" ht="14.25">
      <c r="A120" s="44"/>
      <c r="B120" s="36"/>
      <c r="C120" s="37"/>
      <c r="D120" s="36"/>
      <c r="E120" s="35"/>
      <c r="F120" s="36"/>
      <c r="G120" s="37"/>
      <c r="H120" s="36"/>
      <c r="I120" s="37"/>
      <c r="J120" s="36"/>
      <c r="K120" s="37"/>
      <c r="L120" s="38"/>
      <c r="M120" s="36"/>
      <c r="N120" s="37"/>
      <c r="O120" s="36"/>
      <c r="P120" s="36"/>
      <c r="Q120" s="37"/>
      <c r="R120" s="37"/>
      <c r="S120" s="37"/>
      <c r="T120" s="36"/>
      <c r="U120" s="39"/>
      <c r="V120" s="3"/>
      <c r="W120" s="3"/>
    </row>
    <row r="121" spans="1:25">
      <c r="A121" s="40"/>
      <c r="B121" s="40"/>
      <c r="C121" s="40"/>
      <c r="D121" s="40"/>
      <c r="E121" s="40"/>
      <c r="F121" s="40"/>
      <c r="G121" s="40"/>
      <c r="H121" s="40"/>
      <c r="I121" s="40"/>
      <c r="J121" s="40"/>
      <c r="K121" s="40"/>
      <c r="L121" s="40"/>
      <c r="M121" s="40"/>
      <c r="N121" s="40"/>
      <c r="O121" s="40"/>
      <c r="P121" s="40"/>
      <c r="Q121" s="40"/>
      <c r="R121" s="40"/>
      <c r="S121" s="40"/>
      <c r="T121" s="45"/>
      <c r="U121" s="46"/>
      <c r="V121" s="47"/>
      <c r="W121" s="48"/>
      <c r="X121" s="33"/>
      <c r="Y121" s="33"/>
    </row>
    <row r="122" spans="1:25">
      <c r="A122" s="2148"/>
      <c r="B122" s="2148"/>
      <c r="C122" s="2148"/>
      <c r="D122" s="2148"/>
      <c r="E122" s="2148"/>
      <c r="F122" s="2148"/>
      <c r="G122" s="2148"/>
      <c r="H122" s="2148"/>
      <c r="I122" s="2148"/>
      <c r="J122" s="2148"/>
      <c r="K122" s="2148"/>
      <c r="L122" s="2148"/>
      <c r="M122" s="1472"/>
    </row>
    <row r="127" spans="1:25" ht="15" customHeight="1"/>
    <row r="131" spans="22:23">
      <c r="V131" s="3"/>
      <c r="W131" s="3"/>
    </row>
    <row r="132" spans="22:23">
      <c r="V132" s="3"/>
      <c r="W132" s="3"/>
    </row>
    <row r="133" spans="22:23">
      <c r="V133" s="3"/>
      <c r="W133" s="3"/>
    </row>
    <row r="134" spans="22:23">
      <c r="V134" s="3"/>
      <c r="W134" s="3"/>
    </row>
    <row r="135" spans="22:23">
      <c r="V135" s="3"/>
      <c r="W135" s="3"/>
    </row>
    <row r="136" spans="22:23">
      <c r="V136" s="3"/>
      <c r="W136" s="3"/>
    </row>
    <row r="137" spans="22:23">
      <c r="V137" s="3"/>
      <c r="W137" s="3"/>
    </row>
    <row r="138" spans="22:23">
      <c r="V138" s="3"/>
      <c r="W138" s="3"/>
    </row>
    <row r="139" spans="22:23">
      <c r="V139" s="3"/>
      <c r="W139" s="3"/>
    </row>
    <row r="140" spans="22:23">
      <c r="V140" s="3"/>
      <c r="W140" s="3"/>
    </row>
    <row r="141" spans="22:23">
      <c r="V141" s="3"/>
      <c r="W141" s="3"/>
    </row>
    <row r="142" spans="22:23">
      <c r="V142" s="3"/>
      <c r="W142" s="3"/>
    </row>
    <row r="143" spans="22:23">
      <c r="V143" s="3"/>
      <c r="W143" s="3"/>
    </row>
    <row r="144" spans="22:23">
      <c r="V144" s="3"/>
      <c r="W144" s="3"/>
    </row>
    <row r="145" spans="22:23">
      <c r="V145" s="3"/>
      <c r="W145" s="3"/>
    </row>
    <row r="146" spans="22:23">
      <c r="V146" s="3"/>
      <c r="W146" s="3"/>
    </row>
    <row r="147" spans="22:23">
      <c r="V147" s="3"/>
      <c r="W147" s="3"/>
    </row>
    <row r="148" spans="22:23">
      <c r="V148" s="3"/>
      <c r="W148" s="3"/>
    </row>
    <row r="149" spans="22:23">
      <c r="V149" s="3"/>
      <c r="W149" s="3"/>
    </row>
    <row r="150" spans="22:23">
      <c r="V150" s="3"/>
      <c r="W150" s="3"/>
    </row>
    <row r="151" spans="22:23">
      <c r="V151" s="3"/>
      <c r="W151" s="3"/>
    </row>
    <row r="152" spans="22:23">
      <c r="V152" s="3"/>
      <c r="W152" s="3"/>
    </row>
    <row r="153" spans="22:23">
      <c r="V153" s="3"/>
      <c r="W153" s="3"/>
    </row>
    <row r="154" spans="22:23">
      <c r="V154" s="3"/>
      <c r="W154" s="3"/>
    </row>
    <row r="155" spans="22:23">
      <c r="V155" s="3"/>
      <c r="W155" s="3"/>
    </row>
    <row r="156" spans="22:23">
      <c r="V156" s="3"/>
      <c r="W156" s="3"/>
    </row>
    <row r="157" spans="22:23">
      <c r="V157" s="3"/>
      <c r="W157" s="3"/>
    </row>
    <row r="158" spans="22:23">
      <c r="V158" s="3"/>
      <c r="W158" s="3"/>
    </row>
    <row r="159" spans="22:23">
      <c r="V159" s="3"/>
      <c r="W159" s="3"/>
    </row>
    <row r="160" spans="22:23">
      <c r="V160" s="3"/>
      <c r="W160" s="3"/>
    </row>
    <row r="161" spans="22:23">
      <c r="V161" s="3"/>
      <c r="W161" s="3"/>
    </row>
    <row r="162" spans="22:23">
      <c r="V162" s="3"/>
      <c r="W162" s="3"/>
    </row>
    <row r="163" spans="22:23">
      <c r="V163" s="3"/>
      <c r="W163" s="3"/>
    </row>
    <row r="164" spans="22:23">
      <c r="V164" s="3"/>
      <c r="W164" s="3"/>
    </row>
    <row r="165" spans="22:23">
      <c r="V165" s="3"/>
      <c r="W165" s="3"/>
    </row>
    <row r="166" spans="22:23">
      <c r="V166" s="3"/>
      <c r="W166" s="3"/>
    </row>
    <row r="167" spans="22:23">
      <c r="V167" s="3"/>
      <c r="W167" s="3"/>
    </row>
    <row r="168" spans="22:23">
      <c r="V168" s="3"/>
      <c r="W168" s="3"/>
    </row>
    <row r="169" spans="22:23">
      <c r="V169" s="3"/>
      <c r="W169" s="3"/>
    </row>
    <row r="170" spans="22:23">
      <c r="V170" s="3"/>
      <c r="W170" s="3"/>
    </row>
    <row r="171" spans="22:23">
      <c r="V171" s="3"/>
      <c r="W171" s="3"/>
    </row>
    <row r="172" spans="22:23">
      <c r="V172" s="3"/>
      <c r="W172" s="3"/>
    </row>
    <row r="173" spans="22:23">
      <c r="V173" s="3"/>
      <c r="W173" s="3"/>
    </row>
    <row r="174" spans="22:23">
      <c r="V174" s="3"/>
      <c r="W174" s="3"/>
    </row>
    <row r="175" spans="22:23">
      <c r="V175" s="3"/>
      <c r="W175" s="3"/>
    </row>
    <row r="176" spans="22:23">
      <c r="V176" s="3"/>
      <c r="W176" s="3"/>
    </row>
    <row r="177" spans="22:23">
      <c r="V177" s="3"/>
      <c r="W177" s="3"/>
    </row>
    <row r="178" spans="22:23">
      <c r="V178" s="3"/>
      <c r="W178" s="3"/>
    </row>
    <row r="179" spans="22:23">
      <c r="V179" s="3"/>
      <c r="W179" s="3"/>
    </row>
    <row r="180" spans="22:23">
      <c r="V180" s="3"/>
      <c r="W180" s="3"/>
    </row>
    <row r="181" spans="22:23">
      <c r="V181" s="3"/>
      <c r="W181" s="3"/>
    </row>
    <row r="182" spans="22:23">
      <c r="V182" s="3"/>
      <c r="W182" s="3"/>
    </row>
    <row r="183" spans="22:23">
      <c r="V183" s="3"/>
      <c r="W183" s="3"/>
    </row>
    <row r="184" spans="22:23">
      <c r="V184" s="3"/>
      <c r="W184" s="3"/>
    </row>
    <row r="185" spans="22:23">
      <c r="V185" s="3"/>
      <c r="W185" s="3"/>
    </row>
    <row r="186" spans="22:23">
      <c r="V186" s="3"/>
      <c r="W186" s="3"/>
    </row>
    <row r="187" spans="22:23">
      <c r="V187" s="3"/>
      <c r="W187" s="3"/>
    </row>
    <row r="188" spans="22:23">
      <c r="V188" s="3"/>
      <c r="W188" s="3"/>
    </row>
    <row r="189" spans="22:23">
      <c r="V189" s="3"/>
      <c r="W189" s="3"/>
    </row>
    <row r="190" spans="22:23">
      <c r="V190" s="3"/>
      <c r="W190" s="3"/>
    </row>
    <row r="191" spans="22:23">
      <c r="V191" s="3"/>
      <c r="W191" s="3"/>
    </row>
    <row r="192" spans="22:23">
      <c r="V192" s="3"/>
      <c r="W192" s="3"/>
    </row>
    <row r="193" spans="22:23">
      <c r="V193" s="3"/>
      <c r="W193" s="3"/>
    </row>
    <row r="194" spans="22:23">
      <c r="V194" s="3"/>
      <c r="W194" s="3"/>
    </row>
    <row r="195" spans="22:23">
      <c r="V195" s="3"/>
      <c r="W195" s="3"/>
    </row>
    <row r="196" spans="22:23">
      <c r="V196" s="3"/>
      <c r="W196" s="3"/>
    </row>
    <row r="197" spans="22:23">
      <c r="V197" s="3"/>
      <c r="W197" s="3"/>
    </row>
    <row r="198" spans="22:23">
      <c r="V198" s="3"/>
      <c r="W198" s="3"/>
    </row>
    <row r="199" spans="22:23">
      <c r="V199" s="3"/>
      <c r="W199" s="3"/>
    </row>
    <row r="200" spans="22:23">
      <c r="V200" s="3"/>
      <c r="W200" s="3"/>
    </row>
    <row r="201" spans="22:23">
      <c r="V201" s="3"/>
      <c r="W201" s="3"/>
    </row>
    <row r="202" spans="22:23">
      <c r="V202" s="3"/>
      <c r="W202" s="3"/>
    </row>
    <row r="203" spans="22:23">
      <c r="V203" s="3"/>
      <c r="W203" s="3"/>
    </row>
    <row r="204" spans="22:23">
      <c r="V204" s="3"/>
      <c r="W204" s="3"/>
    </row>
    <row r="205" spans="22:23">
      <c r="V205" s="3"/>
      <c r="W205" s="3"/>
    </row>
    <row r="206" spans="22:23">
      <c r="V206" s="3"/>
      <c r="W206" s="3"/>
    </row>
    <row r="207" spans="22:23">
      <c r="V207" s="3"/>
      <c r="W207" s="3"/>
    </row>
    <row r="208" spans="22:23">
      <c r="V208" s="3"/>
      <c r="W208" s="3"/>
    </row>
    <row r="209" spans="22:23">
      <c r="V209" s="3"/>
      <c r="W209" s="3"/>
    </row>
    <row r="210" spans="22:23">
      <c r="V210" s="3"/>
      <c r="W210" s="3"/>
    </row>
    <row r="211" spans="22:23">
      <c r="V211" s="3"/>
      <c r="W211" s="3"/>
    </row>
  </sheetData>
  <sheetProtection formatColumns="0" formatRows="0" insertColumns="0" insertRows="0" deleteColumns="0"/>
  <mergeCells count="4">
    <mergeCell ref="B4:K4"/>
    <mergeCell ref="L4:S4"/>
    <mergeCell ref="A35:A36"/>
    <mergeCell ref="A122:L122"/>
  </mergeCells>
  <phoneticPr fontId="3"/>
  <printOptions horizontalCentered="1"/>
  <pageMargins left="0.71" right="0.71" top="0.7" bottom="0.72" header="0.33" footer="0.19685039370078741"/>
  <pageSetup paperSize="9" scale="65" orientation="landscape" errors="dash" r:id="rId1"/>
  <headerFooter scaleWithDoc="0" alignWithMargins="0">
    <oddFooter>&amp;C６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X56"/>
  <sheetViews>
    <sheetView zoomScaleNormal="100" zoomScaleSheetLayoutView="89" workbookViewId="0"/>
  </sheetViews>
  <sheetFormatPr defaultColWidth="9" defaultRowHeight="13.5"/>
  <cols>
    <col min="1" max="1" width="13.625" style="31" customWidth="1"/>
    <col min="2" max="2" width="12.375" style="31" customWidth="1"/>
    <col min="3" max="3" width="12.125" style="31" customWidth="1"/>
    <col min="4" max="4" width="12.375" style="31" customWidth="1"/>
    <col min="5" max="5" width="12.125" style="31" customWidth="1"/>
    <col min="6" max="6" width="12.375" style="31" customWidth="1"/>
    <col min="7" max="7" width="12.125" style="31" customWidth="1"/>
    <col min="8" max="8" width="12.375" style="31" customWidth="1"/>
    <col min="9" max="9" width="12.125" style="31" customWidth="1"/>
    <col min="10" max="10" width="12.375" style="31" customWidth="1"/>
    <col min="11" max="11" width="12.125" style="31" customWidth="1"/>
    <col min="12" max="12" width="6.375" style="31" customWidth="1"/>
    <col min="13" max="18" width="9.125" style="31" customWidth="1"/>
    <col min="19" max="19" width="19.125" style="31" customWidth="1"/>
    <col min="20" max="23" width="9.125" style="31" customWidth="1"/>
    <col min="24" max="24" width="9.125" style="31" bestFit="1" customWidth="1"/>
    <col min="25" max="16384" width="9" style="31"/>
  </cols>
  <sheetData>
    <row r="1" spans="1:24" s="1363" customFormat="1" ht="15" customHeight="1">
      <c r="A1" s="1368"/>
      <c r="B1" s="1368"/>
      <c r="C1" s="1368"/>
      <c r="D1" s="1368"/>
      <c r="E1" s="1368"/>
      <c r="F1" s="1368"/>
      <c r="G1" s="1368"/>
      <c r="H1" s="1368"/>
      <c r="I1" s="1368"/>
      <c r="J1" s="1368"/>
      <c r="K1" s="1368"/>
    </row>
    <row r="2" spans="1:24" s="1363" customFormat="1" ht="15" customHeight="1">
      <c r="A2" s="1368"/>
      <c r="B2" s="1368"/>
      <c r="C2" s="1368"/>
      <c r="D2" s="1368"/>
      <c r="E2" s="1368"/>
      <c r="F2" s="1368"/>
      <c r="G2" s="1368"/>
      <c r="H2" s="1368"/>
      <c r="I2" s="1368"/>
      <c r="J2" s="1368"/>
      <c r="K2" s="1368"/>
    </row>
    <row r="3" spans="1:24" s="1363" customFormat="1" ht="15" customHeight="1" thickBot="1">
      <c r="A3" s="1366" t="s">
        <v>65</v>
      </c>
      <c r="B3" s="1369"/>
      <c r="C3" s="1369"/>
      <c r="D3" s="1369"/>
      <c r="E3" s="1369"/>
      <c r="F3" s="1369"/>
      <c r="G3" s="1369"/>
      <c r="H3" s="1369"/>
      <c r="I3" s="1369"/>
      <c r="J3" s="1369"/>
      <c r="K3" s="1370" t="s">
        <v>415</v>
      </c>
    </row>
    <row r="4" spans="1:24" ht="18.95" customHeight="1">
      <c r="A4" s="1117"/>
      <c r="B4" s="2149" t="s">
        <v>9</v>
      </c>
      <c r="C4" s="2149"/>
      <c r="D4" s="2149"/>
      <c r="E4" s="2149"/>
      <c r="F4" s="2149"/>
      <c r="G4" s="2149"/>
      <c r="H4" s="2149"/>
      <c r="I4" s="2149"/>
      <c r="J4" s="2149"/>
      <c r="K4" s="2150"/>
      <c r="L4" s="36"/>
      <c r="M4" s="94"/>
      <c r="N4" s="3"/>
      <c r="O4" s="3"/>
    </row>
    <row r="5" spans="1:24" ht="14.25" thickBot="1">
      <c r="A5" s="1118"/>
      <c r="B5" s="1122" t="s">
        <v>7</v>
      </c>
      <c r="C5" s="1624" t="s">
        <v>120</v>
      </c>
      <c r="D5" s="1625" t="s">
        <v>6</v>
      </c>
      <c r="E5" s="1626" t="s">
        <v>120</v>
      </c>
      <c r="F5" s="1556" t="s">
        <v>8</v>
      </c>
      <c r="G5" s="1626" t="s">
        <v>120</v>
      </c>
      <c r="H5" s="1556" t="s">
        <v>416</v>
      </c>
      <c r="I5" s="1627" t="s">
        <v>120</v>
      </c>
      <c r="J5" s="1556" t="s">
        <v>0</v>
      </c>
      <c r="K5" s="1557" t="s">
        <v>120</v>
      </c>
      <c r="L5" s="40"/>
      <c r="N5" s="3"/>
      <c r="O5" s="3"/>
    </row>
    <row r="6" spans="1:24" ht="18" customHeight="1">
      <c r="A6" s="1784" t="s">
        <v>435</v>
      </c>
      <c r="B6" s="1593"/>
      <c r="C6" s="1582"/>
      <c r="D6" s="1583"/>
      <c r="E6" s="1582"/>
      <c r="F6" s="1583"/>
      <c r="G6" s="1582"/>
      <c r="H6" s="1583"/>
      <c r="I6" s="1582"/>
      <c r="J6" s="1583"/>
      <c r="K6" s="1584"/>
      <c r="O6" s="135"/>
      <c r="W6" s="3"/>
      <c r="X6" s="3"/>
    </row>
    <row r="7" spans="1:24" ht="18" customHeight="1">
      <c r="A7" s="1785" t="s">
        <v>444</v>
      </c>
      <c r="B7" s="1589"/>
      <c r="C7" s="1586"/>
      <c r="D7" s="1587"/>
      <c r="E7" s="1586"/>
      <c r="F7" s="1587"/>
      <c r="G7" s="1586"/>
      <c r="H7" s="1587"/>
      <c r="I7" s="1586"/>
      <c r="J7" s="1587"/>
      <c r="K7" s="1590"/>
      <c r="O7" s="135"/>
      <c r="W7" s="3"/>
      <c r="X7" s="3"/>
    </row>
    <row r="8" spans="1:24" ht="18" hidden="1" customHeight="1">
      <c r="A8" s="1580" t="s">
        <v>323</v>
      </c>
      <c r="B8" s="1593">
        <v>1727</v>
      </c>
      <c r="C8" s="1582">
        <v>-5.5251641137855634</v>
      </c>
      <c r="D8" s="1591">
        <v>4901</v>
      </c>
      <c r="E8" s="1582">
        <v>5.4432013769363241</v>
      </c>
      <c r="F8" s="1591">
        <v>20290</v>
      </c>
      <c r="G8" s="1582">
        <v>2.036711088760379</v>
      </c>
      <c r="H8" s="1591">
        <v>1827</v>
      </c>
      <c r="I8" s="1582">
        <v>-2.7156549520766737</v>
      </c>
      <c r="J8" s="1591">
        <v>28745</v>
      </c>
      <c r="K8" s="1584">
        <v>1.7918481532632091</v>
      </c>
      <c r="O8" s="135"/>
      <c r="W8" s="3"/>
      <c r="X8" s="3"/>
    </row>
    <row r="9" spans="1:24" ht="18" hidden="1" customHeight="1">
      <c r="A9" s="1037">
        <v>2</v>
      </c>
      <c r="B9" s="1589">
        <v>1676</v>
      </c>
      <c r="C9" s="1586">
        <v>8.9726918075422546</v>
      </c>
      <c r="D9" s="1801">
        <v>4891</v>
      </c>
      <c r="E9" s="1800">
        <v>2.7952921395544283</v>
      </c>
      <c r="F9" s="1801">
        <v>16212</v>
      </c>
      <c r="G9" s="1800">
        <v>-5.1652529979526189</v>
      </c>
      <c r="H9" s="1801">
        <v>1725</v>
      </c>
      <c r="I9" s="1800">
        <v>-2.1554169030062353</v>
      </c>
      <c r="J9" s="1801">
        <v>24504</v>
      </c>
      <c r="K9" s="1781">
        <v>-2.5840820545440124</v>
      </c>
      <c r="O9" s="135"/>
      <c r="W9" s="3"/>
      <c r="X9" s="3"/>
    </row>
    <row r="10" spans="1:24" ht="18" hidden="1" customHeight="1">
      <c r="A10" s="1037">
        <v>3</v>
      </c>
      <c r="B10" s="1589">
        <v>1361</v>
      </c>
      <c r="C10" s="1586">
        <v>-40.851803563667964</v>
      </c>
      <c r="D10" s="1794">
        <v>3849</v>
      </c>
      <c r="E10" s="1793">
        <v>-42.654946364719905</v>
      </c>
      <c r="F10" s="1794">
        <v>12744</v>
      </c>
      <c r="G10" s="1793">
        <v>-48.792542291156025</v>
      </c>
      <c r="H10" s="1794">
        <v>1168</v>
      </c>
      <c r="I10" s="1793">
        <v>-51.595524243680067</v>
      </c>
      <c r="J10" s="1794">
        <v>19122</v>
      </c>
      <c r="K10" s="1797">
        <v>-47.341172582821578</v>
      </c>
      <c r="O10" s="135"/>
      <c r="W10" s="3"/>
      <c r="X10" s="3"/>
    </row>
    <row r="11" spans="1:24" ht="18" customHeight="1">
      <c r="A11" s="1580" t="s">
        <v>399</v>
      </c>
      <c r="B11" s="1593">
        <v>339</v>
      </c>
      <c r="C11" s="1582">
        <v>-83.455344070278187</v>
      </c>
      <c r="D11" s="1591">
        <v>983</v>
      </c>
      <c r="E11" s="1582">
        <v>-83.051724137931032</v>
      </c>
      <c r="F11" s="1591">
        <v>3378</v>
      </c>
      <c r="G11" s="1582">
        <v>-85.021948299561032</v>
      </c>
      <c r="H11" s="1591">
        <v>342</v>
      </c>
      <c r="I11" s="1582">
        <v>-83.438256658595648</v>
      </c>
      <c r="J11" s="1591">
        <v>5042</v>
      </c>
      <c r="K11" s="1584">
        <v>-84.470385314319145</v>
      </c>
      <c r="O11" s="135"/>
      <c r="W11" s="3"/>
      <c r="X11" s="3"/>
    </row>
    <row r="12" spans="1:24" ht="18" customHeight="1">
      <c r="A12" s="1037">
        <v>5</v>
      </c>
      <c r="B12" s="1589">
        <v>0</v>
      </c>
      <c r="C12" s="1586">
        <v>-100</v>
      </c>
      <c r="D12" s="1587">
        <v>0</v>
      </c>
      <c r="E12" s="1586">
        <v>-100</v>
      </c>
      <c r="F12" s="1587">
        <v>1957</v>
      </c>
      <c r="G12" s="1586">
        <v>-92.388175807078952</v>
      </c>
      <c r="H12" s="1587">
        <v>0</v>
      </c>
      <c r="I12" s="1586">
        <v>-100</v>
      </c>
      <c r="J12" s="1587">
        <v>1957</v>
      </c>
      <c r="K12" s="1590">
        <v>-94.530463946338742</v>
      </c>
      <c r="O12" s="135"/>
      <c r="W12" s="3"/>
      <c r="X12" s="3"/>
    </row>
    <row r="13" spans="1:24" ht="18" customHeight="1">
      <c r="A13" s="1037">
        <v>6</v>
      </c>
      <c r="B13" s="1589">
        <v>247</v>
      </c>
      <c r="C13" s="1586">
        <v>-84.176809737347853</v>
      </c>
      <c r="D13" s="1587">
        <v>1190</v>
      </c>
      <c r="E13" s="1586">
        <v>-76.570190982476859</v>
      </c>
      <c r="F13" s="1587">
        <v>4990</v>
      </c>
      <c r="G13" s="1586">
        <v>-72.609507080908983</v>
      </c>
      <c r="H13" s="1587">
        <v>291</v>
      </c>
      <c r="I13" s="1586">
        <v>-80.082135523613957</v>
      </c>
      <c r="J13" s="1587">
        <v>6718</v>
      </c>
      <c r="K13" s="1590">
        <v>-74.47471408488164</v>
      </c>
      <c r="O13" s="135"/>
      <c r="W13" s="3"/>
      <c r="X13" s="3"/>
    </row>
    <row r="14" spans="1:24" ht="18" customHeight="1">
      <c r="A14" s="1580">
        <v>7</v>
      </c>
      <c r="B14" s="1593">
        <v>694</v>
      </c>
      <c r="C14" s="1582">
        <v>-56.075949367088604</v>
      </c>
      <c r="D14" s="1591">
        <v>1886</v>
      </c>
      <c r="E14" s="1582">
        <v>-60.952380952380956</v>
      </c>
      <c r="F14" s="1591">
        <v>7673</v>
      </c>
      <c r="G14" s="1582">
        <v>-58.99861066581169</v>
      </c>
      <c r="H14" s="1591">
        <v>717</v>
      </c>
      <c r="I14" s="1582">
        <v>-54.476190476190482</v>
      </c>
      <c r="J14" s="1591">
        <v>10970</v>
      </c>
      <c r="K14" s="1584">
        <v>-58.912318813438702</v>
      </c>
      <c r="O14" s="135"/>
      <c r="W14" s="3"/>
      <c r="X14" s="3"/>
    </row>
    <row r="15" spans="1:24" ht="18" customHeight="1">
      <c r="A15" s="1037">
        <v>8</v>
      </c>
      <c r="B15" s="1589">
        <v>717</v>
      </c>
      <c r="C15" s="1586">
        <v>-75.793382849426067</v>
      </c>
      <c r="D15" s="1587">
        <v>1997</v>
      </c>
      <c r="E15" s="1586">
        <v>-70.901937928019819</v>
      </c>
      <c r="F15" s="1587">
        <v>7867</v>
      </c>
      <c r="G15" s="1586">
        <v>-71.513922583915715</v>
      </c>
      <c r="H15" s="1587">
        <v>983</v>
      </c>
      <c r="I15" s="1586">
        <v>-63.56560415122312</v>
      </c>
      <c r="J15" s="1587">
        <v>11564</v>
      </c>
      <c r="K15" s="1590">
        <v>-71.190832087693082</v>
      </c>
      <c r="O15" s="135"/>
      <c r="W15" s="3"/>
      <c r="X15" s="3"/>
    </row>
    <row r="16" spans="1:24" ht="18" customHeight="1">
      <c r="A16" s="1037">
        <v>9</v>
      </c>
      <c r="B16" s="1589"/>
      <c r="C16" s="1586"/>
      <c r="D16" s="1587"/>
      <c r="E16" s="1586"/>
      <c r="F16" s="1587"/>
      <c r="G16" s="1586"/>
      <c r="H16" s="1587"/>
      <c r="I16" s="1586"/>
      <c r="J16" s="1587"/>
      <c r="K16" s="1590"/>
      <c r="O16" s="135"/>
      <c r="W16" s="3"/>
      <c r="X16" s="3"/>
    </row>
    <row r="17" spans="1:24" ht="18" customHeight="1">
      <c r="A17" s="1580">
        <v>10</v>
      </c>
      <c r="B17" s="1593"/>
      <c r="C17" s="1582"/>
      <c r="D17" s="1591"/>
      <c r="E17" s="1582"/>
      <c r="F17" s="1591"/>
      <c r="G17" s="1582"/>
      <c r="H17" s="1591"/>
      <c r="I17" s="1582"/>
      <c r="J17" s="1591"/>
      <c r="K17" s="1584"/>
      <c r="O17" s="135"/>
      <c r="W17" s="3"/>
      <c r="X17" s="3"/>
    </row>
    <row r="18" spans="1:24" ht="18" customHeight="1">
      <c r="A18" s="1037">
        <v>11</v>
      </c>
      <c r="B18" s="1589"/>
      <c r="C18" s="1586"/>
      <c r="D18" s="1587"/>
      <c r="E18" s="1586"/>
      <c r="F18" s="1587"/>
      <c r="G18" s="1586"/>
      <c r="H18" s="1587"/>
      <c r="I18" s="1586"/>
      <c r="J18" s="1587"/>
      <c r="K18" s="1590"/>
      <c r="O18" s="135"/>
      <c r="W18" s="3"/>
      <c r="X18" s="3"/>
    </row>
    <row r="19" spans="1:24" ht="18" customHeight="1">
      <c r="A19" s="1037">
        <v>12</v>
      </c>
      <c r="B19" s="1589"/>
      <c r="C19" s="1586"/>
      <c r="D19" s="1587"/>
      <c r="E19" s="1586"/>
      <c r="F19" s="1587"/>
      <c r="G19" s="1586"/>
      <c r="H19" s="1587"/>
      <c r="I19" s="1586"/>
      <c r="J19" s="1587"/>
      <c r="K19" s="1590"/>
      <c r="O19" s="135"/>
      <c r="W19" s="3"/>
      <c r="X19" s="3"/>
    </row>
    <row r="20" spans="1:24" ht="18" customHeight="1">
      <c r="A20" s="1580" t="s">
        <v>324</v>
      </c>
      <c r="B20" s="1593"/>
      <c r="C20" s="1582"/>
      <c r="D20" s="1591"/>
      <c r="E20" s="1582"/>
      <c r="F20" s="1591"/>
      <c r="G20" s="1582"/>
      <c r="H20" s="1591"/>
      <c r="I20" s="1582"/>
      <c r="J20" s="1591"/>
      <c r="K20" s="1584"/>
      <c r="O20" s="135"/>
      <c r="W20" s="3"/>
      <c r="X20" s="3"/>
    </row>
    <row r="21" spans="1:24" ht="18" customHeight="1">
      <c r="A21" s="1037">
        <v>2</v>
      </c>
      <c r="B21" s="1589"/>
      <c r="C21" s="1586"/>
      <c r="D21" s="1587"/>
      <c r="E21" s="1586"/>
      <c r="F21" s="1587"/>
      <c r="G21" s="1586"/>
      <c r="H21" s="1587"/>
      <c r="I21" s="1586"/>
      <c r="J21" s="1587"/>
      <c r="K21" s="1590"/>
      <c r="O21" s="135"/>
      <c r="W21" s="3"/>
      <c r="X21" s="3"/>
    </row>
    <row r="22" spans="1:24" ht="18" customHeight="1">
      <c r="A22" s="1037">
        <v>3</v>
      </c>
      <c r="B22" s="1589"/>
      <c r="C22" s="1586"/>
      <c r="D22" s="1587"/>
      <c r="E22" s="1586"/>
      <c r="F22" s="1587"/>
      <c r="G22" s="1586"/>
      <c r="H22" s="1587"/>
      <c r="I22" s="1586"/>
      <c r="J22" s="1587"/>
      <c r="K22" s="1590"/>
      <c r="O22" s="135"/>
      <c r="W22" s="3"/>
      <c r="X22" s="3"/>
    </row>
    <row r="23" spans="1:24" ht="18" customHeight="1">
      <c r="A23" s="1580">
        <v>4</v>
      </c>
      <c r="B23" s="1593"/>
      <c r="C23" s="1582"/>
      <c r="D23" s="1591"/>
      <c r="E23" s="1582"/>
      <c r="F23" s="1591"/>
      <c r="G23" s="1582"/>
      <c r="H23" s="1591"/>
      <c r="I23" s="1582"/>
      <c r="J23" s="1591"/>
      <c r="K23" s="1584"/>
      <c r="O23" s="135"/>
      <c r="W23" s="3"/>
      <c r="X23" s="3"/>
    </row>
    <row r="24" spans="1:24" ht="18" customHeight="1">
      <c r="A24" s="1037">
        <v>5</v>
      </c>
      <c r="B24" s="1589"/>
      <c r="C24" s="1586"/>
      <c r="D24" s="1587"/>
      <c r="E24" s="1586"/>
      <c r="F24" s="1587"/>
      <c r="G24" s="1586"/>
      <c r="H24" s="1587"/>
      <c r="I24" s="1586"/>
      <c r="J24" s="1587"/>
      <c r="K24" s="1590"/>
      <c r="O24" s="135"/>
      <c r="W24" s="3"/>
      <c r="X24" s="3"/>
    </row>
    <row r="25" spans="1:24" ht="18" customHeight="1">
      <c r="A25" s="1037">
        <v>6</v>
      </c>
      <c r="B25" s="1589"/>
      <c r="C25" s="1586"/>
      <c r="D25" s="1587"/>
      <c r="E25" s="1586"/>
      <c r="F25" s="1587"/>
      <c r="G25" s="1586"/>
      <c r="H25" s="1587"/>
      <c r="I25" s="1586"/>
      <c r="J25" s="1587"/>
      <c r="K25" s="1590"/>
      <c r="O25" s="135"/>
      <c r="W25" s="3"/>
      <c r="X25" s="3"/>
    </row>
    <row r="26" spans="1:24" ht="18" customHeight="1">
      <c r="A26" s="1580">
        <v>7</v>
      </c>
      <c r="B26" s="1593"/>
      <c r="C26" s="1582"/>
      <c r="D26" s="1591"/>
      <c r="E26" s="1582"/>
      <c r="F26" s="1591"/>
      <c r="G26" s="1582"/>
      <c r="H26" s="1591"/>
      <c r="I26" s="1582"/>
      <c r="J26" s="1591"/>
      <c r="K26" s="1584"/>
      <c r="O26" s="135"/>
      <c r="W26" s="3"/>
      <c r="X26" s="3"/>
    </row>
    <row r="27" spans="1:24" ht="18" customHeight="1">
      <c r="A27" s="1037">
        <v>8</v>
      </c>
      <c r="B27" s="1589"/>
      <c r="C27" s="1586"/>
      <c r="D27" s="1587"/>
      <c r="E27" s="1586"/>
      <c r="F27" s="1587"/>
      <c r="G27" s="1586"/>
      <c r="H27" s="1587"/>
      <c r="I27" s="1586"/>
      <c r="J27" s="1587"/>
      <c r="K27" s="1590"/>
      <c r="O27" s="135"/>
      <c r="W27" s="3"/>
      <c r="X27" s="3"/>
    </row>
    <row r="28" spans="1:24" ht="18" customHeight="1">
      <c r="A28" s="1037">
        <v>9</v>
      </c>
      <c r="B28" s="1589"/>
      <c r="C28" s="1586"/>
      <c r="D28" s="1587"/>
      <c r="E28" s="1586"/>
      <c r="F28" s="1587"/>
      <c r="G28" s="1586"/>
      <c r="H28" s="1587"/>
      <c r="I28" s="1586"/>
      <c r="J28" s="1587"/>
      <c r="K28" s="1590"/>
      <c r="O28" s="135"/>
      <c r="W28" s="3"/>
      <c r="X28" s="3"/>
    </row>
    <row r="29" spans="1:24" ht="18" customHeight="1">
      <c r="A29" s="1580">
        <v>10</v>
      </c>
      <c r="B29" s="1595"/>
      <c r="C29" s="1582"/>
      <c r="D29" s="1594"/>
      <c r="E29" s="1582"/>
      <c r="F29" s="1594"/>
      <c r="G29" s="1582"/>
      <c r="H29" s="1594"/>
      <c r="I29" s="1582"/>
      <c r="J29" s="1594"/>
      <c r="K29" s="1584"/>
      <c r="O29" s="135"/>
      <c r="W29" s="3"/>
      <c r="X29" s="3"/>
    </row>
    <row r="30" spans="1:24" ht="18" customHeight="1">
      <c r="A30" s="1037">
        <v>11</v>
      </c>
      <c r="B30" s="1597"/>
      <c r="C30" s="1586"/>
      <c r="D30" s="1596"/>
      <c r="E30" s="1586"/>
      <c r="F30" s="1596"/>
      <c r="G30" s="1586"/>
      <c r="H30" s="1596"/>
      <c r="I30" s="1586"/>
      <c r="J30" s="1596"/>
      <c r="K30" s="1590"/>
      <c r="O30" s="135"/>
      <c r="W30" s="3"/>
      <c r="X30" s="3"/>
    </row>
    <row r="31" spans="1:24" ht="18" customHeight="1">
      <c r="A31" s="1037">
        <v>12</v>
      </c>
      <c r="B31" s="1799"/>
      <c r="C31" s="1800"/>
      <c r="D31" s="1801"/>
      <c r="E31" s="1800"/>
      <c r="F31" s="1801"/>
      <c r="G31" s="1800"/>
      <c r="H31" s="1801"/>
      <c r="I31" s="1800"/>
      <c r="J31" s="1801"/>
      <c r="K31" s="1781"/>
      <c r="O31" s="135"/>
      <c r="W31" s="3"/>
      <c r="X31" s="3"/>
    </row>
    <row r="32" spans="1:24" ht="18" customHeight="1">
      <c r="A32" s="1580" t="s">
        <v>417</v>
      </c>
      <c r="B32" s="1956"/>
      <c r="C32" s="1582"/>
      <c r="D32" s="1594"/>
      <c r="E32" s="1582"/>
      <c r="F32" s="1594"/>
      <c r="G32" s="1582"/>
      <c r="H32" s="1594"/>
      <c r="I32" s="1582"/>
      <c r="J32" s="1594"/>
      <c r="K32" s="1584"/>
      <c r="O32" s="135"/>
      <c r="W32" s="3"/>
      <c r="X32" s="3"/>
    </row>
    <row r="33" spans="1:24" ht="18" customHeight="1">
      <c r="A33" s="1037">
        <v>2</v>
      </c>
      <c r="B33" s="270"/>
      <c r="C33" s="1950"/>
      <c r="D33" s="1596"/>
      <c r="E33" s="1950"/>
      <c r="F33" s="1596"/>
      <c r="G33" s="1950"/>
      <c r="H33" s="1596"/>
      <c r="I33" s="1950"/>
      <c r="J33" s="1596"/>
      <c r="K33" s="1955"/>
      <c r="O33" s="135"/>
      <c r="W33" s="3"/>
      <c r="X33" s="3"/>
    </row>
    <row r="34" spans="1:24" ht="18" customHeight="1" thickBot="1">
      <c r="A34" s="1037">
        <v>3</v>
      </c>
      <c r="B34" s="1628"/>
      <c r="C34" s="1586"/>
      <c r="D34" s="1599"/>
      <c r="E34" s="1586"/>
      <c r="F34" s="1599"/>
      <c r="G34" s="1586"/>
      <c r="H34" s="1599"/>
      <c r="I34" s="1586"/>
      <c r="J34" s="1599"/>
      <c r="K34" s="1590"/>
      <c r="O34" s="135"/>
      <c r="W34" s="3"/>
      <c r="X34" s="3"/>
    </row>
    <row r="35" spans="1:24" ht="18" customHeight="1">
      <c r="A35" s="2151" t="s">
        <v>389</v>
      </c>
      <c r="B35" s="1629" t="s">
        <v>113</v>
      </c>
      <c r="C35" s="1630"/>
      <c r="D35" s="1631"/>
      <c r="E35" s="1630"/>
      <c r="F35" s="1631"/>
      <c r="G35" s="1630"/>
      <c r="H35" s="1632"/>
      <c r="I35" s="1633"/>
      <c r="J35" s="1634"/>
      <c r="K35" s="1635"/>
      <c r="W35" s="3"/>
      <c r="X35" s="3"/>
    </row>
    <row r="36" spans="1:24" ht="15" customHeight="1" thickBot="1">
      <c r="A36" s="2152"/>
      <c r="B36" s="1636" t="s">
        <v>116</v>
      </c>
      <c r="C36" s="1637"/>
      <c r="D36" s="1638"/>
      <c r="E36" s="1637"/>
      <c r="F36" s="1638"/>
      <c r="G36" s="1637"/>
      <c r="H36" s="1639"/>
      <c r="I36" s="1640"/>
      <c r="J36" s="1552"/>
      <c r="K36" s="1641"/>
      <c r="W36" s="3"/>
      <c r="X36" s="3"/>
    </row>
    <row r="37" spans="1:24">
      <c r="A37" s="1642"/>
      <c r="B37" s="1631"/>
      <c r="C37" s="1630"/>
      <c r="D37" s="1631"/>
      <c r="E37" s="1643"/>
      <c r="F37" s="1631"/>
      <c r="G37" s="1630"/>
      <c r="H37" s="1631"/>
      <c r="I37" s="1630"/>
      <c r="J37" s="1629"/>
      <c r="K37" s="1630"/>
      <c r="L37" s="33"/>
      <c r="W37" s="3"/>
      <c r="X37" s="3"/>
    </row>
    <row r="38" spans="1:24">
      <c r="W38" s="3"/>
      <c r="X38" s="3"/>
    </row>
    <row r="39" spans="1:24">
      <c r="W39" s="3"/>
      <c r="X39" s="3"/>
    </row>
    <row r="40" spans="1:24">
      <c r="W40" s="3"/>
      <c r="X40" s="3"/>
    </row>
    <row r="41" spans="1:24">
      <c r="W41" s="3"/>
      <c r="X41" s="3"/>
    </row>
    <row r="42" spans="1:24" ht="13.7" customHeight="1">
      <c r="A42" s="11"/>
    </row>
    <row r="43" spans="1:24">
      <c r="A43" s="11"/>
    </row>
    <row r="44" spans="1:24">
      <c r="A44" s="11"/>
    </row>
    <row r="56" spans="6:6">
      <c r="F56" s="32"/>
    </row>
  </sheetData>
  <sheetProtection formatColumns="0" formatRows="0" insertColumns="0" insertRows="0" deleteColumns="0"/>
  <mergeCells count="2">
    <mergeCell ref="B4:K4"/>
    <mergeCell ref="A35:A36"/>
  </mergeCells>
  <phoneticPr fontId="3"/>
  <printOptions horizontalCentered="1"/>
  <pageMargins left="0.71" right="0.69" top="0.69" bottom="0.69" header="0.31496062992125984" footer="0.33"/>
  <pageSetup paperSize="9" scale="94" orientation="landscape" errors="dash" r:id="rId1"/>
  <headerFooter scaleWithDoc="0" alignWithMargins="0">
    <oddFooter>&amp;C７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autoPageBreaks="0" fitToPage="1"/>
  </sheetPr>
  <dimension ref="A1:AM122"/>
  <sheetViews>
    <sheetView topLeftCell="H1" zoomScaleNormal="100" zoomScaleSheetLayoutView="79" workbookViewId="0">
      <selection activeCell="W25" sqref="W25"/>
    </sheetView>
  </sheetViews>
  <sheetFormatPr defaultColWidth="9" defaultRowHeight="13.5"/>
  <cols>
    <col min="1" max="1" width="13.5" style="4" customWidth="1"/>
    <col min="2" max="17" width="10.125" style="4" customWidth="1"/>
    <col min="18" max="18" width="12.375" style="4" customWidth="1"/>
    <col min="19" max="19" width="10.125" style="4" customWidth="1"/>
    <col min="20" max="20" width="4.25" style="4" customWidth="1"/>
    <col min="21" max="21" width="7.125" style="31" customWidth="1"/>
    <col min="22" max="24" width="9.125" style="31" customWidth="1"/>
    <col min="25" max="25" width="9.125" style="31" bestFit="1" customWidth="1"/>
    <col min="26" max="27" width="9" style="31"/>
    <col min="28" max="28" width="6" style="31" customWidth="1"/>
    <col min="29" max="35" width="9" style="31"/>
    <col min="36" max="36" width="17.375" style="31" customWidth="1"/>
    <col min="37" max="16384" width="9" style="31"/>
  </cols>
  <sheetData>
    <row r="1" spans="1:39" s="1363" customFormat="1" ht="21.75" customHeight="1">
      <c r="A1" s="1365"/>
      <c r="B1" s="1365"/>
      <c r="C1" s="1365"/>
      <c r="D1" s="1365"/>
      <c r="E1" s="1365"/>
      <c r="F1" s="1365"/>
      <c r="G1" s="1365"/>
      <c r="H1" s="1365"/>
      <c r="I1" s="1365"/>
      <c r="J1" s="1365"/>
      <c r="K1" s="1365"/>
      <c r="L1" s="1365"/>
      <c r="M1" s="1365"/>
      <c r="N1" s="1362"/>
      <c r="O1" s="1362"/>
      <c r="P1" s="1362"/>
      <c r="Q1" s="1362"/>
      <c r="R1" s="1362"/>
      <c r="S1" s="1362"/>
      <c r="T1" s="1362"/>
    </row>
    <row r="2" spans="1:39" s="1363" customFormat="1" ht="21.75" customHeight="1">
      <c r="A2" s="1365"/>
      <c r="B2" s="1365"/>
      <c r="C2" s="1365"/>
      <c r="D2" s="1365"/>
      <c r="E2" s="1365"/>
      <c r="F2" s="1365"/>
      <c r="G2" s="1365"/>
      <c r="H2" s="1365"/>
      <c r="I2" s="1365"/>
      <c r="J2" s="1365"/>
      <c r="K2" s="1365"/>
      <c r="L2" s="1365"/>
      <c r="M2" s="1365"/>
      <c r="N2" s="1362"/>
      <c r="O2" s="1362"/>
      <c r="P2" s="1362"/>
      <c r="Q2" s="1362"/>
      <c r="R2" s="1362"/>
      <c r="S2" s="1362"/>
      <c r="T2" s="1362"/>
    </row>
    <row r="3" spans="1:39" s="1363" customFormat="1" ht="21.75" customHeight="1" thickBot="1">
      <c r="A3" s="1366" t="s">
        <v>66</v>
      </c>
      <c r="B3" s="1367"/>
      <c r="C3" s="1367"/>
      <c r="D3" s="1367"/>
      <c r="E3" s="1367"/>
      <c r="F3" s="1367"/>
      <c r="G3" s="1367"/>
      <c r="H3" s="1367"/>
      <c r="I3" s="1367"/>
      <c r="J3" s="1367"/>
      <c r="K3" s="1367"/>
      <c r="L3" s="1367"/>
      <c r="M3" s="1362"/>
      <c r="N3" s="1362"/>
      <c r="O3" s="1362"/>
      <c r="P3" s="1362"/>
      <c r="Q3" s="1362"/>
      <c r="R3" s="1362"/>
      <c r="S3" s="1371" t="s">
        <v>418</v>
      </c>
      <c r="T3" s="1371"/>
    </row>
    <row r="4" spans="1:39" ht="26.25" customHeight="1">
      <c r="A4" s="1124"/>
      <c r="B4" s="2153" t="s">
        <v>10</v>
      </c>
      <c r="C4" s="2154"/>
      <c r="D4" s="2154"/>
      <c r="E4" s="2154"/>
      <c r="F4" s="2154"/>
      <c r="G4" s="2154"/>
      <c r="H4" s="2154"/>
      <c r="I4" s="2155"/>
      <c r="J4" s="2156" t="s">
        <v>36</v>
      </c>
      <c r="K4" s="2157"/>
      <c r="L4" s="2157"/>
      <c r="M4" s="2157"/>
      <c r="N4" s="2157"/>
      <c r="O4" s="2157"/>
      <c r="P4" s="2157"/>
      <c r="Q4" s="2158"/>
      <c r="R4" s="2159" t="s">
        <v>37</v>
      </c>
      <c r="S4" s="2160"/>
      <c r="T4" s="321"/>
      <c r="U4" s="321"/>
      <c r="V4" s="321"/>
      <c r="W4" s="321"/>
      <c r="X4" s="321"/>
      <c r="Y4" s="321"/>
      <c r="Z4" s="321"/>
      <c r="AA4" s="321"/>
      <c r="AB4" s="321"/>
      <c r="AC4" s="321"/>
      <c r="AD4" s="321"/>
      <c r="AE4" s="321"/>
      <c r="AF4" s="321"/>
      <c r="AG4" s="321"/>
      <c r="AH4" s="321"/>
      <c r="AI4" s="321"/>
      <c r="AJ4" s="321"/>
      <c r="AK4" s="321"/>
      <c r="AL4" s="321"/>
      <c r="AM4" s="321"/>
    </row>
    <row r="5" spans="1:39" ht="18" thickBot="1">
      <c r="A5" s="1118"/>
      <c r="B5" s="1644" t="s">
        <v>12</v>
      </c>
      <c r="C5" s="77" t="s">
        <v>120</v>
      </c>
      <c r="D5" s="78" t="s">
        <v>419</v>
      </c>
      <c r="E5" s="77" t="s">
        <v>120</v>
      </c>
      <c r="F5" s="78" t="s">
        <v>413</v>
      </c>
      <c r="G5" s="77" t="s">
        <v>120</v>
      </c>
      <c r="H5" s="1645" t="s">
        <v>85</v>
      </c>
      <c r="I5" s="97" t="s">
        <v>120</v>
      </c>
      <c r="J5" s="109" t="s">
        <v>12</v>
      </c>
      <c r="K5" s="235" t="s">
        <v>120</v>
      </c>
      <c r="L5" s="358" t="s">
        <v>6</v>
      </c>
      <c r="M5" s="359" t="s">
        <v>120</v>
      </c>
      <c r="N5" s="1646" t="s">
        <v>8</v>
      </c>
      <c r="O5" s="1646" t="s">
        <v>120</v>
      </c>
      <c r="P5" s="360" t="s">
        <v>0</v>
      </c>
      <c r="Q5" s="361" t="s">
        <v>120</v>
      </c>
      <c r="R5" s="108" t="s">
        <v>0</v>
      </c>
      <c r="S5" s="79" t="s">
        <v>120</v>
      </c>
      <c r="T5" s="321"/>
      <c r="U5" s="321"/>
      <c r="V5" s="321"/>
      <c r="W5" s="321"/>
      <c r="X5" s="321"/>
      <c r="Y5" s="321"/>
      <c r="Z5" s="321"/>
      <c r="AA5" s="321"/>
      <c r="AB5" s="321"/>
      <c r="AC5" s="321"/>
      <c r="AD5" s="321"/>
      <c r="AE5" s="321"/>
      <c r="AF5" s="321"/>
      <c r="AG5" s="321"/>
      <c r="AH5" s="321"/>
      <c r="AI5" s="321"/>
      <c r="AJ5" s="321"/>
      <c r="AK5" s="321"/>
      <c r="AL5" s="321"/>
      <c r="AM5" s="321"/>
    </row>
    <row r="6" spans="1:39" s="81" customFormat="1" ht="17.25">
      <c r="A6" s="1783" t="s">
        <v>435</v>
      </c>
      <c r="B6" s="1806"/>
      <c r="C6" s="1807"/>
      <c r="D6" s="1808"/>
      <c r="E6" s="1807"/>
      <c r="F6" s="1808"/>
      <c r="G6" s="1807"/>
      <c r="H6" s="1808"/>
      <c r="I6" s="1809"/>
      <c r="J6" s="1810"/>
      <c r="K6" s="1807"/>
      <c r="L6" s="1808"/>
      <c r="M6" s="1807"/>
      <c r="N6" s="1808"/>
      <c r="O6" s="1807"/>
      <c r="P6" s="1808"/>
      <c r="Q6" s="1811"/>
      <c r="R6" s="1812">
        <f>SUM(R11:R22)</f>
        <v>1180369</v>
      </c>
      <c r="S6" s="1813">
        <v>-74.778941358643934</v>
      </c>
      <c r="T6" s="321"/>
      <c r="V6" s="321"/>
      <c r="W6" s="321"/>
      <c r="X6" s="321"/>
      <c r="Y6" s="321"/>
      <c r="Z6" s="321"/>
      <c r="AA6" s="321"/>
      <c r="AB6" s="321"/>
      <c r="AC6" s="321"/>
      <c r="AD6" s="321"/>
      <c r="AE6" s="321"/>
      <c r="AF6" s="321"/>
      <c r="AG6" s="321"/>
      <c r="AH6" s="321"/>
      <c r="AI6" s="321"/>
      <c r="AJ6" s="321"/>
      <c r="AK6" s="321"/>
      <c r="AL6" s="321"/>
      <c r="AM6" s="321"/>
    </row>
    <row r="7" spans="1:39" s="81" customFormat="1" ht="17.25">
      <c r="A7" s="1773" t="s">
        <v>444</v>
      </c>
      <c r="B7" s="1598"/>
      <c r="C7" s="1793"/>
      <c r="D7" s="1794"/>
      <c r="E7" s="1793"/>
      <c r="F7" s="1794"/>
      <c r="G7" s="1793"/>
      <c r="H7" s="1794"/>
      <c r="I7" s="1795"/>
      <c r="J7" s="1796"/>
      <c r="K7" s="1793"/>
      <c r="L7" s="1794"/>
      <c r="M7" s="1793"/>
      <c r="N7" s="1794"/>
      <c r="O7" s="1793"/>
      <c r="P7" s="1794"/>
      <c r="Q7" s="1797"/>
      <c r="R7" s="2488">
        <f>SUM(R23:R34)</f>
        <v>1639941</v>
      </c>
      <c r="S7" s="2489">
        <f t="shared" ref="S7" si="0">(R7/R6-1)*100</f>
        <v>38.934604348301249</v>
      </c>
      <c r="T7" s="321"/>
      <c r="V7" s="321"/>
      <c r="W7" s="321"/>
      <c r="X7" s="321"/>
      <c r="Y7" s="321"/>
      <c r="Z7" s="321"/>
      <c r="AA7" s="321"/>
      <c r="AB7" s="321"/>
      <c r="AC7" s="321"/>
      <c r="AD7" s="321"/>
      <c r="AE7" s="321"/>
      <c r="AF7" s="321"/>
      <c r="AG7" s="321"/>
      <c r="AH7" s="321"/>
      <c r="AI7" s="321"/>
      <c r="AJ7" s="321"/>
      <c r="AK7" s="321"/>
      <c r="AL7" s="321"/>
      <c r="AM7" s="321"/>
    </row>
    <row r="8" spans="1:39" s="81" customFormat="1" ht="17.25" hidden="1">
      <c r="A8" s="1496" t="s">
        <v>323</v>
      </c>
      <c r="B8" s="1786">
        <v>2604</v>
      </c>
      <c r="C8" s="1787">
        <v>-8.6636267976148762</v>
      </c>
      <c r="D8" s="839">
        <v>4814</v>
      </c>
      <c r="E8" s="1787">
        <v>-5.198897203623476</v>
      </c>
      <c r="F8" s="839">
        <v>8630</v>
      </c>
      <c r="G8" s="1787">
        <v>-0.34642032332563577</v>
      </c>
      <c r="H8" s="839">
        <v>16048</v>
      </c>
      <c r="I8" s="1788">
        <v>-3.2611971788534588</v>
      </c>
      <c r="J8" s="837">
        <v>327</v>
      </c>
      <c r="K8" s="1787">
        <v>-12.096774193548388</v>
      </c>
      <c r="L8" s="839">
        <v>2191</v>
      </c>
      <c r="M8" s="1787">
        <v>4.9329501915708729</v>
      </c>
      <c r="N8" s="839">
        <v>1130</v>
      </c>
      <c r="O8" s="1787">
        <v>-2.3336214347450257</v>
      </c>
      <c r="P8" s="839">
        <v>3648</v>
      </c>
      <c r="Q8" s="1789">
        <v>0.85706386508155319</v>
      </c>
      <c r="R8" s="269">
        <v>394239</v>
      </c>
      <c r="S8" s="1805">
        <v>2.0427232513776428</v>
      </c>
      <c r="T8" s="321"/>
      <c r="U8" s="321"/>
      <c r="V8" s="321"/>
      <c r="W8" s="321"/>
      <c r="X8" s="321"/>
      <c r="Y8" s="321"/>
      <c r="Z8" s="321"/>
      <c r="AA8" s="321"/>
      <c r="AB8" s="321"/>
      <c r="AC8" s="321"/>
      <c r="AD8" s="321"/>
      <c r="AE8" s="321"/>
      <c r="AF8" s="321"/>
      <c r="AG8" s="321"/>
      <c r="AH8" s="321"/>
      <c r="AI8" s="321"/>
      <c r="AJ8" s="321"/>
      <c r="AK8" s="321"/>
      <c r="AL8" s="321"/>
      <c r="AM8" s="321"/>
    </row>
    <row r="9" spans="1:39" s="81" customFormat="1" ht="17.25" hidden="1">
      <c r="A9" s="1035">
        <v>2</v>
      </c>
      <c r="B9" s="1585">
        <v>2376</v>
      </c>
      <c r="C9" s="1586">
        <v>-10.844277673545966</v>
      </c>
      <c r="D9" s="1587">
        <v>4557</v>
      </c>
      <c r="E9" s="1586">
        <v>-6.3309352517985644</v>
      </c>
      <c r="F9" s="1587">
        <v>8091</v>
      </c>
      <c r="G9" s="1586">
        <v>2.7559055118110187</v>
      </c>
      <c r="H9" s="1587">
        <v>15024</v>
      </c>
      <c r="I9" s="1588">
        <v>-2.4668917164372917</v>
      </c>
      <c r="J9" s="1589">
        <v>426</v>
      </c>
      <c r="K9" s="1586">
        <v>20.338983050847446</v>
      </c>
      <c r="L9" s="1587">
        <v>2268</v>
      </c>
      <c r="M9" s="1586">
        <v>-3.3248081841432242</v>
      </c>
      <c r="N9" s="1587">
        <v>1149</v>
      </c>
      <c r="O9" s="1586">
        <v>-20.319001386962555</v>
      </c>
      <c r="P9" s="1587">
        <v>3843</v>
      </c>
      <c r="Q9" s="1590">
        <v>-7.2187349106711762</v>
      </c>
      <c r="R9" s="1649">
        <v>337839</v>
      </c>
      <c r="S9" s="1650">
        <v>-5.8466966540140159</v>
      </c>
      <c r="T9" s="321"/>
      <c r="U9" s="321"/>
      <c r="V9" s="321"/>
      <c r="W9" s="321"/>
      <c r="X9" s="321"/>
      <c r="Y9" s="321"/>
      <c r="Z9" s="321"/>
      <c r="AA9" s="321"/>
      <c r="AB9" s="321"/>
      <c r="AC9" s="321"/>
      <c r="AD9" s="321"/>
      <c r="AE9" s="321"/>
      <c r="AF9" s="321"/>
      <c r="AG9" s="321"/>
      <c r="AH9" s="321"/>
      <c r="AI9" s="321"/>
      <c r="AJ9" s="321"/>
      <c r="AK9" s="321"/>
      <c r="AL9" s="321"/>
      <c r="AM9" s="321"/>
    </row>
    <row r="10" spans="1:39" s="81" customFormat="1" ht="17.25" hidden="1">
      <c r="A10" s="1035">
        <v>3</v>
      </c>
      <c r="B10" s="1585">
        <v>2403</v>
      </c>
      <c r="C10" s="1586">
        <v>-38.242097147262911</v>
      </c>
      <c r="D10" s="1587">
        <v>3486</v>
      </c>
      <c r="E10" s="1586">
        <v>-49.279790484504581</v>
      </c>
      <c r="F10" s="1587">
        <v>5614</v>
      </c>
      <c r="G10" s="1586">
        <v>-48.861359081799961</v>
      </c>
      <c r="H10" s="1587">
        <v>11503</v>
      </c>
      <c r="I10" s="1588">
        <v>-47.093183699751627</v>
      </c>
      <c r="J10" s="1589">
        <v>443</v>
      </c>
      <c r="K10" s="1586">
        <v>-7.5156576200417486</v>
      </c>
      <c r="L10" s="1587">
        <v>2195</v>
      </c>
      <c r="M10" s="1586">
        <v>-23.890429958391124</v>
      </c>
      <c r="N10" s="1587">
        <v>978</v>
      </c>
      <c r="O10" s="1586">
        <v>-42.130177514792898</v>
      </c>
      <c r="P10" s="1587">
        <v>3616</v>
      </c>
      <c r="Q10" s="1590">
        <v>-28.438551355630317</v>
      </c>
      <c r="R10" s="1649">
        <v>213776</v>
      </c>
      <c r="S10" s="1650">
        <v>-58.033600446016663</v>
      </c>
      <c r="T10" s="321"/>
      <c r="U10" s="321"/>
      <c r="V10" s="321"/>
      <c r="W10" s="321"/>
      <c r="X10" s="321"/>
      <c r="Y10" s="321"/>
      <c r="Z10" s="321"/>
      <c r="AA10" s="321"/>
      <c r="AB10" s="321"/>
      <c r="AC10" s="321"/>
      <c r="AD10" s="321"/>
      <c r="AE10" s="321"/>
      <c r="AF10" s="321"/>
      <c r="AG10" s="321"/>
      <c r="AH10" s="321"/>
      <c r="AI10" s="321"/>
      <c r="AJ10" s="321"/>
      <c r="AK10" s="321"/>
      <c r="AL10" s="321"/>
      <c r="AM10" s="321"/>
    </row>
    <row r="11" spans="1:39" s="81" customFormat="1" ht="17.25">
      <c r="A11" s="1496" t="s">
        <v>399</v>
      </c>
      <c r="B11" s="1581">
        <v>633</v>
      </c>
      <c r="C11" s="1582">
        <v>-75.205640423031724</v>
      </c>
      <c r="D11" s="1591">
        <v>842</v>
      </c>
      <c r="E11" s="1582">
        <v>-83.267090620031794</v>
      </c>
      <c r="F11" s="1591">
        <v>1401</v>
      </c>
      <c r="G11" s="1582">
        <v>-83.207479323984174</v>
      </c>
      <c r="H11" s="1591">
        <v>2876</v>
      </c>
      <c r="I11" s="1592">
        <v>-81.943746860873929</v>
      </c>
      <c r="J11" s="1593">
        <v>34</v>
      </c>
      <c r="K11" s="1582">
        <v>-89.910979228486639</v>
      </c>
      <c r="L11" s="1591">
        <v>238</v>
      </c>
      <c r="M11" s="1582">
        <v>-88.862891904539083</v>
      </c>
      <c r="N11" s="1591">
        <v>111</v>
      </c>
      <c r="O11" s="1582">
        <v>-90.7035175879397</v>
      </c>
      <c r="P11" s="1591">
        <v>383</v>
      </c>
      <c r="Q11" s="1584">
        <v>-89.558342420937848</v>
      </c>
      <c r="R11" s="1647">
        <v>39032</v>
      </c>
      <c r="S11" s="1648">
        <v>-90.424156483296485</v>
      </c>
      <c r="T11" s="321"/>
      <c r="U11" s="321"/>
      <c r="V11" s="321"/>
      <c r="W11" s="321"/>
      <c r="X11" s="321"/>
      <c r="Y11" s="321"/>
      <c r="Z11" s="321"/>
      <c r="AA11" s="321"/>
      <c r="AB11" s="321"/>
      <c r="AC11" s="321"/>
      <c r="AD11" s="321"/>
      <c r="AE11" s="321"/>
      <c r="AF11" s="321"/>
      <c r="AG11" s="321"/>
      <c r="AH11" s="321"/>
      <c r="AI11" s="321"/>
      <c r="AJ11" s="321"/>
      <c r="AK11" s="321"/>
      <c r="AL11" s="321"/>
      <c r="AM11" s="321"/>
    </row>
    <row r="12" spans="1:39" s="81" customFormat="1" ht="17.25">
      <c r="A12" s="1035">
        <v>5</v>
      </c>
      <c r="B12" s="1585">
        <v>0</v>
      </c>
      <c r="C12" s="1586">
        <v>-100</v>
      </c>
      <c r="D12" s="1587">
        <v>0</v>
      </c>
      <c r="E12" s="1586">
        <v>-100</v>
      </c>
      <c r="F12" s="1587">
        <v>0</v>
      </c>
      <c r="G12" s="1586">
        <v>-100</v>
      </c>
      <c r="H12" s="1587">
        <v>0</v>
      </c>
      <c r="I12" s="1588">
        <v>-100</v>
      </c>
      <c r="J12" s="1589">
        <v>0</v>
      </c>
      <c r="K12" s="1586">
        <v>-100</v>
      </c>
      <c r="L12" s="1587">
        <v>0</v>
      </c>
      <c r="M12" s="1586">
        <v>-100</v>
      </c>
      <c r="N12" s="1587">
        <v>0</v>
      </c>
      <c r="O12" s="1586">
        <v>-100</v>
      </c>
      <c r="P12" s="1587">
        <v>0</v>
      </c>
      <c r="Q12" s="1590">
        <v>-100</v>
      </c>
      <c r="R12" s="1649">
        <v>1957</v>
      </c>
      <c r="S12" s="1650">
        <v>-99.549747495082201</v>
      </c>
      <c r="T12" s="321"/>
      <c r="U12" s="321"/>
      <c r="V12" s="321"/>
      <c r="W12" s="321"/>
      <c r="X12" s="321"/>
      <c r="Y12" s="321"/>
      <c r="Z12" s="321"/>
      <c r="AA12" s="321"/>
      <c r="AB12" s="321"/>
      <c r="AC12" s="321"/>
      <c r="AD12" s="321"/>
      <c r="AE12" s="321"/>
      <c r="AF12" s="321"/>
      <c r="AG12" s="321"/>
      <c r="AH12" s="321"/>
      <c r="AI12" s="321"/>
      <c r="AJ12" s="321"/>
      <c r="AK12" s="321"/>
      <c r="AL12" s="321"/>
      <c r="AM12" s="321"/>
    </row>
    <row r="13" spans="1:39" s="81" customFormat="1" ht="17.25">
      <c r="A13" s="1035">
        <v>6</v>
      </c>
      <c r="B13" s="1585">
        <v>1123</v>
      </c>
      <c r="C13" s="1586">
        <v>-52.475666525603046</v>
      </c>
      <c r="D13" s="1587">
        <v>88</v>
      </c>
      <c r="E13" s="1586">
        <v>-97.883597883597886</v>
      </c>
      <c r="F13" s="1587">
        <v>1036</v>
      </c>
      <c r="G13" s="1586">
        <v>-86.867790594498672</v>
      </c>
      <c r="H13" s="1587">
        <v>2247</v>
      </c>
      <c r="I13" s="1588">
        <v>-84.406662040249827</v>
      </c>
      <c r="J13" s="1589">
        <v>59</v>
      </c>
      <c r="K13" s="1586">
        <v>-82.175226586102724</v>
      </c>
      <c r="L13" s="1587">
        <v>278</v>
      </c>
      <c r="M13" s="1586">
        <v>-84.390791690061761</v>
      </c>
      <c r="N13" s="1587">
        <v>0</v>
      </c>
      <c r="O13" s="1586">
        <v>-100</v>
      </c>
      <c r="P13" s="1587">
        <v>337</v>
      </c>
      <c r="Q13" s="1590">
        <v>-89.219449776071656</v>
      </c>
      <c r="R13" s="1649">
        <v>71192</v>
      </c>
      <c r="S13" s="1650">
        <v>-79.099350891460006</v>
      </c>
      <c r="T13" s="321"/>
      <c r="U13" s="321"/>
      <c r="V13" s="321"/>
      <c r="W13" s="321"/>
      <c r="X13" s="321"/>
      <c r="Y13" s="321"/>
      <c r="Z13" s="321"/>
      <c r="AA13" s="321"/>
      <c r="AB13" s="321"/>
      <c r="AC13" s="321"/>
      <c r="AD13" s="321"/>
      <c r="AE13" s="321"/>
      <c r="AF13" s="321"/>
      <c r="AG13" s="321"/>
      <c r="AH13" s="321"/>
      <c r="AI13" s="321"/>
      <c r="AJ13" s="321"/>
      <c r="AK13" s="321"/>
      <c r="AL13" s="321"/>
      <c r="AM13" s="321"/>
    </row>
    <row r="14" spans="1:39" s="81" customFormat="1" ht="17.25">
      <c r="A14" s="1496">
        <v>7</v>
      </c>
      <c r="B14" s="1581">
        <v>1157</v>
      </c>
      <c r="C14" s="1582">
        <v>-51.098901098901095</v>
      </c>
      <c r="D14" s="1591">
        <v>1616</v>
      </c>
      <c r="E14" s="1582">
        <v>-63.306085376930064</v>
      </c>
      <c r="F14" s="1591">
        <v>3727</v>
      </c>
      <c r="G14" s="1582">
        <v>-55.236608215229396</v>
      </c>
      <c r="H14" s="1591">
        <v>6500</v>
      </c>
      <c r="I14" s="1592">
        <v>-56.942236354001061</v>
      </c>
      <c r="J14" s="1593">
        <v>158</v>
      </c>
      <c r="K14" s="1582">
        <v>-50.778816199376941</v>
      </c>
      <c r="L14" s="1591">
        <v>724</v>
      </c>
      <c r="M14" s="1582">
        <v>-66.94063926940639</v>
      </c>
      <c r="N14" s="1591">
        <v>218</v>
      </c>
      <c r="O14" s="1582">
        <v>-80.36036036036036</v>
      </c>
      <c r="P14" s="1591">
        <v>1100</v>
      </c>
      <c r="Q14" s="1584">
        <v>-69.621651477492406</v>
      </c>
      <c r="R14" s="1647">
        <v>119630</v>
      </c>
      <c r="S14" s="1648">
        <v>-68.565242296999742</v>
      </c>
      <c r="T14" s="321"/>
      <c r="U14" s="321"/>
      <c r="V14" s="321"/>
      <c r="W14" s="321"/>
      <c r="X14" s="321"/>
      <c r="Y14" s="321"/>
      <c r="Z14" s="321"/>
      <c r="AA14" s="321"/>
      <c r="AB14" s="321"/>
      <c r="AC14" s="321"/>
      <c r="AD14" s="321"/>
      <c r="AE14" s="321"/>
      <c r="AF14" s="321"/>
      <c r="AG14" s="321"/>
      <c r="AH14" s="321"/>
      <c r="AI14" s="321"/>
      <c r="AJ14" s="321"/>
      <c r="AK14" s="321"/>
      <c r="AL14" s="321"/>
      <c r="AM14" s="321"/>
    </row>
    <row r="15" spans="1:39" s="81" customFormat="1" ht="17.25">
      <c r="A15" s="1035">
        <v>8</v>
      </c>
      <c r="B15" s="1585">
        <v>1228</v>
      </c>
      <c r="C15" s="1586">
        <v>-65.69832402234637</v>
      </c>
      <c r="D15" s="1587">
        <v>1686</v>
      </c>
      <c r="E15" s="1586">
        <v>-75.118063754427382</v>
      </c>
      <c r="F15" s="1587">
        <v>3179</v>
      </c>
      <c r="G15" s="1586">
        <v>-73.157139238368657</v>
      </c>
      <c r="H15" s="1587">
        <v>6093</v>
      </c>
      <c r="I15" s="1588">
        <v>-72.552817694490741</v>
      </c>
      <c r="J15" s="1589">
        <v>193</v>
      </c>
      <c r="K15" s="1586">
        <v>-57.30088495575221</v>
      </c>
      <c r="L15" s="1587">
        <v>691</v>
      </c>
      <c r="M15" s="1586">
        <v>-75.53116147308782</v>
      </c>
      <c r="N15" s="1587">
        <v>378</v>
      </c>
      <c r="O15" s="1586">
        <v>-75.923566878980893</v>
      </c>
      <c r="P15" s="1587">
        <v>1262</v>
      </c>
      <c r="Q15" s="1590">
        <v>-73.957903425505563</v>
      </c>
      <c r="R15" s="1649">
        <v>108342</v>
      </c>
      <c r="S15" s="1650">
        <v>-79.748326099390994</v>
      </c>
      <c r="T15" s="321"/>
      <c r="U15" s="321"/>
      <c r="V15" s="321"/>
      <c r="W15" s="321"/>
      <c r="X15" s="321"/>
      <c r="Y15" s="321"/>
      <c r="Z15" s="321"/>
      <c r="AA15" s="321"/>
      <c r="AB15" s="321"/>
      <c r="AC15" s="321"/>
      <c r="AD15" s="321"/>
      <c r="AE15" s="321"/>
      <c r="AF15" s="321"/>
      <c r="AG15" s="321"/>
      <c r="AH15" s="321"/>
      <c r="AI15" s="321"/>
      <c r="AJ15" s="321"/>
      <c r="AK15" s="321"/>
      <c r="AL15" s="321"/>
      <c r="AM15" s="321"/>
    </row>
    <row r="16" spans="1:39" s="81" customFormat="1" ht="20.25" customHeight="1">
      <c r="A16" s="1035">
        <v>9</v>
      </c>
      <c r="B16" s="1585"/>
      <c r="C16" s="1586"/>
      <c r="D16" s="1587"/>
      <c r="E16" s="1586"/>
      <c r="F16" s="1587"/>
      <c r="G16" s="1586"/>
      <c r="H16" s="1587"/>
      <c r="I16" s="1588"/>
      <c r="J16" s="1589"/>
      <c r="K16" s="1586"/>
      <c r="L16" s="1587"/>
      <c r="M16" s="1586"/>
      <c r="N16" s="1587"/>
      <c r="O16" s="1586"/>
      <c r="P16" s="1587"/>
      <c r="Q16" s="1590"/>
      <c r="R16" s="1649">
        <v>120412</v>
      </c>
      <c r="S16" s="1650">
        <v>-71.159838568674189</v>
      </c>
      <c r="T16" s="321"/>
      <c r="U16" s="321"/>
      <c r="V16" s="321"/>
      <c r="W16" s="321"/>
      <c r="X16" s="321"/>
      <c r="Y16" s="321"/>
      <c r="Z16" s="321"/>
      <c r="AA16" s="321"/>
      <c r="AB16" s="321"/>
      <c r="AC16" s="321"/>
      <c r="AD16" s="321"/>
      <c r="AE16" s="321"/>
      <c r="AF16" s="321"/>
      <c r="AG16" s="321"/>
      <c r="AH16" s="321"/>
      <c r="AI16" s="321"/>
      <c r="AJ16" s="321"/>
      <c r="AK16" s="321"/>
      <c r="AL16" s="321"/>
      <c r="AM16" s="321"/>
    </row>
    <row r="17" spans="1:39" s="81" customFormat="1" ht="17.25">
      <c r="A17" s="1496">
        <v>10</v>
      </c>
      <c r="B17" s="1581"/>
      <c r="C17" s="1582"/>
      <c r="D17" s="1591"/>
      <c r="E17" s="1582"/>
      <c r="F17" s="1591"/>
      <c r="G17" s="1582"/>
      <c r="H17" s="1591"/>
      <c r="I17" s="1592"/>
      <c r="J17" s="1593"/>
      <c r="K17" s="1582"/>
      <c r="L17" s="1591"/>
      <c r="M17" s="1582"/>
      <c r="N17" s="1591"/>
      <c r="O17" s="1582"/>
      <c r="P17" s="1591"/>
      <c r="Q17" s="1584"/>
      <c r="R17" s="1647">
        <v>135222</v>
      </c>
      <c r="S17" s="1648">
        <v>-64.448756171817081</v>
      </c>
      <c r="T17" s="321"/>
      <c r="U17" s="321"/>
      <c r="V17" s="321"/>
      <c r="W17" s="321"/>
      <c r="X17" s="321"/>
      <c r="Y17" s="321"/>
      <c r="Z17" s="321"/>
      <c r="AA17" s="321"/>
      <c r="AB17" s="321"/>
      <c r="AC17" s="321"/>
      <c r="AD17" s="321"/>
      <c r="AE17" s="321"/>
      <c r="AF17" s="321"/>
      <c r="AG17" s="321"/>
      <c r="AH17" s="321"/>
      <c r="AI17" s="321"/>
      <c r="AJ17" s="321"/>
      <c r="AK17" s="321"/>
      <c r="AL17" s="321"/>
      <c r="AM17" s="321"/>
    </row>
    <row r="18" spans="1:39" s="81" customFormat="1" ht="18" customHeight="1">
      <c r="A18" s="1035">
        <v>11</v>
      </c>
      <c r="B18" s="1585"/>
      <c r="C18" s="1586"/>
      <c r="D18" s="1587"/>
      <c r="E18" s="1586"/>
      <c r="F18" s="1587"/>
      <c r="G18" s="1586"/>
      <c r="H18" s="1587"/>
      <c r="I18" s="1588"/>
      <c r="J18" s="1589"/>
      <c r="K18" s="1586"/>
      <c r="L18" s="1587"/>
      <c r="M18" s="1586"/>
      <c r="N18" s="1587"/>
      <c r="O18" s="1586"/>
      <c r="P18" s="1587"/>
      <c r="Q18" s="1590"/>
      <c r="R18" s="1649">
        <v>143457</v>
      </c>
      <c r="S18" s="1650">
        <v>-65.414964018370526</v>
      </c>
      <c r="T18" s="321"/>
      <c r="U18" s="321"/>
      <c r="V18" s="321"/>
      <c r="W18" s="321"/>
      <c r="X18" s="321"/>
      <c r="Y18" s="321"/>
      <c r="Z18" s="321"/>
      <c r="AA18" s="321"/>
      <c r="AB18" s="321"/>
      <c r="AC18" s="321"/>
      <c r="AD18" s="321"/>
      <c r="AE18" s="321"/>
      <c r="AF18" s="321"/>
      <c r="AG18" s="321"/>
      <c r="AH18" s="321"/>
      <c r="AI18" s="321"/>
      <c r="AJ18" s="321"/>
      <c r="AK18" s="321"/>
      <c r="AL18" s="321"/>
      <c r="AM18" s="321"/>
    </row>
    <row r="19" spans="1:39" s="81" customFormat="1" ht="18" customHeight="1">
      <c r="A19" s="1035">
        <v>12</v>
      </c>
      <c r="B19" s="1585"/>
      <c r="C19" s="1586"/>
      <c r="D19" s="1587"/>
      <c r="E19" s="1586"/>
      <c r="F19" s="1587"/>
      <c r="G19" s="1586"/>
      <c r="H19" s="1587"/>
      <c r="I19" s="1588"/>
      <c r="J19" s="1589"/>
      <c r="K19" s="1586"/>
      <c r="L19" s="1587"/>
      <c r="M19" s="1586"/>
      <c r="N19" s="1587"/>
      <c r="O19" s="1586"/>
      <c r="P19" s="1587"/>
      <c r="Q19" s="1590"/>
      <c r="R19" s="1651">
        <v>113247</v>
      </c>
      <c r="S19" s="1652">
        <v>-73.237276439671788</v>
      </c>
      <c r="T19" s="321"/>
      <c r="U19" s="321"/>
      <c r="V19" s="321"/>
      <c r="W19" s="321"/>
      <c r="X19" s="321"/>
      <c r="Y19" s="321"/>
      <c r="Z19" s="321"/>
      <c r="AA19" s="321"/>
      <c r="AB19" s="321"/>
      <c r="AC19" s="321"/>
      <c r="AD19" s="321"/>
      <c r="AE19" s="321"/>
      <c r="AF19" s="321"/>
      <c r="AG19" s="321"/>
      <c r="AH19" s="321"/>
      <c r="AI19" s="321"/>
      <c r="AJ19" s="321"/>
      <c r="AK19" s="321"/>
      <c r="AL19" s="321"/>
      <c r="AM19" s="321"/>
    </row>
    <row r="20" spans="1:39" s="81" customFormat="1" ht="18" customHeight="1">
      <c r="A20" s="1496" t="s">
        <v>400</v>
      </c>
      <c r="B20" s="1581"/>
      <c r="C20" s="1582"/>
      <c r="D20" s="1591"/>
      <c r="E20" s="1582"/>
      <c r="F20" s="1591"/>
      <c r="G20" s="1582"/>
      <c r="H20" s="1591"/>
      <c r="I20" s="1592"/>
      <c r="J20" s="1593"/>
      <c r="K20" s="1582"/>
      <c r="L20" s="1591"/>
      <c r="M20" s="1582"/>
      <c r="N20" s="1591"/>
      <c r="O20" s="1582"/>
      <c r="P20" s="1591"/>
      <c r="Q20" s="1584"/>
      <c r="R20" s="1647">
        <v>88043</v>
      </c>
      <c r="S20" s="1648">
        <v>-77.667607720190034</v>
      </c>
      <c r="T20" s="321"/>
      <c r="U20" s="321"/>
      <c r="V20" s="321"/>
      <c r="W20" s="321"/>
      <c r="X20" s="321"/>
      <c r="Y20" s="321"/>
      <c r="Z20" s="321"/>
      <c r="AA20" s="321"/>
      <c r="AB20" s="321"/>
      <c r="AC20" s="321"/>
      <c r="AD20" s="321"/>
      <c r="AE20" s="321"/>
      <c r="AF20" s="321"/>
      <c r="AG20" s="321"/>
      <c r="AH20" s="321"/>
      <c r="AI20" s="321"/>
      <c r="AJ20" s="321"/>
      <c r="AK20" s="321"/>
      <c r="AL20" s="321"/>
      <c r="AM20" s="321"/>
    </row>
    <row r="21" spans="1:39" s="81" customFormat="1" ht="18" customHeight="1">
      <c r="A21" s="1035">
        <v>2</v>
      </c>
      <c r="B21" s="1585"/>
      <c r="C21" s="1586"/>
      <c r="D21" s="1587"/>
      <c r="E21" s="1586"/>
      <c r="F21" s="1587"/>
      <c r="G21" s="1586"/>
      <c r="H21" s="1587"/>
      <c r="I21" s="1588"/>
      <c r="J21" s="1589"/>
      <c r="K21" s="1586"/>
      <c r="L21" s="1587"/>
      <c r="M21" s="1586"/>
      <c r="N21" s="1587"/>
      <c r="O21" s="1586"/>
      <c r="P21" s="1587"/>
      <c r="Q21" s="1590"/>
      <c r="R21" s="1649">
        <v>81367</v>
      </c>
      <c r="S21" s="1650">
        <v>-75.915450850849069</v>
      </c>
      <c r="T21" s="321"/>
      <c r="U21" s="321"/>
      <c r="V21" s="321"/>
      <c r="W21" s="321"/>
      <c r="X21" s="321"/>
      <c r="Y21" s="321"/>
      <c r="Z21" s="321"/>
      <c r="AA21" s="321"/>
      <c r="AB21" s="321"/>
      <c r="AC21" s="321"/>
      <c r="AD21" s="321"/>
      <c r="AE21" s="321"/>
      <c r="AF21" s="321"/>
      <c r="AG21" s="321"/>
      <c r="AH21" s="321"/>
      <c r="AI21" s="321"/>
      <c r="AJ21" s="321"/>
      <c r="AK21" s="321"/>
      <c r="AL21" s="321"/>
      <c r="AM21" s="321"/>
    </row>
    <row r="22" spans="1:39" s="81" customFormat="1" ht="18" customHeight="1">
      <c r="A22" s="1035">
        <v>3</v>
      </c>
      <c r="B22" s="1585"/>
      <c r="C22" s="1586"/>
      <c r="D22" s="1587"/>
      <c r="E22" s="1586"/>
      <c r="F22" s="1587"/>
      <c r="G22" s="1586"/>
      <c r="H22" s="1587"/>
      <c r="I22" s="1588"/>
      <c r="J22" s="1589"/>
      <c r="K22" s="1586"/>
      <c r="L22" s="1587"/>
      <c r="M22" s="1586"/>
      <c r="N22" s="1587"/>
      <c r="O22" s="1586"/>
      <c r="P22" s="1587"/>
      <c r="Q22" s="1590"/>
      <c r="R22" s="1649">
        <v>158468</v>
      </c>
      <c r="S22" s="1650">
        <v>-25.871940722999774</v>
      </c>
      <c r="T22" s="321"/>
      <c r="U22" s="321"/>
      <c r="V22" s="321"/>
      <c r="W22" s="321"/>
      <c r="X22" s="321"/>
      <c r="Y22" s="321"/>
      <c r="Z22" s="321"/>
      <c r="AA22" s="321"/>
      <c r="AB22" s="321"/>
      <c r="AC22" s="321"/>
      <c r="AD22" s="321"/>
      <c r="AE22" s="321"/>
      <c r="AF22" s="321"/>
      <c r="AG22" s="321"/>
      <c r="AH22" s="321"/>
      <c r="AI22" s="321"/>
      <c r="AJ22" s="321"/>
      <c r="AK22" s="321"/>
      <c r="AL22" s="321"/>
      <c r="AM22" s="321"/>
    </row>
    <row r="23" spans="1:39" s="81" customFormat="1" ht="18" customHeight="1">
      <c r="A23" s="1496">
        <v>4</v>
      </c>
      <c r="B23" s="1581"/>
      <c r="C23" s="1582"/>
      <c r="D23" s="1591"/>
      <c r="E23" s="1582"/>
      <c r="F23" s="1591"/>
      <c r="G23" s="1582"/>
      <c r="H23" s="1591"/>
      <c r="I23" s="1592"/>
      <c r="J23" s="1593"/>
      <c r="K23" s="1582"/>
      <c r="L23" s="1591"/>
      <c r="M23" s="1582"/>
      <c r="N23" s="1591"/>
      <c r="O23" s="1582"/>
      <c r="P23" s="1591"/>
      <c r="Q23" s="1584"/>
      <c r="R23" s="1647">
        <v>94749</v>
      </c>
      <c r="S23" s="1648">
        <f t="shared" ref="S23:S34" si="1">(R23/R11-1)*100</f>
        <v>142.74697683951629</v>
      </c>
      <c r="T23" s="321"/>
      <c r="U23" s="321"/>
      <c r="V23" s="321"/>
      <c r="W23" s="321"/>
      <c r="X23" s="321"/>
      <c r="Y23" s="321"/>
      <c r="Z23" s="321"/>
      <c r="AA23" s="321"/>
      <c r="AB23" s="321"/>
      <c r="AC23" s="321"/>
      <c r="AD23" s="321"/>
      <c r="AE23" s="321"/>
      <c r="AF23" s="321"/>
      <c r="AG23" s="321"/>
      <c r="AH23" s="321"/>
      <c r="AI23" s="321"/>
      <c r="AJ23" s="321"/>
      <c r="AK23" s="321"/>
      <c r="AL23" s="321"/>
      <c r="AM23" s="321"/>
    </row>
    <row r="24" spans="1:39" s="81" customFormat="1" ht="18" customHeight="1">
      <c r="A24" s="1035">
        <v>5</v>
      </c>
      <c r="B24" s="1585"/>
      <c r="C24" s="1586"/>
      <c r="D24" s="1587"/>
      <c r="E24" s="1586"/>
      <c r="F24" s="1587"/>
      <c r="G24" s="1586"/>
      <c r="H24" s="1587"/>
      <c r="I24" s="1588"/>
      <c r="J24" s="1589"/>
      <c r="K24" s="1586"/>
      <c r="L24" s="1587"/>
      <c r="M24" s="1586"/>
      <c r="N24" s="1587"/>
      <c r="O24" s="1586"/>
      <c r="P24" s="1587"/>
      <c r="Q24" s="1590"/>
      <c r="R24" s="1649">
        <v>75050</v>
      </c>
      <c r="S24" s="1650">
        <f t="shared" si="1"/>
        <v>3734.9514563106795</v>
      </c>
      <c r="T24" s="321"/>
      <c r="U24" s="321"/>
      <c r="V24" s="321"/>
      <c r="W24" s="321"/>
      <c r="X24" s="321"/>
      <c r="Y24" s="321"/>
      <c r="Z24" s="321"/>
      <c r="AA24" s="321"/>
      <c r="AB24" s="321"/>
      <c r="AC24" s="321"/>
      <c r="AD24" s="321"/>
      <c r="AE24" s="321"/>
      <c r="AF24" s="321"/>
      <c r="AG24" s="321"/>
      <c r="AH24" s="321"/>
      <c r="AI24" s="321"/>
      <c r="AJ24" s="321"/>
      <c r="AK24" s="321"/>
      <c r="AL24" s="321"/>
      <c r="AM24" s="321"/>
    </row>
    <row r="25" spans="1:39" s="81" customFormat="1" ht="18" customHeight="1">
      <c r="A25" s="1035">
        <v>6</v>
      </c>
      <c r="B25" s="1585"/>
      <c r="C25" s="1586"/>
      <c r="D25" s="1587"/>
      <c r="E25" s="1586"/>
      <c r="F25" s="1587"/>
      <c r="G25" s="1586"/>
      <c r="H25" s="1587"/>
      <c r="I25" s="1588"/>
      <c r="J25" s="1589"/>
      <c r="K25" s="1586"/>
      <c r="L25" s="1587"/>
      <c r="M25" s="1586"/>
      <c r="N25" s="1587"/>
      <c r="O25" s="1586"/>
      <c r="P25" s="1587"/>
      <c r="Q25" s="1590"/>
      <c r="R25" s="1649">
        <v>80509</v>
      </c>
      <c r="S25" s="1650">
        <f t="shared" si="1"/>
        <v>13.087144622991342</v>
      </c>
      <c r="T25" s="321"/>
      <c r="U25" s="321"/>
      <c r="V25" s="321"/>
      <c r="W25" s="321"/>
      <c r="X25" s="321"/>
      <c r="Y25" s="321"/>
      <c r="Z25" s="321"/>
      <c r="AA25" s="321"/>
      <c r="AB25" s="321"/>
      <c r="AC25" s="321"/>
      <c r="AD25" s="321"/>
      <c r="AE25" s="321"/>
      <c r="AF25" s="321"/>
      <c r="AG25" s="321"/>
      <c r="AH25" s="321"/>
      <c r="AI25" s="321"/>
      <c r="AJ25" s="321"/>
      <c r="AK25" s="321"/>
      <c r="AL25" s="321"/>
      <c r="AM25" s="321"/>
    </row>
    <row r="26" spans="1:39" s="81" customFormat="1" ht="18" customHeight="1">
      <c r="A26" s="1496">
        <v>7</v>
      </c>
      <c r="B26" s="1581"/>
      <c r="C26" s="1582"/>
      <c r="D26" s="1591"/>
      <c r="E26" s="1582"/>
      <c r="F26" s="1591"/>
      <c r="G26" s="1582"/>
      <c r="H26" s="1591"/>
      <c r="I26" s="1592"/>
      <c r="J26" s="1593"/>
      <c r="K26" s="1582"/>
      <c r="L26" s="1591"/>
      <c r="M26" s="1582"/>
      <c r="N26" s="1591"/>
      <c r="O26" s="1582"/>
      <c r="P26" s="1591"/>
      <c r="Q26" s="1584"/>
      <c r="R26" s="1647">
        <v>127339</v>
      </c>
      <c r="S26" s="1648">
        <f t="shared" si="1"/>
        <v>6.4440357769790291</v>
      </c>
      <c r="T26" s="321"/>
      <c r="U26" s="321"/>
      <c r="V26" s="321"/>
      <c r="W26" s="321"/>
      <c r="X26" s="321"/>
      <c r="Y26" s="321"/>
      <c r="Z26" s="321"/>
      <c r="AA26" s="321"/>
      <c r="AB26" s="321"/>
      <c r="AC26" s="321"/>
      <c r="AD26" s="321"/>
      <c r="AE26" s="321"/>
      <c r="AF26" s="321"/>
      <c r="AG26" s="321"/>
      <c r="AH26" s="321"/>
      <c r="AI26" s="321"/>
      <c r="AJ26" s="321"/>
      <c r="AK26" s="321"/>
      <c r="AL26" s="321"/>
      <c r="AM26" s="321"/>
    </row>
    <row r="27" spans="1:39" s="81" customFormat="1" ht="18" customHeight="1">
      <c r="A27" s="1035">
        <v>8</v>
      </c>
      <c r="B27" s="1585"/>
      <c r="C27" s="1586"/>
      <c r="D27" s="1587"/>
      <c r="E27" s="1586"/>
      <c r="F27" s="1587"/>
      <c r="G27" s="1586"/>
      <c r="H27" s="1587"/>
      <c r="I27" s="1588"/>
      <c r="J27" s="1589"/>
      <c r="K27" s="1586"/>
      <c r="L27" s="1587"/>
      <c r="M27" s="1586"/>
      <c r="N27" s="1587"/>
      <c r="O27" s="1586"/>
      <c r="P27" s="1587"/>
      <c r="Q27" s="1590"/>
      <c r="R27" s="1597">
        <v>144741</v>
      </c>
      <c r="S27" s="1650">
        <f t="shared" si="1"/>
        <v>33.596389211939972</v>
      </c>
      <c r="T27" s="321"/>
      <c r="U27" s="321"/>
      <c r="V27" s="321"/>
      <c r="W27" s="321"/>
      <c r="X27" s="321"/>
      <c r="Y27" s="321"/>
      <c r="Z27" s="321"/>
      <c r="AA27" s="321"/>
      <c r="AB27" s="321"/>
      <c r="AC27" s="321"/>
      <c r="AD27" s="321"/>
      <c r="AE27" s="321"/>
      <c r="AF27" s="321"/>
      <c r="AG27" s="321"/>
      <c r="AH27" s="321"/>
      <c r="AI27" s="321"/>
      <c r="AJ27" s="321"/>
      <c r="AK27" s="321"/>
      <c r="AL27" s="321"/>
      <c r="AM27" s="321"/>
    </row>
    <row r="28" spans="1:39" s="81" customFormat="1" ht="18" customHeight="1">
      <c r="A28" s="1035">
        <v>9</v>
      </c>
      <c r="B28" s="1585"/>
      <c r="C28" s="1586"/>
      <c r="D28" s="1587"/>
      <c r="E28" s="1586"/>
      <c r="F28" s="1587"/>
      <c r="G28" s="1586"/>
      <c r="H28" s="1587"/>
      <c r="I28" s="1588"/>
      <c r="J28" s="1589"/>
      <c r="K28" s="1586"/>
      <c r="L28" s="1587"/>
      <c r="M28" s="1586"/>
      <c r="N28" s="1587"/>
      <c r="O28" s="1586"/>
      <c r="P28" s="1587"/>
      <c r="Q28" s="1590"/>
      <c r="R28" s="269">
        <v>104140</v>
      </c>
      <c r="S28" s="1650">
        <f t="shared" si="1"/>
        <v>-13.513603295352627</v>
      </c>
      <c r="T28" s="321"/>
      <c r="U28" s="321"/>
      <c r="V28" s="321"/>
      <c r="W28" s="321"/>
      <c r="X28" s="321"/>
      <c r="Y28" s="321"/>
      <c r="Z28" s="321"/>
      <c r="AA28" s="321"/>
      <c r="AB28" s="321"/>
      <c r="AC28" s="321"/>
      <c r="AD28" s="321"/>
      <c r="AE28" s="321"/>
      <c r="AF28" s="321"/>
      <c r="AG28" s="321"/>
      <c r="AH28" s="321"/>
      <c r="AI28" s="321"/>
      <c r="AJ28" s="321"/>
      <c r="AK28" s="321"/>
      <c r="AL28" s="321"/>
      <c r="AM28" s="321"/>
    </row>
    <row r="29" spans="1:39" s="81" customFormat="1" ht="18" customHeight="1">
      <c r="A29" s="1496">
        <v>10</v>
      </c>
      <c r="B29" s="356"/>
      <c r="C29" s="1582"/>
      <c r="D29" s="1594"/>
      <c r="E29" s="1582"/>
      <c r="F29" s="1594"/>
      <c r="G29" s="1582"/>
      <c r="H29" s="1594"/>
      <c r="I29" s="1592"/>
      <c r="J29" s="1595"/>
      <c r="K29" s="1582"/>
      <c r="L29" s="1594"/>
      <c r="M29" s="1582"/>
      <c r="N29" s="1594"/>
      <c r="O29" s="1582"/>
      <c r="P29" s="1594"/>
      <c r="Q29" s="1584"/>
      <c r="R29" s="1647">
        <v>146010</v>
      </c>
      <c r="S29" s="1648">
        <f t="shared" si="1"/>
        <v>7.9779917469050998</v>
      </c>
      <c r="T29" s="321"/>
      <c r="U29" s="321"/>
      <c r="V29" s="321"/>
      <c r="W29" s="321"/>
      <c r="X29" s="321"/>
      <c r="Y29" s="321"/>
      <c r="Z29" s="321"/>
      <c r="AA29" s="321"/>
      <c r="AB29" s="321"/>
      <c r="AC29" s="321"/>
      <c r="AD29" s="321"/>
      <c r="AE29" s="321"/>
      <c r="AF29" s="321"/>
      <c r="AG29" s="321"/>
      <c r="AH29" s="321"/>
      <c r="AI29" s="321"/>
      <c r="AJ29" s="321"/>
      <c r="AK29" s="321"/>
      <c r="AL29" s="321"/>
      <c r="AM29" s="321"/>
    </row>
    <row r="30" spans="1:39" s="81" customFormat="1" ht="18" customHeight="1">
      <c r="A30" s="1035">
        <v>11</v>
      </c>
      <c r="B30" s="270"/>
      <c r="C30" s="1586"/>
      <c r="D30" s="1596"/>
      <c r="E30" s="1586"/>
      <c r="F30" s="1596"/>
      <c r="G30" s="1586"/>
      <c r="H30" s="1596"/>
      <c r="I30" s="1588"/>
      <c r="J30" s="1597"/>
      <c r="K30" s="1586"/>
      <c r="L30" s="1596"/>
      <c r="M30" s="1586"/>
      <c r="N30" s="1596"/>
      <c r="O30" s="1586"/>
      <c r="P30" s="1596"/>
      <c r="Q30" s="1590"/>
      <c r="R30" s="1597">
        <v>186927</v>
      </c>
      <c r="S30" s="1650">
        <f t="shared" si="1"/>
        <v>30.301762897593008</v>
      </c>
      <c r="T30" s="321"/>
      <c r="U30" s="2069"/>
      <c r="V30" s="321"/>
      <c r="W30" s="321"/>
      <c r="X30" s="321"/>
      <c r="Y30" s="321"/>
      <c r="Z30" s="321"/>
      <c r="AA30" s="321"/>
      <c r="AB30" s="321"/>
      <c r="AC30" s="321"/>
      <c r="AD30" s="321"/>
      <c r="AE30" s="321"/>
      <c r="AF30" s="321"/>
      <c r="AG30" s="321"/>
      <c r="AH30" s="321"/>
      <c r="AI30" s="321"/>
      <c r="AJ30" s="321"/>
      <c r="AK30" s="321"/>
      <c r="AL30" s="321"/>
      <c r="AM30" s="321"/>
    </row>
    <row r="31" spans="1:39" s="81" customFormat="1" ht="18" customHeight="1">
      <c r="A31" s="1035">
        <v>12</v>
      </c>
      <c r="B31" s="1598"/>
      <c r="C31" s="1586"/>
      <c r="D31" s="1801"/>
      <c r="E31" s="1800"/>
      <c r="F31" s="1801"/>
      <c r="G31" s="1800"/>
      <c r="H31" s="1801"/>
      <c r="I31" s="1779"/>
      <c r="J31" s="1799"/>
      <c r="K31" s="1800"/>
      <c r="L31" s="1801"/>
      <c r="M31" s="1800"/>
      <c r="N31" s="1801"/>
      <c r="O31" s="1800"/>
      <c r="P31" s="1801"/>
      <c r="Q31" s="1781"/>
      <c r="R31" s="2067">
        <v>222700</v>
      </c>
      <c r="S31" s="2068">
        <f t="shared" si="1"/>
        <v>96.649800877727458</v>
      </c>
      <c r="T31" s="321"/>
      <c r="U31" s="7" t="s">
        <v>453</v>
      </c>
      <c r="V31" s="321"/>
      <c r="W31" s="321"/>
      <c r="X31" s="321"/>
      <c r="Y31" s="321"/>
      <c r="Z31" s="321"/>
      <c r="AA31" s="321"/>
      <c r="AB31" s="321"/>
      <c r="AC31" s="321"/>
      <c r="AD31" s="321"/>
      <c r="AE31" s="321"/>
      <c r="AF31" s="321"/>
      <c r="AG31" s="321"/>
      <c r="AH31" s="321"/>
      <c r="AI31" s="321"/>
      <c r="AJ31" s="321"/>
      <c r="AK31" s="321"/>
      <c r="AL31" s="321"/>
      <c r="AM31" s="321"/>
    </row>
    <row r="32" spans="1:39" s="81" customFormat="1" ht="18" customHeight="1">
      <c r="A32" s="1496" t="s">
        <v>420</v>
      </c>
      <c r="B32" s="356"/>
      <c r="C32" s="1949"/>
      <c r="D32" s="1594"/>
      <c r="E32" s="1582"/>
      <c r="F32" s="1594"/>
      <c r="G32" s="1582"/>
      <c r="H32" s="1594"/>
      <c r="I32" s="1592"/>
      <c r="J32" s="1957"/>
      <c r="K32" s="1582"/>
      <c r="L32" s="1594"/>
      <c r="M32" s="1582"/>
      <c r="N32" s="1594"/>
      <c r="O32" s="1582"/>
      <c r="P32" s="1594"/>
      <c r="Q32" s="1584"/>
      <c r="R32" s="1647">
        <v>164759</v>
      </c>
      <c r="S32" s="1648">
        <f t="shared" si="1"/>
        <v>87.134695546494328</v>
      </c>
      <c r="T32" s="321"/>
      <c r="V32" s="321"/>
      <c r="W32" s="321"/>
      <c r="X32" s="321"/>
      <c r="Y32" s="321"/>
      <c r="Z32" s="321"/>
      <c r="AA32" s="321"/>
      <c r="AB32" s="321"/>
      <c r="AC32" s="321"/>
      <c r="AD32" s="321"/>
      <c r="AE32" s="321"/>
      <c r="AF32" s="321"/>
      <c r="AG32" s="321"/>
      <c r="AH32" s="321"/>
      <c r="AI32" s="321"/>
      <c r="AJ32" s="321"/>
      <c r="AK32" s="321"/>
      <c r="AL32" s="321"/>
      <c r="AM32" s="321"/>
    </row>
    <row r="33" spans="1:39" s="81" customFormat="1" ht="18" customHeight="1">
      <c r="A33" s="1035">
        <v>2</v>
      </c>
      <c r="B33" s="270"/>
      <c r="C33" s="1586"/>
      <c r="D33" s="1596"/>
      <c r="E33" s="1950"/>
      <c r="F33" s="1596"/>
      <c r="G33" s="1950"/>
      <c r="H33" s="1596"/>
      <c r="I33" s="1951"/>
      <c r="J33" s="1958"/>
      <c r="K33" s="1950"/>
      <c r="L33" s="1596"/>
      <c r="M33" s="1950"/>
      <c r="N33" s="1596"/>
      <c r="O33" s="1950"/>
      <c r="P33" s="1596"/>
      <c r="Q33" s="1955"/>
      <c r="R33" s="1597">
        <v>97931</v>
      </c>
      <c r="S33" s="2052">
        <f t="shared" si="1"/>
        <v>20.357147246426678</v>
      </c>
      <c r="T33" s="321"/>
      <c r="U33" s="321"/>
      <c r="V33" s="321"/>
      <c r="W33" s="321"/>
      <c r="X33" s="321"/>
      <c r="Y33" s="321"/>
      <c r="Z33" s="321"/>
      <c r="AA33" s="321"/>
      <c r="AB33" s="321"/>
      <c r="AC33" s="321"/>
      <c r="AD33" s="321"/>
      <c r="AE33" s="321"/>
      <c r="AF33" s="321"/>
      <c r="AG33" s="321"/>
      <c r="AH33" s="321"/>
      <c r="AI33" s="321"/>
      <c r="AJ33" s="321"/>
      <c r="AK33" s="321"/>
      <c r="AL33" s="321"/>
      <c r="AM33" s="321"/>
    </row>
    <row r="34" spans="1:39" s="81" customFormat="1" ht="18" customHeight="1" thickBot="1">
      <c r="A34" s="1035">
        <v>3</v>
      </c>
      <c r="B34" s="1598"/>
      <c r="C34" s="1586"/>
      <c r="D34" s="1802"/>
      <c r="E34" s="1787"/>
      <c r="F34" s="1802"/>
      <c r="G34" s="1787"/>
      <c r="H34" s="1802"/>
      <c r="I34" s="1803"/>
      <c r="J34" s="1804"/>
      <c r="K34" s="1787"/>
      <c r="L34" s="1802"/>
      <c r="M34" s="1787"/>
      <c r="N34" s="1802"/>
      <c r="O34" s="1787"/>
      <c r="P34" s="1802"/>
      <c r="Q34" s="1789"/>
      <c r="R34" s="269">
        <v>195086</v>
      </c>
      <c r="S34" s="1805">
        <f t="shared" si="1"/>
        <v>23.107504354191377</v>
      </c>
      <c r="T34" s="321"/>
      <c r="U34" s="321"/>
      <c r="V34" s="321"/>
      <c r="W34" s="321"/>
      <c r="X34" s="321"/>
      <c r="Y34" s="321"/>
      <c r="Z34" s="321"/>
      <c r="AA34" s="321"/>
      <c r="AB34" s="321"/>
      <c r="AC34" s="321"/>
      <c r="AD34" s="321"/>
      <c r="AE34" s="321"/>
      <c r="AF34" s="321"/>
      <c r="AG34" s="321"/>
      <c r="AH34" s="321"/>
      <c r="AI34" s="321"/>
      <c r="AJ34" s="321"/>
      <c r="AK34" s="321"/>
      <c r="AL34" s="321"/>
      <c r="AM34" s="321"/>
    </row>
    <row r="35" spans="1:39" ht="17.25">
      <c r="A35" s="2161" t="s">
        <v>390</v>
      </c>
      <c r="B35" s="1653" t="s">
        <v>118</v>
      </c>
      <c r="C35" s="1654"/>
      <c r="D35" s="1654"/>
      <c r="E35" s="1654"/>
      <c r="F35" s="1654"/>
      <c r="G35" s="1654"/>
      <c r="H35" s="1654"/>
      <c r="I35" s="1654"/>
      <c r="J35" s="1655" t="s">
        <v>104</v>
      </c>
      <c r="K35" s="1654"/>
      <c r="L35" s="1654"/>
      <c r="M35" s="1654"/>
      <c r="N35" s="1654"/>
      <c r="O35" s="1654"/>
      <c r="P35" s="1654"/>
      <c r="Q35" s="1656"/>
      <c r="R35" s="1654"/>
      <c r="S35" s="1656"/>
      <c r="T35" s="321"/>
      <c r="U35" s="321"/>
      <c r="V35" s="321"/>
      <c r="W35" s="321"/>
      <c r="X35" s="321"/>
      <c r="Y35" s="321"/>
      <c r="Z35" s="321"/>
      <c r="AA35" s="321"/>
      <c r="AB35" s="321"/>
      <c r="AC35" s="321"/>
      <c r="AD35" s="321"/>
      <c r="AE35" s="321"/>
      <c r="AF35" s="321"/>
      <c r="AG35" s="321"/>
      <c r="AH35" s="321"/>
      <c r="AI35" s="321"/>
      <c r="AJ35" s="321"/>
      <c r="AK35" s="321"/>
      <c r="AL35" s="321"/>
      <c r="AM35" s="321"/>
    </row>
    <row r="36" spans="1:39" ht="18.75" customHeight="1" thickBot="1">
      <c r="A36" s="2162"/>
      <c r="B36" s="1657"/>
      <c r="C36" s="1658"/>
      <c r="D36" s="1658"/>
      <c r="E36" s="1658"/>
      <c r="F36" s="1658"/>
      <c r="G36" s="1658"/>
      <c r="H36" s="1658"/>
      <c r="I36" s="1658"/>
      <c r="J36" s="158" t="s">
        <v>115</v>
      </c>
      <c r="K36" s="1658"/>
      <c r="L36" s="1658"/>
      <c r="M36" s="1658"/>
      <c r="N36" s="1658"/>
      <c r="O36" s="1658"/>
      <c r="P36" s="1658"/>
      <c r="Q36" s="1659"/>
      <c r="R36" s="1658"/>
      <c r="S36" s="1659"/>
      <c r="T36" s="321"/>
      <c r="U36" s="321"/>
      <c r="V36" s="321"/>
      <c r="W36" s="321"/>
      <c r="X36" s="321"/>
      <c r="Y36" s="321"/>
      <c r="Z36" s="321"/>
      <c r="AA36" s="321"/>
      <c r="AB36" s="321"/>
      <c r="AC36" s="321"/>
      <c r="AD36" s="321"/>
      <c r="AE36" s="321"/>
      <c r="AF36" s="321"/>
      <c r="AG36" s="321"/>
      <c r="AH36" s="321"/>
      <c r="AI36" s="321"/>
      <c r="AJ36" s="321"/>
      <c r="AK36" s="321"/>
      <c r="AL36" s="321"/>
      <c r="AM36" s="321"/>
    </row>
    <row r="37" spans="1:39" ht="13.7" customHeight="1">
      <c r="B37" s="96"/>
      <c r="J37" s="96"/>
      <c r="R37" s="275"/>
      <c r="S37" s="275"/>
      <c r="T37" s="321"/>
      <c r="U37" s="321"/>
      <c r="V37" s="321"/>
      <c r="W37" s="321"/>
      <c r="X37" s="321"/>
      <c r="Y37" s="321"/>
      <c r="Z37" s="321"/>
      <c r="AA37" s="321"/>
      <c r="AB37" s="321"/>
      <c r="AC37" s="321"/>
      <c r="AD37" s="321"/>
      <c r="AE37" s="321"/>
      <c r="AF37" s="321"/>
      <c r="AG37" s="321"/>
      <c r="AH37" s="321"/>
      <c r="AI37" s="321"/>
      <c r="AJ37" s="321"/>
      <c r="AK37" s="321"/>
      <c r="AL37" s="321"/>
      <c r="AM37" s="321"/>
    </row>
    <row r="38" spans="1:39" ht="13.7" customHeight="1">
      <c r="T38" s="321"/>
      <c r="U38" s="321"/>
      <c r="V38" s="321"/>
      <c r="W38" s="321"/>
      <c r="X38" s="321"/>
      <c r="Y38" s="321"/>
      <c r="Z38" s="321"/>
      <c r="AA38" s="321"/>
      <c r="AB38" s="321"/>
      <c r="AC38" s="321"/>
      <c r="AD38" s="321"/>
      <c r="AE38" s="321"/>
      <c r="AF38" s="321"/>
      <c r="AG38" s="321"/>
      <c r="AH38" s="321"/>
      <c r="AI38" s="321"/>
      <c r="AJ38" s="321"/>
      <c r="AK38" s="321"/>
      <c r="AL38" s="321"/>
      <c r="AM38" s="321"/>
    </row>
    <row r="39" spans="1:39" ht="17.25">
      <c r="T39" s="321"/>
      <c r="U39" s="321"/>
      <c r="V39" s="321"/>
      <c r="W39" s="321"/>
      <c r="X39" s="321"/>
      <c r="Y39" s="321"/>
      <c r="Z39" s="321"/>
      <c r="AA39" s="321"/>
      <c r="AB39" s="321"/>
      <c r="AC39" s="321"/>
      <c r="AD39" s="321"/>
      <c r="AE39" s="321"/>
      <c r="AF39" s="321"/>
      <c r="AG39" s="321"/>
      <c r="AH39" s="321"/>
      <c r="AI39" s="321"/>
      <c r="AJ39" s="321"/>
      <c r="AK39" s="321"/>
      <c r="AL39" s="321"/>
      <c r="AM39" s="321"/>
    </row>
    <row r="40" spans="1:39" ht="14.25">
      <c r="T40" s="322"/>
    </row>
    <row r="41" spans="1:39" ht="14.25">
      <c r="T41" s="322"/>
    </row>
    <row r="42" spans="1:39" ht="14.25">
      <c r="T42" s="322"/>
      <c r="X42" s="3"/>
      <c r="Y42" s="3"/>
    </row>
    <row r="43" spans="1:39" ht="14.25">
      <c r="T43" s="322"/>
      <c r="X43" s="3"/>
      <c r="Y43" s="3"/>
    </row>
    <row r="44" spans="1:39" ht="14.25">
      <c r="T44" s="322"/>
      <c r="X44" s="3"/>
      <c r="Y44" s="3"/>
    </row>
    <row r="45" spans="1:39" ht="14.25">
      <c r="T45" s="322"/>
      <c r="X45" s="3"/>
      <c r="Y45" s="3"/>
    </row>
    <row r="46" spans="1:39" ht="14.25">
      <c r="T46" s="322"/>
      <c r="X46" s="3"/>
      <c r="Y46" s="3"/>
    </row>
    <row r="47" spans="1:39" ht="14.25">
      <c r="T47" s="322"/>
      <c r="X47" s="3"/>
      <c r="Y47" s="3"/>
    </row>
    <row r="48" spans="1:39" ht="14.25">
      <c r="T48" s="322"/>
      <c r="X48" s="3"/>
      <c r="Y48" s="3"/>
    </row>
    <row r="49" spans="4:25" ht="14.25">
      <c r="T49" s="322"/>
      <c r="X49" s="3"/>
      <c r="Y49" s="3"/>
    </row>
    <row r="50" spans="4:25" ht="14.25">
      <c r="T50" s="322"/>
      <c r="X50" s="3"/>
      <c r="Y50" s="3"/>
    </row>
    <row r="51" spans="4:25" ht="14.25">
      <c r="T51" s="322"/>
      <c r="X51" s="3"/>
      <c r="Y51" s="3"/>
    </row>
    <row r="52" spans="4:25" ht="14.25">
      <c r="T52" s="322"/>
      <c r="X52" s="3"/>
      <c r="Y52" s="3"/>
    </row>
    <row r="53" spans="4:25" ht="14.25">
      <c r="G53" s="53"/>
      <c r="T53" s="322"/>
      <c r="X53" s="3"/>
      <c r="Y53" s="3"/>
    </row>
    <row r="54" spans="4:25" ht="14.25">
      <c r="T54" s="322"/>
      <c r="X54" s="3"/>
      <c r="Y54" s="3"/>
    </row>
    <row r="55" spans="4:25" ht="14.25">
      <c r="E55" s="53"/>
      <c r="T55" s="322"/>
      <c r="X55" s="3"/>
      <c r="Y55" s="3"/>
    </row>
    <row r="56" spans="4:25" ht="14.25">
      <c r="T56" s="322"/>
      <c r="X56" s="3"/>
      <c r="Y56" s="3"/>
    </row>
    <row r="57" spans="4:25">
      <c r="D57" s="53"/>
      <c r="E57" s="53"/>
      <c r="F57" s="53"/>
      <c r="P57" s="53"/>
      <c r="Q57" s="53"/>
      <c r="X57" s="3"/>
      <c r="Y57" s="3"/>
    </row>
    <row r="58" spans="4:25">
      <c r="X58" s="3"/>
      <c r="Y58" s="3"/>
    </row>
    <row r="59" spans="4:25">
      <c r="X59" s="3"/>
      <c r="Y59" s="3"/>
    </row>
    <row r="60" spans="4:25">
      <c r="X60" s="3"/>
      <c r="Y60" s="3"/>
    </row>
    <row r="61" spans="4:25">
      <c r="X61" s="3"/>
      <c r="Y61" s="3"/>
    </row>
    <row r="62" spans="4:25">
      <c r="X62" s="3"/>
      <c r="Y62" s="3"/>
    </row>
    <row r="63" spans="4:25">
      <c r="X63" s="3"/>
      <c r="Y63" s="3"/>
    </row>
    <row r="64" spans="4:25">
      <c r="X64" s="3"/>
      <c r="Y64" s="3"/>
    </row>
    <row r="65" spans="24:25">
      <c r="X65" s="3"/>
      <c r="Y65" s="3"/>
    </row>
    <row r="66" spans="24:25">
      <c r="X66" s="3"/>
      <c r="Y66" s="3"/>
    </row>
    <row r="67" spans="24:25">
      <c r="X67" s="3"/>
      <c r="Y67" s="3"/>
    </row>
    <row r="68" spans="24:25">
      <c r="X68" s="3"/>
      <c r="Y68" s="3"/>
    </row>
    <row r="69" spans="24:25">
      <c r="X69" s="3"/>
      <c r="Y69" s="3"/>
    </row>
    <row r="70" spans="24:25">
      <c r="X70" s="3"/>
      <c r="Y70" s="3"/>
    </row>
    <row r="71" spans="24:25">
      <c r="X71" s="3"/>
      <c r="Y71" s="3"/>
    </row>
    <row r="72" spans="24:25">
      <c r="X72" s="3"/>
      <c r="Y72" s="3"/>
    </row>
    <row r="73" spans="24:25">
      <c r="X73" s="3"/>
      <c r="Y73" s="3"/>
    </row>
    <row r="74" spans="24:25">
      <c r="X74" s="3"/>
      <c r="Y74" s="3"/>
    </row>
    <row r="75" spans="24:25">
      <c r="X75" s="3"/>
      <c r="Y75" s="3"/>
    </row>
    <row r="76" spans="24:25">
      <c r="X76" s="3"/>
      <c r="Y76" s="3"/>
    </row>
    <row r="77" spans="24:25">
      <c r="X77" s="3"/>
      <c r="Y77" s="3"/>
    </row>
    <row r="78" spans="24:25">
      <c r="X78" s="3"/>
      <c r="Y78" s="3"/>
    </row>
    <row r="79" spans="24:25">
      <c r="X79" s="3"/>
      <c r="Y79" s="3"/>
    </row>
    <row r="80" spans="24:25">
      <c r="X80" s="3"/>
      <c r="Y80" s="3"/>
    </row>
    <row r="81" spans="24:25">
      <c r="X81" s="3"/>
      <c r="Y81" s="3"/>
    </row>
    <row r="82" spans="24:25">
      <c r="X82" s="3"/>
      <c r="Y82" s="3"/>
    </row>
    <row r="83" spans="24:25">
      <c r="X83" s="3"/>
      <c r="Y83" s="3"/>
    </row>
    <row r="84" spans="24:25">
      <c r="X84" s="3"/>
      <c r="Y84" s="3"/>
    </row>
    <row r="85" spans="24:25">
      <c r="X85" s="3"/>
      <c r="Y85" s="3"/>
    </row>
    <row r="86" spans="24:25">
      <c r="X86" s="3"/>
      <c r="Y86" s="3"/>
    </row>
    <row r="87" spans="24:25">
      <c r="X87" s="3"/>
      <c r="Y87" s="3"/>
    </row>
    <row r="88" spans="24:25">
      <c r="X88" s="3"/>
      <c r="Y88" s="3"/>
    </row>
    <row r="89" spans="24:25">
      <c r="X89" s="3"/>
      <c r="Y89" s="3"/>
    </row>
    <row r="90" spans="24:25">
      <c r="X90" s="3"/>
      <c r="Y90" s="3"/>
    </row>
    <row r="91" spans="24:25">
      <c r="X91" s="3"/>
      <c r="Y91" s="3"/>
    </row>
    <row r="92" spans="24:25">
      <c r="X92" s="3"/>
      <c r="Y92" s="3"/>
    </row>
    <row r="93" spans="24:25">
      <c r="X93" s="3"/>
      <c r="Y93" s="3"/>
    </row>
    <row r="94" spans="24:25">
      <c r="X94" s="3"/>
      <c r="Y94" s="3"/>
    </row>
    <row r="95" spans="24:25">
      <c r="X95" s="3"/>
      <c r="Y95" s="3"/>
    </row>
    <row r="96" spans="24:25">
      <c r="X96" s="3"/>
      <c r="Y96" s="3"/>
    </row>
    <row r="97" spans="24:25">
      <c r="X97" s="3"/>
      <c r="Y97" s="3"/>
    </row>
    <row r="98" spans="24:25">
      <c r="X98" s="3"/>
      <c r="Y98" s="3"/>
    </row>
    <row r="99" spans="24:25">
      <c r="X99" s="3"/>
      <c r="Y99" s="3"/>
    </row>
    <row r="100" spans="24:25">
      <c r="X100" s="3"/>
      <c r="Y100" s="3"/>
    </row>
    <row r="101" spans="24:25">
      <c r="X101" s="3"/>
      <c r="Y101" s="3"/>
    </row>
    <row r="102" spans="24:25">
      <c r="X102" s="3"/>
      <c r="Y102" s="3"/>
    </row>
    <row r="103" spans="24:25">
      <c r="X103" s="3"/>
      <c r="Y103" s="3"/>
    </row>
    <row r="104" spans="24:25">
      <c r="X104" s="3"/>
      <c r="Y104" s="3"/>
    </row>
    <row r="105" spans="24:25">
      <c r="X105" s="3"/>
      <c r="Y105" s="3"/>
    </row>
    <row r="106" spans="24:25">
      <c r="X106" s="3"/>
      <c r="Y106" s="3"/>
    </row>
    <row r="107" spans="24:25">
      <c r="X107" s="3"/>
      <c r="Y107" s="3"/>
    </row>
    <row r="108" spans="24:25">
      <c r="X108" s="3"/>
      <c r="Y108" s="3"/>
    </row>
    <row r="109" spans="24:25">
      <c r="X109" s="3"/>
      <c r="Y109" s="3"/>
    </row>
    <row r="110" spans="24:25">
      <c r="X110" s="3"/>
      <c r="Y110" s="3"/>
    </row>
    <row r="111" spans="24:25">
      <c r="X111" s="3"/>
      <c r="Y111" s="3"/>
    </row>
    <row r="112" spans="24:25">
      <c r="X112" s="3"/>
      <c r="Y112" s="3"/>
    </row>
    <row r="113" spans="24:25">
      <c r="X113" s="3"/>
      <c r="Y113" s="3"/>
    </row>
    <row r="114" spans="24:25">
      <c r="X114" s="3"/>
      <c r="Y114" s="3"/>
    </row>
    <row r="115" spans="24:25">
      <c r="X115" s="3"/>
      <c r="Y115" s="3"/>
    </row>
    <row r="116" spans="24:25">
      <c r="X116" s="3"/>
      <c r="Y116" s="3"/>
    </row>
    <row r="117" spans="24:25">
      <c r="X117" s="3"/>
      <c r="Y117" s="3"/>
    </row>
    <row r="118" spans="24:25">
      <c r="X118" s="3"/>
      <c r="Y118" s="3"/>
    </row>
    <row r="119" spans="24:25">
      <c r="X119" s="3"/>
      <c r="Y119" s="3"/>
    </row>
    <row r="120" spans="24:25">
      <c r="X120" s="3"/>
      <c r="Y120" s="3"/>
    </row>
    <row r="121" spans="24:25">
      <c r="X121" s="3"/>
      <c r="Y121" s="3"/>
    </row>
    <row r="122" spans="24:25">
      <c r="X122" s="3"/>
      <c r="Y122" s="3"/>
    </row>
  </sheetData>
  <sheetProtection formatColumns="0" formatRows="0" insertColumns="0" insertRows="0" deleteColumns="0"/>
  <mergeCells count="4">
    <mergeCell ref="B4:I4"/>
    <mergeCell ref="J4:Q4"/>
    <mergeCell ref="R4:S4"/>
    <mergeCell ref="A35:A36"/>
  </mergeCells>
  <phoneticPr fontId="3"/>
  <printOptions horizontalCentered="1"/>
  <pageMargins left="0.71" right="0.7" top="0.7" bottom="0.71" header="0.31496062992125984" footer="0.31"/>
  <pageSetup paperSize="9" scale="67" orientation="landscape" errors="dash" r:id="rId1"/>
  <headerFooter scaleWithDoc="0" alignWithMargins="0">
    <oddFooter>&amp;C８</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17</vt:i4>
      </vt:variant>
    </vt:vector>
  </HeadingPairs>
  <TitlesOfParts>
    <vt:vector size="52" baseType="lpstr">
      <vt:lpstr>シート名</vt:lpstr>
      <vt:lpstr>１ </vt:lpstr>
      <vt:lpstr>2</vt:lpstr>
      <vt:lpstr>3</vt:lpstr>
      <vt:lpstr>4 </vt:lpstr>
      <vt:lpstr>5 </vt:lpstr>
      <vt:lpstr>6 </vt:lpstr>
      <vt:lpstr>7 </vt:lpstr>
      <vt:lpstr>8 </vt:lpstr>
      <vt:lpstr>9</vt:lpstr>
      <vt:lpstr>10</vt:lpstr>
      <vt:lpstr>11 </vt:lpstr>
      <vt:lpstr>11-2</vt:lpstr>
      <vt:lpstr>12 </vt:lpstr>
      <vt:lpstr>12-2</vt:lpstr>
      <vt:lpstr>13 </vt:lpstr>
      <vt:lpstr>14 </vt:lpstr>
      <vt:lpstr>15</vt:lpstr>
      <vt:lpstr>16</vt:lpstr>
      <vt:lpstr>17 </vt:lpstr>
      <vt:lpstr>17-2</vt:lpstr>
      <vt:lpstr>18</vt:lpstr>
      <vt:lpstr>19</vt:lpstr>
      <vt:lpstr>20</vt:lpstr>
      <vt:lpstr>21</vt:lpstr>
      <vt:lpstr>22</vt:lpstr>
      <vt:lpstr>23</vt:lpstr>
      <vt:lpstr>24</vt:lpstr>
      <vt:lpstr>25</vt:lpstr>
      <vt:lpstr>25-2</vt:lpstr>
      <vt:lpstr>26</vt:lpstr>
      <vt:lpstr>27</vt:lpstr>
      <vt:lpstr>28</vt:lpstr>
      <vt:lpstr>29</vt:lpstr>
      <vt:lpstr>30</vt:lpstr>
      <vt:lpstr>'１ '!Print_Area</vt:lpstr>
      <vt:lpstr>'10'!Print_Area</vt:lpstr>
      <vt:lpstr>'11 '!Print_Area</vt:lpstr>
      <vt:lpstr>'11-2'!Print_Area</vt:lpstr>
      <vt:lpstr>'12 '!Print_Area</vt:lpstr>
      <vt:lpstr>'12-2'!Print_Area</vt:lpstr>
      <vt:lpstr>'13 '!Print_Area</vt:lpstr>
      <vt:lpstr>'14 '!Print_Area</vt:lpstr>
      <vt:lpstr>'15'!Print_Area</vt:lpstr>
      <vt:lpstr>'2'!Print_Area</vt:lpstr>
      <vt:lpstr>'3'!Print_Area</vt:lpstr>
      <vt:lpstr>'4 '!Print_Area</vt:lpstr>
      <vt:lpstr>'5 '!Print_Area</vt:lpstr>
      <vt:lpstr>'6 '!Print_Area</vt:lpstr>
      <vt:lpstr>'7 '!Print_Area</vt:lpstr>
      <vt:lpstr>'8 '!Print_Area</vt:lpstr>
      <vt:lpstr>'9'!Print_Area</vt:lpstr>
    </vt:vector>
  </TitlesOfParts>
  <Company>四国運輸局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依岡綾子</dc:creator>
  <cp:lastModifiedBy>なし</cp:lastModifiedBy>
  <cp:lastPrinted>2022-06-29T06:50:13Z</cp:lastPrinted>
  <dcterms:created xsi:type="dcterms:W3CDTF">2006-08-24T01:46:28Z</dcterms:created>
  <dcterms:modified xsi:type="dcterms:W3CDTF">2022-10-04T04:15:53Z</dcterms:modified>
</cp:coreProperties>
</file>