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codeName="ThisWorkbook" defaultThemeVersion="124226"/>
  <mc:AlternateContent xmlns:mc="http://schemas.openxmlformats.org/markup-compatibility/2006">
    <mc:Choice Requires="x15">
      <x15ac:absPath xmlns:x15ac="http://schemas.microsoft.com/office/spreadsheetml/2010/11/ac" url="C:\Users\shimmoto-y62ia\Desktop\"/>
    </mc:Choice>
  </mc:AlternateContent>
  <xr:revisionPtr revIDLastSave="0" documentId="13_ncr:1_{E0696200-51DD-4DA7-B529-B5AA2B45A131}" xr6:coauthVersionLast="47" xr6:coauthVersionMax="47" xr10:uidLastSave="{00000000-0000-0000-0000-000000000000}"/>
  <bookViews>
    <workbookView xWindow="-28920" yWindow="-75" windowWidth="29040" windowHeight="15720" tabRatio="926" activeTab="1" xr2:uid="{00000000-000D-0000-FFFF-FFFF00000000}"/>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'!$A$1:$L$55</definedName>
    <definedName name="_xlnm.Print_Area" localSheetId="10">'10'!$A$1:$K$55</definedName>
    <definedName name="_xlnm.Print_Area" localSheetId="11">'11 '!$A$1:$K$54</definedName>
    <definedName name="_xlnm.Print_Area" localSheetId="12">'11-2'!$A$1:$G$54</definedName>
    <definedName name="_xlnm.Print_Area" localSheetId="13">'12 '!$A$1:$K$54</definedName>
    <definedName name="_xlnm.Print_Area" localSheetId="14">'12-2'!$A$1:$G$54</definedName>
    <definedName name="_xlnm.Print_Area" localSheetId="15">'13 '!$A$1:$M$55</definedName>
    <definedName name="_xlnm.Print_Area" localSheetId="16">'14 '!$A$1:$K$55</definedName>
    <definedName name="_xlnm.Print_Area" localSheetId="17">'15'!$A$1:$R$60</definedName>
    <definedName name="_xlnm.Print_Area" localSheetId="2">'2'!$A$2:$K$55</definedName>
    <definedName name="_xlnm.Print_Area" localSheetId="3">'3'!$A$1:$K$55</definedName>
    <definedName name="_xlnm.Print_Area" localSheetId="4">'4 '!$A$1:$K$58</definedName>
    <definedName name="_xlnm.Print_Area" localSheetId="5">'5 '!$A$1:$K$56</definedName>
    <definedName name="_xlnm.Print_Area" localSheetId="6">'6 '!$A$1:$S$54</definedName>
    <definedName name="_xlnm.Print_Area" localSheetId="7">'7 '!$A$1:$K$54</definedName>
    <definedName name="_xlnm.Print_Area" localSheetId="8">'8 '!$A$1:$S$55</definedName>
    <definedName name="_xlnm.Print_Area" localSheetId="9">'9'!$A$1:$Q$53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2" i="82" l="1"/>
  <c r="U53" i="82"/>
  <c r="U54" i="82"/>
  <c r="S49" i="82"/>
  <c r="S50" i="82"/>
  <c r="S51" i="82"/>
  <c r="S52" i="82"/>
  <c r="T52" i="82" s="1"/>
  <c r="S53" i="82"/>
  <c r="T53" i="82" s="1"/>
  <c r="S54" i="82"/>
  <c r="T54" i="82"/>
  <c r="R52" i="82"/>
  <c r="R53" i="82"/>
  <c r="R54" i="82"/>
  <c r="P52" i="82"/>
  <c r="P53" i="82"/>
  <c r="P54" i="82"/>
  <c r="M52" i="82"/>
  <c r="M53" i="82"/>
  <c r="M54" i="82"/>
  <c r="J52" i="82"/>
  <c r="J53" i="82"/>
  <c r="J54" i="82"/>
  <c r="G52" i="82"/>
  <c r="G53" i="82"/>
  <c r="G54" i="82"/>
  <c r="D52" i="82"/>
  <c r="D53" i="82"/>
  <c r="D54" i="82"/>
  <c r="L51" i="81"/>
  <c r="L52" i="81"/>
  <c r="L53" i="81"/>
  <c r="G51" i="81"/>
  <c r="G52" i="81"/>
  <c r="G53" i="81"/>
  <c r="M51" i="80"/>
  <c r="M52" i="80"/>
  <c r="M53" i="80"/>
  <c r="K51" i="80"/>
  <c r="K52" i="80"/>
  <c r="K53" i="80"/>
  <c r="I51" i="80"/>
  <c r="I52" i="80"/>
  <c r="I53" i="80"/>
  <c r="G51" i="80"/>
  <c r="G52" i="80"/>
  <c r="G53" i="80"/>
  <c r="E51" i="80"/>
  <c r="E52" i="80"/>
  <c r="E53" i="80"/>
  <c r="C51" i="80"/>
  <c r="C52" i="80"/>
  <c r="C53" i="80"/>
  <c r="Q51" i="78"/>
  <c r="Q52" i="78"/>
  <c r="Q53" i="78"/>
  <c r="O51" i="78"/>
  <c r="O52" i="78"/>
  <c r="O53" i="78"/>
  <c r="M51" i="78"/>
  <c r="M52" i="78"/>
  <c r="M53" i="78"/>
  <c r="K51" i="78"/>
  <c r="K52" i="78"/>
  <c r="K53" i="78"/>
  <c r="I51" i="78"/>
  <c r="I52" i="78"/>
  <c r="I53" i="78"/>
  <c r="G51" i="78"/>
  <c r="G52" i="78"/>
  <c r="G53" i="78"/>
  <c r="E51" i="78"/>
  <c r="E52" i="78"/>
  <c r="E53" i="78"/>
  <c r="C51" i="78"/>
  <c r="C52" i="78"/>
  <c r="C53" i="78"/>
  <c r="K51" i="77"/>
  <c r="K52" i="77"/>
  <c r="K53" i="77"/>
  <c r="I51" i="77"/>
  <c r="I52" i="77"/>
  <c r="I53" i="77"/>
  <c r="G51" i="77"/>
  <c r="G52" i="77"/>
  <c r="G53" i="77"/>
  <c r="E51" i="77"/>
  <c r="E52" i="77"/>
  <c r="E53" i="77"/>
  <c r="C51" i="77"/>
  <c r="C52" i="77"/>
  <c r="C53" i="77"/>
  <c r="Q52" i="79"/>
  <c r="Q53" i="79"/>
  <c r="Q54" i="79"/>
  <c r="O52" i="79"/>
  <c r="O53" i="79"/>
  <c r="O54" i="79"/>
  <c r="M52" i="79"/>
  <c r="M53" i="79"/>
  <c r="M54" i="79"/>
  <c r="K52" i="79"/>
  <c r="K53" i="79"/>
  <c r="K54" i="79"/>
  <c r="I52" i="79"/>
  <c r="I53" i="79"/>
  <c r="I54" i="79"/>
  <c r="G52" i="79"/>
  <c r="G53" i="79"/>
  <c r="G54" i="79"/>
  <c r="E52" i="79"/>
  <c r="E53" i="79"/>
  <c r="E54" i="79"/>
  <c r="C52" i="79"/>
  <c r="C53" i="79"/>
  <c r="C54" i="79"/>
  <c r="Z53" i="76" l="1"/>
  <c r="Z54" i="76"/>
  <c r="Z55" i="76"/>
  <c r="X53" i="76"/>
  <c r="X54" i="76"/>
  <c r="X55" i="76"/>
  <c r="V53" i="76"/>
  <c r="V54" i="76"/>
  <c r="V55" i="76"/>
  <c r="T53" i="76"/>
  <c r="T54" i="76"/>
  <c r="T55" i="76"/>
  <c r="R53" i="76"/>
  <c r="R54" i="76"/>
  <c r="R55" i="76"/>
  <c r="P53" i="76"/>
  <c r="P54" i="76"/>
  <c r="P55" i="76"/>
  <c r="M53" i="76"/>
  <c r="M54" i="76"/>
  <c r="M55" i="76"/>
  <c r="K53" i="76"/>
  <c r="K54" i="76"/>
  <c r="K55" i="76"/>
  <c r="I53" i="76"/>
  <c r="I54" i="76"/>
  <c r="I55" i="76"/>
  <c r="G53" i="76"/>
  <c r="G54" i="76"/>
  <c r="G55" i="76"/>
  <c r="E53" i="76"/>
  <c r="E54" i="76"/>
  <c r="E55" i="76"/>
  <c r="C53" i="76"/>
  <c r="C54" i="76"/>
  <c r="C55" i="76"/>
  <c r="Q48" i="75"/>
  <c r="Q49" i="75"/>
  <c r="Q50" i="75"/>
  <c r="Q51" i="75"/>
  <c r="Q52" i="75"/>
  <c r="Q53" i="75"/>
  <c r="M48" i="75"/>
  <c r="M49" i="75"/>
  <c r="M50" i="75"/>
  <c r="M51" i="75"/>
  <c r="M52" i="75"/>
  <c r="M53" i="75"/>
  <c r="K48" i="75"/>
  <c r="K49" i="75"/>
  <c r="K50" i="75"/>
  <c r="K51" i="75"/>
  <c r="K52" i="75"/>
  <c r="K53" i="75"/>
  <c r="I48" i="75"/>
  <c r="I49" i="75"/>
  <c r="I50" i="75"/>
  <c r="I51" i="75"/>
  <c r="I52" i="75"/>
  <c r="I53" i="75"/>
  <c r="G48" i="75"/>
  <c r="G49" i="75"/>
  <c r="G50" i="75"/>
  <c r="G51" i="75"/>
  <c r="G52" i="75"/>
  <c r="G53" i="75"/>
  <c r="E48" i="75"/>
  <c r="E49" i="75"/>
  <c r="E50" i="75"/>
  <c r="E51" i="75"/>
  <c r="E52" i="75"/>
  <c r="E53" i="75"/>
  <c r="C48" i="75"/>
  <c r="C49" i="75"/>
  <c r="C50" i="75"/>
  <c r="C51" i="75"/>
  <c r="C52" i="75"/>
  <c r="C53" i="75"/>
  <c r="M49" i="74"/>
  <c r="M50" i="74"/>
  <c r="M51" i="74"/>
  <c r="M52" i="74"/>
  <c r="M53" i="74"/>
  <c r="M54" i="74"/>
  <c r="K52" i="74"/>
  <c r="K53" i="74"/>
  <c r="K54" i="74"/>
  <c r="M52" i="73"/>
  <c r="M53" i="73"/>
  <c r="M54" i="73"/>
  <c r="K52" i="73"/>
  <c r="K53" i="73"/>
  <c r="K54" i="73"/>
  <c r="O51" i="72"/>
  <c r="O52" i="72"/>
  <c r="O53" i="72"/>
  <c r="M51" i="72"/>
  <c r="M52" i="72"/>
  <c r="M53" i="72"/>
  <c r="K51" i="72"/>
  <c r="K52" i="72"/>
  <c r="K53" i="72"/>
  <c r="I51" i="72"/>
  <c r="I52" i="72"/>
  <c r="I53" i="72"/>
  <c r="G51" i="72"/>
  <c r="G52" i="72"/>
  <c r="G53" i="72"/>
  <c r="E51" i="72"/>
  <c r="E52" i="72"/>
  <c r="E53" i="72"/>
  <c r="C51" i="72"/>
  <c r="C52" i="72"/>
  <c r="C53" i="72"/>
  <c r="I51" i="71"/>
  <c r="I52" i="71"/>
  <c r="I53" i="71"/>
  <c r="O51" i="70"/>
  <c r="O52" i="70"/>
  <c r="O53" i="70"/>
  <c r="M51" i="70"/>
  <c r="M52" i="70"/>
  <c r="M53" i="70"/>
  <c r="K51" i="70"/>
  <c r="K52" i="70"/>
  <c r="K53" i="70"/>
  <c r="I51" i="70"/>
  <c r="I52" i="70"/>
  <c r="I53" i="70"/>
  <c r="G51" i="70"/>
  <c r="G52" i="70"/>
  <c r="G53" i="70"/>
  <c r="E51" i="70"/>
  <c r="E52" i="70"/>
  <c r="E53" i="70"/>
  <c r="C51" i="70"/>
  <c r="C52" i="70"/>
  <c r="C53" i="70"/>
  <c r="K51" i="87"/>
  <c r="K52" i="87"/>
  <c r="K53" i="87"/>
  <c r="G51" i="68"/>
  <c r="G52" i="68"/>
  <c r="G53" i="68"/>
  <c r="K51" i="97"/>
  <c r="K52" i="97"/>
  <c r="K53" i="97"/>
  <c r="I51" i="97"/>
  <c r="I52" i="97"/>
  <c r="I53" i="97"/>
  <c r="G51" i="97"/>
  <c r="G52" i="97"/>
  <c r="G53" i="97"/>
  <c r="E51" i="97"/>
  <c r="E52" i="97"/>
  <c r="E53" i="97"/>
  <c r="C51" i="97"/>
  <c r="C52" i="97"/>
  <c r="C53" i="97"/>
  <c r="M51" i="83"/>
  <c r="M52" i="83"/>
  <c r="M53" i="83"/>
  <c r="K51" i="83"/>
  <c r="K52" i="83"/>
  <c r="K53" i="83"/>
  <c r="I51" i="83"/>
  <c r="I52" i="83"/>
  <c r="I53" i="83"/>
  <c r="G51" i="83"/>
  <c r="G52" i="83"/>
  <c r="G53" i="83"/>
  <c r="E51" i="83"/>
  <c r="E52" i="83"/>
  <c r="E53" i="83"/>
  <c r="C51" i="83"/>
  <c r="C52" i="83"/>
  <c r="C53" i="83"/>
  <c r="Q52" i="69"/>
  <c r="Q53" i="69"/>
  <c r="Q54" i="69"/>
  <c r="O52" i="69"/>
  <c r="O53" i="69"/>
  <c r="O54" i="69"/>
  <c r="M52" i="69"/>
  <c r="M53" i="69"/>
  <c r="M54" i="69"/>
  <c r="K52" i="69"/>
  <c r="K53" i="69"/>
  <c r="K54" i="69"/>
  <c r="I52" i="69"/>
  <c r="I53" i="69"/>
  <c r="I54" i="69"/>
  <c r="G52" i="69"/>
  <c r="G53" i="69"/>
  <c r="G54" i="69"/>
  <c r="E52" i="69"/>
  <c r="E53" i="69"/>
  <c r="E54" i="69"/>
  <c r="C52" i="69"/>
  <c r="C53" i="69"/>
  <c r="C54" i="69"/>
  <c r="K51" i="99" l="1"/>
  <c r="K52" i="99"/>
  <c r="K53" i="99"/>
  <c r="I51" i="99"/>
  <c r="I52" i="99"/>
  <c r="I53" i="99"/>
  <c r="G51" i="99"/>
  <c r="G52" i="99"/>
  <c r="G53" i="99"/>
  <c r="E51" i="99"/>
  <c r="E52" i="99"/>
  <c r="E53" i="99"/>
  <c r="C51" i="99"/>
  <c r="C52" i="99"/>
  <c r="C53" i="99"/>
  <c r="M28" i="98"/>
  <c r="M29" i="98"/>
  <c r="M30" i="98"/>
  <c r="M31" i="98"/>
  <c r="M32" i="98"/>
  <c r="M33" i="98"/>
  <c r="M34" i="98"/>
  <c r="M35" i="98"/>
  <c r="M36" i="98"/>
  <c r="M37" i="98"/>
  <c r="M38" i="98"/>
  <c r="M39" i="98"/>
  <c r="M40" i="98"/>
  <c r="M41" i="98"/>
  <c r="M42" i="98"/>
  <c r="M43" i="98"/>
  <c r="M44" i="98"/>
  <c r="M45" i="98"/>
  <c r="M46" i="98"/>
  <c r="M47" i="98"/>
  <c r="M48" i="98"/>
  <c r="M49" i="98"/>
  <c r="M50" i="98"/>
  <c r="M51" i="98"/>
  <c r="M52" i="98"/>
  <c r="M53" i="98"/>
  <c r="M54" i="98"/>
  <c r="K49" i="98"/>
  <c r="K50" i="98"/>
  <c r="K51" i="98"/>
  <c r="K52" i="98"/>
  <c r="K53" i="98"/>
  <c r="K54" i="98"/>
  <c r="I49" i="98"/>
  <c r="I50" i="98"/>
  <c r="I51" i="98"/>
  <c r="I52" i="98"/>
  <c r="I53" i="98"/>
  <c r="I54" i="98"/>
  <c r="G49" i="98"/>
  <c r="G50" i="98"/>
  <c r="G51" i="98"/>
  <c r="G52" i="98"/>
  <c r="G53" i="98"/>
  <c r="G54" i="98"/>
  <c r="E49" i="98"/>
  <c r="E50" i="98"/>
  <c r="E51" i="98"/>
  <c r="E52" i="98"/>
  <c r="E53" i="98"/>
  <c r="E54" i="98"/>
  <c r="C49" i="98"/>
  <c r="C50" i="98"/>
  <c r="C51" i="98"/>
  <c r="C52" i="98"/>
  <c r="C53" i="98"/>
  <c r="C54" i="98"/>
  <c r="G51" i="50"/>
  <c r="G52" i="50"/>
  <c r="G53" i="50"/>
  <c r="K51" i="96"/>
  <c r="K52" i="96"/>
  <c r="K53" i="96"/>
  <c r="I51" i="96"/>
  <c r="I52" i="96"/>
  <c r="I53" i="96"/>
  <c r="G51" i="96"/>
  <c r="G52" i="96"/>
  <c r="G53" i="96"/>
  <c r="E51" i="96"/>
  <c r="E52" i="96"/>
  <c r="E53" i="96"/>
  <c r="C51" i="96"/>
  <c r="C52" i="96"/>
  <c r="C53" i="96"/>
  <c r="G51" i="49"/>
  <c r="G52" i="49"/>
  <c r="G53" i="49"/>
  <c r="K51" i="95"/>
  <c r="K52" i="95"/>
  <c r="K53" i="95"/>
  <c r="I51" i="95"/>
  <c r="I52" i="95"/>
  <c r="I53" i="95"/>
  <c r="G51" i="95"/>
  <c r="G52" i="95"/>
  <c r="G53" i="95"/>
  <c r="E51" i="95"/>
  <c r="E52" i="95"/>
  <c r="E53" i="95"/>
  <c r="C51" i="95"/>
  <c r="C52" i="95"/>
  <c r="C53" i="95"/>
  <c r="K51" i="61"/>
  <c r="K52" i="61"/>
  <c r="K53" i="61"/>
  <c r="I51" i="61"/>
  <c r="I52" i="61"/>
  <c r="I53" i="61"/>
  <c r="G51" i="61"/>
  <c r="G52" i="61"/>
  <c r="G53" i="61"/>
  <c r="E51" i="61"/>
  <c r="E52" i="61"/>
  <c r="E53" i="61"/>
  <c r="C51" i="61"/>
  <c r="C52" i="61"/>
  <c r="C53" i="61"/>
  <c r="Q50" i="58"/>
  <c r="Q51" i="58"/>
  <c r="Q52" i="58"/>
  <c r="O50" i="58"/>
  <c r="O51" i="58"/>
  <c r="O52" i="58"/>
  <c r="M50" i="58"/>
  <c r="M51" i="58"/>
  <c r="M52" i="58"/>
  <c r="K50" i="58"/>
  <c r="K51" i="58"/>
  <c r="K52" i="58"/>
  <c r="I50" i="58"/>
  <c r="I51" i="58"/>
  <c r="I52" i="58"/>
  <c r="G50" i="58"/>
  <c r="G51" i="58"/>
  <c r="G52" i="58"/>
  <c r="E50" i="58"/>
  <c r="E51" i="58"/>
  <c r="E52" i="58"/>
  <c r="C50" i="58"/>
  <c r="C51" i="58"/>
  <c r="C52" i="58"/>
  <c r="S51" i="94"/>
  <c r="S52" i="94"/>
  <c r="S53" i="94"/>
  <c r="K51" i="52"/>
  <c r="K52" i="52"/>
  <c r="K53" i="52"/>
  <c r="I51" i="52"/>
  <c r="I52" i="52"/>
  <c r="I53" i="52"/>
  <c r="G51" i="52"/>
  <c r="G52" i="52"/>
  <c r="G53" i="52"/>
  <c r="E51" i="52"/>
  <c r="E52" i="52"/>
  <c r="E53" i="52"/>
  <c r="C51" i="52"/>
  <c r="C52" i="52"/>
  <c r="C53" i="52"/>
  <c r="L52" i="89"/>
  <c r="L53" i="89"/>
  <c r="L54" i="89"/>
  <c r="G52" i="89"/>
  <c r="G53" i="89"/>
  <c r="G54" i="89"/>
  <c r="E52" i="89"/>
  <c r="E53" i="89"/>
  <c r="E54" i="89"/>
  <c r="C52" i="89"/>
  <c r="C53" i="89"/>
  <c r="C54" i="89"/>
  <c r="K51" i="51"/>
  <c r="K52" i="51"/>
  <c r="K53" i="51"/>
  <c r="I51" i="51"/>
  <c r="I52" i="51"/>
  <c r="I53" i="51"/>
  <c r="G51" i="51"/>
  <c r="G52" i="51"/>
  <c r="G53" i="51"/>
  <c r="E51" i="51"/>
  <c r="E52" i="51"/>
  <c r="E53" i="51"/>
  <c r="C51" i="51"/>
  <c r="C52" i="51"/>
  <c r="C53" i="51"/>
  <c r="K53" i="90" l="1"/>
  <c r="I53" i="90"/>
  <c r="G53" i="90"/>
  <c r="E53" i="90"/>
  <c r="C53" i="90"/>
  <c r="K51" i="90" l="1"/>
  <c r="K52" i="90"/>
  <c r="I51" i="90"/>
  <c r="I52" i="90"/>
  <c r="G51" i="90"/>
  <c r="G52" i="90"/>
  <c r="E51" i="90"/>
  <c r="E52" i="90"/>
  <c r="C51" i="90"/>
  <c r="C52" i="90"/>
  <c r="U49" i="82" l="1"/>
  <c r="U50" i="82"/>
  <c r="U51" i="82"/>
  <c r="P49" i="82"/>
  <c r="P50" i="82"/>
  <c r="P51" i="82"/>
  <c r="M49" i="82"/>
  <c r="M50" i="82"/>
  <c r="M51" i="82"/>
  <c r="J49" i="82"/>
  <c r="J50" i="82"/>
  <c r="J51" i="82"/>
  <c r="G49" i="82"/>
  <c r="G50" i="82"/>
  <c r="G51" i="82"/>
  <c r="D49" i="82"/>
  <c r="D50" i="82"/>
  <c r="D51" i="82"/>
  <c r="M48" i="80"/>
  <c r="M49" i="80"/>
  <c r="M50" i="80"/>
  <c r="K48" i="80"/>
  <c r="K49" i="80"/>
  <c r="K50" i="80"/>
  <c r="I48" i="80"/>
  <c r="I49" i="80"/>
  <c r="I50" i="80"/>
  <c r="G48" i="80"/>
  <c r="G49" i="80"/>
  <c r="G50" i="80"/>
  <c r="E48" i="80"/>
  <c r="E49" i="80"/>
  <c r="E50" i="80"/>
  <c r="C48" i="80"/>
  <c r="C49" i="80"/>
  <c r="C50" i="80"/>
  <c r="K48" i="78"/>
  <c r="K49" i="78"/>
  <c r="K50" i="78"/>
  <c r="I48" i="78"/>
  <c r="I49" i="78"/>
  <c r="I50" i="78"/>
  <c r="G48" i="78"/>
  <c r="G49" i="78"/>
  <c r="G50" i="78"/>
  <c r="E48" i="78"/>
  <c r="E49" i="78"/>
  <c r="E50" i="78"/>
  <c r="C48" i="78"/>
  <c r="C49" i="78"/>
  <c r="C50" i="78"/>
  <c r="K48" i="77"/>
  <c r="K49" i="77"/>
  <c r="K50" i="77"/>
  <c r="I48" i="77"/>
  <c r="I49" i="77"/>
  <c r="I50" i="77"/>
  <c r="G48" i="77"/>
  <c r="G49" i="77"/>
  <c r="G50" i="77"/>
  <c r="E48" i="77"/>
  <c r="E49" i="77"/>
  <c r="E50" i="77"/>
  <c r="C48" i="77"/>
  <c r="C49" i="77"/>
  <c r="C50" i="77"/>
  <c r="K49" i="79"/>
  <c r="K50" i="79"/>
  <c r="K51" i="79"/>
  <c r="I49" i="79"/>
  <c r="I50" i="79"/>
  <c r="I51" i="79"/>
  <c r="G49" i="79"/>
  <c r="G50" i="79"/>
  <c r="G51" i="79"/>
  <c r="E49" i="79"/>
  <c r="E50" i="79"/>
  <c r="E51" i="79"/>
  <c r="C49" i="79"/>
  <c r="C50" i="79"/>
  <c r="C51" i="79"/>
  <c r="X50" i="76"/>
  <c r="X51" i="76"/>
  <c r="X52" i="76"/>
  <c r="V50" i="76"/>
  <c r="V51" i="76"/>
  <c r="V52" i="76"/>
  <c r="T50" i="76"/>
  <c r="T51" i="76"/>
  <c r="T52" i="76"/>
  <c r="R50" i="76"/>
  <c r="R51" i="76"/>
  <c r="R52" i="76"/>
  <c r="P50" i="76"/>
  <c r="P51" i="76"/>
  <c r="P52" i="76"/>
  <c r="K50" i="76"/>
  <c r="K51" i="76"/>
  <c r="K52" i="76"/>
  <c r="I50" i="76"/>
  <c r="I51" i="76"/>
  <c r="I52" i="76"/>
  <c r="G50" i="76"/>
  <c r="G51" i="76"/>
  <c r="G52" i="76"/>
  <c r="E50" i="76"/>
  <c r="E51" i="76"/>
  <c r="E52" i="76"/>
  <c r="C50" i="76"/>
  <c r="C51" i="76"/>
  <c r="C52" i="76"/>
  <c r="K49" i="74"/>
  <c r="K50" i="74"/>
  <c r="K51" i="74"/>
  <c r="K48" i="74"/>
  <c r="M49" i="73"/>
  <c r="M50" i="73"/>
  <c r="M51" i="73"/>
  <c r="K49" i="73"/>
  <c r="K50" i="73"/>
  <c r="K51" i="73"/>
  <c r="O48" i="72"/>
  <c r="O49" i="72"/>
  <c r="O50" i="72"/>
  <c r="M48" i="72"/>
  <c r="M49" i="72"/>
  <c r="M50" i="72"/>
  <c r="K48" i="72"/>
  <c r="K49" i="72"/>
  <c r="K50" i="72"/>
  <c r="I48" i="72"/>
  <c r="I49" i="72"/>
  <c r="I50" i="72"/>
  <c r="G48" i="72"/>
  <c r="G49" i="72"/>
  <c r="G50" i="72"/>
  <c r="E48" i="72"/>
  <c r="E49" i="72"/>
  <c r="E50" i="72"/>
  <c r="C48" i="72"/>
  <c r="C49" i="72"/>
  <c r="C50" i="72"/>
  <c r="I48" i="71"/>
  <c r="I49" i="71"/>
  <c r="I50" i="71"/>
  <c r="O48" i="70"/>
  <c r="O49" i="70"/>
  <c r="O50" i="70"/>
  <c r="M48" i="70"/>
  <c r="M49" i="70"/>
  <c r="M50" i="70"/>
  <c r="K48" i="70"/>
  <c r="K49" i="70"/>
  <c r="K50" i="70"/>
  <c r="I48" i="70"/>
  <c r="I49" i="70"/>
  <c r="I50" i="70"/>
  <c r="G48" i="70"/>
  <c r="G49" i="70"/>
  <c r="G50" i="70"/>
  <c r="E48" i="70"/>
  <c r="E49" i="70"/>
  <c r="E50" i="70"/>
  <c r="C48" i="70"/>
  <c r="C49" i="70"/>
  <c r="C50" i="70"/>
  <c r="K48" i="87"/>
  <c r="K49" i="87"/>
  <c r="K50" i="87"/>
  <c r="I48" i="97"/>
  <c r="I49" i="97"/>
  <c r="I50" i="97"/>
  <c r="G48" i="97"/>
  <c r="G49" i="97"/>
  <c r="G50" i="97"/>
  <c r="E48" i="97"/>
  <c r="E49" i="97"/>
  <c r="E50" i="97"/>
  <c r="C48" i="97"/>
  <c r="C49" i="97"/>
  <c r="C50" i="97"/>
  <c r="O48" i="83"/>
  <c r="O49" i="83"/>
  <c r="O50" i="83"/>
  <c r="M48" i="83"/>
  <c r="M49" i="83"/>
  <c r="M50" i="83"/>
  <c r="K48" i="83"/>
  <c r="K49" i="83"/>
  <c r="K50" i="83"/>
  <c r="I48" i="83"/>
  <c r="I49" i="83"/>
  <c r="I50" i="83"/>
  <c r="G48" i="83"/>
  <c r="G49" i="83"/>
  <c r="G50" i="83"/>
  <c r="E48" i="83"/>
  <c r="E49" i="83"/>
  <c r="E50" i="83"/>
  <c r="C48" i="83"/>
  <c r="C49" i="83"/>
  <c r="C50" i="83"/>
  <c r="Q49" i="69"/>
  <c r="Q50" i="69"/>
  <c r="Q51" i="69"/>
  <c r="O49" i="69"/>
  <c r="O50" i="69"/>
  <c r="O51" i="69"/>
  <c r="M49" i="69"/>
  <c r="M50" i="69"/>
  <c r="M51" i="69"/>
  <c r="K49" i="69"/>
  <c r="K50" i="69"/>
  <c r="K51" i="69"/>
  <c r="I49" i="69"/>
  <c r="I50" i="69"/>
  <c r="I51" i="69"/>
  <c r="G49" i="69"/>
  <c r="G50" i="69"/>
  <c r="G51" i="69"/>
  <c r="E49" i="69"/>
  <c r="E50" i="69"/>
  <c r="E51" i="69"/>
  <c r="C49" i="69"/>
  <c r="C50" i="69"/>
  <c r="C51" i="69"/>
  <c r="K48" i="99" l="1"/>
  <c r="K49" i="99"/>
  <c r="K50" i="99"/>
  <c r="I48" i="99"/>
  <c r="I49" i="99"/>
  <c r="I50" i="99"/>
  <c r="G48" i="99"/>
  <c r="G49" i="99"/>
  <c r="G50" i="99"/>
  <c r="E48" i="99"/>
  <c r="E49" i="99"/>
  <c r="E50" i="99"/>
  <c r="C48" i="99"/>
  <c r="C49" i="99"/>
  <c r="C50" i="99"/>
  <c r="I48" i="96"/>
  <c r="I49" i="96"/>
  <c r="I50" i="96"/>
  <c r="G48" i="96"/>
  <c r="G49" i="96"/>
  <c r="G50" i="96"/>
  <c r="E48" i="96"/>
  <c r="E49" i="96"/>
  <c r="E50" i="96"/>
  <c r="C48" i="96"/>
  <c r="C49" i="96"/>
  <c r="C50" i="96"/>
  <c r="I48" i="95"/>
  <c r="I49" i="95"/>
  <c r="I50" i="95"/>
  <c r="G48" i="95"/>
  <c r="G49" i="95"/>
  <c r="G50" i="95"/>
  <c r="E48" i="95"/>
  <c r="E49" i="95"/>
  <c r="E50" i="95"/>
  <c r="C48" i="95"/>
  <c r="C49" i="95"/>
  <c r="C50" i="95"/>
  <c r="K48" i="61"/>
  <c r="K49" i="61"/>
  <c r="K50" i="61"/>
  <c r="I48" i="61"/>
  <c r="I49" i="61"/>
  <c r="I50" i="61"/>
  <c r="G48" i="61"/>
  <c r="G49" i="61"/>
  <c r="G50" i="61"/>
  <c r="E48" i="61"/>
  <c r="E49" i="61"/>
  <c r="E50" i="61"/>
  <c r="C48" i="61"/>
  <c r="C49" i="61"/>
  <c r="C50" i="61"/>
  <c r="Q47" i="58"/>
  <c r="Q48" i="58"/>
  <c r="Q49" i="58"/>
  <c r="O41" i="58"/>
  <c r="O42" i="58"/>
  <c r="O43" i="58"/>
  <c r="O44" i="58"/>
  <c r="O45" i="58"/>
  <c r="O46" i="58"/>
  <c r="O47" i="58"/>
  <c r="O48" i="58"/>
  <c r="O49" i="58"/>
  <c r="M47" i="58"/>
  <c r="M48" i="58"/>
  <c r="M49" i="58"/>
  <c r="K47" i="58"/>
  <c r="K48" i="58"/>
  <c r="K49" i="58"/>
  <c r="I47" i="58"/>
  <c r="I48" i="58"/>
  <c r="I49" i="58"/>
  <c r="G47" i="58"/>
  <c r="G48" i="58"/>
  <c r="G49" i="58"/>
  <c r="E47" i="58"/>
  <c r="E48" i="58"/>
  <c r="E49" i="58"/>
  <c r="C47" i="58"/>
  <c r="C48" i="58"/>
  <c r="C49" i="58"/>
  <c r="S48" i="94"/>
  <c r="S49" i="94"/>
  <c r="S50" i="94"/>
  <c r="I48" i="90"/>
  <c r="I49" i="90"/>
  <c r="I50" i="90"/>
  <c r="G48" i="90"/>
  <c r="G49" i="90"/>
  <c r="G50" i="90"/>
  <c r="E48" i="90"/>
  <c r="E49" i="90"/>
  <c r="E50" i="90"/>
  <c r="C48" i="90"/>
  <c r="C49" i="90"/>
  <c r="C50" i="90"/>
  <c r="K48" i="52"/>
  <c r="K49" i="52"/>
  <c r="K50" i="52"/>
  <c r="I48" i="52"/>
  <c r="I49" i="52"/>
  <c r="I50" i="52"/>
  <c r="G48" i="52"/>
  <c r="G49" i="52"/>
  <c r="G50" i="52"/>
  <c r="E48" i="52"/>
  <c r="E49" i="52"/>
  <c r="E50" i="52"/>
  <c r="C48" i="52"/>
  <c r="C49" i="52"/>
  <c r="C50" i="52"/>
  <c r="K48" i="51"/>
  <c r="K49" i="51"/>
  <c r="K50" i="51"/>
  <c r="I48" i="51"/>
  <c r="I49" i="51"/>
  <c r="I50" i="51"/>
  <c r="G48" i="51"/>
  <c r="G49" i="51"/>
  <c r="G50" i="51"/>
  <c r="E48" i="51"/>
  <c r="E49" i="51"/>
  <c r="E50" i="51"/>
  <c r="C48" i="51"/>
  <c r="C49" i="51"/>
  <c r="C50" i="51"/>
  <c r="L49" i="89"/>
  <c r="L50" i="89"/>
  <c r="L51" i="89"/>
  <c r="G49" i="89"/>
  <c r="G50" i="89"/>
  <c r="G51" i="89"/>
  <c r="E49" i="89"/>
  <c r="E50" i="89"/>
  <c r="E51" i="89"/>
  <c r="C49" i="89"/>
  <c r="C50" i="89"/>
  <c r="C51" i="89"/>
  <c r="K43" i="74"/>
  <c r="K44" i="74"/>
  <c r="K45" i="74"/>
  <c r="J8" i="81" l="1"/>
  <c r="I8" i="81"/>
  <c r="H8" i="81"/>
  <c r="O9" i="82" l="1"/>
  <c r="N9" i="82"/>
  <c r="L9" i="82"/>
  <c r="K9" i="82"/>
  <c r="I9" i="82"/>
  <c r="H9" i="82"/>
  <c r="F9" i="82"/>
  <c r="E9" i="82"/>
  <c r="C9" i="82"/>
  <c r="B9" i="82"/>
  <c r="Q37" i="82"/>
  <c r="R49" i="82" s="1"/>
  <c r="Q38" i="82"/>
  <c r="R50" i="82" s="1"/>
  <c r="Q39" i="82"/>
  <c r="R51" i="82" s="1"/>
  <c r="Q40" i="82"/>
  <c r="Q41" i="82"/>
  <c r="Q42" i="82"/>
  <c r="Q43" i="82"/>
  <c r="Q44" i="82"/>
  <c r="Q45" i="82"/>
  <c r="Q46" i="82"/>
  <c r="U46" i="82" s="1"/>
  <c r="Q47" i="82"/>
  <c r="U47" i="82" s="1"/>
  <c r="Q48" i="82"/>
  <c r="S43" i="82"/>
  <c r="U43" i="82" s="1"/>
  <c r="S44" i="82"/>
  <c r="U44" i="82" s="1"/>
  <c r="S45" i="82"/>
  <c r="S46" i="82"/>
  <c r="S47" i="82"/>
  <c r="S48" i="82"/>
  <c r="P46" i="82"/>
  <c r="P47" i="82"/>
  <c r="P48" i="82"/>
  <c r="M46" i="82"/>
  <c r="M47" i="82"/>
  <c r="M48" i="82"/>
  <c r="J46" i="82"/>
  <c r="J47" i="82"/>
  <c r="J48" i="82"/>
  <c r="G46" i="82"/>
  <c r="G47" i="82"/>
  <c r="G48" i="82"/>
  <c r="D46" i="82"/>
  <c r="D47" i="82"/>
  <c r="D48" i="82"/>
  <c r="U48" i="82" l="1"/>
  <c r="U45" i="82"/>
  <c r="E8" i="81" l="1"/>
  <c r="D8" i="81"/>
  <c r="C8" i="81"/>
  <c r="J8" i="80"/>
  <c r="H8" i="80"/>
  <c r="F8" i="80"/>
  <c r="D8" i="80"/>
  <c r="B8" i="80"/>
  <c r="K45" i="80"/>
  <c r="K46" i="80"/>
  <c r="K47" i="80"/>
  <c r="I45" i="80"/>
  <c r="I46" i="80"/>
  <c r="I47" i="80"/>
  <c r="G45" i="80"/>
  <c r="G46" i="80"/>
  <c r="G47" i="80"/>
  <c r="E45" i="80"/>
  <c r="E46" i="80"/>
  <c r="E47" i="80"/>
  <c r="C45" i="80"/>
  <c r="C46" i="80"/>
  <c r="C47" i="80"/>
  <c r="J8" i="78"/>
  <c r="H8" i="78"/>
  <c r="F8" i="78"/>
  <c r="D8" i="78"/>
  <c r="B8" i="78"/>
  <c r="P36" i="78"/>
  <c r="Q48" i="78" s="1"/>
  <c r="P37" i="78"/>
  <c r="Q49" i="78" s="1"/>
  <c r="P38" i="78"/>
  <c r="Q50" i="78" s="1"/>
  <c r="P39" i="78"/>
  <c r="P40" i="78"/>
  <c r="P41" i="78"/>
  <c r="P42" i="78"/>
  <c r="P43" i="78"/>
  <c r="P44" i="78"/>
  <c r="P45" i="78"/>
  <c r="P46" i="78"/>
  <c r="P47" i="78"/>
  <c r="N36" i="78"/>
  <c r="O48" i="78" s="1"/>
  <c r="N37" i="78"/>
  <c r="O49" i="78" s="1"/>
  <c r="N38" i="78"/>
  <c r="O50" i="78" s="1"/>
  <c r="N39" i="78"/>
  <c r="N40" i="78"/>
  <c r="N41" i="78"/>
  <c r="N42" i="78"/>
  <c r="N44" i="78"/>
  <c r="N45" i="78"/>
  <c r="N46" i="78"/>
  <c r="N47" i="78"/>
  <c r="L36" i="78"/>
  <c r="M48" i="78" s="1"/>
  <c r="L37" i="78"/>
  <c r="M49" i="78" s="1"/>
  <c r="L38" i="78"/>
  <c r="M50" i="78" s="1"/>
  <c r="L39" i="78"/>
  <c r="L40" i="78"/>
  <c r="L41" i="78"/>
  <c r="L42" i="78"/>
  <c r="L43" i="78"/>
  <c r="L44" i="78"/>
  <c r="L45" i="78"/>
  <c r="L46" i="78"/>
  <c r="L47" i="78"/>
  <c r="K45" i="78"/>
  <c r="K46" i="78"/>
  <c r="K47" i="78"/>
  <c r="I45" i="78"/>
  <c r="I46" i="78"/>
  <c r="I47" i="78"/>
  <c r="G45" i="78"/>
  <c r="G46" i="78"/>
  <c r="G47" i="78"/>
  <c r="E45" i="78"/>
  <c r="E46" i="78"/>
  <c r="E47" i="78"/>
  <c r="C45" i="78"/>
  <c r="C46" i="78"/>
  <c r="C47" i="78"/>
  <c r="J8" i="77"/>
  <c r="H8" i="77"/>
  <c r="F8" i="77"/>
  <c r="D8" i="77"/>
  <c r="B8" i="77"/>
  <c r="K45" i="77"/>
  <c r="K46" i="77"/>
  <c r="K47" i="77"/>
  <c r="I45" i="77"/>
  <c r="I46" i="77"/>
  <c r="I47" i="77"/>
  <c r="G45" i="77"/>
  <c r="G46" i="77"/>
  <c r="G47" i="77"/>
  <c r="E45" i="77"/>
  <c r="E46" i="77"/>
  <c r="E47" i="77"/>
  <c r="C45" i="77"/>
  <c r="C46" i="77"/>
  <c r="C47" i="77"/>
  <c r="L8" i="80" l="1"/>
  <c r="B9" i="79"/>
  <c r="J9" i="79"/>
  <c r="H9" i="79"/>
  <c r="F9" i="79"/>
  <c r="D9" i="79"/>
  <c r="P34" i="79"/>
  <c r="P35" i="79"/>
  <c r="P36" i="79"/>
  <c r="P37" i="79"/>
  <c r="Q49" i="79" s="1"/>
  <c r="P38" i="79"/>
  <c r="Q50" i="79" s="1"/>
  <c r="P39" i="79"/>
  <c r="Q51" i="79" s="1"/>
  <c r="P40" i="79"/>
  <c r="P41" i="79"/>
  <c r="P42" i="79"/>
  <c r="P43" i="79"/>
  <c r="P44" i="79"/>
  <c r="P45" i="79"/>
  <c r="P46" i="79"/>
  <c r="Q46" i="79" s="1"/>
  <c r="P47" i="79"/>
  <c r="P48" i="79"/>
  <c r="Q48" i="79" s="1"/>
  <c r="N37" i="79"/>
  <c r="O49" i="79" s="1"/>
  <c r="N38" i="79"/>
  <c r="O50" i="79" s="1"/>
  <c r="N39" i="79"/>
  <c r="O51" i="79" s="1"/>
  <c r="N40" i="79"/>
  <c r="N41" i="79"/>
  <c r="N42" i="79"/>
  <c r="N44" i="79"/>
  <c r="N45" i="79"/>
  <c r="N46" i="79"/>
  <c r="N47" i="79"/>
  <c r="N48" i="79"/>
  <c r="L37" i="79"/>
  <c r="M49" i="79" s="1"/>
  <c r="L38" i="79"/>
  <c r="M50" i="79" s="1"/>
  <c r="L39" i="79"/>
  <c r="M51" i="79" s="1"/>
  <c r="L40" i="79"/>
  <c r="L41" i="79"/>
  <c r="L42" i="79"/>
  <c r="L43" i="79"/>
  <c r="L44" i="79"/>
  <c r="L45" i="79"/>
  <c r="L46" i="79"/>
  <c r="L47" i="79"/>
  <c r="L48" i="79"/>
  <c r="K46" i="79"/>
  <c r="K47" i="79"/>
  <c r="K48" i="79"/>
  <c r="I46" i="79"/>
  <c r="I47" i="79"/>
  <c r="I48" i="79"/>
  <c r="G46" i="79"/>
  <c r="G47" i="79"/>
  <c r="G48" i="79"/>
  <c r="E46" i="79"/>
  <c r="E47" i="79"/>
  <c r="E48" i="79"/>
  <c r="C46" i="79"/>
  <c r="C47" i="79"/>
  <c r="C48" i="79"/>
  <c r="W10" i="76"/>
  <c r="U10" i="76"/>
  <c r="S10" i="76"/>
  <c r="Q10" i="76"/>
  <c r="O10" i="76"/>
  <c r="J10" i="76"/>
  <c r="H10" i="76"/>
  <c r="F10" i="76"/>
  <c r="D10" i="76"/>
  <c r="B10" i="76"/>
  <c r="Y38" i="76"/>
  <c r="Z50" i="76" s="1"/>
  <c r="Y39" i="76"/>
  <c r="Z51" i="76" s="1"/>
  <c r="Y40" i="76"/>
  <c r="Z52" i="76" s="1"/>
  <c r="Y41" i="76"/>
  <c r="Y42" i="76"/>
  <c r="Y43" i="76"/>
  <c r="Y44" i="76"/>
  <c r="Y45" i="76"/>
  <c r="Y46" i="76"/>
  <c r="Y47" i="76"/>
  <c r="Y48" i="76"/>
  <c r="Y49" i="76"/>
  <c r="L35" i="76"/>
  <c r="L36" i="76"/>
  <c r="L37" i="76"/>
  <c r="L38" i="76"/>
  <c r="M50" i="76" s="1"/>
  <c r="L39" i="76"/>
  <c r="M51" i="76" s="1"/>
  <c r="L40" i="76"/>
  <c r="M52" i="76" s="1"/>
  <c r="L41" i="76"/>
  <c r="L42" i="76"/>
  <c r="L43" i="76"/>
  <c r="L44" i="76"/>
  <c r="L45" i="76"/>
  <c r="L46" i="76"/>
  <c r="L47" i="76"/>
  <c r="M47" i="76" s="1"/>
  <c r="L48" i="76"/>
  <c r="M48" i="76" s="1"/>
  <c r="L49" i="76"/>
  <c r="M49" i="76" s="1"/>
  <c r="X47" i="76"/>
  <c r="X48" i="76"/>
  <c r="X49" i="76"/>
  <c r="V47" i="76"/>
  <c r="V48" i="76"/>
  <c r="V49" i="76"/>
  <c r="T47" i="76"/>
  <c r="T48" i="76"/>
  <c r="T49" i="76"/>
  <c r="R47" i="76"/>
  <c r="R48" i="76"/>
  <c r="R49" i="76"/>
  <c r="P47" i="76"/>
  <c r="P48" i="76"/>
  <c r="P49" i="76"/>
  <c r="K47" i="76"/>
  <c r="K48" i="76"/>
  <c r="K49" i="76"/>
  <c r="I47" i="76"/>
  <c r="I48" i="76"/>
  <c r="I49" i="76"/>
  <c r="G47" i="76"/>
  <c r="G48" i="76"/>
  <c r="G49" i="76"/>
  <c r="E47" i="76"/>
  <c r="E48" i="76"/>
  <c r="E49" i="76"/>
  <c r="C47" i="76"/>
  <c r="C48" i="76"/>
  <c r="C49" i="76"/>
  <c r="O8" i="75"/>
  <c r="J8" i="75"/>
  <c r="H8" i="75"/>
  <c r="F8" i="75"/>
  <c r="D8" i="75"/>
  <c r="B8" i="75"/>
  <c r="Q45" i="75"/>
  <c r="Q46" i="75"/>
  <c r="Q47" i="75"/>
  <c r="L36" i="75"/>
  <c r="L37" i="75"/>
  <c r="L38" i="75"/>
  <c r="L39" i="75"/>
  <c r="L40" i="75"/>
  <c r="L41" i="75"/>
  <c r="L42" i="75"/>
  <c r="L43" i="75"/>
  <c r="L44" i="75"/>
  <c r="L45" i="75"/>
  <c r="L46" i="75"/>
  <c r="L47" i="75"/>
  <c r="K45" i="75"/>
  <c r="K46" i="75"/>
  <c r="K47" i="75"/>
  <c r="I45" i="75"/>
  <c r="I46" i="75"/>
  <c r="I47" i="75"/>
  <c r="G45" i="75"/>
  <c r="G46" i="75"/>
  <c r="G47" i="75"/>
  <c r="E45" i="75"/>
  <c r="E46" i="75"/>
  <c r="E47" i="75"/>
  <c r="C45" i="75"/>
  <c r="C46" i="75"/>
  <c r="C47" i="75"/>
  <c r="Q47" i="79" l="1"/>
  <c r="L10" i="76"/>
  <c r="M46" i="74"/>
  <c r="M47" i="74"/>
  <c r="M48" i="74"/>
  <c r="M45" i="74"/>
  <c r="K46" i="74"/>
  <c r="K47" i="74"/>
  <c r="M46" i="73"/>
  <c r="M47" i="73"/>
  <c r="M48" i="73"/>
  <c r="K46" i="73"/>
  <c r="K47" i="73"/>
  <c r="K48" i="73"/>
  <c r="J8" i="72"/>
  <c r="H8" i="72"/>
  <c r="L8" i="72" s="1"/>
  <c r="F8" i="72"/>
  <c r="N8" i="72" s="1"/>
  <c r="D8" i="72"/>
  <c r="B8" i="72"/>
  <c r="K36" i="72"/>
  <c r="K37" i="72"/>
  <c r="K38" i="72"/>
  <c r="K39" i="72"/>
  <c r="K40" i="72"/>
  <c r="K41" i="72"/>
  <c r="K42" i="72"/>
  <c r="K43" i="72"/>
  <c r="K44" i="72"/>
  <c r="K45" i="72"/>
  <c r="K46" i="72"/>
  <c r="K47" i="72"/>
  <c r="I36" i="72"/>
  <c r="I37" i="72"/>
  <c r="I38" i="72"/>
  <c r="I39" i="72"/>
  <c r="I40" i="72"/>
  <c r="I41" i="72"/>
  <c r="I42" i="72"/>
  <c r="I43" i="72"/>
  <c r="I44" i="72"/>
  <c r="I45" i="72"/>
  <c r="I46" i="72"/>
  <c r="I47" i="72"/>
  <c r="E36" i="72"/>
  <c r="E37" i="72"/>
  <c r="E38" i="72"/>
  <c r="E39" i="72"/>
  <c r="E40" i="72"/>
  <c r="E41" i="72"/>
  <c r="E42" i="72"/>
  <c r="E43" i="72"/>
  <c r="E44" i="72"/>
  <c r="E45" i="72"/>
  <c r="E46" i="72"/>
  <c r="E47" i="72"/>
  <c r="C36" i="72"/>
  <c r="C37" i="72"/>
  <c r="C38" i="72"/>
  <c r="C39" i="72"/>
  <c r="C40" i="72"/>
  <c r="C41" i="72"/>
  <c r="C42" i="72"/>
  <c r="C43" i="72"/>
  <c r="C44" i="72"/>
  <c r="C45" i="72"/>
  <c r="C46" i="72"/>
  <c r="C47" i="72"/>
  <c r="J8" i="71"/>
  <c r="C8" i="71"/>
  <c r="D8" i="71"/>
  <c r="E8" i="71"/>
  <c r="F8" i="71"/>
  <c r="G8" i="71"/>
  <c r="B8" i="71"/>
  <c r="J8" i="70"/>
  <c r="H8" i="70"/>
  <c r="D8" i="70"/>
  <c r="B8" i="70"/>
  <c r="K36" i="70"/>
  <c r="K37" i="70"/>
  <c r="K38" i="70"/>
  <c r="K39" i="70"/>
  <c r="K40" i="70"/>
  <c r="K41" i="70"/>
  <c r="K42" i="70"/>
  <c r="K43" i="70"/>
  <c r="K44" i="70"/>
  <c r="K45" i="70"/>
  <c r="K46" i="70"/>
  <c r="K47" i="70"/>
  <c r="I36" i="70"/>
  <c r="I37" i="70"/>
  <c r="I38" i="70"/>
  <c r="I39" i="70"/>
  <c r="I40" i="70"/>
  <c r="I41" i="70"/>
  <c r="I42" i="70"/>
  <c r="I43" i="70"/>
  <c r="I44" i="70"/>
  <c r="I45" i="70"/>
  <c r="I46" i="70"/>
  <c r="I47" i="70"/>
  <c r="G45" i="70"/>
  <c r="G46" i="70"/>
  <c r="G47" i="70"/>
  <c r="E36" i="70"/>
  <c r="E37" i="70"/>
  <c r="E38" i="70"/>
  <c r="E39" i="70"/>
  <c r="E40" i="70"/>
  <c r="E41" i="70"/>
  <c r="E42" i="70"/>
  <c r="E43" i="70"/>
  <c r="E44" i="70"/>
  <c r="E45" i="70"/>
  <c r="E46" i="70"/>
  <c r="E47" i="70"/>
  <c r="C36" i="70"/>
  <c r="C37" i="70"/>
  <c r="C38" i="70"/>
  <c r="C39" i="70"/>
  <c r="C40" i="70"/>
  <c r="C41" i="70"/>
  <c r="C42" i="70"/>
  <c r="C43" i="70"/>
  <c r="C44" i="70"/>
  <c r="C45" i="70"/>
  <c r="C46" i="70"/>
  <c r="C47" i="70"/>
  <c r="C8" i="87"/>
  <c r="D8" i="87"/>
  <c r="E8" i="87"/>
  <c r="F8" i="87"/>
  <c r="G8" i="87"/>
  <c r="H8" i="87"/>
  <c r="I8" i="87"/>
  <c r="B8" i="87"/>
  <c r="D7" i="68" l="1"/>
  <c r="E8" i="68"/>
  <c r="D8" i="68"/>
  <c r="C8" i="68"/>
  <c r="B8" i="68"/>
  <c r="F8" i="68" s="1"/>
  <c r="H8" i="97"/>
  <c r="F8" i="97"/>
  <c r="D8" i="97"/>
  <c r="B8" i="97"/>
  <c r="I45" i="97"/>
  <c r="I46" i="97"/>
  <c r="I47" i="97"/>
  <c r="G45" i="97"/>
  <c r="G46" i="97"/>
  <c r="G47" i="97"/>
  <c r="E45" i="97"/>
  <c r="E46" i="97"/>
  <c r="E47" i="97"/>
  <c r="C45" i="97"/>
  <c r="C46" i="97"/>
  <c r="C47" i="97"/>
  <c r="N8" i="83"/>
  <c r="J8" i="83"/>
  <c r="H8" i="83"/>
  <c r="F8" i="83"/>
  <c r="D8" i="83"/>
  <c r="B8" i="83"/>
  <c r="O45" i="83"/>
  <c r="O46" i="83"/>
  <c r="O47" i="83"/>
  <c r="M45" i="83"/>
  <c r="M46" i="83"/>
  <c r="M47" i="83"/>
  <c r="K45" i="83"/>
  <c r="K46" i="83"/>
  <c r="K47" i="83"/>
  <c r="I45" i="83"/>
  <c r="I46" i="83"/>
  <c r="I47" i="83"/>
  <c r="G45" i="83"/>
  <c r="G46" i="83"/>
  <c r="G47" i="83"/>
  <c r="E45" i="83"/>
  <c r="E46" i="83"/>
  <c r="E47" i="83"/>
  <c r="C45" i="83"/>
  <c r="C46" i="83"/>
  <c r="C47" i="83"/>
  <c r="P9" i="69"/>
  <c r="N9" i="69"/>
  <c r="L9" i="69"/>
  <c r="J9" i="69"/>
  <c r="H9" i="69"/>
  <c r="F9" i="69"/>
  <c r="D9" i="69"/>
  <c r="B9" i="69"/>
  <c r="Q46" i="69"/>
  <c r="Q47" i="69"/>
  <c r="Q48" i="69"/>
  <c r="O46" i="69"/>
  <c r="O47" i="69"/>
  <c r="O48" i="69"/>
  <c r="M46" i="69"/>
  <c r="M47" i="69"/>
  <c r="M48" i="69"/>
  <c r="K46" i="69"/>
  <c r="K47" i="69"/>
  <c r="K48" i="69"/>
  <c r="I46" i="69"/>
  <c r="I47" i="69"/>
  <c r="I48" i="69"/>
  <c r="G46" i="69"/>
  <c r="G47" i="69"/>
  <c r="G48" i="69"/>
  <c r="E46" i="69"/>
  <c r="E47" i="69"/>
  <c r="E48" i="69"/>
  <c r="C46" i="69"/>
  <c r="C47" i="69"/>
  <c r="C48" i="69"/>
  <c r="H8" i="99" l="1"/>
  <c r="F8" i="99"/>
  <c r="D8" i="99"/>
  <c r="B8" i="99"/>
  <c r="J8" i="99" s="1"/>
  <c r="I45" i="99"/>
  <c r="I46" i="99"/>
  <c r="I47" i="99"/>
  <c r="G45" i="99"/>
  <c r="G46" i="99"/>
  <c r="G47" i="99"/>
  <c r="E45" i="99"/>
  <c r="E46" i="99"/>
  <c r="E47" i="99"/>
  <c r="C45" i="99"/>
  <c r="C46" i="99"/>
  <c r="C47" i="99"/>
  <c r="L9" i="98"/>
  <c r="J9" i="98"/>
  <c r="H9" i="98"/>
  <c r="F9" i="98"/>
  <c r="D9" i="98"/>
  <c r="B9" i="98"/>
  <c r="I46" i="98"/>
  <c r="I47" i="98"/>
  <c r="I48" i="98"/>
  <c r="G46" i="98"/>
  <c r="G47" i="98"/>
  <c r="G48" i="98"/>
  <c r="E46" i="98"/>
  <c r="E47" i="98"/>
  <c r="E48" i="98"/>
  <c r="C46" i="98"/>
  <c r="C47" i="98"/>
  <c r="C48" i="98"/>
  <c r="E8" i="50"/>
  <c r="D8" i="50"/>
  <c r="C8" i="50"/>
  <c r="F8" i="50" s="1"/>
  <c r="B8" i="50"/>
  <c r="H8" i="96"/>
  <c r="F8" i="96"/>
  <c r="D8" i="96"/>
  <c r="B8" i="96"/>
  <c r="I45" i="96"/>
  <c r="I46" i="96"/>
  <c r="I47" i="96"/>
  <c r="G45" i="96"/>
  <c r="G46" i="96"/>
  <c r="G47" i="96"/>
  <c r="E45" i="96"/>
  <c r="E46" i="96"/>
  <c r="E47" i="96"/>
  <c r="C45" i="96"/>
  <c r="C46" i="96"/>
  <c r="C47" i="96"/>
  <c r="E8" i="49"/>
  <c r="D8" i="49"/>
  <c r="C8" i="49"/>
  <c r="B8" i="49"/>
  <c r="F45" i="49"/>
  <c r="F46" i="49"/>
  <c r="F47" i="49"/>
  <c r="H8" i="95"/>
  <c r="F8" i="95"/>
  <c r="D8" i="95"/>
  <c r="B8" i="95"/>
  <c r="I45" i="95"/>
  <c r="I46" i="95"/>
  <c r="I47" i="95"/>
  <c r="G45" i="95"/>
  <c r="G46" i="95"/>
  <c r="G47" i="95"/>
  <c r="E45" i="95"/>
  <c r="E46" i="95"/>
  <c r="E47" i="95"/>
  <c r="C45" i="95"/>
  <c r="C46" i="95"/>
  <c r="C47" i="95"/>
  <c r="F8" i="49" l="1"/>
  <c r="H8" i="61"/>
  <c r="J8" i="61" s="1"/>
  <c r="F8" i="61"/>
  <c r="D8" i="61"/>
  <c r="B8" i="61"/>
  <c r="B7" i="61"/>
  <c r="I45" i="61"/>
  <c r="I46" i="61"/>
  <c r="I47" i="61"/>
  <c r="G45" i="61"/>
  <c r="G46" i="61"/>
  <c r="G47" i="61"/>
  <c r="E45" i="61"/>
  <c r="E46" i="61"/>
  <c r="E47" i="61"/>
  <c r="C45" i="61"/>
  <c r="C46" i="61"/>
  <c r="C47" i="61"/>
  <c r="L8" i="58" l="1"/>
  <c r="J8" i="58"/>
  <c r="H8" i="58"/>
  <c r="F8" i="58"/>
  <c r="D8" i="58"/>
  <c r="B8" i="58"/>
  <c r="B7" i="58"/>
  <c r="M44" i="58"/>
  <c r="M45" i="58"/>
  <c r="M46" i="58"/>
  <c r="K44" i="58"/>
  <c r="K45" i="58"/>
  <c r="K46" i="58"/>
  <c r="I44" i="58"/>
  <c r="I45" i="58"/>
  <c r="I46" i="58"/>
  <c r="G44" i="58"/>
  <c r="G45" i="58"/>
  <c r="G46" i="58"/>
  <c r="E44" i="58"/>
  <c r="E45" i="58"/>
  <c r="E46" i="58"/>
  <c r="C44" i="58"/>
  <c r="C45" i="58"/>
  <c r="C46" i="58"/>
  <c r="R7" i="94"/>
  <c r="H7" i="90"/>
  <c r="I8" i="90" s="1"/>
  <c r="F7" i="90"/>
  <c r="G8" i="90" s="1"/>
  <c r="D7" i="90"/>
  <c r="E8" i="90" s="1"/>
  <c r="B7" i="90"/>
  <c r="C8" i="90" s="1"/>
  <c r="H7" i="52"/>
  <c r="F7" i="52"/>
  <c r="D7" i="52"/>
  <c r="B8" i="52"/>
  <c r="B7" i="52"/>
  <c r="C8" i="52" s="1"/>
  <c r="H8" i="51"/>
  <c r="H7" i="51"/>
  <c r="F7" i="51"/>
  <c r="D7" i="51"/>
  <c r="B7" i="51"/>
  <c r="R8" i="94"/>
  <c r="S44" i="94"/>
  <c r="S45" i="94"/>
  <c r="S46" i="94"/>
  <c r="S47" i="94"/>
  <c r="H8" i="90"/>
  <c r="F8" i="90"/>
  <c r="D8" i="90"/>
  <c r="B8" i="90"/>
  <c r="I42" i="90"/>
  <c r="I43" i="90"/>
  <c r="I44" i="90"/>
  <c r="I45" i="90"/>
  <c r="I46" i="90"/>
  <c r="I47" i="90"/>
  <c r="G42" i="90"/>
  <c r="G43" i="90"/>
  <c r="G44" i="90"/>
  <c r="G45" i="90"/>
  <c r="G46" i="90"/>
  <c r="G47" i="90"/>
  <c r="E42" i="90"/>
  <c r="E43" i="90"/>
  <c r="E44" i="90"/>
  <c r="E45" i="90"/>
  <c r="E46" i="90"/>
  <c r="E47" i="90"/>
  <c r="C42" i="90"/>
  <c r="C43" i="90"/>
  <c r="C44" i="90"/>
  <c r="C45" i="90"/>
  <c r="C46" i="90"/>
  <c r="C47" i="90"/>
  <c r="J8" i="52"/>
  <c r="H8" i="52"/>
  <c r="F8" i="52"/>
  <c r="D8" i="52"/>
  <c r="I45" i="52"/>
  <c r="I46" i="52"/>
  <c r="I47" i="52"/>
  <c r="G45" i="52"/>
  <c r="G46" i="52"/>
  <c r="G47" i="52"/>
  <c r="E45" i="52"/>
  <c r="E46" i="52"/>
  <c r="E47" i="52"/>
  <c r="C45" i="52"/>
  <c r="C46" i="52"/>
  <c r="C47" i="52"/>
  <c r="I36" i="51"/>
  <c r="I37" i="51"/>
  <c r="I38" i="51"/>
  <c r="I39" i="51"/>
  <c r="I40" i="51"/>
  <c r="I42" i="51"/>
  <c r="I43" i="51"/>
  <c r="I44" i="51"/>
  <c r="I45" i="51"/>
  <c r="I46" i="51"/>
  <c r="I47" i="51"/>
  <c r="G36" i="51"/>
  <c r="G37" i="51"/>
  <c r="G38" i="51"/>
  <c r="G39" i="51"/>
  <c r="G40" i="51"/>
  <c r="G42" i="51"/>
  <c r="G43" i="51"/>
  <c r="G44" i="51"/>
  <c r="G45" i="51"/>
  <c r="G46" i="51"/>
  <c r="G47" i="51"/>
  <c r="E36" i="51"/>
  <c r="E37" i="51"/>
  <c r="E38" i="51"/>
  <c r="E39" i="51"/>
  <c r="E40" i="51"/>
  <c r="E42" i="51"/>
  <c r="E43" i="51"/>
  <c r="E44" i="51"/>
  <c r="E45" i="51"/>
  <c r="E46" i="51"/>
  <c r="E47" i="51"/>
  <c r="C36" i="51"/>
  <c r="C37" i="51"/>
  <c r="C38" i="51"/>
  <c r="C39" i="51"/>
  <c r="C40" i="51"/>
  <c r="C42" i="51"/>
  <c r="C43" i="51"/>
  <c r="C44" i="51"/>
  <c r="C45" i="51"/>
  <c r="C46" i="51"/>
  <c r="C47" i="51"/>
  <c r="J8" i="51"/>
  <c r="F8" i="51"/>
  <c r="D8" i="51"/>
  <c r="B8" i="51"/>
  <c r="J9" i="89"/>
  <c r="F9" i="89"/>
  <c r="D9" i="89"/>
  <c r="B8" i="89"/>
  <c r="B9" i="89"/>
  <c r="L46" i="89"/>
  <c r="L47" i="89"/>
  <c r="L48" i="89"/>
  <c r="G46" i="89"/>
  <c r="G47" i="89"/>
  <c r="G48" i="89"/>
  <c r="E46" i="89"/>
  <c r="E47" i="89"/>
  <c r="E48" i="89"/>
  <c r="C46" i="89"/>
  <c r="C47" i="89"/>
  <c r="C48" i="89"/>
  <c r="C8" i="51" l="1"/>
  <c r="I8" i="51"/>
  <c r="C8" i="58"/>
  <c r="S8" i="94"/>
  <c r="I8" i="52"/>
  <c r="E8" i="52"/>
  <c r="G8" i="52"/>
  <c r="E8" i="51"/>
  <c r="G8" i="51"/>
  <c r="J9" i="82"/>
  <c r="P8" i="78"/>
  <c r="N8" i="78"/>
  <c r="L9" i="79"/>
  <c r="Y10" i="76"/>
  <c r="H9" i="71"/>
  <c r="J8" i="97"/>
  <c r="N8" i="58"/>
  <c r="P8" i="58" s="1"/>
  <c r="J12" i="95"/>
  <c r="J13" i="95"/>
  <c r="K25" i="95" s="1"/>
  <c r="J14" i="95"/>
  <c r="J15" i="95"/>
  <c r="K27" i="95" s="1"/>
  <c r="J16" i="95"/>
  <c r="J17" i="95"/>
  <c r="J18" i="95"/>
  <c r="J19" i="95"/>
  <c r="J20" i="95"/>
  <c r="C21" i="95"/>
  <c r="E21" i="95"/>
  <c r="G21" i="95"/>
  <c r="I21" i="95"/>
  <c r="J21" i="95"/>
  <c r="K21" i="95"/>
  <c r="C22" i="95"/>
  <c r="E22" i="95"/>
  <c r="G22" i="95"/>
  <c r="I22" i="95"/>
  <c r="J22" i="95"/>
  <c r="K22" i="95" s="1"/>
  <c r="C23" i="95"/>
  <c r="E23" i="95"/>
  <c r="G23" i="95"/>
  <c r="I23" i="95"/>
  <c r="J23" i="95"/>
  <c r="K23" i="95"/>
  <c r="C24" i="95"/>
  <c r="E24" i="95"/>
  <c r="G24" i="95"/>
  <c r="I24" i="95"/>
  <c r="J24" i="95"/>
  <c r="C25" i="95"/>
  <c r="E25" i="95"/>
  <c r="G25" i="95"/>
  <c r="I25" i="95"/>
  <c r="J25" i="95"/>
  <c r="C26" i="95"/>
  <c r="E26" i="95"/>
  <c r="G26" i="95"/>
  <c r="I26" i="95"/>
  <c r="J26" i="95"/>
  <c r="C27" i="95"/>
  <c r="E27" i="95"/>
  <c r="G27" i="95"/>
  <c r="I27" i="95"/>
  <c r="J27" i="95"/>
  <c r="C28" i="95"/>
  <c r="E28" i="95"/>
  <c r="G28" i="95"/>
  <c r="I28" i="95"/>
  <c r="J28" i="95"/>
  <c r="C29" i="95"/>
  <c r="E29" i="95"/>
  <c r="G29" i="95"/>
  <c r="I29" i="95"/>
  <c r="J29" i="95"/>
  <c r="C30" i="95"/>
  <c r="E30" i="95"/>
  <c r="G30" i="95"/>
  <c r="I30" i="95"/>
  <c r="J30" i="95"/>
  <c r="C31" i="95"/>
  <c r="E31" i="95"/>
  <c r="G31" i="95"/>
  <c r="I31" i="95"/>
  <c r="J31" i="95"/>
  <c r="C32" i="95"/>
  <c r="E32" i="95"/>
  <c r="G32" i="95"/>
  <c r="I32" i="95"/>
  <c r="J32" i="95"/>
  <c r="C33" i="95"/>
  <c r="E33" i="95"/>
  <c r="G33" i="95"/>
  <c r="I33" i="95"/>
  <c r="J33" i="95"/>
  <c r="K45" i="95" s="1"/>
  <c r="C34" i="95"/>
  <c r="E34" i="95"/>
  <c r="G34" i="95"/>
  <c r="I34" i="95"/>
  <c r="J34" i="95"/>
  <c r="K46" i="95" s="1"/>
  <c r="C35" i="95"/>
  <c r="E35" i="95"/>
  <c r="G35" i="95"/>
  <c r="I35" i="95"/>
  <c r="J35" i="95"/>
  <c r="K47" i="95" s="1"/>
  <c r="C36" i="95"/>
  <c r="E36" i="95"/>
  <c r="G36" i="95"/>
  <c r="I36" i="95"/>
  <c r="J36" i="95"/>
  <c r="K48" i="95" s="1"/>
  <c r="K36" i="95" l="1"/>
  <c r="M9" i="82"/>
  <c r="P9" i="82"/>
  <c r="Q9" i="82"/>
  <c r="S9" i="82"/>
  <c r="G9" i="82"/>
  <c r="D9" i="82"/>
  <c r="L8" i="78"/>
  <c r="N9" i="79"/>
  <c r="P9" i="79"/>
  <c r="AA10" i="76"/>
  <c r="L8" i="75"/>
  <c r="N8" i="75" s="1"/>
  <c r="P8" i="75"/>
  <c r="H8" i="71"/>
  <c r="F8" i="70"/>
  <c r="L8" i="70"/>
  <c r="J8" i="87"/>
  <c r="L8" i="83"/>
  <c r="K29" i="95"/>
  <c r="K28" i="95"/>
  <c r="K33" i="95"/>
  <c r="K30" i="95"/>
  <c r="K35" i="95"/>
  <c r="K24" i="95"/>
  <c r="K26" i="95"/>
  <c r="K34" i="95"/>
  <c r="K32" i="95"/>
  <c r="K31" i="95"/>
  <c r="U9" i="82" l="1"/>
  <c r="N8" i="70"/>
  <c r="F24" i="68"/>
  <c r="F25" i="68"/>
  <c r="F26" i="68"/>
  <c r="F27" i="68"/>
  <c r="F28" i="68"/>
  <c r="F29" i="68"/>
  <c r="F30" i="68"/>
  <c r="F31" i="68"/>
  <c r="F32" i="68"/>
  <c r="F33" i="68"/>
  <c r="G45" i="68" s="1"/>
  <c r="F34" i="68"/>
  <c r="G46" i="68" s="1"/>
  <c r="F35" i="68"/>
  <c r="G47" i="68" s="1"/>
  <c r="F36" i="68"/>
  <c r="G48" i="68" s="1"/>
  <c r="F37" i="68"/>
  <c r="G49" i="68" s="1"/>
  <c r="F38" i="68"/>
  <c r="G50" i="68" s="1"/>
  <c r="F39" i="68"/>
  <c r="F40" i="68"/>
  <c r="F41" i="68"/>
  <c r="F42" i="68"/>
  <c r="F43" i="68"/>
  <c r="F44" i="68"/>
  <c r="G44" i="68" s="1"/>
  <c r="J24" i="97"/>
  <c r="J25" i="97"/>
  <c r="J26" i="97"/>
  <c r="J27" i="97"/>
  <c r="J28" i="97"/>
  <c r="J29" i="97"/>
  <c r="J30" i="97"/>
  <c r="J31" i="97"/>
  <c r="J32" i="97"/>
  <c r="J33" i="97"/>
  <c r="K45" i="97" s="1"/>
  <c r="J34" i="97"/>
  <c r="K46" i="97" s="1"/>
  <c r="J35" i="97"/>
  <c r="K47" i="97" s="1"/>
  <c r="J36" i="97"/>
  <c r="K48" i="97" s="1"/>
  <c r="J37" i="97"/>
  <c r="K49" i="97" s="1"/>
  <c r="J38" i="97"/>
  <c r="K50" i="97" s="1"/>
  <c r="J39" i="97"/>
  <c r="J40" i="97"/>
  <c r="J41" i="97"/>
  <c r="J42" i="97"/>
  <c r="J43" i="97"/>
  <c r="J44" i="97"/>
  <c r="I24" i="97"/>
  <c r="I25" i="97"/>
  <c r="I26" i="97"/>
  <c r="I27" i="97"/>
  <c r="I28" i="97"/>
  <c r="I29" i="97"/>
  <c r="I30" i="97"/>
  <c r="I31" i="97"/>
  <c r="I32" i="97"/>
  <c r="I33" i="97"/>
  <c r="I34" i="97"/>
  <c r="I35" i="97"/>
  <c r="G24" i="97"/>
  <c r="G25" i="97"/>
  <c r="G26" i="97"/>
  <c r="G27" i="97"/>
  <c r="G28" i="97"/>
  <c r="G29" i="97"/>
  <c r="G30" i="97"/>
  <c r="G31" i="97"/>
  <c r="G32" i="97"/>
  <c r="G33" i="97"/>
  <c r="G34" i="97"/>
  <c r="G35" i="97"/>
  <c r="E24" i="97"/>
  <c r="E25" i="97"/>
  <c r="E26" i="97"/>
  <c r="E27" i="97"/>
  <c r="E28" i="97"/>
  <c r="E29" i="97"/>
  <c r="E30" i="97"/>
  <c r="E31" i="97"/>
  <c r="E32" i="97"/>
  <c r="E33" i="97"/>
  <c r="E34" i="97"/>
  <c r="E35" i="97"/>
  <c r="G42" i="68" l="1"/>
  <c r="G38" i="68"/>
  <c r="G37" i="68"/>
  <c r="G36" i="68"/>
  <c r="G40" i="68"/>
  <c r="G41" i="68"/>
  <c r="G39" i="68"/>
  <c r="G43" i="68"/>
  <c r="J37" i="95"/>
  <c r="K49" i="95" s="1"/>
  <c r="J38" i="95"/>
  <c r="K50" i="95" s="1"/>
  <c r="J39" i="95"/>
  <c r="J40" i="95"/>
  <c r="J41" i="95"/>
  <c r="J42" i="95"/>
  <c r="J43" i="95"/>
  <c r="J44" i="95"/>
  <c r="F39" i="49"/>
  <c r="F40" i="49"/>
  <c r="F41" i="49"/>
  <c r="F42" i="49"/>
  <c r="F43" i="49"/>
  <c r="F44" i="49"/>
  <c r="J27" i="96"/>
  <c r="J28" i="96"/>
  <c r="J29" i="96"/>
  <c r="J30" i="96"/>
  <c r="J31" i="96"/>
  <c r="J32" i="96"/>
  <c r="J33" i="96"/>
  <c r="K45" i="96" s="1"/>
  <c r="J34" i="96"/>
  <c r="K46" i="96" s="1"/>
  <c r="J35" i="96"/>
  <c r="K47" i="96" s="1"/>
  <c r="J36" i="96"/>
  <c r="K48" i="96" s="1"/>
  <c r="J37" i="96"/>
  <c r="K49" i="96" s="1"/>
  <c r="J38" i="96"/>
  <c r="K50" i="96" s="1"/>
  <c r="J39" i="96"/>
  <c r="J40" i="96"/>
  <c r="J41" i="96"/>
  <c r="J42" i="96"/>
  <c r="J43" i="96"/>
  <c r="J44" i="96"/>
  <c r="F36" i="50"/>
  <c r="G48" i="50" s="1"/>
  <c r="F37" i="50"/>
  <c r="G49" i="50" s="1"/>
  <c r="F38" i="50"/>
  <c r="G50" i="50" s="1"/>
  <c r="F39" i="50"/>
  <c r="F40" i="50"/>
  <c r="F41" i="50"/>
  <c r="F42" i="50"/>
  <c r="F43" i="50"/>
  <c r="F44" i="50"/>
  <c r="F24" i="50"/>
  <c r="F25" i="50"/>
  <c r="F26" i="50"/>
  <c r="F27" i="50"/>
  <c r="F28" i="50"/>
  <c r="F29" i="50"/>
  <c r="F30" i="50"/>
  <c r="F31" i="50"/>
  <c r="F32" i="50"/>
  <c r="F33" i="50"/>
  <c r="G45" i="50" s="1"/>
  <c r="F34" i="50"/>
  <c r="G46" i="50" s="1"/>
  <c r="F35" i="50"/>
  <c r="G47" i="50" s="1"/>
  <c r="I27" i="96"/>
  <c r="I28" i="96"/>
  <c r="I29" i="96"/>
  <c r="I30" i="96"/>
  <c r="I31" i="96"/>
  <c r="I32" i="96"/>
  <c r="I33" i="96"/>
  <c r="I34" i="96"/>
  <c r="I35" i="96"/>
  <c r="G27" i="96"/>
  <c r="G28" i="96"/>
  <c r="G29" i="96"/>
  <c r="G30" i="96"/>
  <c r="G31" i="96"/>
  <c r="G32" i="96"/>
  <c r="G33" i="96"/>
  <c r="G34" i="96"/>
  <c r="G35" i="96"/>
  <c r="E27" i="96"/>
  <c r="E28" i="96"/>
  <c r="E29" i="96"/>
  <c r="E30" i="96"/>
  <c r="E31" i="96"/>
  <c r="E32" i="96"/>
  <c r="E33" i="96"/>
  <c r="E34" i="96"/>
  <c r="E35" i="96"/>
  <c r="F24" i="49"/>
  <c r="F25" i="49"/>
  <c r="F26" i="49"/>
  <c r="F27" i="49"/>
  <c r="F28" i="49"/>
  <c r="F29" i="49"/>
  <c r="F30" i="49"/>
  <c r="F31" i="49"/>
  <c r="F32" i="49"/>
  <c r="F33" i="49"/>
  <c r="G45" i="49" s="1"/>
  <c r="F34" i="49"/>
  <c r="G46" i="49" s="1"/>
  <c r="F35" i="49"/>
  <c r="G47" i="49" s="1"/>
  <c r="I37" i="95"/>
  <c r="I38" i="95"/>
  <c r="G37" i="95"/>
  <c r="G38" i="95"/>
  <c r="E37" i="95"/>
  <c r="E38" i="95"/>
  <c r="P43" i="82"/>
  <c r="P44" i="82"/>
  <c r="P45" i="82"/>
  <c r="M43" i="82"/>
  <c r="M44" i="82"/>
  <c r="M45" i="82"/>
  <c r="J43" i="82"/>
  <c r="J44" i="82"/>
  <c r="J45" i="82"/>
  <c r="G43" i="82"/>
  <c r="G44" i="82"/>
  <c r="G45" i="82"/>
  <c r="D43" i="82"/>
  <c r="D44" i="82"/>
  <c r="D45" i="82"/>
  <c r="K42" i="80"/>
  <c r="K43" i="80"/>
  <c r="K44" i="80"/>
  <c r="I42" i="80"/>
  <c r="I43" i="80"/>
  <c r="I44" i="80"/>
  <c r="G42" i="80"/>
  <c r="G43" i="80"/>
  <c r="G44" i="80"/>
  <c r="E42" i="80"/>
  <c r="E43" i="80"/>
  <c r="E44" i="80"/>
  <c r="C42" i="80"/>
  <c r="C43" i="80"/>
  <c r="C44" i="80"/>
  <c r="K42" i="78"/>
  <c r="K43" i="78"/>
  <c r="K44" i="78"/>
  <c r="I42" i="78"/>
  <c r="I43" i="78"/>
  <c r="I44" i="78"/>
  <c r="G42" i="78"/>
  <c r="G43" i="78"/>
  <c r="G44" i="78"/>
  <c r="E42" i="78"/>
  <c r="E43" i="78"/>
  <c r="E44" i="78"/>
  <c r="C42" i="78"/>
  <c r="C43" i="78"/>
  <c r="C44" i="78"/>
  <c r="K42" i="77"/>
  <c r="K43" i="77"/>
  <c r="K44" i="77"/>
  <c r="I42" i="77"/>
  <c r="I43" i="77"/>
  <c r="I44" i="77"/>
  <c r="G42" i="77"/>
  <c r="G43" i="77"/>
  <c r="G44" i="77"/>
  <c r="E42" i="77"/>
  <c r="E43" i="77"/>
  <c r="E44" i="77"/>
  <c r="C42" i="77"/>
  <c r="C43" i="77"/>
  <c r="C44" i="77"/>
  <c r="K43" i="79"/>
  <c r="K44" i="79"/>
  <c r="K45" i="79"/>
  <c r="I43" i="79"/>
  <c r="I44" i="79"/>
  <c r="I45" i="79"/>
  <c r="G43" i="79"/>
  <c r="G44" i="79"/>
  <c r="G45" i="79"/>
  <c r="E43" i="79"/>
  <c r="E44" i="79"/>
  <c r="E45" i="79"/>
  <c r="C43" i="79"/>
  <c r="C44" i="79"/>
  <c r="C45" i="79"/>
  <c r="X44" i="76"/>
  <c r="X45" i="76"/>
  <c r="X46" i="76"/>
  <c r="V44" i="76"/>
  <c r="V45" i="76"/>
  <c r="V46" i="76"/>
  <c r="T44" i="76"/>
  <c r="T45" i="76"/>
  <c r="T46" i="76"/>
  <c r="R44" i="76"/>
  <c r="R45" i="76"/>
  <c r="R46" i="76"/>
  <c r="P44" i="76"/>
  <c r="P45" i="76"/>
  <c r="P46" i="76"/>
  <c r="K44" i="76"/>
  <c r="K45" i="76"/>
  <c r="K46" i="76"/>
  <c r="I44" i="76"/>
  <c r="I45" i="76"/>
  <c r="I46" i="76"/>
  <c r="G44" i="76"/>
  <c r="G45" i="76"/>
  <c r="G46" i="76"/>
  <c r="E44" i="76"/>
  <c r="E45" i="76"/>
  <c r="E46" i="76"/>
  <c r="C44" i="76"/>
  <c r="C45" i="76"/>
  <c r="C46" i="76"/>
  <c r="K42" i="75"/>
  <c r="K43" i="75"/>
  <c r="K44" i="75"/>
  <c r="I42" i="75"/>
  <c r="I43" i="75"/>
  <c r="I44" i="75"/>
  <c r="G42" i="75"/>
  <c r="G43" i="75"/>
  <c r="G44" i="75"/>
  <c r="E42" i="75"/>
  <c r="E43" i="75"/>
  <c r="E44" i="75"/>
  <c r="C42" i="75"/>
  <c r="C43" i="75"/>
  <c r="C44" i="75"/>
  <c r="Q42" i="75"/>
  <c r="Q43" i="75"/>
  <c r="Q44" i="75"/>
  <c r="M43" i="74"/>
  <c r="M44" i="74"/>
  <c r="M43" i="73"/>
  <c r="M44" i="73"/>
  <c r="M45" i="73"/>
  <c r="K43" i="73"/>
  <c r="K44" i="73"/>
  <c r="K45" i="73"/>
  <c r="K42" i="97"/>
  <c r="K43" i="97"/>
  <c r="K44" i="97"/>
  <c r="I42" i="97"/>
  <c r="I43" i="97"/>
  <c r="I44" i="97"/>
  <c r="G42" i="97"/>
  <c r="G43" i="97"/>
  <c r="G44" i="97"/>
  <c r="E42" i="97"/>
  <c r="E43" i="97"/>
  <c r="E44" i="97"/>
  <c r="C42" i="97"/>
  <c r="C43" i="97"/>
  <c r="C44" i="97"/>
  <c r="O42" i="83"/>
  <c r="O43" i="83"/>
  <c r="O44" i="83"/>
  <c r="K42" i="83"/>
  <c r="K43" i="83"/>
  <c r="K44" i="83"/>
  <c r="I42" i="83"/>
  <c r="I43" i="83"/>
  <c r="I44" i="83"/>
  <c r="G42" i="83"/>
  <c r="G43" i="83"/>
  <c r="G44" i="83"/>
  <c r="E42" i="83"/>
  <c r="E43" i="83"/>
  <c r="E44" i="83"/>
  <c r="C42" i="83"/>
  <c r="C43" i="83"/>
  <c r="C44" i="83"/>
  <c r="Q43" i="69"/>
  <c r="Q44" i="69"/>
  <c r="Q45" i="69"/>
  <c r="O43" i="69"/>
  <c r="O44" i="69"/>
  <c r="O45" i="69"/>
  <c r="M43" i="69"/>
  <c r="M44" i="69"/>
  <c r="M45" i="69"/>
  <c r="K43" i="69"/>
  <c r="K44" i="69"/>
  <c r="K45" i="69"/>
  <c r="I43" i="69"/>
  <c r="I44" i="69"/>
  <c r="I45" i="69"/>
  <c r="G43" i="69"/>
  <c r="G44" i="69"/>
  <c r="G45" i="69"/>
  <c r="E43" i="69"/>
  <c r="E44" i="69"/>
  <c r="E45" i="69"/>
  <c r="C43" i="69"/>
  <c r="C44" i="69"/>
  <c r="C45" i="69"/>
  <c r="J8" i="96" l="1"/>
  <c r="K37" i="95"/>
  <c r="J8" i="95"/>
  <c r="K38" i="95"/>
  <c r="G44" i="49"/>
  <c r="G43" i="49"/>
  <c r="G42" i="49"/>
  <c r="I42" i="99"/>
  <c r="I43" i="99"/>
  <c r="I44" i="99"/>
  <c r="G42" i="99"/>
  <c r="G43" i="99"/>
  <c r="G44" i="99"/>
  <c r="E42" i="99"/>
  <c r="E43" i="99"/>
  <c r="E44" i="99"/>
  <c r="C42" i="99"/>
  <c r="C43" i="99"/>
  <c r="C44" i="99"/>
  <c r="I43" i="98"/>
  <c r="I44" i="98"/>
  <c r="I45" i="98"/>
  <c r="G43" i="98"/>
  <c r="G44" i="98"/>
  <c r="G45" i="98"/>
  <c r="E43" i="98"/>
  <c r="E44" i="98"/>
  <c r="E45" i="98"/>
  <c r="C43" i="98"/>
  <c r="C44" i="98"/>
  <c r="C45" i="98"/>
  <c r="G42" i="50"/>
  <c r="G43" i="50"/>
  <c r="G44" i="50"/>
  <c r="K42" i="96"/>
  <c r="K43" i="96"/>
  <c r="K44" i="96"/>
  <c r="I42" i="96"/>
  <c r="I43" i="96"/>
  <c r="I44" i="96"/>
  <c r="G42" i="96"/>
  <c r="G43" i="96"/>
  <c r="G44" i="96"/>
  <c r="E42" i="96"/>
  <c r="E43" i="96"/>
  <c r="E44" i="96"/>
  <c r="C42" i="96"/>
  <c r="C43" i="96"/>
  <c r="C44" i="96"/>
  <c r="K42" i="95"/>
  <c r="K43" i="95"/>
  <c r="K44" i="95"/>
  <c r="I42" i="95"/>
  <c r="I43" i="95"/>
  <c r="I44" i="95"/>
  <c r="G42" i="95"/>
  <c r="G43" i="95"/>
  <c r="G44" i="95"/>
  <c r="E42" i="95"/>
  <c r="E43" i="95"/>
  <c r="E44" i="95"/>
  <c r="C42" i="95"/>
  <c r="C43" i="95"/>
  <c r="C44" i="95"/>
  <c r="I39" i="61"/>
  <c r="I40" i="61"/>
  <c r="I41" i="61"/>
  <c r="I42" i="61"/>
  <c r="I43" i="61"/>
  <c r="I44" i="61"/>
  <c r="G39" i="61"/>
  <c r="G40" i="61"/>
  <c r="G41" i="61"/>
  <c r="G42" i="61"/>
  <c r="G43" i="61"/>
  <c r="G44" i="61"/>
  <c r="E39" i="61"/>
  <c r="E40" i="61"/>
  <c r="E41" i="61"/>
  <c r="E42" i="61"/>
  <c r="E43" i="61"/>
  <c r="E44" i="61"/>
  <c r="C39" i="61"/>
  <c r="C40" i="61"/>
  <c r="C41" i="61"/>
  <c r="C42" i="61"/>
  <c r="C43" i="61"/>
  <c r="C44" i="61"/>
  <c r="M41" i="58"/>
  <c r="M42" i="58"/>
  <c r="M43" i="58"/>
  <c r="K41" i="58"/>
  <c r="K42" i="58"/>
  <c r="K43" i="58"/>
  <c r="I41" i="58"/>
  <c r="I42" i="58"/>
  <c r="I43" i="58"/>
  <c r="G41" i="58"/>
  <c r="G42" i="58"/>
  <c r="G43" i="58"/>
  <c r="E41" i="58"/>
  <c r="E42" i="58"/>
  <c r="E43" i="58"/>
  <c r="C41" i="58"/>
  <c r="C42" i="58"/>
  <c r="C43" i="58"/>
  <c r="S42" i="94"/>
  <c r="S43" i="94"/>
  <c r="I42" i="52"/>
  <c r="I43" i="52"/>
  <c r="I44" i="52"/>
  <c r="G42" i="52"/>
  <c r="G43" i="52"/>
  <c r="G44" i="52"/>
  <c r="E42" i="52"/>
  <c r="E43" i="52"/>
  <c r="E44" i="52"/>
  <c r="C42" i="52"/>
  <c r="C43" i="52"/>
  <c r="C44" i="52"/>
  <c r="L43" i="89"/>
  <c r="L44" i="89"/>
  <c r="L45" i="89"/>
  <c r="G43" i="89"/>
  <c r="G44" i="89"/>
  <c r="G45" i="89"/>
  <c r="E43" i="89"/>
  <c r="E44" i="89"/>
  <c r="E45" i="89"/>
  <c r="C43" i="89"/>
  <c r="C44" i="89"/>
  <c r="C45" i="89"/>
  <c r="S30" i="94" l="1"/>
  <c r="S31" i="94"/>
  <c r="S32" i="94"/>
  <c r="S33" i="94"/>
  <c r="S34" i="94"/>
  <c r="S35" i="94"/>
  <c r="S36" i="94"/>
  <c r="S37" i="94"/>
  <c r="S38" i="94"/>
  <c r="S39" i="94"/>
  <c r="S40" i="94"/>
  <c r="S41" i="94"/>
  <c r="L40" i="89"/>
  <c r="L41" i="89"/>
  <c r="L42" i="89"/>
  <c r="S40" i="82"/>
  <c r="S41" i="82"/>
  <c r="S42" i="82"/>
  <c r="P40" i="82"/>
  <c r="P41" i="82"/>
  <c r="P42" i="82"/>
  <c r="M40" i="82"/>
  <c r="M41" i="82"/>
  <c r="M42" i="82"/>
  <c r="J40" i="82"/>
  <c r="J41" i="82"/>
  <c r="J42" i="82"/>
  <c r="G40" i="82"/>
  <c r="G41" i="82"/>
  <c r="G42" i="82"/>
  <c r="D40" i="82"/>
  <c r="D41" i="82"/>
  <c r="D42" i="82"/>
  <c r="K39" i="80"/>
  <c r="K40" i="80"/>
  <c r="K41" i="80"/>
  <c r="I39" i="80"/>
  <c r="I40" i="80"/>
  <c r="I41" i="80"/>
  <c r="G39" i="80"/>
  <c r="G40" i="80"/>
  <c r="G41" i="80"/>
  <c r="E39" i="80"/>
  <c r="E40" i="80"/>
  <c r="E41" i="80"/>
  <c r="C39" i="80"/>
  <c r="C40" i="80"/>
  <c r="C41" i="80"/>
  <c r="K39" i="78"/>
  <c r="K40" i="78"/>
  <c r="K41" i="78"/>
  <c r="I39" i="78"/>
  <c r="I40" i="78"/>
  <c r="I41" i="78"/>
  <c r="G39" i="78"/>
  <c r="G40" i="78"/>
  <c r="G41" i="78"/>
  <c r="E39" i="78"/>
  <c r="E40" i="78"/>
  <c r="E41" i="78"/>
  <c r="C39" i="78"/>
  <c r="C40" i="78"/>
  <c r="C41" i="78"/>
  <c r="K39" i="77"/>
  <c r="K40" i="77"/>
  <c r="K41" i="77"/>
  <c r="I39" i="77"/>
  <c r="I40" i="77"/>
  <c r="I41" i="77"/>
  <c r="G39" i="77"/>
  <c r="G40" i="77"/>
  <c r="G41" i="77"/>
  <c r="E39" i="77"/>
  <c r="E40" i="77"/>
  <c r="E41" i="77"/>
  <c r="C39" i="77"/>
  <c r="C40" i="77"/>
  <c r="C41" i="77"/>
  <c r="K40" i="79"/>
  <c r="K41" i="79"/>
  <c r="K42" i="79"/>
  <c r="I40" i="79"/>
  <c r="I41" i="79"/>
  <c r="I42" i="79"/>
  <c r="G40" i="79"/>
  <c r="G41" i="79"/>
  <c r="G42" i="79"/>
  <c r="E40" i="79"/>
  <c r="E41" i="79"/>
  <c r="E42" i="79"/>
  <c r="C40" i="79"/>
  <c r="C41" i="79"/>
  <c r="C42" i="79"/>
  <c r="X41" i="76"/>
  <c r="X42" i="76"/>
  <c r="X43" i="76"/>
  <c r="V41" i="76"/>
  <c r="V42" i="76"/>
  <c r="V43" i="76"/>
  <c r="T41" i="76"/>
  <c r="T42" i="76"/>
  <c r="T43" i="76"/>
  <c r="R41" i="76"/>
  <c r="R42" i="76"/>
  <c r="R43" i="76"/>
  <c r="P41" i="76"/>
  <c r="P42" i="76"/>
  <c r="P43" i="76"/>
  <c r="K41" i="76"/>
  <c r="K42" i="76"/>
  <c r="K43" i="76"/>
  <c r="I41" i="76"/>
  <c r="I42" i="76"/>
  <c r="I43" i="76"/>
  <c r="G41" i="76"/>
  <c r="G42" i="76"/>
  <c r="G43" i="76"/>
  <c r="E41" i="76"/>
  <c r="E42" i="76"/>
  <c r="E43" i="76"/>
  <c r="C41" i="76"/>
  <c r="C42" i="76"/>
  <c r="C43" i="76"/>
  <c r="Q39" i="75"/>
  <c r="Q40" i="75"/>
  <c r="Q41" i="75"/>
  <c r="K39" i="75"/>
  <c r="K40" i="75"/>
  <c r="K41" i="75"/>
  <c r="I39" i="75"/>
  <c r="I40" i="75"/>
  <c r="I41" i="75"/>
  <c r="G39" i="75"/>
  <c r="G40" i="75"/>
  <c r="G41" i="75"/>
  <c r="E39" i="75"/>
  <c r="E40" i="75"/>
  <c r="E41" i="75"/>
  <c r="C39" i="75"/>
  <c r="C40" i="75"/>
  <c r="C41" i="75"/>
  <c r="M40" i="74"/>
  <c r="M41" i="74"/>
  <c r="M42" i="74"/>
  <c r="K40" i="74"/>
  <c r="K41" i="74"/>
  <c r="K42" i="74"/>
  <c r="M40" i="73"/>
  <c r="M41" i="73"/>
  <c r="M42" i="73"/>
  <c r="K40" i="73"/>
  <c r="K41" i="73"/>
  <c r="K42" i="73"/>
  <c r="U40" i="82" l="1"/>
  <c r="U42" i="82"/>
  <c r="U41" i="82"/>
  <c r="I39" i="96"/>
  <c r="I40" i="96"/>
  <c r="I41" i="96"/>
  <c r="G39" i="96"/>
  <c r="G40" i="96"/>
  <c r="G41" i="96"/>
  <c r="E39" i="96"/>
  <c r="E40" i="96"/>
  <c r="E41" i="96"/>
  <c r="C39" i="96"/>
  <c r="C40" i="96"/>
  <c r="C41" i="96"/>
  <c r="I39" i="95"/>
  <c r="I40" i="95"/>
  <c r="I41" i="95"/>
  <c r="G39" i="95"/>
  <c r="G40" i="95"/>
  <c r="G41" i="95"/>
  <c r="E39" i="95"/>
  <c r="E40" i="95"/>
  <c r="E41" i="95"/>
  <c r="C39" i="95"/>
  <c r="C40" i="95"/>
  <c r="C41" i="95"/>
  <c r="I39" i="97" l="1"/>
  <c r="I40" i="97"/>
  <c r="I41" i="97"/>
  <c r="G39" i="97"/>
  <c r="G40" i="97"/>
  <c r="G41" i="97"/>
  <c r="E39" i="97"/>
  <c r="E40" i="97"/>
  <c r="E41" i="97"/>
  <c r="C39" i="97"/>
  <c r="C40" i="97"/>
  <c r="C41" i="97"/>
  <c r="O39" i="83"/>
  <c r="O40" i="83"/>
  <c r="O41" i="83"/>
  <c r="K39" i="83"/>
  <c r="K40" i="83"/>
  <c r="K41" i="83"/>
  <c r="I39" i="83"/>
  <c r="I40" i="83"/>
  <c r="I41" i="83"/>
  <c r="G39" i="83"/>
  <c r="G40" i="83"/>
  <c r="G41" i="83"/>
  <c r="E39" i="83"/>
  <c r="E40" i="83"/>
  <c r="E41" i="83"/>
  <c r="C39" i="83"/>
  <c r="C40" i="83"/>
  <c r="C41" i="83"/>
  <c r="Q40" i="69"/>
  <c r="Q41" i="69"/>
  <c r="Q42" i="69"/>
  <c r="O40" i="69"/>
  <c r="O41" i="69"/>
  <c r="O42" i="69"/>
  <c r="M40" i="69"/>
  <c r="M41" i="69"/>
  <c r="M42" i="69"/>
  <c r="K40" i="69"/>
  <c r="K41" i="69"/>
  <c r="K42" i="69"/>
  <c r="I40" i="69"/>
  <c r="I41" i="69"/>
  <c r="I42" i="69"/>
  <c r="G40" i="69"/>
  <c r="G41" i="69"/>
  <c r="G42" i="69"/>
  <c r="E40" i="69"/>
  <c r="E41" i="69"/>
  <c r="E42" i="69"/>
  <c r="C40" i="69"/>
  <c r="C41" i="69"/>
  <c r="C42" i="69"/>
  <c r="I39" i="99"/>
  <c r="I40" i="99"/>
  <c r="I41" i="99"/>
  <c r="G39" i="99"/>
  <c r="G40" i="99"/>
  <c r="G41" i="99"/>
  <c r="E39" i="99"/>
  <c r="E40" i="99"/>
  <c r="E41" i="99"/>
  <c r="C39" i="99"/>
  <c r="C40" i="99"/>
  <c r="C41" i="99"/>
  <c r="I40" i="98" l="1"/>
  <c r="I41" i="98"/>
  <c r="I42" i="98"/>
  <c r="G40" i="98"/>
  <c r="G41" i="98"/>
  <c r="G42" i="98"/>
  <c r="E40" i="98"/>
  <c r="E41" i="98"/>
  <c r="E42" i="98"/>
  <c r="C40" i="98"/>
  <c r="C41" i="98"/>
  <c r="C42" i="98"/>
  <c r="O38" i="58"/>
  <c r="O39" i="58"/>
  <c r="O40" i="58"/>
  <c r="M38" i="58"/>
  <c r="M39" i="58"/>
  <c r="M40" i="58"/>
  <c r="K38" i="58"/>
  <c r="K39" i="58"/>
  <c r="K40" i="58"/>
  <c r="I38" i="58"/>
  <c r="I39" i="58"/>
  <c r="I40" i="58"/>
  <c r="G38" i="58"/>
  <c r="G39" i="58"/>
  <c r="G40" i="58"/>
  <c r="E38" i="58"/>
  <c r="E39" i="58"/>
  <c r="E40" i="58"/>
  <c r="C38" i="58"/>
  <c r="C39" i="58"/>
  <c r="C40" i="58"/>
  <c r="I39" i="90"/>
  <c r="I40" i="90"/>
  <c r="I41" i="90"/>
  <c r="G39" i="90"/>
  <c r="G40" i="90"/>
  <c r="G41" i="90"/>
  <c r="E39" i="90"/>
  <c r="E40" i="90"/>
  <c r="E41" i="90"/>
  <c r="C39" i="90"/>
  <c r="C40" i="90"/>
  <c r="C41" i="90"/>
  <c r="I39" i="52" l="1"/>
  <c r="I40" i="52"/>
  <c r="I41" i="52"/>
  <c r="G39" i="52"/>
  <c r="G40" i="52"/>
  <c r="G41" i="52"/>
  <c r="E39" i="52"/>
  <c r="E40" i="52"/>
  <c r="E41" i="52"/>
  <c r="C39" i="52"/>
  <c r="C40" i="52"/>
  <c r="C41" i="52"/>
  <c r="G40" i="89"/>
  <c r="G41" i="89"/>
  <c r="G42" i="89"/>
  <c r="E40" i="89"/>
  <c r="E41" i="89"/>
  <c r="E42" i="89"/>
  <c r="C40" i="89"/>
  <c r="C41" i="89"/>
  <c r="C42" i="89"/>
  <c r="J36" i="90" l="1"/>
  <c r="K48" i="90" s="1"/>
  <c r="J37" i="90"/>
  <c r="K49" i="90" s="1"/>
  <c r="J38" i="90"/>
  <c r="K50" i="90" s="1"/>
  <c r="G38" i="90"/>
  <c r="J8" i="90" l="1"/>
  <c r="K24" i="73"/>
  <c r="K27" i="73"/>
  <c r="K28" i="73"/>
  <c r="K33" i="73"/>
  <c r="M37" i="74" l="1"/>
  <c r="M38" i="74"/>
  <c r="M39" i="74"/>
  <c r="K37" i="74"/>
  <c r="K38" i="74"/>
  <c r="K39" i="74"/>
  <c r="M34" i="73"/>
  <c r="M35" i="73"/>
  <c r="M36" i="73"/>
  <c r="M37" i="73"/>
  <c r="M38" i="73"/>
  <c r="M39" i="73"/>
  <c r="K34" i="73"/>
  <c r="K35" i="73"/>
  <c r="K36" i="73"/>
  <c r="K37" i="73"/>
  <c r="K38" i="73"/>
  <c r="K39" i="73"/>
  <c r="S37" i="82" l="1"/>
  <c r="T49" i="82" s="1"/>
  <c r="S38" i="82"/>
  <c r="T50" i="82" s="1"/>
  <c r="S39" i="82"/>
  <c r="T51" i="82" s="1"/>
  <c r="P37" i="82"/>
  <c r="P38" i="82"/>
  <c r="P39" i="82"/>
  <c r="M37" i="82"/>
  <c r="M38" i="82"/>
  <c r="M39" i="82"/>
  <c r="J37" i="82"/>
  <c r="J38" i="82"/>
  <c r="J39" i="82"/>
  <c r="G37" i="82"/>
  <c r="G38" i="82"/>
  <c r="G39" i="82"/>
  <c r="D37" i="82"/>
  <c r="D38" i="82"/>
  <c r="D39" i="82"/>
  <c r="K36" i="81"/>
  <c r="L48" i="81" s="1"/>
  <c r="K37" i="81"/>
  <c r="L49" i="81" s="1"/>
  <c r="K38" i="81"/>
  <c r="L50" i="81" s="1"/>
  <c r="F36" i="81"/>
  <c r="G48" i="81" s="1"/>
  <c r="F37" i="81"/>
  <c r="G49" i="81" s="1"/>
  <c r="F38" i="81"/>
  <c r="G50" i="81" s="1"/>
  <c r="K36" i="80"/>
  <c r="K37" i="80"/>
  <c r="K38" i="80"/>
  <c r="I36" i="80"/>
  <c r="I37" i="80"/>
  <c r="I38" i="80"/>
  <c r="G36" i="80"/>
  <c r="G37" i="80"/>
  <c r="G38" i="80"/>
  <c r="E36" i="80"/>
  <c r="E37" i="80"/>
  <c r="E38" i="80"/>
  <c r="C36" i="80"/>
  <c r="C37" i="80"/>
  <c r="C38" i="80"/>
  <c r="K36" i="78"/>
  <c r="K37" i="78"/>
  <c r="K38" i="78"/>
  <c r="I36" i="78"/>
  <c r="I37" i="78"/>
  <c r="I38" i="78"/>
  <c r="G36" i="78"/>
  <c r="G37" i="78"/>
  <c r="G38" i="78"/>
  <c r="E36" i="78"/>
  <c r="E37" i="78"/>
  <c r="E38" i="78"/>
  <c r="C36" i="78"/>
  <c r="C37" i="78"/>
  <c r="C38" i="78"/>
  <c r="K36" i="77"/>
  <c r="K37" i="77"/>
  <c r="K38" i="77"/>
  <c r="I36" i="77"/>
  <c r="I37" i="77"/>
  <c r="I38" i="77"/>
  <c r="G36" i="77"/>
  <c r="G37" i="77"/>
  <c r="G38" i="77"/>
  <c r="E36" i="77"/>
  <c r="E37" i="77"/>
  <c r="E38" i="77"/>
  <c r="C36" i="77"/>
  <c r="C37" i="77"/>
  <c r="C38" i="77"/>
  <c r="K37" i="79"/>
  <c r="K38" i="79"/>
  <c r="K39" i="79"/>
  <c r="I37" i="79"/>
  <c r="I38" i="79"/>
  <c r="I39" i="79"/>
  <c r="G37" i="79"/>
  <c r="G38" i="79"/>
  <c r="G39" i="79"/>
  <c r="E37" i="79"/>
  <c r="E38" i="79"/>
  <c r="E39" i="79"/>
  <c r="C37" i="79"/>
  <c r="C38" i="79"/>
  <c r="C39" i="79"/>
  <c r="X38" i="76"/>
  <c r="X39" i="76"/>
  <c r="X40" i="76"/>
  <c r="V38" i="76"/>
  <c r="V39" i="76"/>
  <c r="V40" i="76"/>
  <c r="T38" i="76"/>
  <c r="T39" i="76"/>
  <c r="T40" i="76"/>
  <c r="R38" i="76"/>
  <c r="R39" i="76"/>
  <c r="R40" i="76"/>
  <c r="P38" i="76"/>
  <c r="P39" i="76"/>
  <c r="P40" i="76"/>
  <c r="K38" i="76"/>
  <c r="K39" i="76"/>
  <c r="K40" i="76"/>
  <c r="I38" i="76"/>
  <c r="I39" i="76"/>
  <c r="I40" i="76"/>
  <c r="G38" i="76"/>
  <c r="G39" i="76"/>
  <c r="G40" i="76"/>
  <c r="E38" i="76"/>
  <c r="E39" i="76"/>
  <c r="E40" i="76"/>
  <c r="C38" i="76"/>
  <c r="C39" i="76"/>
  <c r="C40" i="76"/>
  <c r="Q36" i="75"/>
  <c r="Q37" i="75"/>
  <c r="Q38" i="75"/>
  <c r="K36" i="75"/>
  <c r="K37" i="75"/>
  <c r="K38" i="75"/>
  <c r="I36" i="75"/>
  <c r="I37" i="75"/>
  <c r="I38" i="75"/>
  <c r="G36" i="75"/>
  <c r="G37" i="75"/>
  <c r="G38" i="75"/>
  <c r="E36" i="75"/>
  <c r="E37" i="75"/>
  <c r="E38" i="75"/>
  <c r="C36" i="75"/>
  <c r="C37" i="75"/>
  <c r="C38" i="75"/>
  <c r="I36" i="97"/>
  <c r="I37" i="97"/>
  <c r="I38" i="97"/>
  <c r="G36" i="97"/>
  <c r="G37" i="97"/>
  <c r="G38" i="97"/>
  <c r="E36" i="97"/>
  <c r="E37" i="97"/>
  <c r="E38" i="97"/>
  <c r="C36" i="97"/>
  <c r="C37" i="97"/>
  <c r="C38" i="97"/>
  <c r="U39" i="82" l="1"/>
  <c r="U38" i="82"/>
  <c r="U37" i="82"/>
  <c r="F8" i="81"/>
  <c r="K8" i="81"/>
  <c r="O36" i="83"/>
  <c r="O37" i="83"/>
  <c r="O38" i="83"/>
  <c r="K36" i="83"/>
  <c r="K37" i="83"/>
  <c r="K38" i="83"/>
  <c r="I36" i="83"/>
  <c r="I37" i="83"/>
  <c r="I38" i="83"/>
  <c r="G36" i="83"/>
  <c r="G37" i="83"/>
  <c r="G38" i="83"/>
  <c r="E36" i="83"/>
  <c r="E37" i="83"/>
  <c r="E38" i="83"/>
  <c r="C36" i="83"/>
  <c r="C37" i="83"/>
  <c r="C38" i="83"/>
  <c r="Q37" i="69"/>
  <c r="Q38" i="69"/>
  <c r="Q39" i="69"/>
  <c r="O37" i="69"/>
  <c r="O38" i="69"/>
  <c r="O39" i="69"/>
  <c r="M37" i="69"/>
  <c r="M38" i="69"/>
  <c r="M39" i="69"/>
  <c r="K37" i="69"/>
  <c r="K38" i="69"/>
  <c r="K39" i="69"/>
  <c r="I37" i="69"/>
  <c r="I38" i="69"/>
  <c r="I39" i="69"/>
  <c r="G37" i="69"/>
  <c r="G38" i="69"/>
  <c r="G39" i="69"/>
  <c r="E37" i="69"/>
  <c r="E38" i="69"/>
  <c r="E39" i="69"/>
  <c r="C37" i="69"/>
  <c r="C38" i="69"/>
  <c r="C39" i="69"/>
  <c r="I36" i="99" l="1"/>
  <c r="I37" i="99"/>
  <c r="I38" i="99"/>
  <c r="G36" i="99"/>
  <c r="G37" i="99"/>
  <c r="G38" i="99"/>
  <c r="E36" i="99"/>
  <c r="E37" i="99"/>
  <c r="E38" i="99"/>
  <c r="C36" i="99"/>
  <c r="C37" i="99"/>
  <c r="C38" i="99"/>
  <c r="I37" i="98"/>
  <c r="I38" i="98"/>
  <c r="I39" i="98"/>
  <c r="G37" i="98"/>
  <c r="G38" i="98"/>
  <c r="G39" i="98"/>
  <c r="E37" i="98"/>
  <c r="E38" i="98"/>
  <c r="E39" i="98"/>
  <c r="C37" i="98"/>
  <c r="C38" i="98"/>
  <c r="C39" i="98"/>
  <c r="I36" i="96" l="1"/>
  <c r="I37" i="96"/>
  <c r="I38" i="96"/>
  <c r="G36" i="96"/>
  <c r="G37" i="96"/>
  <c r="G38" i="96"/>
  <c r="E36" i="96"/>
  <c r="E37" i="96"/>
  <c r="E38" i="96"/>
  <c r="C36" i="96"/>
  <c r="C37" i="96"/>
  <c r="C38" i="96"/>
  <c r="F36" i="49"/>
  <c r="G48" i="49" s="1"/>
  <c r="F37" i="49"/>
  <c r="G49" i="49" s="1"/>
  <c r="F38" i="49"/>
  <c r="G50" i="49" s="1"/>
  <c r="C37" i="95"/>
  <c r="C38" i="95"/>
  <c r="I36" i="61"/>
  <c r="I37" i="61"/>
  <c r="I38" i="61"/>
  <c r="G36" i="61"/>
  <c r="G37" i="61"/>
  <c r="G38" i="61"/>
  <c r="E36" i="61"/>
  <c r="E37" i="61"/>
  <c r="E38" i="61"/>
  <c r="C36" i="61"/>
  <c r="C37" i="61"/>
  <c r="C38" i="61"/>
  <c r="O35" i="58"/>
  <c r="O36" i="58"/>
  <c r="O37" i="58"/>
  <c r="M35" i="58"/>
  <c r="M36" i="58"/>
  <c r="M37" i="58"/>
  <c r="K35" i="58"/>
  <c r="K36" i="58"/>
  <c r="K37" i="58"/>
  <c r="I35" i="58"/>
  <c r="I36" i="58"/>
  <c r="I37" i="58"/>
  <c r="G35" i="58"/>
  <c r="G36" i="58"/>
  <c r="G37" i="58"/>
  <c r="E35" i="58"/>
  <c r="E36" i="58"/>
  <c r="E37" i="58"/>
  <c r="C35" i="58"/>
  <c r="C36" i="58"/>
  <c r="C37" i="58"/>
  <c r="I36" i="90"/>
  <c r="I37" i="90"/>
  <c r="I38" i="90"/>
  <c r="G36" i="90"/>
  <c r="G37" i="90"/>
  <c r="E36" i="90"/>
  <c r="E37" i="90"/>
  <c r="E38" i="90"/>
  <c r="C36" i="90"/>
  <c r="C37" i="90"/>
  <c r="C38" i="90"/>
  <c r="I36" i="52"/>
  <c r="I37" i="52"/>
  <c r="I38" i="52"/>
  <c r="G36" i="52"/>
  <c r="G37" i="52"/>
  <c r="G38" i="52"/>
  <c r="E36" i="52"/>
  <c r="E37" i="52"/>
  <c r="E38" i="52"/>
  <c r="C36" i="52"/>
  <c r="C37" i="52"/>
  <c r="C38" i="52"/>
  <c r="L37" i="89"/>
  <c r="L38" i="89"/>
  <c r="L39" i="89"/>
  <c r="G37" i="89"/>
  <c r="G38" i="89"/>
  <c r="G39" i="89"/>
  <c r="E37" i="89"/>
  <c r="E38" i="89"/>
  <c r="E39" i="89"/>
  <c r="C37" i="89"/>
  <c r="C38" i="89"/>
  <c r="C39" i="89"/>
  <c r="J7" i="78" l="1"/>
  <c r="K8" i="78" s="1"/>
  <c r="H7" i="78"/>
  <c r="I8" i="78" s="1"/>
  <c r="F7" i="78"/>
  <c r="D7" i="78"/>
  <c r="E8" i="78" s="1"/>
  <c r="B7" i="78"/>
  <c r="P7" i="78" l="1"/>
  <c r="Q8" i="78" s="1"/>
  <c r="G8" i="78"/>
  <c r="N7" i="78"/>
  <c r="O8" i="78" s="1"/>
  <c r="C8" i="78"/>
  <c r="C7" i="68"/>
  <c r="E7" i="68"/>
  <c r="B7" i="68"/>
  <c r="C7" i="50" l="1"/>
  <c r="C7" i="49" l="1"/>
  <c r="B7" i="49"/>
  <c r="L33" i="75" l="1"/>
  <c r="M45" i="75" s="1"/>
  <c r="L8" i="74"/>
  <c r="M9" i="74" s="1"/>
  <c r="J8" i="74"/>
  <c r="K9" i="74" s="1"/>
  <c r="K8" i="74" l="1"/>
  <c r="M8" i="74"/>
  <c r="B6" i="49"/>
  <c r="P34" i="82" l="1"/>
  <c r="P35" i="82"/>
  <c r="P36" i="82"/>
  <c r="L33" i="80"/>
  <c r="M45" i="80" s="1"/>
  <c r="L34" i="80"/>
  <c r="M46" i="80" s="1"/>
  <c r="L35" i="80"/>
  <c r="M47" i="80" s="1"/>
  <c r="N33" i="78"/>
  <c r="O45" i="78" s="1"/>
  <c r="N34" i="78"/>
  <c r="O46" i="78" s="1"/>
  <c r="N35" i="78"/>
  <c r="O47" i="78" s="1"/>
  <c r="L33" i="78"/>
  <c r="M45" i="78" s="1"/>
  <c r="L34" i="78"/>
  <c r="M46" i="78" s="1"/>
  <c r="L35" i="78"/>
  <c r="M47" i="78" s="1"/>
  <c r="P33" i="78"/>
  <c r="Q45" i="78" s="1"/>
  <c r="P34" i="78"/>
  <c r="Q46" i="78" s="1"/>
  <c r="P35" i="78"/>
  <c r="Q47" i="78" s="1"/>
  <c r="N34" i="79"/>
  <c r="O46" i="79" s="1"/>
  <c r="N35" i="79"/>
  <c r="O47" i="79" s="1"/>
  <c r="N36" i="79"/>
  <c r="O48" i="79" s="1"/>
  <c r="L34" i="79"/>
  <c r="M46" i="79" s="1"/>
  <c r="L35" i="79"/>
  <c r="M47" i="79" s="1"/>
  <c r="L36" i="79"/>
  <c r="M48" i="79" s="1"/>
  <c r="K34" i="79"/>
  <c r="K35" i="79"/>
  <c r="K36" i="79"/>
  <c r="I34" i="79"/>
  <c r="I35" i="79"/>
  <c r="I36" i="79"/>
  <c r="G34" i="79"/>
  <c r="G35" i="79"/>
  <c r="G36" i="79"/>
  <c r="E34" i="79"/>
  <c r="E35" i="79"/>
  <c r="E36" i="79"/>
  <c r="C34" i="79"/>
  <c r="C35" i="79"/>
  <c r="C36" i="79"/>
  <c r="Y35" i="76"/>
  <c r="Z47" i="76" s="1"/>
  <c r="Y36" i="76"/>
  <c r="Z48" i="76" s="1"/>
  <c r="Y37" i="76"/>
  <c r="Z49" i="76" s="1"/>
  <c r="L34" i="75"/>
  <c r="M46" i="75" s="1"/>
  <c r="L35" i="75"/>
  <c r="M47" i="75" s="1"/>
  <c r="L8" i="73"/>
  <c r="M9" i="73" s="1"/>
  <c r="J8" i="73"/>
  <c r="K9" i="73" s="1"/>
  <c r="M34" i="74" l="1"/>
  <c r="M35" i="74"/>
  <c r="M36" i="74"/>
  <c r="K34" i="74" l="1"/>
  <c r="K35" i="74"/>
  <c r="K36" i="74"/>
  <c r="M8" i="73" l="1"/>
  <c r="K8" i="73"/>
  <c r="F33" i="72" l="1"/>
  <c r="G45" i="72" s="1"/>
  <c r="F34" i="72"/>
  <c r="G46" i="72" s="1"/>
  <c r="F35" i="72"/>
  <c r="G47" i="72" s="1"/>
  <c r="L33" i="72"/>
  <c r="M45" i="72" s="1"/>
  <c r="L34" i="72"/>
  <c r="M46" i="72" s="1"/>
  <c r="L35" i="72"/>
  <c r="M47" i="72" s="1"/>
  <c r="N33" i="72"/>
  <c r="O45" i="72" s="1"/>
  <c r="N34" i="72"/>
  <c r="O46" i="72" s="1"/>
  <c r="H33" i="71"/>
  <c r="I45" i="71" s="1"/>
  <c r="H34" i="71"/>
  <c r="I46" i="71" s="1"/>
  <c r="H35" i="71"/>
  <c r="I47" i="71" s="1"/>
  <c r="L33" i="70"/>
  <c r="M45" i="70" s="1"/>
  <c r="L34" i="70"/>
  <c r="M46" i="70" s="1"/>
  <c r="L35" i="70"/>
  <c r="M47" i="70" s="1"/>
  <c r="J33" i="61"/>
  <c r="K45" i="61" s="1"/>
  <c r="J34" i="61"/>
  <c r="K46" i="61" s="1"/>
  <c r="J35" i="61"/>
  <c r="K47" i="61" s="1"/>
  <c r="O32" i="58"/>
  <c r="O33" i="58"/>
  <c r="O34" i="58"/>
  <c r="M32" i="58"/>
  <c r="M33" i="58"/>
  <c r="M34" i="58"/>
  <c r="K32" i="58"/>
  <c r="K33" i="58"/>
  <c r="K34" i="58"/>
  <c r="I32" i="58"/>
  <c r="I33" i="58"/>
  <c r="I34" i="58"/>
  <c r="S29" i="94"/>
  <c r="S28" i="94"/>
  <c r="S27" i="94"/>
  <c r="S26" i="94"/>
  <c r="S25" i="94"/>
  <c r="S24" i="94"/>
  <c r="N35" i="72" l="1"/>
  <c r="O47" i="72" s="1"/>
  <c r="J35" i="90"/>
  <c r="K47" i="90" s="1"/>
  <c r="J33" i="52"/>
  <c r="K45" i="52" s="1"/>
  <c r="J34" i="52"/>
  <c r="K46" i="52" s="1"/>
  <c r="J35" i="52"/>
  <c r="K47" i="52" s="1"/>
  <c r="J33" i="51"/>
  <c r="K45" i="51" s="1"/>
  <c r="J34" i="51"/>
  <c r="K46" i="51" s="1"/>
  <c r="J35" i="51"/>
  <c r="K47" i="51" s="1"/>
  <c r="N32" i="78" l="1"/>
  <c r="O44" i="78" s="1"/>
  <c r="L32" i="78"/>
  <c r="M44" i="78" s="1"/>
  <c r="K33" i="78"/>
  <c r="O24" i="83"/>
  <c r="O23" i="83"/>
  <c r="L12" i="83"/>
  <c r="B6" i="50"/>
  <c r="D7" i="49"/>
  <c r="B8" i="79" l="1"/>
  <c r="C9" i="79" s="1"/>
  <c r="O7" i="75"/>
  <c r="P7" i="75" l="1"/>
  <c r="Q8" i="75"/>
  <c r="N7" i="58"/>
  <c r="O8" i="58" s="1"/>
  <c r="D7" i="99" l="1"/>
  <c r="E8" i="99" s="1"/>
  <c r="J33" i="99"/>
  <c r="K45" i="99" s="1"/>
  <c r="J34" i="99"/>
  <c r="K46" i="99" s="1"/>
  <c r="J35" i="99"/>
  <c r="K47" i="99" s="1"/>
  <c r="J30" i="99"/>
  <c r="K42" i="99" s="1"/>
  <c r="J31" i="99"/>
  <c r="K43" i="99" s="1"/>
  <c r="J32" i="99"/>
  <c r="K44" i="99" s="1"/>
  <c r="K33" i="81" l="1"/>
  <c r="L45" i="81" s="1"/>
  <c r="K34" i="81"/>
  <c r="L46" i="81" s="1"/>
  <c r="K35" i="81"/>
  <c r="L47" i="81" s="1"/>
  <c r="F33" i="81"/>
  <c r="G45" i="81" s="1"/>
  <c r="F34" i="81"/>
  <c r="G46" i="81" s="1"/>
  <c r="F35" i="81"/>
  <c r="G47" i="81" s="1"/>
  <c r="J7" i="80"/>
  <c r="K8" i="80" s="1"/>
  <c r="H7" i="80"/>
  <c r="I8" i="80" s="1"/>
  <c r="F7" i="80"/>
  <c r="G8" i="80" s="1"/>
  <c r="D7" i="80"/>
  <c r="E8" i="80" s="1"/>
  <c r="B7" i="80"/>
  <c r="C8" i="80" s="1"/>
  <c r="J6" i="80"/>
  <c r="K7" i="80" s="1"/>
  <c r="H6" i="80"/>
  <c r="F6" i="80"/>
  <c r="D6" i="80"/>
  <c r="B6" i="80"/>
  <c r="K33" i="80"/>
  <c r="K34" i="80"/>
  <c r="K35" i="80"/>
  <c r="I33" i="80"/>
  <c r="I34" i="80"/>
  <c r="I35" i="80"/>
  <c r="G33" i="80"/>
  <c r="G34" i="80"/>
  <c r="G35" i="80"/>
  <c r="E33" i="80"/>
  <c r="E34" i="80"/>
  <c r="E35" i="80"/>
  <c r="C33" i="80"/>
  <c r="C34" i="80"/>
  <c r="C35" i="80"/>
  <c r="J6" i="78"/>
  <c r="K7" i="78" s="1"/>
  <c r="H6" i="78"/>
  <c r="I7" i="78" s="1"/>
  <c r="F6" i="78"/>
  <c r="G7" i="78" s="1"/>
  <c r="D6" i="78"/>
  <c r="E7" i="78" s="1"/>
  <c r="B6" i="78"/>
  <c r="C7" i="78" s="1"/>
  <c r="K34" i="78"/>
  <c r="K35" i="78"/>
  <c r="I33" i="78"/>
  <c r="I34" i="78"/>
  <c r="I35" i="78"/>
  <c r="G33" i="78"/>
  <c r="G34" i="78"/>
  <c r="G35" i="78"/>
  <c r="E33" i="78"/>
  <c r="E34" i="78"/>
  <c r="E35" i="78"/>
  <c r="C33" i="78"/>
  <c r="C34" i="78"/>
  <c r="C35" i="78"/>
  <c r="J7" i="77"/>
  <c r="K8" i="77" s="1"/>
  <c r="H7" i="77"/>
  <c r="I8" i="77" s="1"/>
  <c r="F7" i="77"/>
  <c r="G8" i="77" s="1"/>
  <c r="D7" i="77"/>
  <c r="B7" i="77"/>
  <c r="C8" i="77" s="1"/>
  <c r="J6" i="77"/>
  <c r="K7" i="77" s="1"/>
  <c r="H6" i="77"/>
  <c r="I7" i="77" s="1"/>
  <c r="F6" i="77"/>
  <c r="G7" i="77" s="1"/>
  <c r="B6" i="77"/>
  <c r="C7" i="77" s="1"/>
  <c r="K33" i="77"/>
  <c r="K34" i="77"/>
  <c r="K35" i="77"/>
  <c r="I33" i="77"/>
  <c r="I34" i="77"/>
  <c r="I35" i="77"/>
  <c r="G33" i="77"/>
  <c r="G34" i="77"/>
  <c r="G35" i="77"/>
  <c r="E33" i="77"/>
  <c r="E34" i="77"/>
  <c r="E35" i="77"/>
  <c r="C33" i="77"/>
  <c r="C34" i="77"/>
  <c r="C35" i="77"/>
  <c r="J8" i="79"/>
  <c r="K9" i="79" s="1"/>
  <c r="H8" i="79"/>
  <c r="I9" i="79" s="1"/>
  <c r="F8" i="79"/>
  <c r="G9" i="79" s="1"/>
  <c r="D8" i="79"/>
  <c r="E9" i="79" s="1"/>
  <c r="J7" i="79"/>
  <c r="K8" i="79" s="1"/>
  <c r="H7" i="79"/>
  <c r="I8" i="79" s="1"/>
  <c r="F7" i="79"/>
  <c r="D7" i="79"/>
  <c r="B7" i="79"/>
  <c r="C8" i="79" s="1"/>
  <c r="E8" i="79" l="1"/>
  <c r="E7" i="77"/>
  <c r="E8" i="77"/>
  <c r="G8" i="79"/>
  <c r="C7" i="80"/>
  <c r="E7" i="80"/>
  <c r="G7" i="80"/>
  <c r="I7" i="80"/>
  <c r="L6" i="78"/>
  <c r="X35" i="76"/>
  <c r="X36" i="76"/>
  <c r="X37" i="76"/>
  <c r="V35" i="76"/>
  <c r="V36" i="76"/>
  <c r="V37" i="76"/>
  <c r="T35" i="76"/>
  <c r="T36" i="76"/>
  <c r="T37" i="76"/>
  <c r="R35" i="76"/>
  <c r="R36" i="76"/>
  <c r="R37" i="76"/>
  <c r="P35" i="76"/>
  <c r="P36" i="76"/>
  <c r="P37" i="76"/>
  <c r="K35" i="76"/>
  <c r="K36" i="76"/>
  <c r="K37" i="76"/>
  <c r="I35" i="76"/>
  <c r="I36" i="76"/>
  <c r="I37" i="76"/>
  <c r="G35" i="76"/>
  <c r="G36" i="76"/>
  <c r="G37" i="76"/>
  <c r="E35" i="76"/>
  <c r="E36" i="76"/>
  <c r="E37" i="76"/>
  <c r="C35" i="76"/>
  <c r="C36" i="76"/>
  <c r="C37" i="76"/>
  <c r="O6" i="75"/>
  <c r="Q7" i="75" s="1"/>
  <c r="Q33" i="75"/>
  <c r="Q34" i="75"/>
  <c r="Q35" i="75"/>
  <c r="K33" i="75"/>
  <c r="K34" i="75"/>
  <c r="K35" i="75"/>
  <c r="I33" i="75"/>
  <c r="I34" i="75"/>
  <c r="I35" i="75"/>
  <c r="G33" i="75"/>
  <c r="G34" i="75"/>
  <c r="G35" i="75"/>
  <c r="E33" i="75"/>
  <c r="E34" i="75"/>
  <c r="E35" i="75"/>
  <c r="C33" i="75"/>
  <c r="C34" i="75"/>
  <c r="C35" i="75"/>
  <c r="K33" i="72"/>
  <c r="K34" i="72"/>
  <c r="K35" i="72"/>
  <c r="I33" i="72"/>
  <c r="I34" i="72"/>
  <c r="I35" i="72"/>
  <c r="E33" i="72"/>
  <c r="E34" i="72"/>
  <c r="E35" i="72"/>
  <c r="C33" i="72"/>
  <c r="C34" i="72"/>
  <c r="C35" i="72"/>
  <c r="J7" i="71"/>
  <c r="J6" i="71"/>
  <c r="J7" i="70"/>
  <c r="K8" i="70" s="1"/>
  <c r="H7" i="70"/>
  <c r="I8" i="70" s="1"/>
  <c r="D7" i="70"/>
  <c r="E8" i="70" s="1"/>
  <c r="B7" i="70"/>
  <c r="C8" i="70" s="1"/>
  <c r="J6" i="70"/>
  <c r="H6" i="70"/>
  <c r="D6" i="70"/>
  <c r="B6" i="70"/>
  <c r="N33" i="70"/>
  <c r="O45" i="70" s="1"/>
  <c r="N34" i="70"/>
  <c r="O46" i="70" s="1"/>
  <c r="N35" i="70"/>
  <c r="O47" i="70" s="1"/>
  <c r="K33" i="70"/>
  <c r="K34" i="70"/>
  <c r="K35" i="70"/>
  <c r="I33" i="70"/>
  <c r="I34" i="70"/>
  <c r="I35" i="70"/>
  <c r="E33" i="70"/>
  <c r="E34" i="70"/>
  <c r="E35" i="70"/>
  <c r="C33" i="70"/>
  <c r="C34" i="70"/>
  <c r="C35" i="70"/>
  <c r="E7" i="70" l="1"/>
  <c r="I7" i="70"/>
  <c r="C7" i="70"/>
  <c r="K7" i="70"/>
  <c r="C7" i="87"/>
  <c r="D7" i="87"/>
  <c r="E7" i="87"/>
  <c r="F7" i="87"/>
  <c r="G7" i="87"/>
  <c r="H7" i="87"/>
  <c r="I7" i="87"/>
  <c r="B7" i="87"/>
  <c r="C6" i="87"/>
  <c r="D6" i="87"/>
  <c r="E6" i="87"/>
  <c r="F6" i="87"/>
  <c r="G6" i="87"/>
  <c r="H6" i="87"/>
  <c r="I6" i="87"/>
  <c r="B6" i="87"/>
  <c r="F7" i="68"/>
  <c r="G8" i="68" s="1"/>
  <c r="C6" i="68"/>
  <c r="D6" i="68"/>
  <c r="E6" i="68"/>
  <c r="B6" i="68"/>
  <c r="H7" i="97"/>
  <c r="I8" i="97" s="1"/>
  <c r="F7" i="97"/>
  <c r="G8" i="97" s="1"/>
  <c r="D7" i="97"/>
  <c r="E8" i="97" s="1"/>
  <c r="B7" i="97"/>
  <c r="C8" i="97" s="1"/>
  <c r="H6" i="97"/>
  <c r="F6" i="97"/>
  <c r="D6" i="97"/>
  <c r="B6" i="97"/>
  <c r="C7" i="97" s="1"/>
  <c r="N7" i="83"/>
  <c r="O8" i="83" s="1"/>
  <c r="J7" i="83"/>
  <c r="K8" i="83" s="1"/>
  <c r="H7" i="83"/>
  <c r="I8" i="83" s="1"/>
  <c r="F7" i="83"/>
  <c r="G8" i="83" s="1"/>
  <c r="D7" i="83"/>
  <c r="B7" i="83"/>
  <c r="C8" i="83" s="1"/>
  <c r="N6" i="83"/>
  <c r="J6" i="83"/>
  <c r="H6" i="83"/>
  <c r="F6" i="83"/>
  <c r="D6" i="83"/>
  <c r="B6" i="83"/>
  <c r="K33" i="83"/>
  <c r="K34" i="83"/>
  <c r="K35" i="83"/>
  <c r="I33" i="83"/>
  <c r="I34" i="83"/>
  <c r="I35" i="83"/>
  <c r="G33" i="83"/>
  <c r="G34" i="83"/>
  <c r="G35" i="83"/>
  <c r="E33" i="83"/>
  <c r="E34" i="83"/>
  <c r="E35" i="83"/>
  <c r="C33" i="83"/>
  <c r="C34" i="83"/>
  <c r="C35" i="83"/>
  <c r="P8" i="69"/>
  <c r="Q9" i="69" s="1"/>
  <c r="N8" i="69"/>
  <c r="O9" i="69" s="1"/>
  <c r="L8" i="69"/>
  <c r="M9" i="69" s="1"/>
  <c r="J8" i="69"/>
  <c r="K9" i="69" s="1"/>
  <c r="H8" i="69"/>
  <c r="I9" i="69" s="1"/>
  <c r="F8" i="69"/>
  <c r="G9" i="69" s="1"/>
  <c r="D8" i="69"/>
  <c r="E9" i="69" s="1"/>
  <c r="B8" i="69"/>
  <c r="C9" i="69" s="1"/>
  <c r="P7" i="69"/>
  <c r="N7" i="69"/>
  <c r="L7" i="69"/>
  <c r="J7" i="69"/>
  <c r="H7" i="69"/>
  <c r="F7" i="69"/>
  <c r="D7" i="69"/>
  <c r="B7" i="69"/>
  <c r="Q34" i="69"/>
  <c r="Q35" i="69"/>
  <c r="Q36" i="69"/>
  <c r="O34" i="69"/>
  <c r="O35" i="69"/>
  <c r="O36" i="69"/>
  <c r="M34" i="69"/>
  <c r="M35" i="69"/>
  <c r="M36" i="69"/>
  <c r="K34" i="69"/>
  <c r="K35" i="69"/>
  <c r="K36" i="69"/>
  <c r="I34" i="69"/>
  <c r="I35" i="69"/>
  <c r="I36" i="69"/>
  <c r="G34" i="69"/>
  <c r="G35" i="69"/>
  <c r="G36" i="69"/>
  <c r="E34" i="69"/>
  <c r="E35" i="69"/>
  <c r="E36" i="69"/>
  <c r="C34" i="69"/>
  <c r="C35" i="69"/>
  <c r="C36" i="69"/>
  <c r="L7" i="83" l="1"/>
  <c r="M8" i="83" s="1"/>
  <c r="E8" i="83"/>
  <c r="C7" i="83"/>
  <c r="M8" i="69"/>
  <c r="Q8" i="69"/>
  <c r="O8" i="69"/>
  <c r="G7" i="97"/>
  <c r="E7" i="97"/>
  <c r="E7" i="83"/>
  <c r="C8" i="69"/>
  <c r="G7" i="83"/>
  <c r="I7" i="83"/>
  <c r="I7" i="97"/>
  <c r="G8" i="69"/>
  <c r="K7" i="83"/>
  <c r="O7" i="83"/>
  <c r="E8" i="69"/>
  <c r="I8" i="69"/>
  <c r="K8" i="69"/>
  <c r="F6" i="68"/>
  <c r="G7" i="68" s="1"/>
  <c r="H7" i="99"/>
  <c r="I8" i="99" s="1"/>
  <c r="F7" i="99"/>
  <c r="G8" i="99" s="1"/>
  <c r="B7" i="99"/>
  <c r="C8" i="99" s="1"/>
  <c r="H6" i="99"/>
  <c r="F6" i="99"/>
  <c r="D6" i="99"/>
  <c r="E7" i="99" s="1"/>
  <c r="B6" i="99"/>
  <c r="I34" i="98"/>
  <c r="I35" i="98"/>
  <c r="I36" i="98"/>
  <c r="G34" i="98"/>
  <c r="G35" i="98"/>
  <c r="G36" i="98"/>
  <c r="E34" i="98"/>
  <c r="E35" i="98"/>
  <c r="E36" i="98"/>
  <c r="C34" i="98"/>
  <c r="C35" i="98"/>
  <c r="C36" i="98"/>
  <c r="J34" i="98"/>
  <c r="K46" i="98" s="1"/>
  <c r="J35" i="98"/>
  <c r="K47" i="98" s="1"/>
  <c r="J36" i="98"/>
  <c r="K48" i="98" s="1"/>
  <c r="I33" i="61"/>
  <c r="I34" i="61"/>
  <c r="I35" i="61"/>
  <c r="G33" i="61"/>
  <c r="G34" i="61"/>
  <c r="G35" i="61"/>
  <c r="E33" i="61"/>
  <c r="E34" i="61"/>
  <c r="E35" i="61"/>
  <c r="C33" i="61"/>
  <c r="C34" i="61"/>
  <c r="C35" i="61"/>
  <c r="R6" i="94"/>
  <c r="I7" i="99" l="1"/>
  <c r="G7" i="99"/>
  <c r="C7" i="99"/>
  <c r="I35" i="90"/>
  <c r="G35" i="90"/>
  <c r="E35" i="90"/>
  <c r="C35" i="90"/>
  <c r="I33" i="52"/>
  <c r="I34" i="52"/>
  <c r="I35" i="52"/>
  <c r="G33" i="52"/>
  <c r="G34" i="52"/>
  <c r="G35" i="52"/>
  <c r="E33" i="52"/>
  <c r="E34" i="52"/>
  <c r="E35" i="52"/>
  <c r="C33" i="52"/>
  <c r="C34" i="52"/>
  <c r="C35" i="52"/>
  <c r="I33" i="51"/>
  <c r="I34" i="51"/>
  <c r="I35" i="51"/>
  <c r="G33" i="51"/>
  <c r="G34" i="51"/>
  <c r="G35" i="51"/>
  <c r="E33" i="51"/>
  <c r="E34" i="51"/>
  <c r="E35" i="51"/>
  <c r="C33" i="51"/>
  <c r="C34" i="51"/>
  <c r="C35" i="51"/>
  <c r="O8" i="82" l="1"/>
  <c r="L8" i="82"/>
  <c r="I8" i="82"/>
  <c r="H8" i="82"/>
  <c r="S34" i="82"/>
  <c r="T46" i="82" s="1"/>
  <c r="S35" i="82"/>
  <c r="T47" i="82" s="1"/>
  <c r="S36" i="82"/>
  <c r="T48" i="82" s="1"/>
  <c r="Q34" i="82"/>
  <c r="R46" i="82" s="1"/>
  <c r="Q35" i="82"/>
  <c r="R47" i="82" s="1"/>
  <c r="Q36" i="82"/>
  <c r="R48" i="82" s="1"/>
  <c r="M34" i="82"/>
  <c r="M35" i="82"/>
  <c r="M36" i="82"/>
  <c r="J34" i="82"/>
  <c r="J35" i="82"/>
  <c r="J36" i="82"/>
  <c r="G35" i="82"/>
  <c r="G34" i="82"/>
  <c r="G36" i="82"/>
  <c r="D34" i="82"/>
  <c r="D35" i="82"/>
  <c r="D36" i="82"/>
  <c r="F8" i="82" l="1"/>
  <c r="E8" i="82"/>
  <c r="C8" i="82"/>
  <c r="B8" i="82"/>
  <c r="O7" i="82"/>
  <c r="L7" i="82"/>
  <c r="I7" i="82"/>
  <c r="H7" i="82" l="1"/>
  <c r="C7" i="71" l="1"/>
  <c r="D7" i="71"/>
  <c r="E7" i="71"/>
  <c r="F7" i="71"/>
  <c r="G7" i="71"/>
  <c r="C6" i="71"/>
  <c r="D6" i="71"/>
  <c r="E6" i="71"/>
  <c r="F6" i="71"/>
  <c r="G6" i="71"/>
  <c r="B7" i="71"/>
  <c r="B6" i="71"/>
  <c r="J7" i="72"/>
  <c r="K8" i="72" s="1"/>
  <c r="J6" i="72"/>
  <c r="K7" i="72" s="1"/>
  <c r="H7" i="72"/>
  <c r="I8" i="72" s="1"/>
  <c r="H6" i="72"/>
  <c r="D7" i="72"/>
  <c r="E8" i="72" s="1"/>
  <c r="D6" i="72"/>
  <c r="E7" i="72" s="1"/>
  <c r="B7" i="72"/>
  <c r="C8" i="72" s="1"/>
  <c r="B6" i="72"/>
  <c r="I7" i="72" l="1"/>
  <c r="C7" i="72"/>
  <c r="D7" i="75"/>
  <c r="E8" i="75" s="1"/>
  <c r="F7" i="75"/>
  <c r="G8" i="75" s="1"/>
  <c r="H7" i="75"/>
  <c r="I8" i="75" s="1"/>
  <c r="J7" i="75"/>
  <c r="K8" i="75" s="1"/>
  <c r="D6" i="75"/>
  <c r="E7" i="75" s="1"/>
  <c r="F6" i="75"/>
  <c r="G7" i="75" s="1"/>
  <c r="H6" i="75"/>
  <c r="I7" i="75" s="1"/>
  <c r="J6" i="75"/>
  <c r="K7" i="75" s="1"/>
  <c r="B7" i="75"/>
  <c r="C8" i="75" s="1"/>
  <c r="B6" i="75"/>
  <c r="Q9" i="76"/>
  <c r="R10" i="76" s="1"/>
  <c r="S9" i="76"/>
  <c r="T10" i="76" s="1"/>
  <c r="U9" i="76"/>
  <c r="V10" i="76" s="1"/>
  <c r="W9" i="76"/>
  <c r="X10" i="76" s="1"/>
  <c r="Q8" i="76"/>
  <c r="S8" i="76"/>
  <c r="T9" i="76" s="1"/>
  <c r="U8" i="76"/>
  <c r="V9" i="76" s="1"/>
  <c r="W8" i="76"/>
  <c r="X9" i="76" s="1"/>
  <c r="O9" i="76"/>
  <c r="P10" i="76" s="1"/>
  <c r="O8" i="76"/>
  <c r="D9" i="76"/>
  <c r="E10" i="76" s="1"/>
  <c r="F9" i="76"/>
  <c r="G10" i="76" s="1"/>
  <c r="H9" i="76"/>
  <c r="I10" i="76" s="1"/>
  <c r="J9" i="76"/>
  <c r="K10" i="76" s="1"/>
  <c r="D8" i="76"/>
  <c r="F8" i="76"/>
  <c r="H8" i="76"/>
  <c r="J8" i="76"/>
  <c r="K9" i="76" s="1"/>
  <c r="B9" i="76"/>
  <c r="C10" i="76" s="1"/>
  <c r="B8" i="76"/>
  <c r="I7" i="81"/>
  <c r="J7" i="81"/>
  <c r="I6" i="81"/>
  <c r="J6" i="81"/>
  <c r="H7" i="81"/>
  <c r="H6" i="81"/>
  <c r="D7" i="81"/>
  <c r="E7" i="81"/>
  <c r="C7" i="81"/>
  <c r="D6" i="81"/>
  <c r="E6" i="81"/>
  <c r="C6" i="81"/>
  <c r="C9" i="76" l="1"/>
  <c r="P9" i="76"/>
  <c r="C7" i="75"/>
  <c r="R9" i="76"/>
  <c r="I9" i="76"/>
  <c r="G9" i="76"/>
  <c r="E9" i="76"/>
  <c r="L6" i="75"/>
  <c r="F7" i="82"/>
  <c r="C7" i="82"/>
  <c r="N8" i="82"/>
  <c r="N7" i="82"/>
  <c r="K8" i="82"/>
  <c r="K7" i="82"/>
  <c r="E7" i="82"/>
  <c r="B7" i="82"/>
  <c r="L8" i="98" l="1"/>
  <c r="M9" i="98" s="1"/>
  <c r="L7" i="98"/>
  <c r="D8" i="98"/>
  <c r="E9" i="98" s="1"/>
  <c r="F8" i="98"/>
  <c r="G9" i="98" s="1"/>
  <c r="H8" i="98"/>
  <c r="I9" i="98" s="1"/>
  <c r="B8" i="98"/>
  <c r="C9" i="98" s="1"/>
  <c r="D7" i="98"/>
  <c r="E8" i="98" s="1"/>
  <c r="F7" i="98"/>
  <c r="G8" i="98" s="1"/>
  <c r="H7" i="98"/>
  <c r="I8" i="98" s="1"/>
  <c r="B7" i="98"/>
  <c r="C8" i="98" s="1"/>
  <c r="D7" i="50"/>
  <c r="E7" i="50"/>
  <c r="C6" i="50"/>
  <c r="D6" i="50"/>
  <c r="E6" i="50"/>
  <c r="B7" i="50"/>
  <c r="D7" i="96"/>
  <c r="E8" i="96" s="1"/>
  <c r="F7" i="96"/>
  <c r="G8" i="96" s="1"/>
  <c r="H7" i="96"/>
  <c r="I8" i="96" s="1"/>
  <c r="D6" i="96"/>
  <c r="F6" i="96"/>
  <c r="G7" i="96" s="1"/>
  <c r="H6" i="96"/>
  <c r="I7" i="96" s="1"/>
  <c r="B7" i="96"/>
  <c r="C8" i="96" s="1"/>
  <c r="B6" i="96"/>
  <c r="E7" i="49"/>
  <c r="F7" i="49" s="1"/>
  <c r="G8" i="49" s="1"/>
  <c r="E6" i="49"/>
  <c r="D6" i="49"/>
  <c r="C6" i="49"/>
  <c r="H7" i="95"/>
  <c r="I8" i="95" s="1"/>
  <c r="H6" i="95"/>
  <c r="F7" i="95"/>
  <c r="G8" i="95" s="1"/>
  <c r="F6" i="95"/>
  <c r="D7" i="95"/>
  <c r="E8" i="95" s="1"/>
  <c r="D6" i="95"/>
  <c r="B7" i="95"/>
  <c r="C8" i="95" s="1"/>
  <c r="B6" i="95"/>
  <c r="H7" i="61"/>
  <c r="I8" i="61" s="1"/>
  <c r="H6" i="61"/>
  <c r="I7" i="61" s="1"/>
  <c r="F7" i="61"/>
  <c r="G8" i="61" s="1"/>
  <c r="F6" i="61"/>
  <c r="D7" i="61"/>
  <c r="E8" i="61" s="1"/>
  <c r="D6" i="61"/>
  <c r="E7" i="61" s="1"/>
  <c r="C8" i="61"/>
  <c r="B6" i="61"/>
  <c r="C7" i="61" s="1"/>
  <c r="H6" i="90"/>
  <c r="F6" i="90"/>
  <c r="D6" i="90"/>
  <c r="B6" i="90"/>
  <c r="H6" i="52"/>
  <c r="F6" i="52"/>
  <c r="D6" i="52"/>
  <c r="B6" i="52"/>
  <c r="H6" i="51"/>
  <c r="F6" i="51"/>
  <c r="D6" i="51"/>
  <c r="B6" i="51"/>
  <c r="C7" i="95" l="1"/>
  <c r="I7" i="95"/>
  <c r="G7" i="61"/>
  <c r="M8" i="98"/>
  <c r="E7" i="96"/>
  <c r="C7" i="96"/>
  <c r="G7" i="95"/>
  <c r="E7" i="95"/>
  <c r="F6" i="49"/>
  <c r="G7" i="49" s="1"/>
  <c r="F6" i="50"/>
  <c r="F7" i="50"/>
  <c r="G8" i="50" s="1"/>
  <c r="N6" i="58"/>
  <c r="O7" i="58" s="1"/>
  <c r="L7" i="58"/>
  <c r="M8" i="58" s="1"/>
  <c r="L6" i="58"/>
  <c r="M7" i="58" s="1"/>
  <c r="J7" i="58"/>
  <c r="K8" i="58" s="1"/>
  <c r="J6" i="58"/>
  <c r="H7" i="58"/>
  <c r="I8" i="58" s="1"/>
  <c r="H6" i="58"/>
  <c r="I7" i="58" s="1"/>
  <c r="F7" i="58"/>
  <c r="G8" i="58" s="1"/>
  <c r="F6" i="58"/>
  <c r="D7" i="58"/>
  <c r="E8" i="58" s="1"/>
  <c r="D6" i="58"/>
  <c r="B6" i="58"/>
  <c r="P32" i="58"/>
  <c r="Q44" i="58" s="1"/>
  <c r="P33" i="58"/>
  <c r="Q45" i="58" s="1"/>
  <c r="P34" i="58"/>
  <c r="Q46" i="58" s="1"/>
  <c r="G32" i="58"/>
  <c r="G33" i="58"/>
  <c r="G34" i="58"/>
  <c r="E29" i="58"/>
  <c r="E30" i="58"/>
  <c r="E31" i="58"/>
  <c r="E32" i="58"/>
  <c r="E33" i="58"/>
  <c r="E34" i="58"/>
  <c r="C29" i="58"/>
  <c r="C30" i="58"/>
  <c r="C31" i="58"/>
  <c r="C32" i="58"/>
  <c r="C33" i="58"/>
  <c r="C34" i="58"/>
  <c r="G7" i="58" l="1"/>
  <c r="E7" i="58"/>
  <c r="C7" i="58"/>
  <c r="K7" i="58"/>
  <c r="G7" i="50"/>
  <c r="U36" i="82"/>
  <c r="U35" i="82"/>
  <c r="U34" i="82"/>
  <c r="J35" i="87" l="1"/>
  <c r="K47" i="87" s="1"/>
  <c r="J34" i="87"/>
  <c r="K46" i="87" s="1"/>
  <c r="J33" i="87"/>
  <c r="K45" i="87" s="1"/>
  <c r="O35" i="83"/>
  <c r="O34" i="83"/>
  <c r="O33" i="83"/>
  <c r="S8" i="82" l="1"/>
  <c r="T9" i="82" s="1"/>
  <c r="Q8" i="82"/>
  <c r="R9" i="82" s="1"/>
  <c r="P8" i="82"/>
  <c r="M8" i="82"/>
  <c r="J8" i="82"/>
  <c r="G8" i="82"/>
  <c r="D8" i="82"/>
  <c r="S7" i="82"/>
  <c r="Q7" i="82"/>
  <c r="P7" i="82"/>
  <c r="M7" i="82"/>
  <c r="J7" i="82"/>
  <c r="G7" i="82"/>
  <c r="D7" i="82"/>
  <c r="L7" i="80"/>
  <c r="M8" i="80" s="1"/>
  <c r="L6" i="80"/>
  <c r="L7" i="78"/>
  <c r="P6" i="78"/>
  <c r="Q7" i="78" s="1"/>
  <c r="N6" i="78"/>
  <c r="O7" i="78" s="1"/>
  <c r="P8" i="79"/>
  <c r="Q9" i="79" s="1"/>
  <c r="N8" i="79"/>
  <c r="O9" i="79" s="1"/>
  <c r="L8" i="79"/>
  <c r="M9" i="79" s="1"/>
  <c r="P7" i="79"/>
  <c r="N7" i="79"/>
  <c r="L7" i="79"/>
  <c r="Y9" i="76"/>
  <c r="Z10" i="76" s="1"/>
  <c r="Y8" i="76"/>
  <c r="L7" i="75"/>
  <c r="M8" i="75" s="1"/>
  <c r="L7" i="72"/>
  <c r="M8" i="72" s="1"/>
  <c r="L6" i="72"/>
  <c r="H7" i="71"/>
  <c r="I8" i="71" s="1"/>
  <c r="H6" i="71"/>
  <c r="L7" i="70"/>
  <c r="M8" i="70" s="1"/>
  <c r="F7" i="70"/>
  <c r="G8" i="70" s="1"/>
  <c r="L6" i="70"/>
  <c r="F6" i="70"/>
  <c r="J7" i="87"/>
  <c r="K8" i="87" s="1"/>
  <c r="J6" i="87"/>
  <c r="J7" i="97"/>
  <c r="K8" i="97" s="1"/>
  <c r="J6" i="97"/>
  <c r="L6" i="83"/>
  <c r="M7" i="83" s="1"/>
  <c r="J7" i="99"/>
  <c r="K8" i="99" s="1"/>
  <c r="J6" i="99"/>
  <c r="P7" i="58"/>
  <c r="Q8" i="58" s="1"/>
  <c r="P6" i="58"/>
  <c r="M7" i="78" l="1"/>
  <c r="M8" i="78"/>
  <c r="T8" i="82"/>
  <c r="R8" i="82"/>
  <c r="M7" i="80"/>
  <c r="M8" i="79"/>
  <c r="O8" i="79"/>
  <c r="Q8" i="79"/>
  <c r="AA9" i="76"/>
  <c r="Z9" i="76"/>
  <c r="N7" i="75"/>
  <c r="M7" i="75"/>
  <c r="M7" i="72"/>
  <c r="I7" i="71"/>
  <c r="G7" i="70"/>
  <c r="M7" i="70"/>
  <c r="K7" i="87"/>
  <c r="K7" i="97"/>
  <c r="K7" i="99"/>
  <c r="Q7" i="58"/>
  <c r="N7" i="70"/>
  <c r="O8" i="70" s="1"/>
  <c r="N6" i="70"/>
  <c r="U8" i="82"/>
  <c r="U7" i="82"/>
  <c r="J8" i="89"/>
  <c r="L9" i="89" s="1"/>
  <c r="J7" i="89"/>
  <c r="F8" i="89"/>
  <c r="G9" i="89" s="1"/>
  <c r="F7" i="89"/>
  <c r="G8" i="89" s="1"/>
  <c r="D8" i="89"/>
  <c r="E9" i="89" s="1"/>
  <c r="D7" i="89"/>
  <c r="E8" i="89" l="1"/>
  <c r="L8" i="89"/>
  <c r="O7" i="70"/>
  <c r="J7" i="61"/>
  <c r="K8" i="61" s="1"/>
  <c r="J6" i="61"/>
  <c r="K7" i="61" l="1"/>
  <c r="C9" i="89"/>
  <c r="B7" i="89"/>
  <c r="C8" i="89" l="1"/>
  <c r="I35" i="99"/>
  <c r="G35" i="99"/>
  <c r="E35" i="99"/>
  <c r="C35" i="99"/>
  <c r="I34" i="99"/>
  <c r="G34" i="99"/>
  <c r="E34" i="99"/>
  <c r="C34" i="99"/>
  <c r="I33" i="99"/>
  <c r="G33" i="99"/>
  <c r="E33" i="99"/>
  <c r="C33" i="99"/>
  <c r="I32" i="99"/>
  <c r="G32" i="99"/>
  <c r="E32" i="99"/>
  <c r="C32" i="99"/>
  <c r="I31" i="99"/>
  <c r="G31" i="99"/>
  <c r="E31" i="99"/>
  <c r="C31" i="99"/>
  <c r="I30" i="99"/>
  <c r="G30" i="99"/>
  <c r="E30" i="99"/>
  <c r="C30" i="99"/>
  <c r="J29" i="99"/>
  <c r="K41" i="99" s="1"/>
  <c r="I29" i="99"/>
  <c r="G29" i="99"/>
  <c r="E29" i="99"/>
  <c r="C29" i="99"/>
  <c r="J28" i="99"/>
  <c r="K40" i="99" s="1"/>
  <c r="I28" i="99"/>
  <c r="G28" i="99"/>
  <c r="E28" i="99"/>
  <c r="C28" i="99"/>
  <c r="J27" i="99"/>
  <c r="K39" i="99" s="1"/>
  <c r="I27" i="99"/>
  <c r="G27" i="99"/>
  <c r="E27" i="99"/>
  <c r="C27" i="99"/>
  <c r="J26" i="99"/>
  <c r="K38" i="99" s="1"/>
  <c r="I26" i="99"/>
  <c r="G26" i="99"/>
  <c r="E26" i="99"/>
  <c r="C26" i="99"/>
  <c r="J25" i="99"/>
  <c r="K37" i="99" s="1"/>
  <c r="I25" i="99"/>
  <c r="G25" i="99"/>
  <c r="E25" i="99"/>
  <c r="C25" i="99"/>
  <c r="J24" i="99"/>
  <c r="K36" i="99" s="1"/>
  <c r="I24" i="99"/>
  <c r="G24" i="99"/>
  <c r="E24" i="99"/>
  <c r="C24" i="99"/>
  <c r="J23" i="99"/>
  <c r="K35" i="99" s="1"/>
  <c r="I23" i="99"/>
  <c r="G23" i="99"/>
  <c r="E23" i="99"/>
  <c r="C23" i="99"/>
  <c r="J22" i="99"/>
  <c r="I22" i="99"/>
  <c r="G22" i="99"/>
  <c r="E22" i="99"/>
  <c r="C22" i="99"/>
  <c r="J21" i="99"/>
  <c r="K33" i="99" s="1"/>
  <c r="I21" i="99"/>
  <c r="G21" i="99"/>
  <c r="E21" i="99"/>
  <c r="C21" i="99"/>
  <c r="J20" i="99"/>
  <c r="K32" i="99" s="1"/>
  <c r="J19" i="99"/>
  <c r="K31" i="99" s="1"/>
  <c r="J18" i="99"/>
  <c r="K30" i="99" s="1"/>
  <c r="J17" i="99"/>
  <c r="J16" i="99"/>
  <c r="J15" i="99"/>
  <c r="J14" i="99"/>
  <c r="J13" i="99"/>
  <c r="J12" i="99"/>
  <c r="J11" i="99"/>
  <c r="J10" i="99"/>
  <c r="J9" i="99"/>
  <c r="K28" i="99" l="1"/>
  <c r="K29" i="99"/>
  <c r="K22" i="99"/>
  <c r="K27" i="99"/>
  <c r="K26" i="99"/>
  <c r="K25" i="99"/>
  <c r="K21" i="99"/>
  <c r="K23" i="99"/>
  <c r="K34" i="99"/>
  <c r="K24" i="99"/>
  <c r="J33" i="98" l="1"/>
  <c r="K45" i="98" s="1"/>
  <c r="I33" i="98"/>
  <c r="G33" i="98"/>
  <c r="E33" i="98"/>
  <c r="C33" i="98"/>
  <c r="J32" i="98"/>
  <c r="K44" i="98" s="1"/>
  <c r="I32" i="98"/>
  <c r="G32" i="98"/>
  <c r="E32" i="98"/>
  <c r="C32" i="98"/>
  <c r="J31" i="98"/>
  <c r="K43" i="98" s="1"/>
  <c r="I31" i="98"/>
  <c r="G31" i="98"/>
  <c r="E31" i="98"/>
  <c r="C31" i="98"/>
  <c r="J30" i="98"/>
  <c r="K42" i="98" s="1"/>
  <c r="I30" i="98"/>
  <c r="G30" i="98"/>
  <c r="E30" i="98"/>
  <c r="C30" i="98"/>
  <c r="J29" i="98"/>
  <c r="K41" i="98" s="1"/>
  <c r="I29" i="98"/>
  <c r="G29" i="98"/>
  <c r="E29" i="98"/>
  <c r="C29" i="98"/>
  <c r="J28" i="98"/>
  <c r="K40" i="98" s="1"/>
  <c r="I28" i="98"/>
  <c r="G28" i="98"/>
  <c r="E28" i="98"/>
  <c r="C28" i="98"/>
  <c r="M27" i="98"/>
  <c r="J27" i="98"/>
  <c r="K39" i="98" s="1"/>
  <c r="I27" i="98"/>
  <c r="G27" i="98"/>
  <c r="E27" i="98"/>
  <c r="C27" i="98"/>
  <c r="M26" i="98"/>
  <c r="J26" i="98"/>
  <c r="I26" i="98"/>
  <c r="G26" i="98"/>
  <c r="E26" i="98"/>
  <c r="C26" i="98"/>
  <c r="M25" i="98"/>
  <c r="J25" i="98"/>
  <c r="I25" i="98"/>
  <c r="G25" i="98"/>
  <c r="E25" i="98"/>
  <c r="C25" i="98"/>
  <c r="M24" i="98"/>
  <c r="J24" i="98"/>
  <c r="I24" i="98"/>
  <c r="G24" i="98"/>
  <c r="E24" i="98"/>
  <c r="C24" i="98"/>
  <c r="M23" i="98"/>
  <c r="J23" i="98"/>
  <c r="K35" i="98" s="1"/>
  <c r="I23" i="98"/>
  <c r="G23" i="98"/>
  <c r="E23" i="98"/>
  <c r="C23" i="98"/>
  <c r="M22" i="98"/>
  <c r="J22" i="98"/>
  <c r="K34" i="98" s="1"/>
  <c r="I22" i="98"/>
  <c r="G22" i="98"/>
  <c r="E22" i="98"/>
  <c r="C22" i="98"/>
  <c r="J21" i="98"/>
  <c r="J20" i="98"/>
  <c r="J19" i="98"/>
  <c r="J18" i="98"/>
  <c r="J17" i="98"/>
  <c r="J16" i="98"/>
  <c r="J15" i="98"/>
  <c r="J14" i="98"/>
  <c r="J13" i="98"/>
  <c r="J12" i="98"/>
  <c r="J11" i="98"/>
  <c r="J10" i="98"/>
  <c r="K24" i="98" l="1"/>
  <c r="K38" i="98"/>
  <c r="K36" i="98"/>
  <c r="K33" i="98"/>
  <c r="K28" i="98"/>
  <c r="K37" i="98"/>
  <c r="J8" i="98"/>
  <c r="K31" i="98"/>
  <c r="K30" i="98"/>
  <c r="K32" i="98"/>
  <c r="J7" i="98"/>
  <c r="K8" i="98" s="1"/>
  <c r="K26" i="98"/>
  <c r="K25" i="98"/>
  <c r="K22" i="98"/>
  <c r="K27" i="98"/>
  <c r="K29" i="98"/>
  <c r="K23" i="98"/>
  <c r="K9" i="98" l="1"/>
  <c r="C35" i="97"/>
  <c r="C34" i="97"/>
  <c r="C33" i="97"/>
  <c r="C32" i="97"/>
  <c r="C31" i="97"/>
  <c r="C30" i="97"/>
  <c r="K41" i="97"/>
  <c r="C29" i="97"/>
  <c r="K40" i="97"/>
  <c r="C28" i="97"/>
  <c r="K39" i="97"/>
  <c r="C27" i="97"/>
  <c r="K38" i="97"/>
  <c r="C26" i="97"/>
  <c r="K37" i="97"/>
  <c r="C25" i="97"/>
  <c r="K36" i="97"/>
  <c r="C24" i="97"/>
  <c r="J23" i="97"/>
  <c r="K35" i="97" s="1"/>
  <c r="I23" i="97"/>
  <c r="G23" i="97"/>
  <c r="E23" i="97"/>
  <c r="C23" i="97"/>
  <c r="J22" i="97"/>
  <c r="K34" i="97" s="1"/>
  <c r="I22" i="97"/>
  <c r="G22" i="97"/>
  <c r="E22" i="97"/>
  <c r="C22" i="97"/>
  <c r="J21" i="97"/>
  <c r="K33" i="97" s="1"/>
  <c r="I21" i="97"/>
  <c r="G21" i="97"/>
  <c r="E21" i="97"/>
  <c r="C21" i="97"/>
  <c r="J20" i="97"/>
  <c r="K32" i="97" s="1"/>
  <c r="J19" i="97"/>
  <c r="K31" i="97" s="1"/>
  <c r="J18" i="97"/>
  <c r="K30" i="97" s="1"/>
  <c r="J17" i="97"/>
  <c r="K29" i="97" s="1"/>
  <c r="J16" i="97"/>
  <c r="K28" i="97" s="1"/>
  <c r="J15" i="97"/>
  <c r="K27" i="97" s="1"/>
  <c r="J14" i="97"/>
  <c r="K26" i="97" s="1"/>
  <c r="J13" i="97"/>
  <c r="K25" i="97" s="1"/>
  <c r="J12" i="97"/>
  <c r="K24" i="97" s="1"/>
  <c r="J11" i="97"/>
  <c r="J10" i="97"/>
  <c r="J9" i="97"/>
  <c r="C35" i="96"/>
  <c r="C34" i="96"/>
  <c r="C33" i="96"/>
  <c r="C32" i="96"/>
  <c r="C31" i="96"/>
  <c r="C30" i="96"/>
  <c r="K41" i="96"/>
  <c r="C29" i="96"/>
  <c r="K40" i="96"/>
  <c r="C28" i="96"/>
  <c r="K39" i="96"/>
  <c r="C27" i="96"/>
  <c r="J26" i="96"/>
  <c r="K38" i="96" s="1"/>
  <c r="I26" i="96"/>
  <c r="G26" i="96"/>
  <c r="E26" i="96"/>
  <c r="C26" i="96"/>
  <c r="J25" i="96"/>
  <c r="I25" i="96"/>
  <c r="G25" i="96"/>
  <c r="E25" i="96"/>
  <c r="C25" i="96"/>
  <c r="J24" i="96"/>
  <c r="I24" i="96"/>
  <c r="G24" i="96"/>
  <c r="E24" i="96"/>
  <c r="C24" i="96"/>
  <c r="J23" i="96"/>
  <c r="I23" i="96"/>
  <c r="G23" i="96"/>
  <c r="E23" i="96"/>
  <c r="C23" i="96"/>
  <c r="J22" i="96"/>
  <c r="K34" i="96" s="1"/>
  <c r="I22" i="96"/>
  <c r="G22" i="96"/>
  <c r="E22" i="96"/>
  <c r="C22" i="96"/>
  <c r="J21" i="96"/>
  <c r="K33" i="96" s="1"/>
  <c r="I21" i="96"/>
  <c r="G21" i="96"/>
  <c r="E21" i="96"/>
  <c r="C21" i="96"/>
  <c r="J20" i="96"/>
  <c r="K32" i="96" s="1"/>
  <c r="J19" i="96"/>
  <c r="K31" i="96" s="1"/>
  <c r="J18" i="96"/>
  <c r="K30" i="96" s="1"/>
  <c r="J17" i="96"/>
  <c r="K29" i="96" s="1"/>
  <c r="J16" i="96"/>
  <c r="K28" i="96" s="1"/>
  <c r="J15" i="96"/>
  <c r="K27" i="96" s="1"/>
  <c r="J14" i="96"/>
  <c r="J13" i="96"/>
  <c r="J12" i="96"/>
  <c r="J11" i="96"/>
  <c r="J10" i="96"/>
  <c r="J9" i="96"/>
  <c r="K41" i="95"/>
  <c r="K40" i="95"/>
  <c r="K39" i="95"/>
  <c r="J34" i="90"/>
  <c r="K46" i="90" s="1"/>
  <c r="I34" i="90"/>
  <c r="G34" i="90"/>
  <c r="E34" i="90"/>
  <c r="C34" i="90"/>
  <c r="J33" i="90"/>
  <c r="K45" i="90" s="1"/>
  <c r="I33" i="90"/>
  <c r="G33" i="90"/>
  <c r="E33" i="90"/>
  <c r="C33" i="90"/>
  <c r="J32" i="90"/>
  <c r="K44" i="90" s="1"/>
  <c r="I32" i="90"/>
  <c r="G32" i="90"/>
  <c r="E32" i="90"/>
  <c r="C32" i="90"/>
  <c r="J31" i="90"/>
  <c r="K43" i="90" s="1"/>
  <c r="I31" i="90"/>
  <c r="G31" i="90"/>
  <c r="E31" i="90"/>
  <c r="C31" i="90"/>
  <c r="J30" i="90"/>
  <c r="K42" i="90" s="1"/>
  <c r="I30" i="90"/>
  <c r="G30" i="90"/>
  <c r="E30" i="90"/>
  <c r="C30" i="90"/>
  <c r="J29" i="90"/>
  <c r="K41" i="90" s="1"/>
  <c r="I29" i="90"/>
  <c r="G29" i="90"/>
  <c r="E29" i="90"/>
  <c r="C29" i="90"/>
  <c r="J28" i="90"/>
  <c r="K40" i="90" s="1"/>
  <c r="I28" i="90"/>
  <c r="G28" i="90"/>
  <c r="E28" i="90"/>
  <c r="C28" i="90"/>
  <c r="J27" i="90"/>
  <c r="K39" i="90" s="1"/>
  <c r="I27" i="90"/>
  <c r="G27" i="90"/>
  <c r="E27" i="90"/>
  <c r="C27" i="90"/>
  <c r="J26" i="90"/>
  <c r="K38" i="90" s="1"/>
  <c r="I26" i="90"/>
  <c r="G26" i="90"/>
  <c r="E26" i="90"/>
  <c r="C26" i="90"/>
  <c r="J25" i="90"/>
  <c r="K37" i="90" s="1"/>
  <c r="I25" i="90"/>
  <c r="G25" i="90"/>
  <c r="E25" i="90"/>
  <c r="C25" i="90"/>
  <c r="J24" i="90"/>
  <c r="I24" i="90"/>
  <c r="G24" i="90"/>
  <c r="E24" i="90"/>
  <c r="C24" i="90"/>
  <c r="J23" i="90"/>
  <c r="K35" i="90" s="1"/>
  <c r="I23" i="90"/>
  <c r="G23" i="90"/>
  <c r="E23" i="90"/>
  <c r="C23" i="90"/>
  <c r="J22" i="90"/>
  <c r="I22" i="90"/>
  <c r="G22" i="90"/>
  <c r="E22" i="90"/>
  <c r="C22" i="90"/>
  <c r="J21" i="90"/>
  <c r="I21" i="90"/>
  <c r="G21" i="90"/>
  <c r="E21" i="90"/>
  <c r="C21" i="90"/>
  <c r="J20" i="90"/>
  <c r="J19" i="90"/>
  <c r="J18" i="90"/>
  <c r="J17" i="90"/>
  <c r="J16" i="90"/>
  <c r="J15" i="90"/>
  <c r="J14" i="90"/>
  <c r="J13" i="90"/>
  <c r="J12" i="90"/>
  <c r="J11" i="90"/>
  <c r="J10" i="90"/>
  <c r="J9" i="90"/>
  <c r="L36" i="89"/>
  <c r="G36" i="89"/>
  <c r="E36" i="89"/>
  <c r="C36" i="89"/>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K23" i="97" l="1"/>
  <c r="K26" i="96"/>
  <c r="J7" i="90"/>
  <c r="K8" i="90" s="1"/>
  <c r="K37" i="96"/>
  <c r="K35" i="96"/>
  <c r="K31" i="90"/>
  <c r="K28" i="90"/>
  <c r="J7" i="95"/>
  <c r="K8" i="95" s="1"/>
  <c r="K36" i="96"/>
  <c r="J7" i="96"/>
  <c r="K36" i="90"/>
  <c r="K33" i="90"/>
  <c r="K29" i="90"/>
  <c r="K34" i="90"/>
  <c r="K27" i="90"/>
  <c r="K32" i="90"/>
  <c r="K22" i="96"/>
  <c r="K21" i="97"/>
  <c r="K30" i="90"/>
  <c r="K25" i="96"/>
  <c r="K24" i="96"/>
  <c r="J6" i="96"/>
  <c r="J6" i="95"/>
  <c r="K26" i="90"/>
  <c r="K25" i="90"/>
  <c r="J6" i="90"/>
  <c r="K22" i="97"/>
  <c r="K21" i="96"/>
  <c r="K24" i="90"/>
  <c r="K21" i="90"/>
  <c r="K23" i="90"/>
  <c r="K22" i="90"/>
  <c r="K23" i="96"/>
  <c r="K8" i="96" l="1"/>
  <c r="K7" i="95"/>
  <c r="K7" i="96"/>
  <c r="K24" i="58"/>
  <c r="O27" i="58"/>
  <c r="L32" i="80" l="1"/>
  <c r="M44" i="80" s="1"/>
  <c r="L15" i="80"/>
  <c r="L16" i="80"/>
  <c r="L17" i="80"/>
  <c r="L18" i="80"/>
  <c r="L19" i="80"/>
  <c r="L20" i="80"/>
  <c r="L21" i="80"/>
  <c r="M33" i="80" s="1"/>
  <c r="L22" i="80"/>
  <c r="M34" i="80" s="1"/>
  <c r="L23" i="80"/>
  <c r="M35" i="80" s="1"/>
  <c r="L24" i="80"/>
  <c r="M36" i="80" s="1"/>
  <c r="L25" i="80"/>
  <c r="M37" i="80" s="1"/>
  <c r="L26" i="80"/>
  <c r="M38" i="80" s="1"/>
  <c r="L27" i="80"/>
  <c r="M39" i="80" s="1"/>
  <c r="L28" i="80"/>
  <c r="M40" i="80" s="1"/>
  <c r="L29" i="80"/>
  <c r="M41" i="80" s="1"/>
  <c r="L30" i="80"/>
  <c r="M42" i="80" s="1"/>
  <c r="L31" i="80"/>
  <c r="M43" i="80" s="1"/>
  <c r="L14" i="80"/>
  <c r="L13" i="80"/>
  <c r="L12" i="80"/>
  <c r="L11" i="80"/>
  <c r="L10" i="80"/>
  <c r="L9" i="80"/>
  <c r="O24" i="58"/>
  <c r="C24" i="58"/>
  <c r="L21" i="78" l="1"/>
  <c r="M33" i="78" s="1"/>
  <c r="P10" i="78"/>
  <c r="P11" i="78"/>
  <c r="P12" i="78"/>
  <c r="P13" i="78"/>
  <c r="P14" i="78"/>
  <c r="P15" i="78"/>
  <c r="P16" i="78"/>
  <c r="P17" i="78"/>
  <c r="P18" i="78"/>
  <c r="P19" i="78"/>
  <c r="P20" i="78"/>
  <c r="P21" i="78"/>
  <c r="Q33" i="78" s="1"/>
  <c r="P22" i="78"/>
  <c r="Q34" i="78" s="1"/>
  <c r="P23" i="78"/>
  <c r="Q35" i="78" s="1"/>
  <c r="P24" i="78"/>
  <c r="P25" i="78"/>
  <c r="Q37" i="78" s="1"/>
  <c r="P26" i="78"/>
  <c r="Q38" i="78" s="1"/>
  <c r="P27" i="78"/>
  <c r="Q39" i="78" s="1"/>
  <c r="P28" i="78"/>
  <c r="Q40" i="78" s="1"/>
  <c r="P29" i="78"/>
  <c r="Q41" i="78" s="1"/>
  <c r="P30" i="78"/>
  <c r="Q42" i="78" s="1"/>
  <c r="P31" i="78"/>
  <c r="Q43" i="78" s="1"/>
  <c r="P32" i="78"/>
  <c r="Q44" i="78" s="1"/>
  <c r="P9" i="78"/>
  <c r="N10" i="78"/>
  <c r="N11" i="78"/>
  <c r="N12" i="78"/>
  <c r="N13" i="78"/>
  <c r="N14" i="78"/>
  <c r="N15" i="78"/>
  <c r="N16" i="78"/>
  <c r="N17" i="78"/>
  <c r="N18" i="78"/>
  <c r="N19" i="78"/>
  <c r="N20" i="78"/>
  <c r="N21" i="78"/>
  <c r="O33" i="78" s="1"/>
  <c r="N22" i="78"/>
  <c r="O34" i="78" s="1"/>
  <c r="N23" i="78"/>
  <c r="O35" i="78" s="1"/>
  <c r="N24" i="78"/>
  <c r="O36" i="78" s="1"/>
  <c r="N25" i="78"/>
  <c r="O37" i="78" s="1"/>
  <c r="N26" i="78"/>
  <c r="O38" i="78" s="1"/>
  <c r="N27" i="78"/>
  <c r="O39" i="78" s="1"/>
  <c r="N28" i="78"/>
  <c r="O40" i="78" s="1"/>
  <c r="N29" i="78"/>
  <c r="O41" i="78" s="1"/>
  <c r="N30" i="78"/>
  <c r="O42" i="78" s="1"/>
  <c r="N31" i="78"/>
  <c r="O43" i="78" s="1"/>
  <c r="N9" i="78"/>
  <c r="L11" i="78"/>
  <c r="L12" i="78"/>
  <c r="L13" i="78"/>
  <c r="L14" i="78"/>
  <c r="L15" i="78"/>
  <c r="L16" i="78"/>
  <c r="L17" i="78"/>
  <c r="L18" i="78"/>
  <c r="L19" i="78"/>
  <c r="L20" i="78"/>
  <c r="M32" i="78" s="1"/>
  <c r="L22" i="78"/>
  <c r="M34" i="78" s="1"/>
  <c r="L23" i="78"/>
  <c r="M35" i="78" s="1"/>
  <c r="L24" i="78"/>
  <c r="M36" i="78" s="1"/>
  <c r="L25" i="78"/>
  <c r="M37" i="78" s="1"/>
  <c r="L26" i="78"/>
  <c r="M38" i="78" s="1"/>
  <c r="L27" i="78"/>
  <c r="M39" i="78" s="1"/>
  <c r="L28" i="78"/>
  <c r="M40" i="78" s="1"/>
  <c r="L29" i="78"/>
  <c r="M41" i="78" s="1"/>
  <c r="L30" i="78"/>
  <c r="M42" i="78" s="1"/>
  <c r="L31" i="78"/>
  <c r="M43" i="78" s="1"/>
  <c r="L10" i="78"/>
  <c r="L9" i="78"/>
  <c r="N10" i="79"/>
  <c r="P10" i="79"/>
  <c r="Q24" i="78" l="1"/>
  <c r="Q36" i="78"/>
  <c r="P17" i="58"/>
  <c r="E22" i="52" l="1"/>
  <c r="E23" i="52"/>
  <c r="E24" i="52"/>
  <c r="E25" i="52"/>
  <c r="E26" i="52"/>
  <c r="E27" i="52"/>
  <c r="E28" i="52"/>
  <c r="E29" i="52"/>
  <c r="E30" i="52"/>
  <c r="E31" i="52"/>
  <c r="E32" i="52"/>
  <c r="E21" i="52"/>
  <c r="P9" i="58"/>
  <c r="P10" i="58"/>
  <c r="P11" i="58"/>
  <c r="P12" i="58"/>
  <c r="P13" i="58"/>
  <c r="P14" i="58"/>
  <c r="P15" i="58"/>
  <c r="P16" i="58"/>
  <c r="P18" i="58"/>
  <c r="P19" i="58"/>
  <c r="P20" i="58"/>
  <c r="Q32" i="58" s="1"/>
  <c r="P21" i="58"/>
  <c r="Q33" i="58" s="1"/>
  <c r="P22" i="58"/>
  <c r="Q34" i="58" s="1"/>
  <c r="P23" i="58"/>
  <c r="Q35" i="58" s="1"/>
  <c r="P24" i="58"/>
  <c r="Q36" i="58" s="1"/>
  <c r="P25" i="58"/>
  <c r="Q37" i="58" s="1"/>
  <c r="P26" i="58"/>
  <c r="Q38" i="58" s="1"/>
  <c r="P27" i="58"/>
  <c r="Q39" i="58" s="1"/>
  <c r="P28" i="58"/>
  <c r="Q40" i="58" s="1"/>
  <c r="P29" i="58"/>
  <c r="Q41" i="58" s="1"/>
  <c r="P30" i="58"/>
  <c r="Q42" i="58" s="1"/>
  <c r="P31" i="58"/>
  <c r="Q43" i="58" s="1"/>
  <c r="Q30" i="58" l="1"/>
  <c r="Q29" i="58"/>
  <c r="Q31" i="58"/>
  <c r="J9" i="87"/>
  <c r="J32" i="87"/>
  <c r="K44" i="87" s="1"/>
  <c r="J31" i="87"/>
  <c r="K43" i="87" s="1"/>
  <c r="J30" i="87"/>
  <c r="K42" i="87" s="1"/>
  <c r="J29" i="87"/>
  <c r="K41" i="87" s="1"/>
  <c r="J28" i="87"/>
  <c r="K40" i="87" s="1"/>
  <c r="J27" i="87"/>
  <c r="K39" i="87" s="1"/>
  <c r="J26" i="87"/>
  <c r="K38" i="87" s="1"/>
  <c r="J25" i="87"/>
  <c r="K37" i="87" s="1"/>
  <c r="J24" i="87"/>
  <c r="K36" i="87" s="1"/>
  <c r="J23" i="87"/>
  <c r="K35" i="87" s="1"/>
  <c r="J22" i="87"/>
  <c r="K34" i="87" s="1"/>
  <c r="J21" i="87"/>
  <c r="J20" i="87"/>
  <c r="J19" i="87"/>
  <c r="J18" i="87"/>
  <c r="J17" i="87"/>
  <c r="J16" i="87"/>
  <c r="J15" i="87"/>
  <c r="J14" i="87"/>
  <c r="J13" i="87"/>
  <c r="J12" i="87"/>
  <c r="K24" i="87" s="1"/>
  <c r="J11" i="87"/>
  <c r="J10" i="87"/>
  <c r="K27" i="87" l="1"/>
  <c r="K32" i="87"/>
  <c r="K28" i="87"/>
  <c r="K23" i="87"/>
  <c r="K30" i="87"/>
  <c r="K31" i="87"/>
  <c r="K21" i="87"/>
  <c r="K33" i="87"/>
  <c r="K26" i="87"/>
  <c r="K22" i="87"/>
  <c r="K25" i="87"/>
  <c r="K29" i="87"/>
  <c r="O32" i="83"/>
  <c r="L32" i="83"/>
  <c r="M44" i="83" s="1"/>
  <c r="K32" i="83"/>
  <c r="I32" i="83"/>
  <c r="G32" i="83"/>
  <c r="E32" i="83"/>
  <c r="C32" i="83"/>
  <c r="O31" i="83"/>
  <c r="L31" i="83"/>
  <c r="M43" i="83" s="1"/>
  <c r="K31" i="83"/>
  <c r="I31" i="83"/>
  <c r="G31" i="83"/>
  <c r="E31" i="83"/>
  <c r="C31" i="83"/>
  <c r="O30" i="83"/>
  <c r="L30" i="83"/>
  <c r="M42" i="83" s="1"/>
  <c r="K30" i="83"/>
  <c r="I30" i="83"/>
  <c r="G30" i="83"/>
  <c r="E30" i="83"/>
  <c r="C30" i="83"/>
  <c r="O29" i="83"/>
  <c r="L29" i="83"/>
  <c r="M41" i="83" s="1"/>
  <c r="K29" i="83"/>
  <c r="I29" i="83"/>
  <c r="G29" i="83"/>
  <c r="E29" i="83"/>
  <c r="C29" i="83"/>
  <c r="O28" i="83"/>
  <c r="L28" i="83"/>
  <c r="M40" i="83" s="1"/>
  <c r="K28" i="83"/>
  <c r="I28" i="83"/>
  <c r="G28" i="83"/>
  <c r="E28" i="83"/>
  <c r="C28" i="83"/>
  <c r="O27" i="83"/>
  <c r="L27" i="83"/>
  <c r="M39" i="83" s="1"/>
  <c r="K27" i="83"/>
  <c r="I27" i="83"/>
  <c r="G27" i="83"/>
  <c r="E27" i="83"/>
  <c r="C27" i="83"/>
  <c r="O26" i="83"/>
  <c r="L26" i="83"/>
  <c r="M38" i="83" s="1"/>
  <c r="K26" i="83"/>
  <c r="I26" i="83"/>
  <c r="G26" i="83"/>
  <c r="E26" i="83"/>
  <c r="C26" i="83"/>
  <c r="O25" i="83"/>
  <c r="L25" i="83"/>
  <c r="M37" i="83" s="1"/>
  <c r="K25" i="83"/>
  <c r="I25" i="83"/>
  <c r="G25" i="83"/>
  <c r="E25" i="83"/>
  <c r="C25" i="83"/>
  <c r="L24" i="83"/>
  <c r="M36" i="83" s="1"/>
  <c r="K24" i="83"/>
  <c r="I24" i="83"/>
  <c r="G24" i="83"/>
  <c r="E24" i="83"/>
  <c r="C24" i="83"/>
  <c r="L23" i="83"/>
  <c r="M35" i="83" s="1"/>
  <c r="K23" i="83"/>
  <c r="I23" i="83"/>
  <c r="G23" i="83"/>
  <c r="E23" i="83"/>
  <c r="C23" i="83"/>
  <c r="O22" i="83"/>
  <c r="L22" i="83"/>
  <c r="M34" i="83" s="1"/>
  <c r="K22" i="83"/>
  <c r="I22" i="83"/>
  <c r="G22" i="83"/>
  <c r="E22" i="83"/>
  <c r="C22" i="83"/>
  <c r="O21" i="83"/>
  <c r="L21" i="83"/>
  <c r="M33" i="83" s="1"/>
  <c r="K21" i="83"/>
  <c r="I21" i="83"/>
  <c r="G21" i="83"/>
  <c r="E21" i="83"/>
  <c r="C21" i="83"/>
  <c r="L20" i="83"/>
  <c r="L19" i="83"/>
  <c r="L18" i="83"/>
  <c r="L17" i="83"/>
  <c r="L16" i="83"/>
  <c r="L15" i="83"/>
  <c r="L14" i="83"/>
  <c r="L13" i="83"/>
  <c r="L11" i="83"/>
  <c r="L10" i="83"/>
  <c r="L9" i="83"/>
  <c r="F23" i="68"/>
  <c r="G35" i="68" s="1"/>
  <c r="F22" i="68"/>
  <c r="G34" i="68" s="1"/>
  <c r="F21" i="68"/>
  <c r="G33" i="68" s="1"/>
  <c r="F20" i="68"/>
  <c r="G32" i="68" s="1"/>
  <c r="F19" i="68"/>
  <c r="G31" i="68" s="1"/>
  <c r="F18" i="68"/>
  <c r="G30" i="68" s="1"/>
  <c r="F17" i="68"/>
  <c r="G29" i="68" s="1"/>
  <c r="F16" i="68"/>
  <c r="G28" i="68" s="1"/>
  <c r="F15" i="68"/>
  <c r="G27" i="68" s="1"/>
  <c r="F14" i="68"/>
  <c r="G26" i="68" s="1"/>
  <c r="F13" i="68"/>
  <c r="G25" i="68" s="1"/>
  <c r="F12" i="68"/>
  <c r="G24" i="68" s="1"/>
  <c r="L10" i="79"/>
  <c r="S33" i="82"/>
  <c r="T45" i="82" s="1"/>
  <c r="Q33" i="82"/>
  <c r="R45" i="82" s="1"/>
  <c r="P33" i="82"/>
  <c r="M33" i="82"/>
  <c r="J33" i="82"/>
  <c r="G33" i="82"/>
  <c r="D33" i="82"/>
  <c r="S32" i="82"/>
  <c r="T44" i="82" s="1"/>
  <c r="Q32" i="82"/>
  <c r="R44" i="82" s="1"/>
  <c r="P32" i="82"/>
  <c r="M32" i="82"/>
  <c r="J32" i="82"/>
  <c r="D32" i="82"/>
  <c r="S31" i="82"/>
  <c r="T43" i="82" s="1"/>
  <c r="Q31" i="82"/>
  <c r="R43" i="82" s="1"/>
  <c r="P31" i="82"/>
  <c r="M31" i="82"/>
  <c r="J31" i="82"/>
  <c r="G31" i="82"/>
  <c r="D31" i="82"/>
  <c r="S30" i="82"/>
  <c r="T42" i="82" s="1"/>
  <c r="Q30" i="82"/>
  <c r="R42" i="82" s="1"/>
  <c r="P30" i="82"/>
  <c r="M30" i="82"/>
  <c r="J30" i="82"/>
  <c r="G30" i="82"/>
  <c r="D30" i="82"/>
  <c r="S29" i="82"/>
  <c r="T41" i="82" s="1"/>
  <c r="Q29" i="82"/>
  <c r="R41" i="82" s="1"/>
  <c r="P29" i="82"/>
  <c r="M29" i="82"/>
  <c r="J29" i="82"/>
  <c r="G29" i="82"/>
  <c r="D29" i="82"/>
  <c r="S28" i="82"/>
  <c r="T40" i="82" s="1"/>
  <c r="Q28" i="82"/>
  <c r="R40" i="82" s="1"/>
  <c r="P28" i="82"/>
  <c r="M28" i="82"/>
  <c r="J28" i="82"/>
  <c r="G28" i="82"/>
  <c r="D28" i="82"/>
  <c r="S27" i="82"/>
  <c r="T39" i="82" s="1"/>
  <c r="Q27" i="82"/>
  <c r="R39" i="82" s="1"/>
  <c r="P27" i="82"/>
  <c r="M27" i="82"/>
  <c r="J27" i="82"/>
  <c r="G27" i="82"/>
  <c r="D27" i="82"/>
  <c r="S26" i="82"/>
  <c r="T38" i="82" s="1"/>
  <c r="Q26" i="82"/>
  <c r="R38" i="82" s="1"/>
  <c r="P26" i="82"/>
  <c r="M26" i="82"/>
  <c r="J26" i="82"/>
  <c r="G26" i="82"/>
  <c r="D26" i="82"/>
  <c r="S25" i="82"/>
  <c r="T37" i="82" s="1"/>
  <c r="Q25" i="82"/>
  <c r="R37" i="82" s="1"/>
  <c r="P25" i="82"/>
  <c r="M25" i="82"/>
  <c r="J25" i="82"/>
  <c r="G25" i="82"/>
  <c r="D25" i="82"/>
  <c r="S24" i="82"/>
  <c r="T36" i="82" s="1"/>
  <c r="Q24" i="82"/>
  <c r="R36" i="82" s="1"/>
  <c r="P24" i="82"/>
  <c r="M24" i="82"/>
  <c r="J24" i="82"/>
  <c r="G24" i="82"/>
  <c r="D24" i="82"/>
  <c r="S23" i="82"/>
  <c r="T35" i="82" s="1"/>
  <c r="Q23" i="82"/>
  <c r="R35" i="82" s="1"/>
  <c r="P23" i="82"/>
  <c r="M23" i="82"/>
  <c r="J23" i="82"/>
  <c r="G23" i="82"/>
  <c r="D23" i="82"/>
  <c r="S22" i="82"/>
  <c r="T34" i="82" s="1"/>
  <c r="Q22" i="82"/>
  <c r="R34" i="82" s="1"/>
  <c r="P22" i="82"/>
  <c r="M22" i="82"/>
  <c r="J22" i="82"/>
  <c r="G22" i="82"/>
  <c r="D22" i="82"/>
  <c r="S21" i="82"/>
  <c r="Q21" i="82"/>
  <c r="P21" i="82"/>
  <c r="M21" i="82"/>
  <c r="J21" i="82"/>
  <c r="G21" i="82"/>
  <c r="D21" i="82"/>
  <c r="S20" i="82"/>
  <c r="Q20" i="82"/>
  <c r="P20" i="82"/>
  <c r="M20" i="82"/>
  <c r="J20" i="82"/>
  <c r="G20" i="82"/>
  <c r="D20" i="82"/>
  <c r="S19" i="82"/>
  <c r="T31" i="82" s="1"/>
  <c r="Q19" i="82"/>
  <c r="P19" i="82"/>
  <c r="M19" i="82"/>
  <c r="J19" i="82"/>
  <c r="G19" i="82"/>
  <c r="D19" i="82"/>
  <c r="S18" i="82"/>
  <c r="Q18" i="82"/>
  <c r="U18" i="82" s="1"/>
  <c r="P18" i="82"/>
  <c r="M18" i="82"/>
  <c r="J18" i="82"/>
  <c r="G18" i="82"/>
  <c r="D18" i="82"/>
  <c r="S17" i="82"/>
  <c r="Q17" i="82"/>
  <c r="P17" i="82"/>
  <c r="M17" i="82"/>
  <c r="J17" i="82"/>
  <c r="G17" i="82"/>
  <c r="D17" i="82"/>
  <c r="S16" i="82"/>
  <c r="Q16" i="82"/>
  <c r="U16" i="82" s="1"/>
  <c r="P16" i="82"/>
  <c r="M16" i="82"/>
  <c r="J16" i="82"/>
  <c r="G16" i="82"/>
  <c r="D16" i="82"/>
  <c r="S15" i="82"/>
  <c r="Q15" i="82"/>
  <c r="P15" i="82"/>
  <c r="M15" i="82"/>
  <c r="J15" i="82"/>
  <c r="G15" i="82"/>
  <c r="D15" i="82"/>
  <c r="S14" i="82"/>
  <c r="Q14" i="82"/>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P10" i="82"/>
  <c r="M10" i="82"/>
  <c r="J10" i="82"/>
  <c r="G10" i="82"/>
  <c r="D10" i="82"/>
  <c r="K32" i="81"/>
  <c r="L44" i="81" s="1"/>
  <c r="F32" i="81"/>
  <c r="G44" i="81" s="1"/>
  <c r="K31" i="81"/>
  <c r="L43" i="81" s="1"/>
  <c r="F31" i="81"/>
  <c r="G43" i="81" s="1"/>
  <c r="K30" i="81"/>
  <c r="L42" i="81" s="1"/>
  <c r="F30" i="81"/>
  <c r="G42" i="81" s="1"/>
  <c r="K29" i="81"/>
  <c r="L41" i="81" s="1"/>
  <c r="F29" i="81"/>
  <c r="G41" i="81" s="1"/>
  <c r="K28" i="81"/>
  <c r="L40" i="81" s="1"/>
  <c r="F28" i="81"/>
  <c r="G40" i="81" s="1"/>
  <c r="K27" i="81"/>
  <c r="L39" i="81" s="1"/>
  <c r="F27" i="81"/>
  <c r="G39" i="81" s="1"/>
  <c r="K26" i="81"/>
  <c r="L38" i="81" s="1"/>
  <c r="F26" i="81"/>
  <c r="G38" i="81" s="1"/>
  <c r="K25" i="81"/>
  <c r="F25" i="81"/>
  <c r="K24" i="81"/>
  <c r="F24" i="81"/>
  <c r="K23" i="81"/>
  <c r="L35" i="81" s="1"/>
  <c r="F23" i="81"/>
  <c r="G35" i="81" s="1"/>
  <c r="K22" i="81"/>
  <c r="L34" i="81" s="1"/>
  <c r="F22" i="81"/>
  <c r="G34" i="81" s="1"/>
  <c r="K21" i="81"/>
  <c r="L33" i="81" s="1"/>
  <c r="F21" i="81"/>
  <c r="G33" i="81" s="1"/>
  <c r="K20" i="81"/>
  <c r="F20" i="81"/>
  <c r="K19" i="81"/>
  <c r="F19" i="81"/>
  <c r="K18" i="81"/>
  <c r="F18" i="81"/>
  <c r="K17" i="81"/>
  <c r="F17" i="81"/>
  <c r="K16" i="81"/>
  <c r="F16" i="81"/>
  <c r="K15" i="81"/>
  <c r="F15" i="81"/>
  <c r="K14" i="81"/>
  <c r="F14" i="81"/>
  <c r="K13" i="81"/>
  <c r="F13" i="81"/>
  <c r="K12" i="81"/>
  <c r="F12" i="81"/>
  <c r="K11" i="81"/>
  <c r="F11" i="81"/>
  <c r="K10" i="81"/>
  <c r="F10" i="81"/>
  <c r="K9" i="81"/>
  <c r="F9" i="81"/>
  <c r="M32" i="80"/>
  <c r="K32" i="80"/>
  <c r="I32" i="80"/>
  <c r="G32" i="80"/>
  <c r="E32" i="80"/>
  <c r="C32" i="80"/>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Q32" i="78"/>
  <c r="O32" i="78"/>
  <c r="K32" i="78"/>
  <c r="I32" i="78"/>
  <c r="G32" i="78"/>
  <c r="E32" i="78"/>
  <c r="C32" i="78"/>
  <c r="Q31" i="78"/>
  <c r="O31" i="78"/>
  <c r="M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O24" i="78"/>
  <c r="M24" i="78"/>
  <c r="K24" i="78"/>
  <c r="I24" i="78"/>
  <c r="G24" i="78"/>
  <c r="E24" i="78"/>
  <c r="C24" i="78"/>
  <c r="Q23" i="78"/>
  <c r="O23" i="78"/>
  <c r="M23" i="78"/>
  <c r="K23" i="78"/>
  <c r="I23" i="78"/>
  <c r="G23" i="78"/>
  <c r="E23" i="78"/>
  <c r="C23" i="78"/>
  <c r="Q22" i="78"/>
  <c r="O22" i="78"/>
  <c r="M22" i="78"/>
  <c r="K22" i="78"/>
  <c r="I22" i="78"/>
  <c r="G22" i="78"/>
  <c r="E22" i="78"/>
  <c r="C22" i="78"/>
  <c r="Q21" i="78"/>
  <c r="O21" i="78"/>
  <c r="M21" i="78"/>
  <c r="K21" i="78"/>
  <c r="I21" i="78"/>
  <c r="G21" i="78"/>
  <c r="E21" i="78"/>
  <c r="C21" i="78"/>
  <c r="K32" i="77"/>
  <c r="I32" i="77"/>
  <c r="G32" i="77"/>
  <c r="E32" i="77"/>
  <c r="C32" i="77"/>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L29" i="79"/>
  <c r="M41" i="79" s="1"/>
  <c r="N21" i="79"/>
  <c r="N20" i="79"/>
  <c r="N19" i="79"/>
  <c r="N18" i="79"/>
  <c r="N17" i="79"/>
  <c r="N16" i="79"/>
  <c r="N15" i="79"/>
  <c r="N14" i="79"/>
  <c r="N13" i="79"/>
  <c r="N12" i="79"/>
  <c r="N11" i="79"/>
  <c r="Y34" i="76"/>
  <c r="Z46" i="76" s="1"/>
  <c r="X34" i="76"/>
  <c r="V34" i="76"/>
  <c r="T34" i="76"/>
  <c r="R34" i="76"/>
  <c r="P34" i="76"/>
  <c r="L34" i="76"/>
  <c r="M46" i="76" s="1"/>
  <c r="K34" i="76"/>
  <c r="I34" i="76"/>
  <c r="G34" i="76"/>
  <c r="E34" i="76"/>
  <c r="C34" i="76"/>
  <c r="Y33" i="76"/>
  <c r="Z45" i="76" s="1"/>
  <c r="X33" i="76"/>
  <c r="V33" i="76"/>
  <c r="T33" i="76"/>
  <c r="R33" i="76"/>
  <c r="P33" i="76"/>
  <c r="L33" i="76"/>
  <c r="M45" i="76" s="1"/>
  <c r="K33" i="76"/>
  <c r="I33" i="76"/>
  <c r="G33" i="76"/>
  <c r="E33" i="76"/>
  <c r="C33" i="76"/>
  <c r="Y32" i="76"/>
  <c r="Z44" i="76" s="1"/>
  <c r="X32" i="76"/>
  <c r="V32" i="76"/>
  <c r="T32" i="76"/>
  <c r="R32" i="76"/>
  <c r="P32" i="76"/>
  <c r="L32" i="76"/>
  <c r="M44" i="76" s="1"/>
  <c r="K32" i="76"/>
  <c r="I32" i="76"/>
  <c r="G32" i="76"/>
  <c r="E32" i="76"/>
  <c r="C32" i="76"/>
  <c r="Y31" i="76"/>
  <c r="Z43" i="76" s="1"/>
  <c r="X31" i="76"/>
  <c r="V31" i="76"/>
  <c r="T31" i="76"/>
  <c r="R31" i="76"/>
  <c r="P31" i="76"/>
  <c r="L31" i="76"/>
  <c r="M43" i="76" s="1"/>
  <c r="K31" i="76"/>
  <c r="I31" i="76"/>
  <c r="G31" i="76"/>
  <c r="E31" i="76"/>
  <c r="C31" i="76"/>
  <c r="Y30" i="76"/>
  <c r="Z42" i="76" s="1"/>
  <c r="X30" i="76"/>
  <c r="V30" i="76"/>
  <c r="T30" i="76"/>
  <c r="R30" i="76"/>
  <c r="P30" i="76"/>
  <c r="L30" i="76"/>
  <c r="M42" i="76" s="1"/>
  <c r="K30" i="76"/>
  <c r="I30" i="76"/>
  <c r="G30" i="76"/>
  <c r="E30" i="76"/>
  <c r="C30" i="76"/>
  <c r="Y29" i="76"/>
  <c r="Z41" i="76" s="1"/>
  <c r="X29" i="76"/>
  <c r="V29" i="76"/>
  <c r="T29" i="76"/>
  <c r="R29" i="76"/>
  <c r="P29" i="76"/>
  <c r="L29" i="76"/>
  <c r="M41" i="76" s="1"/>
  <c r="K29" i="76"/>
  <c r="I29" i="76"/>
  <c r="G29" i="76"/>
  <c r="E29" i="76"/>
  <c r="C29" i="76"/>
  <c r="Y28" i="76"/>
  <c r="Z40" i="76" s="1"/>
  <c r="X28" i="76"/>
  <c r="V28" i="76"/>
  <c r="T28" i="76"/>
  <c r="R28" i="76"/>
  <c r="P28" i="76"/>
  <c r="L28" i="76"/>
  <c r="M40" i="76" s="1"/>
  <c r="K28" i="76"/>
  <c r="I28" i="76"/>
  <c r="G28" i="76"/>
  <c r="E28" i="76"/>
  <c r="C28" i="76"/>
  <c r="Y27" i="76"/>
  <c r="Z39" i="76" s="1"/>
  <c r="X27" i="76"/>
  <c r="V27" i="76"/>
  <c r="T27" i="76"/>
  <c r="R27" i="76"/>
  <c r="P27" i="76"/>
  <c r="L27" i="76"/>
  <c r="K27" i="76"/>
  <c r="I27" i="76"/>
  <c r="G27" i="76"/>
  <c r="E27" i="76"/>
  <c r="C27" i="76"/>
  <c r="Y26" i="76"/>
  <c r="Z38" i="76" s="1"/>
  <c r="X26" i="76"/>
  <c r="V26" i="76"/>
  <c r="T26" i="76"/>
  <c r="R26" i="76"/>
  <c r="P26" i="76"/>
  <c r="L26" i="76"/>
  <c r="K26" i="76"/>
  <c r="I26" i="76"/>
  <c r="G26" i="76"/>
  <c r="E26" i="76"/>
  <c r="C26" i="76"/>
  <c r="Y25" i="76"/>
  <c r="Z37" i="76" s="1"/>
  <c r="X25" i="76"/>
  <c r="V25" i="76"/>
  <c r="T25" i="76"/>
  <c r="R25" i="76"/>
  <c r="P25" i="76"/>
  <c r="L25" i="76"/>
  <c r="M37" i="76" s="1"/>
  <c r="K25" i="76"/>
  <c r="I25" i="76"/>
  <c r="G25" i="76"/>
  <c r="E25" i="76"/>
  <c r="C25" i="76"/>
  <c r="Y24" i="76"/>
  <c r="Z36" i="76" s="1"/>
  <c r="X24" i="76"/>
  <c r="V24" i="76"/>
  <c r="T24" i="76"/>
  <c r="R24" i="76"/>
  <c r="P24" i="76"/>
  <c r="L24" i="76"/>
  <c r="M36" i="76" s="1"/>
  <c r="K24" i="76"/>
  <c r="I24" i="76"/>
  <c r="G24" i="76"/>
  <c r="E24" i="76"/>
  <c r="C24" i="76"/>
  <c r="Y23" i="76"/>
  <c r="Z35" i="76" s="1"/>
  <c r="X23" i="76"/>
  <c r="V23" i="76"/>
  <c r="T23" i="76"/>
  <c r="R23" i="76"/>
  <c r="P23" i="76"/>
  <c r="L23" i="76"/>
  <c r="M35" i="76" s="1"/>
  <c r="K23" i="76"/>
  <c r="I23" i="76"/>
  <c r="G23" i="76"/>
  <c r="E23" i="76"/>
  <c r="C23" i="76"/>
  <c r="Y22" i="76"/>
  <c r="L22" i="76"/>
  <c r="Y21" i="76"/>
  <c r="L21" i="76"/>
  <c r="Y20" i="76"/>
  <c r="L20" i="76"/>
  <c r="Y19" i="76"/>
  <c r="L19" i="76"/>
  <c r="Y18" i="76"/>
  <c r="L18" i="76"/>
  <c r="Y17" i="76"/>
  <c r="L17" i="76"/>
  <c r="Y16" i="76"/>
  <c r="L16" i="76"/>
  <c r="Y15" i="76"/>
  <c r="L15" i="76"/>
  <c r="Y14" i="76"/>
  <c r="L14" i="76"/>
  <c r="Y13" i="76"/>
  <c r="L13" i="76"/>
  <c r="Y12" i="76"/>
  <c r="L12" i="76"/>
  <c r="Y11" i="76"/>
  <c r="L11" i="76"/>
  <c r="Q32" i="75"/>
  <c r="L32" i="75"/>
  <c r="M44" i="75" s="1"/>
  <c r="K32" i="75"/>
  <c r="I32" i="75"/>
  <c r="G32" i="75"/>
  <c r="E32" i="75"/>
  <c r="C32" i="75"/>
  <c r="Q31" i="75"/>
  <c r="L31" i="75"/>
  <c r="M43" i="75" s="1"/>
  <c r="K31" i="75"/>
  <c r="I31" i="75"/>
  <c r="G31" i="75"/>
  <c r="E31" i="75"/>
  <c r="C31" i="75"/>
  <c r="Q30" i="75"/>
  <c r="L30" i="75"/>
  <c r="M42" i="75" s="1"/>
  <c r="K30" i="75"/>
  <c r="I30" i="75"/>
  <c r="G30" i="75"/>
  <c r="E30" i="75"/>
  <c r="C30" i="75"/>
  <c r="Q29" i="75"/>
  <c r="L29" i="75"/>
  <c r="M41" i="75" s="1"/>
  <c r="K29" i="75"/>
  <c r="I29" i="75"/>
  <c r="G29" i="75"/>
  <c r="E29" i="75"/>
  <c r="C29" i="75"/>
  <c r="Q28" i="75"/>
  <c r="L28" i="75"/>
  <c r="M40" i="75" s="1"/>
  <c r="K28" i="75"/>
  <c r="I28" i="75"/>
  <c r="G28" i="75"/>
  <c r="E28" i="75"/>
  <c r="C28" i="75"/>
  <c r="Q27" i="75"/>
  <c r="L27" i="75"/>
  <c r="M39" i="75" s="1"/>
  <c r="K27" i="75"/>
  <c r="I27" i="75"/>
  <c r="G27" i="75"/>
  <c r="E27" i="75"/>
  <c r="C27" i="75"/>
  <c r="Q26" i="75"/>
  <c r="L26" i="75"/>
  <c r="M38" i="75" s="1"/>
  <c r="K26" i="75"/>
  <c r="I26" i="75"/>
  <c r="G26" i="75"/>
  <c r="E26" i="75"/>
  <c r="C26" i="75"/>
  <c r="Q25" i="75"/>
  <c r="L25" i="75"/>
  <c r="M37" i="75" s="1"/>
  <c r="K25" i="75"/>
  <c r="I25" i="75"/>
  <c r="G25" i="75"/>
  <c r="E25" i="75"/>
  <c r="C25" i="75"/>
  <c r="Q24" i="75"/>
  <c r="L24" i="75"/>
  <c r="M36" i="75" s="1"/>
  <c r="K24" i="75"/>
  <c r="I24" i="75"/>
  <c r="G24" i="75"/>
  <c r="E24" i="75"/>
  <c r="C24" i="75"/>
  <c r="Q23" i="75"/>
  <c r="L23" i="75"/>
  <c r="M35" i="75" s="1"/>
  <c r="K23" i="75"/>
  <c r="I23" i="75"/>
  <c r="G23" i="75"/>
  <c r="E23" i="75"/>
  <c r="C23" i="75"/>
  <c r="Q22" i="75"/>
  <c r="L22" i="75"/>
  <c r="M34" i="75" s="1"/>
  <c r="K22" i="75"/>
  <c r="I22" i="75"/>
  <c r="G22" i="75"/>
  <c r="E22" i="75"/>
  <c r="C22" i="75"/>
  <c r="Q21" i="75"/>
  <c r="L21" i="75"/>
  <c r="M33" i="75" s="1"/>
  <c r="K21" i="75"/>
  <c r="I21" i="75"/>
  <c r="G21" i="75"/>
  <c r="E21" i="75"/>
  <c r="C21" i="75"/>
  <c r="L20" i="75"/>
  <c r="L19" i="75"/>
  <c r="L18" i="75"/>
  <c r="L17" i="75"/>
  <c r="L16" i="75"/>
  <c r="L15" i="75"/>
  <c r="L14" i="75"/>
  <c r="L13" i="75"/>
  <c r="L12" i="75"/>
  <c r="L11" i="75"/>
  <c r="L10" i="75"/>
  <c r="L9" i="75"/>
  <c r="M33" i="74"/>
  <c r="K33" i="74"/>
  <c r="M32" i="74"/>
  <c r="K32" i="74"/>
  <c r="M31" i="74"/>
  <c r="K31" i="74"/>
  <c r="M30" i="74"/>
  <c r="K30" i="74"/>
  <c r="M29" i="74"/>
  <c r="K29" i="74"/>
  <c r="M28" i="74"/>
  <c r="K28" i="74"/>
  <c r="M27" i="74"/>
  <c r="K27" i="74"/>
  <c r="M26" i="74"/>
  <c r="K26" i="74"/>
  <c r="M25" i="74"/>
  <c r="K25" i="74"/>
  <c r="M24" i="74"/>
  <c r="K24" i="74"/>
  <c r="M23" i="74"/>
  <c r="K23" i="74"/>
  <c r="M22" i="74"/>
  <c r="K22" i="74"/>
  <c r="M33" i="73"/>
  <c r="M32" i="73"/>
  <c r="K32" i="73"/>
  <c r="M31" i="73"/>
  <c r="K31" i="73"/>
  <c r="M30" i="73"/>
  <c r="K30" i="73"/>
  <c r="M29" i="73"/>
  <c r="K29" i="73"/>
  <c r="M28" i="73"/>
  <c r="M27" i="73"/>
  <c r="M26" i="73"/>
  <c r="K26" i="73"/>
  <c r="M25" i="73"/>
  <c r="K25" i="73"/>
  <c r="M24" i="73"/>
  <c r="M23" i="73"/>
  <c r="K23" i="73"/>
  <c r="M22" i="73"/>
  <c r="K22" i="73"/>
  <c r="L32" i="72"/>
  <c r="M44" i="72" s="1"/>
  <c r="K32" i="72"/>
  <c r="I32" i="72"/>
  <c r="F32" i="72"/>
  <c r="G44" i="72" s="1"/>
  <c r="E32" i="72"/>
  <c r="C32" i="72"/>
  <c r="L31" i="72"/>
  <c r="M43" i="72" s="1"/>
  <c r="K31" i="72"/>
  <c r="I31" i="72"/>
  <c r="F31" i="72"/>
  <c r="G43" i="72" s="1"/>
  <c r="E31" i="72"/>
  <c r="C31" i="72"/>
  <c r="L30" i="72"/>
  <c r="M42" i="72" s="1"/>
  <c r="K30" i="72"/>
  <c r="I30" i="72"/>
  <c r="F30" i="72"/>
  <c r="G42" i="72" s="1"/>
  <c r="E30" i="72"/>
  <c r="C30" i="72"/>
  <c r="L29" i="72"/>
  <c r="M41" i="72" s="1"/>
  <c r="K29" i="72"/>
  <c r="I29" i="72"/>
  <c r="F29" i="72"/>
  <c r="G41" i="72" s="1"/>
  <c r="E29" i="72"/>
  <c r="C29" i="72"/>
  <c r="L28" i="72"/>
  <c r="M40" i="72" s="1"/>
  <c r="K28" i="72"/>
  <c r="I28" i="72"/>
  <c r="F28" i="72"/>
  <c r="G40" i="72" s="1"/>
  <c r="E28" i="72"/>
  <c r="C28" i="72"/>
  <c r="L27" i="72"/>
  <c r="M39" i="72" s="1"/>
  <c r="K27" i="72"/>
  <c r="I27" i="72"/>
  <c r="F27" i="72"/>
  <c r="G39" i="72" s="1"/>
  <c r="E27" i="72"/>
  <c r="C27" i="72"/>
  <c r="L26" i="72"/>
  <c r="M38" i="72" s="1"/>
  <c r="K26" i="72"/>
  <c r="I26" i="72"/>
  <c r="F26" i="72"/>
  <c r="G38" i="72" s="1"/>
  <c r="E26" i="72"/>
  <c r="C26" i="72"/>
  <c r="L25" i="72"/>
  <c r="M37" i="72" s="1"/>
  <c r="K25" i="72"/>
  <c r="I25" i="72"/>
  <c r="F25" i="72"/>
  <c r="G37" i="72" s="1"/>
  <c r="E25" i="72"/>
  <c r="C25" i="72"/>
  <c r="L24" i="72"/>
  <c r="M36" i="72" s="1"/>
  <c r="K24" i="72"/>
  <c r="I24" i="72"/>
  <c r="F24" i="72"/>
  <c r="G36" i="72" s="1"/>
  <c r="E24" i="72"/>
  <c r="C24" i="72"/>
  <c r="L23" i="72"/>
  <c r="M35" i="72" s="1"/>
  <c r="K23" i="72"/>
  <c r="I23" i="72"/>
  <c r="F23" i="72"/>
  <c r="G35" i="72" s="1"/>
  <c r="E23" i="72"/>
  <c r="C23" i="72"/>
  <c r="L22" i="72"/>
  <c r="M34" i="72" s="1"/>
  <c r="K22" i="72"/>
  <c r="I22" i="72"/>
  <c r="F22" i="72"/>
  <c r="G34" i="72" s="1"/>
  <c r="E22" i="72"/>
  <c r="C22" i="72"/>
  <c r="L21" i="72"/>
  <c r="M33" i="72" s="1"/>
  <c r="K21" i="72"/>
  <c r="I21" i="72"/>
  <c r="F21" i="72"/>
  <c r="G33" i="72" s="1"/>
  <c r="E21" i="72"/>
  <c r="C21" i="72"/>
  <c r="L20" i="72"/>
  <c r="F20" i="72"/>
  <c r="L19" i="72"/>
  <c r="F19" i="72"/>
  <c r="N19" i="72" s="1"/>
  <c r="L18" i="72"/>
  <c r="F18" i="72"/>
  <c r="L17" i="72"/>
  <c r="F17" i="72"/>
  <c r="L16" i="72"/>
  <c r="F16" i="72"/>
  <c r="L15" i="72"/>
  <c r="F15" i="72"/>
  <c r="L14" i="72"/>
  <c r="F14" i="72"/>
  <c r="L13" i="72"/>
  <c r="F13" i="72"/>
  <c r="L12" i="72"/>
  <c r="F12" i="72"/>
  <c r="L11" i="72"/>
  <c r="F11" i="72"/>
  <c r="L10" i="72"/>
  <c r="F10" i="72"/>
  <c r="L9" i="72"/>
  <c r="F9" i="72"/>
  <c r="H32" i="71"/>
  <c r="I44" i="71" s="1"/>
  <c r="H31" i="71"/>
  <c r="I43" i="71" s="1"/>
  <c r="H30" i="71"/>
  <c r="I42" i="71" s="1"/>
  <c r="H29" i="71"/>
  <c r="I41" i="71" s="1"/>
  <c r="H28" i="71"/>
  <c r="I40" i="71" s="1"/>
  <c r="H27" i="71"/>
  <c r="I39" i="71" s="1"/>
  <c r="H26" i="71"/>
  <c r="I38" i="71" s="1"/>
  <c r="H25" i="71"/>
  <c r="I37" i="71" s="1"/>
  <c r="H24" i="71"/>
  <c r="I36" i="71" s="1"/>
  <c r="H23" i="71"/>
  <c r="I35" i="71" s="1"/>
  <c r="H22" i="71"/>
  <c r="I34" i="71" s="1"/>
  <c r="H21" i="71"/>
  <c r="I33" i="71" s="1"/>
  <c r="H20" i="71"/>
  <c r="H19" i="71"/>
  <c r="H18" i="71"/>
  <c r="H17" i="71"/>
  <c r="H16" i="71"/>
  <c r="H15" i="71"/>
  <c r="H14" i="71"/>
  <c r="H13" i="71"/>
  <c r="H12" i="71"/>
  <c r="H11" i="71"/>
  <c r="H10" i="71"/>
  <c r="L32" i="70"/>
  <c r="M44" i="70" s="1"/>
  <c r="K32" i="70"/>
  <c r="I32" i="70"/>
  <c r="F32" i="70"/>
  <c r="G44" i="70" s="1"/>
  <c r="E32" i="70"/>
  <c r="C32" i="70"/>
  <c r="L31" i="70"/>
  <c r="M43" i="70" s="1"/>
  <c r="K31" i="70"/>
  <c r="I31" i="70"/>
  <c r="F31" i="70"/>
  <c r="G43" i="70" s="1"/>
  <c r="E31" i="70"/>
  <c r="C31" i="70"/>
  <c r="L30" i="70"/>
  <c r="M42" i="70" s="1"/>
  <c r="K30" i="70"/>
  <c r="I30" i="70"/>
  <c r="F30" i="70"/>
  <c r="G42" i="70" s="1"/>
  <c r="E30" i="70"/>
  <c r="C30" i="70"/>
  <c r="L29" i="70"/>
  <c r="M41" i="70" s="1"/>
  <c r="K29" i="70"/>
  <c r="I29" i="70"/>
  <c r="F29" i="70"/>
  <c r="G41" i="70" s="1"/>
  <c r="E29" i="70"/>
  <c r="C29" i="70"/>
  <c r="L28" i="70"/>
  <c r="M40" i="70" s="1"/>
  <c r="K28" i="70"/>
  <c r="I28" i="70"/>
  <c r="F28" i="70"/>
  <c r="G40" i="70" s="1"/>
  <c r="E28" i="70"/>
  <c r="C28" i="70"/>
  <c r="L27" i="70"/>
  <c r="M39" i="70" s="1"/>
  <c r="K27" i="70"/>
  <c r="I27" i="70"/>
  <c r="F27" i="70"/>
  <c r="G39" i="70" s="1"/>
  <c r="E27" i="70"/>
  <c r="C27" i="70"/>
  <c r="L26" i="70"/>
  <c r="M38" i="70" s="1"/>
  <c r="K26" i="70"/>
  <c r="I26" i="70"/>
  <c r="F26" i="70"/>
  <c r="G38" i="70" s="1"/>
  <c r="E26" i="70"/>
  <c r="C26" i="70"/>
  <c r="L25" i="70"/>
  <c r="M37" i="70" s="1"/>
  <c r="K25" i="70"/>
  <c r="I25" i="70"/>
  <c r="F25" i="70"/>
  <c r="G37" i="70" s="1"/>
  <c r="E25" i="70"/>
  <c r="C25" i="70"/>
  <c r="L24" i="70"/>
  <c r="M36" i="70" s="1"/>
  <c r="K24" i="70"/>
  <c r="I24" i="70"/>
  <c r="F24" i="70"/>
  <c r="G36" i="70" s="1"/>
  <c r="E24" i="70"/>
  <c r="C24" i="70"/>
  <c r="L23" i="70"/>
  <c r="M35" i="70" s="1"/>
  <c r="K23" i="70"/>
  <c r="I23" i="70"/>
  <c r="F23" i="70"/>
  <c r="G35" i="70" s="1"/>
  <c r="E23" i="70"/>
  <c r="C23" i="70"/>
  <c r="L22" i="70"/>
  <c r="M34" i="70" s="1"/>
  <c r="K22" i="70"/>
  <c r="I22" i="70"/>
  <c r="F22" i="70"/>
  <c r="E22" i="70"/>
  <c r="C22" i="70"/>
  <c r="L21" i="70"/>
  <c r="M33" i="70" s="1"/>
  <c r="K21" i="70"/>
  <c r="I21" i="70"/>
  <c r="F21" i="70"/>
  <c r="G33" i="70" s="1"/>
  <c r="E21" i="70"/>
  <c r="C21" i="70"/>
  <c r="L20" i="70"/>
  <c r="F20" i="70"/>
  <c r="L19" i="70"/>
  <c r="F19" i="70"/>
  <c r="L18" i="70"/>
  <c r="F18" i="70"/>
  <c r="N18" i="70" s="1"/>
  <c r="L17" i="70"/>
  <c r="F17" i="70"/>
  <c r="L16" i="70"/>
  <c r="F16" i="70"/>
  <c r="L15" i="70"/>
  <c r="F15" i="70"/>
  <c r="L14" i="70"/>
  <c r="F14" i="70"/>
  <c r="L13" i="70"/>
  <c r="F13" i="70"/>
  <c r="L12" i="70"/>
  <c r="F12" i="70"/>
  <c r="L11" i="70"/>
  <c r="F11" i="70"/>
  <c r="L10" i="70"/>
  <c r="F10" i="70"/>
  <c r="L9" i="70"/>
  <c r="F9" i="70"/>
  <c r="Q33" i="69"/>
  <c r="O33" i="69"/>
  <c r="M33" i="69"/>
  <c r="K33" i="69"/>
  <c r="I33" i="69"/>
  <c r="G33" i="69"/>
  <c r="E33" i="69"/>
  <c r="C33" i="69"/>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U20" i="82" l="1"/>
  <c r="U21" i="82"/>
  <c r="U19" i="82"/>
  <c r="G37" i="81"/>
  <c r="L37" i="81"/>
  <c r="M39" i="76"/>
  <c r="U11" i="82"/>
  <c r="N32" i="72"/>
  <c r="O44" i="72" s="1"/>
  <c r="N30" i="70"/>
  <c r="O42" i="70" s="1"/>
  <c r="U17" i="82"/>
  <c r="U15" i="82"/>
  <c r="T32" i="82"/>
  <c r="M25" i="76"/>
  <c r="M28" i="76"/>
  <c r="M27" i="76"/>
  <c r="N15" i="72"/>
  <c r="N16" i="72"/>
  <c r="N28" i="72"/>
  <c r="O40" i="72" s="1"/>
  <c r="N28" i="70"/>
  <c r="O40" i="70" s="1"/>
  <c r="N19" i="70"/>
  <c r="N20" i="70"/>
  <c r="L8" i="76"/>
  <c r="F6" i="72"/>
  <c r="G7" i="72" s="1"/>
  <c r="T29" i="82"/>
  <c r="N22" i="70"/>
  <c r="O34" i="70" s="1"/>
  <c r="G34" i="70"/>
  <c r="N26" i="70"/>
  <c r="O38" i="70" s="1"/>
  <c r="N24" i="72"/>
  <c r="O36" i="72" s="1"/>
  <c r="F7" i="72"/>
  <c r="N7" i="72" s="1"/>
  <c r="G21" i="68"/>
  <c r="G22" i="68"/>
  <c r="R28" i="82"/>
  <c r="G23" i="68"/>
  <c r="M25" i="83"/>
  <c r="M38" i="76"/>
  <c r="L9" i="76"/>
  <c r="N9" i="76" s="1"/>
  <c r="M26" i="83"/>
  <c r="U14" i="82"/>
  <c r="U12" i="82"/>
  <c r="G36" i="81"/>
  <c r="F7" i="81"/>
  <c r="K6" i="81"/>
  <c r="L36" i="81"/>
  <c r="K7" i="81"/>
  <c r="F6" i="81"/>
  <c r="N14" i="72"/>
  <c r="U13" i="82"/>
  <c r="U10" i="82"/>
  <c r="R24" i="82"/>
  <c r="T25" i="82"/>
  <c r="N13" i="72"/>
  <c r="M23" i="76"/>
  <c r="M24" i="76"/>
  <c r="U31" i="82"/>
  <c r="U33" i="82"/>
  <c r="R33" i="82"/>
  <c r="M24" i="75"/>
  <c r="M28" i="75"/>
  <c r="M32" i="75"/>
  <c r="M30" i="72"/>
  <c r="N11" i="72"/>
  <c r="M27" i="72"/>
  <c r="G21" i="72"/>
  <c r="G25" i="72"/>
  <c r="M21" i="70"/>
  <c r="N12" i="70"/>
  <c r="G27" i="70"/>
  <c r="M29" i="70"/>
  <c r="N9" i="70"/>
  <c r="N11" i="70"/>
  <c r="N13" i="70"/>
  <c r="N15" i="70"/>
  <c r="M32" i="70"/>
  <c r="M21" i="83"/>
  <c r="M24" i="83"/>
  <c r="M27" i="83"/>
  <c r="M31" i="83"/>
  <c r="M30" i="83"/>
  <c r="M29" i="83"/>
  <c r="M22" i="83"/>
  <c r="M28" i="83"/>
  <c r="M32" i="83"/>
  <c r="U23" i="82"/>
  <c r="T24" i="82"/>
  <c r="U27" i="82"/>
  <c r="T28" i="82"/>
  <c r="T33" i="82"/>
  <c r="R22" i="82"/>
  <c r="T23" i="82"/>
  <c r="R26" i="82"/>
  <c r="T27" i="82"/>
  <c r="R30" i="82"/>
  <c r="T22" i="82"/>
  <c r="R25" i="82"/>
  <c r="T26" i="82"/>
  <c r="R29" i="82"/>
  <c r="T30" i="82"/>
  <c r="R32" i="82"/>
  <c r="L24" i="81"/>
  <c r="L28" i="81"/>
  <c r="G21" i="81"/>
  <c r="G23" i="81"/>
  <c r="G25" i="81"/>
  <c r="G27" i="81"/>
  <c r="G29" i="81"/>
  <c r="G31" i="81"/>
  <c r="L26" i="81"/>
  <c r="L30" i="81"/>
  <c r="L21" i="81"/>
  <c r="L23" i="81"/>
  <c r="L25" i="81"/>
  <c r="L27" i="81"/>
  <c r="L29" i="81"/>
  <c r="L31" i="81"/>
  <c r="L22" i="81"/>
  <c r="L32" i="81"/>
  <c r="G22" i="81"/>
  <c r="G24" i="81"/>
  <c r="G26" i="81"/>
  <c r="G28" i="81"/>
  <c r="G30" i="81"/>
  <c r="G32" i="81"/>
  <c r="Z24" i="76"/>
  <c r="Z25" i="76"/>
  <c r="M29" i="76"/>
  <c r="M31" i="76"/>
  <c r="M33" i="76"/>
  <c r="Z32" i="76"/>
  <c r="Z33" i="76"/>
  <c r="M30" i="76"/>
  <c r="M32" i="76"/>
  <c r="M34" i="76"/>
  <c r="M26" i="76"/>
  <c r="M23" i="75"/>
  <c r="M31" i="75"/>
  <c r="M22" i="75"/>
  <c r="M26" i="75"/>
  <c r="M30" i="75"/>
  <c r="M27" i="75"/>
  <c r="M21" i="75"/>
  <c r="M25" i="75"/>
  <c r="M29" i="75"/>
  <c r="M22" i="72"/>
  <c r="N9" i="72"/>
  <c r="N12" i="72"/>
  <c r="N18" i="72"/>
  <c r="M21" i="72"/>
  <c r="N22" i="72"/>
  <c r="O34" i="72" s="1"/>
  <c r="M24" i="72"/>
  <c r="G27" i="72"/>
  <c r="N27" i="72"/>
  <c r="O39" i="72" s="1"/>
  <c r="M29" i="72"/>
  <c r="N30" i="72"/>
  <c r="O42" i="72" s="1"/>
  <c r="M32" i="72"/>
  <c r="N25" i="72"/>
  <c r="O37" i="72" s="1"/>
  <c r="N21" i="72"/>
  <c r="O33" i="72" s="1"/>
  <c r="M23" i="72"/>
  <c r="M26" i="72"/>
  <c r="G29" i="72"/>
  <c r="N29" i="72"/>
  <c r="O41" i="72" s="1"/>
  <c r="M31" i="72"/>
  <c r="N10" i="72"/>
  <c r="N17" i="72"/>
  <c r="N20" i="72"/>
  <c r="G23" i="72"/>
  <c r="N23" i="72"/>
  <c r="M25" i="72"/>
  <c r="N26" i="72"/>
  <c r="O38" i="72" s="1"/>
  <c r="M28" i="72"/>
  <c r="G31" i="72"/>
  <c r="N31" i="72"/>
  <c r="O43" i="72" s="1"/>
  <c r="I28" i="71"/>
  <c r="I21" i="71"/>
  <c r="I25" i="71"/>
  <c r="I29" i="71"/>
  <c r="I32" i="71"/>
  <c r="I22" i="71"/>
  <c r="I26" i="71"/>
  <c r="I30" i="71"/>
  <c r="I24" i="71"/>
  <c r="I23" i="71"/>
  <c r="I27" i="71"/>
  <c r="I31" i="71"/>
  <c r="M24" i="70"/>
  <c r="N16" i="70"/>
  <c r="G21" i="70"/>
  <c r="N21" i="70"/>
  <c r="M23" i="70"/>
  <c r="N24" i="70"/>
  <c r="O36" i="70" s="1"/>
  <c r="M26" i="70"/>
  <c r="G29" i="70"/>
  <c r="N29" i="70"/>
  <c r="O41" i="70" s="1"/>
  <c r="M31" i="70"/>
  <c r="N32" i="70"/>
  <c r="O44" i="70" s="1"/>
  <c r="N10" i="70"/>
  <c r="N17" i="70"/>
  <c r="G23" i="70"/>
  <c r="N23" i="70"/>
  <c r="M25" i="70"/>
  <c r="M28" i="70"/>
  <c r="G31" i="70"/>
  <c r="N31" i="70"/>
  <c r="O43" i="70" s="1"/>
  <c r="N27" i="70"/>
  <c r="O39" i="70" s="1"/>
  <c r="N14" i="70"/>
  <c r="M22" i="70"/>
  <c r="G25" i="70"/>
  <c r="N25" i="70"/>
  <c r="O37" i="70" s="1"/>
  <c r="M27" i="70"/>
  <c r="M30" i="70"/>
  <c r="M23" i="83"/>
  <c r="Z26" i="76"/>
  <c r="Z27" i="76"/>
  <c r="Z34" i="76"/>
  <c r="Z28" i="76"/>
  <c r="Z29" i="76"/>
  <c r="Z23" i="76"/>
  <c r="Z30" i="76"/>
  <c r="Z31" i="76"/>
  <c r="L25" i="79"/>
  <c r="M37" i="79" s="1"/>
  <c r="L33" i="79"/>
  <c r="M45" i="79" s="1"/>
  <c r="P12" i="79"/>
  <c r="P16" i="79"/>
  <c r="P20" i="79"/>
  <c r="P13" i="79"/>
  <c r="P17" i="79"/>
  <c r="P21" i="79"/>
  <c r="G23" i="79"/>
  <c r="K25" i="79"/>
  <c r="G31" i="79"/>
  <c r="K33" i="79"/>
  <c r="L22" i="79"/>
  <c r="K22" i="79"/>
  <c r="I23" i="79"/>
  <c r="G24" i="79"/>
  <c r="E25" i="79"/>
  <c r="L26" i="79"/>
  <c r="M38" i="79" s="1"/>
  <c r="K26" i="79"/>
  <c r="I27" i="79"/>
  <c r="G28" i="79"/>
  <c r="E29" i="79"/>
  <c r="L30" i="79"/>
  <c r="M42" i="79" s="1"/>
  <c r="K30" i="79"/>
  <c r="I31" i="79"/>
  <c r="G32" i="79"/>
  <c r="E33" i="79"/>
  <c r="I22" i="79"/>
  <c r="E24" i="79"/>
  <c r="I26" i="79"/>
  <c r="K29" i="79"/>
  <c r="P14" i="79"/>
  <c r="P18" i="79"/>
  <c r="E22" i="79"/>
  <c r="L23" i="79"/>
  <c r="M35" i="79" s="1"/>
  <c r="K23" i="79"/>
  <c r="I24" i="79"/>
  <c r="G25" i="79"/>
  <c r="E26" i="79"/>
  <c r="L27" i="79"/>
  <c r="M39" i="79" s="1"/>
  <c r="K27" i="79"/>
  <c r="I28" i="79"/>
  <c r="G29" i="79"/>
  <c r="E30" i="79"/>
  <c r="L31" i="79"/>
  <c r="M43" i="79" s="1"/>
  <c r="K31" i="79"/>
  <c r="I32" i="79"/>
  <c r="G33" i="79"/>
  <c r="G27" i="79"/>
  <c r="E28" i="79"/>
  <c r="I30" i="79"/>
  <c r="E32" i="79"/>
  <c r="P11" i="79"/>
  <c r="P15" i="79"/>
  <c r="P19" i="79"/>
  <c r="G22" i="79"/>
  <c r="E23" i="79"/>
  <c r="L24" i="79"/>
  <c r="M36" i="79" s="1"/>
  <c r="K24" i="79"/>
  <c r="I25" i="79"/>
  <c r="G26" i="79"/>
  <c r="E27" i="79"/>
  <c r="L28" i="79"/>
  <c r="M40" i="79" s="1"/>
  <c r="K28" i="79"/>
  <c r="I29" i="79"/>
  <c r="G30" i="79"/>
  <c r="E31" i="79"/>
  <c r="L32" i="79"/>
  <c r="M44" i="79" s="1"/>
  <c r="K32" i="79"/>
  <c r="I33" i="79"/>
  <c r="U25" i="82"/>
  <c r="U29" i="82"/>
  <c r="R23" i="82"/>
  <c r="R27" i="82"/>
  <c r="R31" i="82"/>
  <c r="U32" i="82"/>
  <c r="U22" i="82"/>
  <c r="U24" i="82"/>
  <c r="U26" i="82"/>
  <c r="U28" i="82"/>
  <c r="U30" i="82"/>
  <c r="N22" i="79"/>
  <c r="N25" i="79"/>
  <c r="N27" i="79"/>
  <c r="N28" i="79"/>
  <c r="O40" i="79" s="1"/>
  <c r="N29" i="79"/>
  <c r="O41" i="79" s="1"/>
  <c r="N30" i="79"/>
  <c r="O42" i="79" s="1"/>
  <c r="N31" i="79"/>
  <c r="O43" i="79" s="1"/>
  <c r="N32" i="79"/>
  <c r="O44" i="79" s="1"/>
  <c r="N33" i="79"/>
  <c r="O45" i="79" s="1"/>
  <c r="L11" i="79"/>
  <c r="L12" i="79"/>
  <c r="L13" i="79"/>
  <c r="L14" i="79"/>
  <c r="L15" i="79"/>
  <c r="L16" i="79"/>
  <c r="L17" i="79"/>
  <c r="M29" i="79" s="1"/>
  <c r="L18" i="79"/>
  <c r="L19" i="79"/>
  <c r="L20" i="79"/>
  <c r="L21" i="79"/>
  <c r="C22" i="79"/>
  <c r="C23" i="79"/>
  <c r="C24" i="79"/>
  <c r="C25" i="79"/>
  <c r="C26" i="79"/>
  <c r="C27" i="79"/>
  <c r="C28" i="79"/>
  <c r="C29" i="79"/>
  <c r="C30" i="79"/>
  <c r="C31" i="79"/>
  <c r="C32" i="79"/>
  <c r="C33" i="79"/>
  <c r="N23" i="79"/>
  <c r="N24" i="79"/>
  <c r="N26" i="79"/>
  <c r="P22" i="79"/>
  <c r="Q34" i="79" s="1"/>
  <c r="P23" i="79"/>
  <c r="Q35" i="79" s="1"/>
  <c r="P24" i="79"/>
  <c r="Q36" i="79" s="1"/>
  <c r="P25" i="79"/>
  <c r="P26" i="79"/>
  <c r="P27" i="79"/>
  <c r="P28" i="79"/>
  <c r="Q40" i="79" s="1"/>
  <c r="P29" i="79"/>
  <c r="Q41" i="79" s="1"/>
  <c r="P30" i="79"/>
  <c r="Q42" i="79" s="1"/>
  <c r="P31" i="79"/>
  <c r="Q43" i="79" s="1"/>
  <c r="P32" i="79"/>
  <c r="Q44" i="79" s="1"/>
  <c r="P33" i="79"/>
  <c r="Q45" i="79" s="1"/>
  <c r="G22" i="72"/>
  <c r="G24" i="72"/>
  <c r="G26" i="72"/>
  <c r="G28" i="72"/>
  <c r="G30" i="72"/>
  <c r="G32" i="72"/>
  <c r="G22" i="70"/>
  <c r="G24" i="70"/>
  <c r="G26" i="70"/>
  <c r="G28" i="70"/>
  <c r="G30" i="70"/>
  <c r="G32" i="70"/>
  <c r="M30" i="79" l="1"/>
  <c r="O32" i="72"/>
  <c r="O30" i="70"/>
  <c r="L8" i="81"/>
  <c r="G8" i="81"/>
  <c r="N10" i="76"/>
  <c r="M10" i="76"/>
  <c r="O24" i="72"/>
  <c r="O8" i="72"/>
  <c r="G8" i="72"/>
  <c r="O33" i="79"/>
  <c r="O32" i="79"/>
  <c r="O31" i="79"/>
  <c r="O28" i="72"/>
  <c r="O31" i="72"/>
  <c r="O30" i="72"/>
  <c r="O31" i="70"/>
  <c r="O28" i="70"/>
  <c r="O32" i="70"/>
  <c r="G7" i="81"/>
  <c r="O29" i="79"/>
  <c r="O30" i="79"/>
  <c r="O28" i="79"/>
  <c r="M27" i="79"/>
  <c r="O27" i="72"/>
  <c r="N6" i="72"/>
  <c r="O7" i="72" s="1"/>
  <c r="O22" i="72"/>
  <c r="O22" i="70"/>
  <c r="O26" i="70"/>
  <c r="Q26" i="79"/>
  <c r="Q38" i="79"/>
  <c r="M22" i="79"/>
  <c r="M34" i="79"/>
  <c r="O26" i="72"/>
  <c r="O23" i="72"/>
  <c r="O35" i="72"/>
  <c r="O25" i="72"/>
  <c r="O21" i="70"/>
  <c r="O33" i="70"/>
  <c r="Q27" i="79"/>
  <c r="Q39" i="79"/>
  <c r="Q25" i="79"/>
  <c r="Q37" i="79"/>
  <c r="O26" i="79"/>
  <c r="O38" i="79"/>
  <c r="O23" i="70"/>
  <c r="O35" i="70"/>
  <c r="O25" i="79"/>
  <c r="O37" i="79"/>
  <c r="O24" i="79"/>
  <c r="O36" i="79"/>
  <c r="O23" i="79"/>
  <c r="O35" i="79"/>
  <c r="Q31" i="79"/>
  <c r="O27" i="79"/>
  <c r="O39" i="79"/>
  <c r="O22" i="79"/>
  <c r="O34" i="79"/>
  <c r="M33" i="79"/>
  <c r="M32" i="79"/>
  <c r="O25" i="70"/>
  <c r="L7" i="81"/>
  <c r="M9" i="76"/>
  <c r="O24" i="70"/>
  <c r="O21" i="72"/>
  <c r="Q32" i="79"/>
  <c r="M25" i="79"/>
  <c r="O27" i="70"/>
  <c r="Q29" i="79"/>
  <c r="Q24" i="79"/>
  <c r="O29" i="72"/>
  <c r="O29" i="70"/>
  <c r="M24" i="79"/>
  <c r="Q33" i="79"/>
  <c r="Q28" i="79"/>
  <c r="M31" i="79"/>
  <c r="Q23" i="79"/>
  <c r="M26" i="79"/>
  <c r="Q30" i="79"/>
  <c r="Q22" i="79"/>
  <c r="M28" i="79"/>
  <c r="M23" i="79"/>
  <c r="J19" i="61" l="1"/>
  <c r="J21" i="61"/>
  <c r="K33" i="61" s="1"/>
  <c r="F11" i="49" l="1"/>
  <c r="F10" i="49"/>
  <c r="F9" i="49"/>
  <c r="F12" i="49"/>
  <c r="G24" i="49" s="1"/>
  <c r="F9" i="50"/>
  <c r="F10" i="50"/>
  <c r="F11" i="50"/>
  <c r="F12" i="50"/>
  <c r="G24" i="50" s="1"/>
  <c r="F13" i="50"/>
  <c r="G25" i="50" s="1"/>
  <c r="F14" i="50"/>
  <c r="G26" i="50" s="1"/>
  <c r="F15" i="50"/>
  <c r="G27" i="50" s="1"/>
  <c r="F16" i="50"/>
  <c r="G28" i="50" s="1"/>
  <c r="F17" i="50"/>
  <c r="G29" i="50" s="1"/>
  <c r="F18" i="50"/>
  <c r="G30" i="50" s="1"/>
  <c r="F19" i="50"/>
  <c r="G31" i="50" s="1"/>
  <c r="F20" i="50"/>
  <c r="G32" i="50" s="1"/>
  <c r="F21" i="50"/>
  <c r="G33" i="50" s="1"/>
  <c r="F22" i="50"/>
  <c r="G34" i="50" s="1"/>
  <c r="F23" i="50"/>
  <c r="G35" i="50" s="1"/>
  <c r="G36" i="50"/>
  <c r="G37" i="50"/>
  <c r="G38" i="50"/>
  <c r="G39" i="50"/>
  <c r="G40" i="50"/>
  <c r="G41" i="50"/>
  <c r="G32" i="52"/>
  <c r="G31" i="52"/>
  <c r="G30" i="52"/>
  <c r="G29" i="52"/>
  <c r="G28" i="52"/>
  <c r="G27" i="52"/>
  <c r="G26" i="52"/>
  <c r="G25" i="52"/>
  <c r="G24" i="52"/>
  <c r="G23" i="52"/>
  <c r="G22" i="52"/>
  <c r="G21" i="52"/>
  <c r="I32" i="52"/>
  <c r="I31" i="52"/>
  <c r="I30" i="52"/>
  <c r="I29" i="52"/>
  <c r="I28" i="52"/>
  <c r="I27" i="52"/>
  <c r="I26" i="52"/>
  <c r="I25" i="52"/>
  <c r="I24" i="52"/>
  <c r="I23" i="52"/>
  <c r="I22" i="52"/>
  <c r="I21" i="52"/>
  <c r="C26" i="52"/>
  <c r="C32" i="52"/>
  <c r="C31" i="52"/>
  <c r="C30" i="52"/>
  <c r="C29" i="52"/>
  <c r="C28" i="52"/>
  <c r="C27" i="52"/>
  <c r="C25" i="52"/>
  <c r="C24" i="52"/>
  <c r="C23" i="52"/>
  <c r="C22" i="52"/>
  <c r="C21" i="52"/>
  <c r="E32" i="51"/>
  <c r="E31" i="51"/>
  <c r="E30" i="51"/>
  <c r="E29" i="51"/>
  <c r="E28" i="51"/>
  <c r="E27" i="51"/>
  <c r="E26" i="51"/>
  <c r="E25" i="51"/>
  <c r="E24" i="51"/>
  <c r="E23" i="51"/>
  <c r="E22" i="51"/>
  <c r="E21" i="51"/>
  <c r="G32" i="51"/>
  <c r="G31" i="51"/>
  <c r="G30" i="51"/>
  <c r="G29" i="51"/>
  <c r="G28" i="51"/>
  <c r="G27" i="51"/>
  <c r="G26" i="51"/>
  <c r="G25" i="51"/>
  <c r="G24" i="51"/>
  <c r="G23" i="51"/>
  <c r="G22" i="51"/>
  <c r="G21" i="51"/>
  <c r="I32" i="51"/>
  <c r="I31" i="51"/>
  <c r="I30" i="51"/>
  <c r="I29" i="51"/>
  <c r="I28" i="51"/>
  <c r="I27" i="51"/>
  <c r="I26" i="51"/>
  <c r="I25" i="51"/>
  <c r="I24" i="51"/>
  <c r="I23" i="51"/>
  <c r="I22" i="51"/>
  <c r="I21" i="51"/>
  <c r="C23" i="51"/>
  <c r="G21" i="50" l="1"/>
  <c r="J25" i="61" l="1"/>
  <c r="K37" i="61" s="1"/>
  <c r="J24" i="51" l="1"/>
  <c r="K36" i="51" l="1"/>
  <c r="I24" i="61"/>
  <c r="E25" i="61" l="1"/>
  <c r="G23" i="61" l="1"/>
  <c r="E23" i="61"/>
  <c r="C23" i="61"/>
  <c r="G22" i="61"/>
  <c r="E22" i="61"/>
  <c r="C22" i="61"/>
  <c r="I23" i="61"/>
  <c r="I22" i="61"/>
  <c r="C21" i="51" l="1"/>
  <c r="C28" i="51" l="1"/>
  <c r="J13" i="51"/>
  <c r="C25" i="51"/>
  <c r="C29" i="51"/>
  <c r="C32" i="51"/>
  <c r="J14" i="51"/>
  <c r="C26" i="51"/>
  <c r="C30" i="51"/>
  <c r="C22" i="51"/>
  <c r="C24" i="51"/>
  <c r="C27" i="51"/>
  <c r="C31" i="51"/>
  <c r="J17" i="51"/>
  <c r="J21" i="51"/>
  <c r="K33" i="51" s="1"/>
  <c r="J20" i="51"/>
  <c r="J18" i="51"/>
  <c r="J22" i="51"/>
  <c r="K34" i="51" s="1"/>
  <c r="J16" i="51"/>
  <c r="J15" i="51"/>
  <c r="J19" i="51"/>
  <c r="J12" i="51"/>
  <c r="K24" i="51" l="1"/>
  <c r="J23" i="52" l="1"/>
  <c r="K35" i="52" s="1"/>
  <c r="G27" i="61" l="1"/>
  <c r="I25" i="58" l="1"/>
  <c r="J32" i="61" l="1"/>
  <c r="K44" i="61" s="1"/>
  <c r="I32" i="61"/>
  <c r="G32" i="61"/>
  <c r="E32" i="61"/>
  <c r="C32" i="61"/>
  <c r="J31" i="61"/>
  <c r="K43" i="61" s="1"/>
  <c r="I31" i="61"/>
  <c r="G31" i="61"/>
  <c r="E31" i="61"/>
  <c r="C31" i="61"/>
  <c r="J30" i="61"/>
  <c r="K42" i="61" s="1"/>
  <c r="I30" i="61"/>
  <c r="G30" i="61"/>
  <c r="E30" i="61"/>
  <c r="C30" i="61"/>
  <c r="J29" i="61"/>
  <c r="K41" i="61" s="1"/>
  <c r="I29" i="61"/>
  <c r="G29" i="61"/>
  <c r="E29" i="61"/>
  <c r="C29" i="61"/>
  <c r="J28" i="61"/>
  <c r="K40" i="61" s="1"/>
  <c r="I28" i="61"/>
  <c r="G28" i="61"/>
  <c r="E28" i="61"/>
  <c r="C28" i="61"/>
  <c r="J27" i="61"/>
  <c r="K39" i="61" s="1"/>
  <c r="I27" i="61"/>
  <c r="E27" i="61"/>
  <c r="C27" i="61"/>
  <c r="J26" i="61"/>
  <c r="K38" i="61" s="1"/>
  <c r="I26" i="61"/>
  <c r="G26" i="61"/>
  <c r="E26" i="61"/>
  <c r="C26" i="61"/>
  <c r="I25" i="61"/>
  <c r="G25" i="61"/>
  <c r="C25" i="61"/>
  <c r="J24" i="61"/>
  <c r="K36" i="61" s="1"/>
  <c r="G24" i="61"/>
  <c r="E24" i="61"/>
  <c r="C24"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2" i="52"/>
  <c r="K44" i="52" s="1"/>
  <c r="J31" i="52"/>
  <c r="K43" i="52" s="1"/>
  <c r="J30" i="52"/>
  <c r="K42" i="52" s="1"/>
  <c r="J29" i="52"/>
  <c r="K41" i="52" s="1"/>
  <c r="J28" i="52"/>
  <c r="K40" i="52" s="1"/>
  <c r="J27" i="52"/>
  <c r="K39" i="52" s="1"/>
  <c r="J26" i="52"/>
  <c r="K38" i="52" s="1"/>
  <c r="J25" i="52"/>
  <c r="K37" i="52" s="1"/>
  <c r="J24" i="52"/>
  <c r="J26" i="51"/>
  <c r="K38" i="51" s="1"/>
  <c r="J23" i="51"/>
  <c r="J32" i="51"/>
  <c r="K44" i="51" s="1"/>
  <c r="J31" i="51"/>
  <c r="K43" i="51" s="1"/>
  <c r="J30" i="51"/>
  <c r="K42" i="51" s="1"/>
  <c r="J29" i="51"/>
  <c r="J28" i="51"/>
  <c r="K40" i="51" s="1"/>
  <c r="J27" i="51"/>
  <c r="K39" i="51" s="1"/>
  <c r="J25" i="51"/>
  <c r="J7" i="52" l="1"/>
  <c r="K8" i="52" s="1"/>
  <c r="K37" i="51"/>
  <c r="J7" i="51"/>
  <c r="K8" i="51" s="1"/>
  <c r="K36" i="52"/>
  <c r="K35" i="51"/>
  <c r="J6" i="51"/>
  <c r="K25" i="51"/>
  <c r="K30" i="51"/>
  <c r="K29" i="51"/>
  <c r="K27" i="51"/>
  <c r="K31" i="51"/>
  <c r="K26" i="51"/>
  <c r="K28" i="51"/>
  <c r="K32" i="51"/>
  <c r="G40" i="49"/>
  <c r="G41" i="49"/>
  <c r="G38" i="49"/>
  <c r="G37" i="49"/>
  <c r="I21" i="61"/>
  <c r="J22" i="61"/>
  <c r="K34" i="61" s="1"/>
  <c r="J23" i="61"/>
  <c r="K35" i="61" s="1"/>
  <c r="G21" i="61"/>
  <c r="E21" i="61"/>
  <c r="C21" i="61"/>
  <c r="O20" i="58"/>
  <c r="O21" i="58"/>
  <c r="O22" i="58"/>
  <c r="M20" i="58"/>
  <c r="M21" i="58"/>
  <c r="M22" i="58"/>
  <c r="K20" i="58"/>
  <c r="K21" i="58"/>
  <c r="K22" i="58"/>
  <c r="I20" i="58"/>
  <c r="I21" i="58"/>
  <c r="I22" i="58"/>
  <c r="G20" i="58"/>
  <c r="G21" i="58"/>
  <c r="G22" i="58"/>
  <c r="E20" i="58"/>
  <c r="E21" i="58"/>
  <c r="E22" i="58"/>
  <c r="C20" i="58"/>
  <c r="C21" i="58"/>
  <c r="C22" i="58"/>
  <c r="G36" i="49" l="1"/>
  <c r="G39" i="49"/>
  <c r="F23" i="49"/>
  <c r="G35" i="49" s="1"/>
  <c r="G23" i="49" l="1"/>
  <c r="J22" i="52"/>
  <c r="K34" i="52" s="1"/>
  <c r="F22" i="49" l="1"/>
  <c r="G34" i="49" s="1"/>
  <c r="J21" i="52" l="1"/>
  <c r="K33" i="52" s="1"/>
  <c r="F21" i="49" l="1"/>
  <c r="G33" i="49" s="1"/>
  <c r="J20" i="61" l="1"/>
  <c r="K32" i="61" s="1"/>
  <c r="J20" i="52" l="1"/>
  <c r="K32" i="52" l="1"/>
  <c r="F20" i="49" l="1"/>
  <c r="G32" i="49" s="1"/>
  <c r="J19" i="52" l="1"/>
  <c r="K31" i="52" l="1"/>
  <c r="K31" i="61" l="1"/>
  <c r="J18" i="52" l="1"/>
  <c r="K30" i="52" l="1"/>
  <c r="Q28" i="58" l="1"/>
  <c r="F19" i="49" l="1"/>
  <c r="G31" i="49" s="1"/>
  <c r="J18" i="61" l="1"/>
  <c r="K30" i="61" l="1"/>
  <c r="F18" i="49" l="1"/>
  <c r="G30" i="49" s="1"/>
  <c r="Q27" i="58" l="1"/>
  <c r="J17" i="52" l="1"/>
  <c r="K29" i="52" l="1"/>
  <c r="J17" i="61" l="1"/>
  <c r="K29" i="61" s="1"/>
  <c r="Q26" i="58" l="1"/>
  <c r="F17" i="49" l="1"/>
  <c r="G29" i="49" s="1"/>
  <c r="J16" i="52" l="1"/>
  <c r="K28" i="52" l="1"/>
  <c r="J16" i="61" l="1"/>
  <c r="K28" i="61" s="1"/>
  <c r="Q25" i="58" l="1"/>
  <c r="F16" i="49" l="1"/>
  <c r="G28" i="49" s="1"/>
  <c r="J15" i="61" l="1"/>
  <c r="K27" i="61" l="1"/>
  <c r="J15" i="52"/>
  <c r="K27" i="52" l="1"/>
  <c r="Q24" i="58" l="1"/>
  <c r="F15" i="49" l="1"/>
  <c r="G27" i="49" s="1"/>
  <c r="J14" i="52" l="1"/>
  <c r="K26" i="52" l="1"/>
  <c r="J14" i="61" l="1"/>
  <c r="K26" i="61" s="1"/>
  <c r="Q23" i="58" l="1"/>
  <c r="F14" i="49" l="1"/>
  <c r="G26" i="49" s="1"/>
  <c r="J13" i="52" l="1"/>
  <c r="K25" i="52" l="1"/>
  <c r="J13" i="61" l="1"/>
  <c r="K25" i="61" s="1"/>
  <c r="F13" i="49" l="1"/>
  <c r="G25" i="49" s="1"/>
  <c r="J12" i="61" l="1"/>
  <c r="K24" i="61" s="1"/>
  <c r="Q22" i="58" l="1"/>
  <c r="J12" i="52" l="1"/>
  <c r="J6" i="52" s="1"/>
  <c r="K24" i="52" l="1"/>
  <c r="Q21" i="58" l="1"/>
  <c r="J11" i="61" l="1"/>
  <c r="K23" i="61" s="1"/>
  <c r="J11" i="52"/>
  <c r="J11" i="51"/>
  <c r="K23" i="52" l="1"/>
  <c r="K23" i="51"/>
  <c r="J10" i="61" l="1"/>
  <c r="K22" i="61" s="1"/>
  <c r="G23" i="50" l="1"/>
  <c r="J9" i="61"/>
  <c r="K21" i="61" s="1"/>
  <c r="Q20" i="58" l="1"/>
  <c r="J10" i="52" l="1"/>
  <c r="J9" i="52"/>
  <c r="J10" i="51"/>
  <c r="J9" i="51"/>
  <c r="K22" i="52" l="1"/>
  <c r="K21" i="52"/>
  <c r="K22" i="51"/>
  <c r="K21" i="51"/>
  <c r="G22" i="50" l="1"/>
  <c r="G22" i="49"/>
  <c r="G21" i="49"/>
</calcChain>
</file>

<file path=xl/sharedStrings.xml><?xml version="1.0" encoding="utf-8"?>
<sst xmlns="http://schemas.openxmlformats.org/spreadsheetml/2006/main" count="1167" uniqueCount="458">
  <si>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</si>
  <si>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</si>
  <si>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</si>
  <si>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</si>
  <si>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</si>
  <si>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</si>
  <si>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</si>
  <si>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</si>
  <si>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</si>
  <si>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</si>
  <si>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</si>
  <si>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</si>
  <si>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</si>
  <si>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</si>
  <si>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</si>
  <si>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</si>
  <si>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</si>
  <si>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</si>
  <si>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</si>
  <si>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</si>
  <si>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</si>
  <si>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</si>
  <si>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</si>
  <si>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</si>
  <si>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</si>
  <si>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</si>
  <si>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</si>
  <si>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</si>
  <si>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</si>
  <si>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</si>
  <si>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</si>
  <si>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</si>
  <si>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</si>
  <si>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</si>
  <si>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</si>
  <si>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</si>
  <si>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</si>
  <si>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</si>
  <si>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</si>
  <si>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</si>
  <si>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</si>
  <si>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</si>
  <si>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</si>
  <si>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</si>
  <si>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</si>
  <si>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</si>
  <si>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</si>
  <si>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</si>
  <si>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</si>
  <si>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</si>
  <si>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</si>
  <si>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</si>
  <si>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</si>
  <si>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</si>
  <si>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</si>
  <si>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</si>
  <si>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</si>
  <si>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</si>
  <si>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</si>
  <si>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</si>
  <si>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</si>
  <si>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</si>
  <si>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</si>
  <si>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</si>
  <si>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</si>
  <si>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</si>
  <si>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</si>
  <si>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</si>
  <si>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</si>
  <si>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</si>
  <si>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</si>
  <si>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</si>
  <si>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</si>
  <si>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</si>
  <si>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</si>
  <si>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</si>
  <si>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</si>
  <si>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</si>
  <si>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</si>
  <si>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</si>
  <si>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</si>
  <si>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</si>
  <si>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</si>
  <si>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</si>
  <si>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</si>
  <si>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</si>
  <si>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</si>
  <si>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</si>
  <si>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</si>
  <si>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</si>
  <si>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</si>
  <si>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</si>
  <si>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</si>
  <si>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</si>
  <si>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</si>
  <si>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</si>
  <si>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</si>
  <si>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</si>
  <si>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</si>
  <si>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</si>
  <si>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</si>
  <si>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</si>
  <si>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</si>
  <si>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</si>
  <si>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</si>
  <si>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</si>
  <si>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</si>
  <si>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</si>
  <si>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</si>
  <si>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</si>
  <si>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</si>
  <si>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</si>
  <si>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</si>
  <si>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</si>
  <si>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</si>
  <si>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</si>
  <si>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</si>
  <si>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</si>
  <si>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</si>
  <si>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</si>
  <si>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</si>
  <si>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</si>
  <si>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</si>
  <si>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</si>
  <si>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</si>
  <si>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</si>
  <si>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</si>
  <si>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</si>
  <si>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</si>
  <si>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</si>
  <si>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</si>
  <si>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</si>
  <si>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</si>
  <si>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</si>
  <si>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</si>
  <si>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</si>
  <si>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</si>
  <si>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</si>
  <si>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</si>
  <si>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</si>
  <si>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</si>
  <si>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</si>
  <si>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</si>
  <si>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</si>
  <si>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</si>
  <si>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</si>
  <si>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</si>
  <si>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</si>
  <si>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</si>
  <si>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</si>
  <si>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</si>
  <si>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</si>
  <si>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</si>
  <si>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</si>
  <si>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</si>
  <si>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</si>
  <si>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</si>
  <si>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</si>
  <si>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</si>
  <si>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</si>
  <si>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</si>
  <si>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</si>
  <si>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</si>
  <si>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</si>
  <si>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</si>
  <si>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</si>
  <si>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</si>
  <si>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</si>
  <si>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</si>
  <si>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</si>
  <si>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</si>
  <si>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</si>
  <si>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</si>
  <si>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</si>
  <si>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</si>
  <si>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</si>
  <si>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</si>
  <si>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</si>
  <si>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</si>
  <si>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</si>
  <si>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</si>
  <si>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</si>
  <si>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</si>
  <si>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</si>
  <si>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</si>
  <si>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</si>
  <si>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</si>
  <si>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</si>
  <si>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</si>
  <si>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</si>
  <si>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</si>
  <si>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</si>
  <si>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</si>
  <si>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</si>
  <si>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</si>
  <si>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</si>
  <si>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</si>
  <si>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</si>
  <si>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</si>
  <si>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</si>
  <si>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</si>
  <si>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</si>
  <si>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</si>
  <si>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</si>
  <si>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</si>
  <si>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</si>
  <si>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</si>
  <si>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</si>
  <si>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</si>
  <si>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</si>
  <si>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</si>
  <si>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</si>
  <si>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</si>
  <si>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</si>
  <si>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</si>
  <si>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</si>
  <si>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</si>
  <si>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</si>
  <si>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</si>
  <si>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</si>
  <si>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</si>
  <si>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</si>
  <si>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</si>
  <si>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</si>
  <si>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</si>
  <si>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</si>
  <si>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</si>
  <si>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</si>
  <si>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</si>
  <si>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</si>
  <si>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</si>
  <si>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</si>
  <si>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</si>
  <si>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</si>
  <si>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</si>
  <si>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</si>
  <si>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</si>
  <si>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</si>
  <si>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</si>
  <si>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</si>
  <si>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</si>
  <si>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</si>
  <si>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</si>
  <si>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</si>
  <si>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</si>
  <si>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</si>
  <si>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</si>
  <si>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</si>
  <si>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</si>
  <si>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</si>
  <si>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</si>
  <si>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</si>
  <si>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</si>
  <si>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</si>
  <si>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</si>
  <si>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</si>
  <si>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</si>
  <si>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</si>
  <si>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</si>
  <si>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</si>
  <si>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</si>
  <si>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</si>
  <si>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</si>
  <si>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</si>
  <si>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</si>
  <si>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</si>
  <si>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</si>
  <si>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</si>
  <si>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</si>
  <si>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</si>
  <si>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</si>
  <si>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</si>
  <si>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</si>
  <si>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</si>
  <si>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</si>
  <si>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</si>
  <si>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</si>
  <si>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</si>
  <si>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</si>
  <si>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</si>
  <si>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</si>
  <si>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</si>
  <si>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</si>
  <si>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</si>
  <si>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</si>
  <si>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</si>
  <si>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</si>
  <si>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</si>
  <si>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</si>
  <si>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</si>
  <si>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</si>
  <si>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</si>
  <si>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</si>
  <si>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</si>
  <si>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</si>
  <si>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</si>
  <si>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</si>
  <si>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</si>
  <si>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</si>
  <si>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</si>
  <si>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</si>
  <si>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</si>
  <si>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</si>
  <si>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</si>
  <si>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</si>
  <si>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</si>
  <si>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</si>
  <si>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</si>
  <si>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</si>
  <si>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</si>
  <si>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</si>
  <si>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</si>
  <si>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</si>
  <si>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</si>
  <si>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</si>
  <si>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</si>
  <si>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</si>
  <si>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</si>
  <si>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</si>
  <si>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</si>
  <si>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</si>
  <si>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</si>
  <si>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</si>
  <si>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</si>
  <si>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</si>
  <si>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</si>
  <si>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</si>
  <si>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</si>
  <si>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</si>
  <si>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</si>
  <si>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</si>
  <si>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</si>
  <si>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</si>
  <si>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</si>
  <si>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</si>
  <si>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</si>
  <si>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</si>
  <si>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</si>
  <si>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</si>
  <si>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</si>
  <si>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</si>
  <si>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</si>
  <si>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</si>
  <si>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</si>
  <si>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</si>
  <si>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</si>
  <si>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</si>
  <si>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</si>
  <si>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</si>
  <si>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</si>
  <si>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</si>
  <si>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</si>
  <si>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</si>
  <si>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</si>
  <si>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</si>
  <si>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</si>
  <si>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</si>
  <si>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</si>
  <si>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</si>
  <si>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</si>
  <si>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</si>
  <si>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</si>
  <si>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</si>
  <si>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</si>
  <si>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</si>
  <si>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</si>
  <si>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</si>
  <si>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</si>
  <si>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</si>
  <si>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</si>
  <si>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</si>
  <si>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</si>
  <si>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</si>
  <si>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</si>
  <si>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</si>
  <si>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</si>
  <si>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</si>
  <si>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</si>
  <si>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</si>
  <si>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</si>
  <si>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</si>
  <si>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</si>
  <si>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</si>
  <si>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</si>
  <si>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</si>
  <si>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</si>
  <si>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</si>
  <si>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</si>
  <si>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</si>
  <si>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</si>
  <si>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</si>
  <si>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</si>
  <si>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</si>
  <si>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</si>
  <si>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</si>
  <si>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</si>
  <si>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</si>
  <si>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</si>
  <si>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</si>
  <si>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</si>
  <si>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</si>
  <si>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</si>
  <si>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</si>
  <si>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</si>
  <si>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</si>
  <si>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</si>
  <si>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</si>
  <si>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</si>
  <si>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</si>
  <si>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</si>
  <si>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</si>
  <si>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</si>
  <si>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</si>
  <si>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</si>
  <si>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</si>
  <si>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</si>
  <si>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</si>
  <si>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</si>
  <si>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</si>
  <si>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</si>
  <si>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</si>
  <si>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</si>
  <si>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</si>
  <si>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</si>
  <si>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</si>
  <si>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</si>
  <si>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</si>
  <si>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</si>
  <si>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</si>
  <si>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</si>
  <si>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</si>
  <si>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</si>
  <si>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</si>
  <si>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</si>
  <si>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</si>
  <si>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</si>
  <si>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</si>
  <si>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</si>
  <si>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</si>
  <si>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令和4年１月</t>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</si>
  <si>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</si>
  <si>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</si>
  <si>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</si>
  <si>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</si>
  <si>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</si>
  <si>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</si>
  <si>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</si>
  <si>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</si>
  <si>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</si>
  <si>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</si>
  <si>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</si>
  <si>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令和2年10月</t>
    <rPh sb="0" eb="2">
      <t>レイワ</t>
    </rPh>
    <rPh sb="3" eb="4">
      <t>ネン</t>
    </rPh>
    <rPh sb="6" eb="7">
      <t>ガツ</t>
    </rPh>
    <phoneticPr fontId="3"/>
  </si>
  <si>
    <t>-</t>
  </si>
  <si>
    <t>※「一般貨物」の前年同月比数値データにつきましては、出典元データとなります、管内一般貨物トラック輸送状況報告業務の廃止に伴い、令和4年7月分をもって掲載終了とさせていただきます。</t>
    <rPh sb="2" eb="4">
      <t>イッパン</t>
    </rPh>
    <rPh sb="4" eb="6">
      <t>カモツ</t>
    </rPh>
    <rPh sb="8" eb="10">
      <t>ゼンネン</t>
    </rPh>
    <rPh sb="10" eb="11">
      <t>ドウ</t>
    </rPh>
    <rPh sb="11" eb="12">
      <t>ゲツ</t>
    </rPh>
    <rPh sb="12" eb="13">
      <t>ヒ</t>
    </rPh>
    <rPh sb="13" eb="15">
      <t>スウチ</t>
    </rPh>
    <rPh sb="26" eb="28">
      <t>シュッテン</t>
    </rPh>
    <rPh sb="28" eb="29">
      <t>ゲン</t>
    </rPh>
    <rPh sb="38" eb="40">
      <t>カンナイ</t>
    </rPh>
    <rPh sb="40" eb="42">
      <t>イッパン</t>
    </rPh>
    <rPh sb="42" eb="44">
      <t>カモツ</t>
    </rPh>
    <rPh sb="48" eb="50">
      <t>ユソウ</t>
    </rPh>
    <rPh sb="50" eb="52">
      <t>ジョウキョウ</t>
    </rPh>
    <rPh sb="52" eb="54">
      <t>ホウコク</t>
    </rPh>
    <rPh sb="54" eb="56">
      <t>ギョウム</t>
    </rPh>
    <rPh sb="57" eb="59">
      <t>ハイシ</t>
    </rPh>
    <rPh sb="60" eb="61">
      <t>トモナ</t>
    </rPh>
    <rPh sb="63" eb="65">
      <t>レイワ</t>
    </rPh>
    <rPh sb="66" eb="67">
      <t>ネン</t>
    </rPh>
    <rPh sb="68" eb="69">
      <t>ガツ</t>
    </rPh>
    <rPh sb="69" eb="70">
      <t>ブン</t>
    </rPh>
    <rPh sb="74" eb="76">
      <t>ケイサイ</t>
    </rPh>
    <rPh sb="76" eb="78">
      <t>シュウリョウ</t>
    </rPh>
    <phoneticPr fontId="3"/>
  </si>
  <si>
    <t>4年度</t>
    <rPh sb="1" eb="3">
      <t>ネンド</t>
    </rPh>
    <phoneticPr fontId="3"/>
  </si>
  <si>
    <t>令和5年１月</t>
    <phoneticPr fontId="3"/>
  </si>
  <si>
    <t>4年度</t>
    <rPh sb="1" eb="2">
      <t>ネン</t>
    </rPh>
    <rPh sb="2" eb="3">
      <t>ド</t>
    </rPh>
    <phoneticPr fontId="3"/>
  </si>
  <si>
    <t>令和5年1月</t>
    <rPh sb="0" eb="2">
      <t>レイワ</t>
    </rPh>
    <rPh sb="3" eb="4">
      <t>ネン</t>
    </rPh>
    <rPh sb="5" eb="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</si>
</sst>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766">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64"/>
      </left>
      <right style="medium">
        <color indexed="8"/>
      </right>
      <top style="hair">
        <color indexed="64"/>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
      <left/>
      <right style="thin">
        <color indexed="64"/>
      </right>
      <top style="hair">
        <color indexed="64"/>
      </top>
      <bottom/>
      <diagonal/>
    </border>
    <border>
      <left style="thin">
        <color indexed="64"/>
      </left>
      <right style="thin">
        <color indexed="64"/>
      </right>
      <top style="thin">
        <color auto="1"/>
      </top>
      <bottom style="hair">
        <color indexed="64"/>
      </bottom>
      <diagonal/>
    </border>
    <border>
      <left/>
      <right style="thin">
        <color auto="1"/>
      </right>
      <top style="thin">
        <color auto="1"/>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top style="thin">
        <color indexed="64"/>
      </top>
      <bottom/>
      <diagonal/>
    </border>
    <border>
      <left/>
      <right style="medium">
        <color indexed="64"/>
      </right>
      <top/>
      <bottom/>
      <diagonal/>
    </border>
    <border>
      <left style="medium">
        <color indexed="8"/>
      </left>
      <right/>
      <top/>
      <bottom style="medium">
        <color indexed="64"/>
      </bottom>
      <diagonal/>
    </border>
    <border>
      <left style="medium">
        <color indexed="64"/>
      </left>
      <right/>
      <top style="hair">
        <color indexed="64"/>
      </top>
      <bottom/>
      <diagonal/>
    </border>
    <border>
      <left style="thin">
        <color indexed="64"/>
      </left>
      <right style="thin">
        <color auto="1"/>
      </right>
      <top style="hair">
        <color auto="1"/>
      </top>
      <bottom/>
      <diagonal/>
    </border>
    <border>
      <left style="thin">
        <color indexed="64"/>
      </left>
      <right style="double">
        <color indexed="64"/>
      </right>
      <top style="hair">
        <color indexed="64"/>
      </top>
      <bottom/>
      <diagonal/>
    </border>
    <border>
      <left/>
      <right style="medium">
        <color indexed="64"/>
      </right>
      <top style="hair">
        <color indexed="64"/>
      </top>
      <bottom/>
      <diagonal/>
    </border>
    <border>
      <left style="thin">
        <color indexed="8"/>
      </left>
      <right style="medium">
        <color indexed="64"/>
      </right>
      <top style="hair">
        <color indexed="64"/>
      </top>
      <bottom/>
      <diagonal/>
    </border>
    <border>
      <left style="thin">
        <color auto="1"/>
      </left>
      <right style="thin">
        <color auto="1"/>
      </right>
      <top style="hair">
        <color indexed="64"/>
      </top>
      <bottom/>
      <diagonal/>
    </border>
    <border>
      <left style="medium">
        <color indexed="64"/>
      </left>
      <right style="thin">
        <color indexed="8"/>
      </right>
      <top style="hair">
        <color indexed="64"/>
      </top>
      <bottom/>
      <diagonal/>
    </border>
    <border>
      <left style="thin">
        <color indexed="8"/>
      </left>
      <right style="thin">
        <color indexed="64"/>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medium">
        <color indexed="8"/>
      </left>
      <right style="thin">
        <color indexed="8"/>
      </right>
      <top style="hair">
        <color indexed="8"/>
      </top>
      <bottom/>
      <diagonal/>
    </border>
    <border>
      <left style="thin">
        <color indexed="8"/>
      </left>
      <right style="medium">
        <color indexed="64"/>
      </right>
      <top style="hair">
        <color indexed="8"/>
      </top>
      <bottom/>
      <diagonal/>
    </border>
    <border>
      <left style="medium">
        <color indexed="8"/>
      </left>
      <right style="thin">
        <color indexed="8"/>
      </right>
      <top style="hair">
        <color indexed="64"/>
      </top>
      <bottom style="double">
        <color indexed="64"/>
      </bottom>
      <diagonal/>
    </border>
    <border>
      <left style="medium">
        <color indexed="64"/>
      </left>
      <right style="medium">
        <color indexed="8"/>
      </right>
      <top style="hair">
        <color indexed="64"/>
      </top>
      <bottom/>
      <diagonal/>
    </border>
    <border>
      <left style="medium">
        <color indexed="8"/>
      </left>
      <right style="thin">
        <color indexed="64"/>
      </right>
      <top style="hair">
        <color indexed="64"/>
      </top>
      <bottom style="double">
        <color indexed="64"/>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medium">
        <color indexed="8"/>
      </left>
      <right/>
      <top style="hair">
        <color indexed="64"/>
      </top>
      <bottom style="double">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right style="thin">
        <color indexed="8"/>
      </right>
      <top style="hair">
        <color indexed="64"/>
      </top>
      <bottom/>
      <diagonal/>
    </border>
    <border>
      <left style="thin">
        <color indexed="8"/>
      </left>
      <right style="thin">
        <color indexed="8"/>
      </right>
      <top style="hair">
        <color indexed="64"/>
      </top>
      <bottom/>
      <diagonal/>
    </border>
    <border>
      <left style="thin">
        <color indexed="8"/>
      </left>
      <right style="medium">
        <color indexed="64"/>
      </right>
      <top style="hair">
        <color indexed="64"/>
      </top>
      <bottom/>
      <diagonal/>
    </border>
    <border>
      <left style="thin">
        <color indexed="64"/>
      </left>
      <right style="thin">
        <color indexed="64"/>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thin">
        <color indexed="8"/>
      </left>
      <right/>
      <top style="hair">
        <color indexed="64"/>
      </top>
      <bottom/>
      <diagonal/>
    </border>
    <border>
      <left/>
      <right style="medium">
        <color indexed="8"/>
      </right>
      <top style="hair">
        <color indexed="64"/>
      </top>
      <bottom/>
      <diagonal/>
    </border>
    <border>
      <left style="thin">
        <color indexed="64"/>
      </left>
      <right/>
      <top style="hair">
        <color indexed="64"/>
      </top>
      <bottom/>
      <diagonal/>
    </border>
    <border>
      <left style="thin">
        <color indexed="8"/>
      </left>
      <right style="thin">
        <color indexed="8"/>
      </right>
      <top style="hair">
        <color indexed="64"/>
      </top>
      <bottom style="double">
        <color indexed="64"/>
      </bottom>
      <diagonal/>
    </border>
    <border>
      <left style="thin">
        <color indexed="8"/>
      </left>
      <right style="medium">
        <color indexed="64"/>
      </right>
      <top style="hair">
        <color indexed="64"/>
      </top>
      <bottom style="double">
        <color indexed="8"/>
      </bottom>
      <diagonal/>
    </border>
    <border>
      <left style="thin">
        <color indexed="8"/>
      </left>
      <right style="thin">
        <color indexed="8"/>
      </right>
      <top style="hair">
        <color indexed="64"/>
      </top>
      <bottom style="double">
        <color indexed="8"/>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64"/>
      </left>
      <right style="thin">
        <color auto="1"/>
      </right>
      <top style="hair">
        <color auto="1"/>
      </top>
      <bottom/>
      <diagonal/>
    </border>
    <border>
      <left style="medium">
        <color indexed="64"/>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64"/>
      </left>
      <right/>
      <top style="hair">
        <color indexed="64"/>
      </top>
      <bottom/>
      <diagonal/>
    </border>
    <border>
      <left style="thin">
        <color indexed="64"/>
      </left>
      <right style="thin">
        <color auto="1"/>
      </right>
      <top style="hair">
        <color auto="1"/>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thin">
        <color auto="1"/>
      </right>
      <top style="hair">
        <color auto="1"/>
      </top>
      <bottom style="medium">
        <color auto="1"/>
      </bottom>
      <diagonal/>
    </border>
    <border>
      <left/>
      <right/>
      <top style="hair">
        <color auto="1"/>
      </top>
      <bottom style="medium">
        <color auto="1"/>
      </bottom>
      <diagonal/>
    </border>
    <border>
      <left style="thin">
        <color indexed="64"/>
      </left>
      <right style="medium">
        <color indexed="64"/>
      </right>
      <top style="hair">
        <color indexed="64"/>
      </top>
      <bottom/>
      <diagonal/>
    </border>
    <border>
      <left/>
      <right style="thin">
        <color auto="1"/>
      </right>
      <top style="hair">
        <color auto="1"/>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8"/>
      </top>
      <bottom/>
      <diagonal/>
    </border>
    <border>
      <left/>
      <right style="thin">
        <color indexed="64"/>
      </right>
      <top style="hair">
        <color indexed="8"/>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thin">
        <color indexed="64"/>
      </left>
      <right style="thin">
        <color auto="1"/>
      </right>
      <top style="hair">
        <color auto="1"/>
      </top>
      <bottom/>
      <diagonal/>
    </border>
    <border>
      <left style="thin">
        <color auto="1"/>
      </left>
      <right style="thin">
        <color auto="1"/>
      </right>
      <top style="thin">
        <color indexed="64"/>
      </top>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3024">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6" xfId="1" applyNumberFormat="1" applyFont="1" applyFill="1" applyBorder="1" applyAlignment="1" applyProtection="1">
      <alignment horizontal="right" vertical="center"/>
    </xf>
    <xf numFmtId="183" fontId="5" fillId="0" borderId="58" xfId="1" applyNumberFormat="1" applyFont="1" applyFill="1" applyBorder="1" applyAlignment="1" applyProtection="1">
      <alignment horizontal="right" vertical="center"/>
    </xf>
    <xf numFmtId="181" fontId="5" fillId="0" borderId="60" xfId="1" applyNumberFormat="1" applyFont="1" applyFill="1" applyBorder="1" applyAlignment="1" applyProtection="1">
      <alignment horizontal="right" vertical="center"/>
    </xf>
    <xf numFmtId="181" fontId="6" fillId="0" borderId="61" xfId="1" applyNumberFormat="1" applyFont="1" applyFill="1" applyBorder="1" applyAlignment="1" applyProtection="1">
      <alignment vertical="center"/>
    </xf>
    <xf numFmtId="3" fontId="5" fillId="0" borderId="63"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64"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6" xfId="0"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shrinkToFit="1"/>
    </xf>
    <xf numFmtId="3" fontId="6" fillId="0" borderId="75" xfId="0" applyNumberFormat="1" applyFont="1" applyFill="1" applyBorder="1" applyAlignment="1" applyProtection="1">
      <alignment horizontal="center" vertical="center" shrinkToFit="1"/>
    </xf>
    <xf numFmtId="181" fontId="6" fillId="0" borderId="77" xfId="1" applyNumberFormat="1" applyFont="1" applyFill="1" applyBorder="1" applyAlignment="1" applyProtection="1">
      <alignment vertical="center"/>
    </xf>
    <xf numFmtId="181" fontId="6" fillId="0" borderId="78" xfId="1" applyNumberFormat="1" applyFont="1" applyFill="1" applyBorder="1" applyAlignment="1" applyProtection="1">
      <alignment vertical="center"/>
    </xf>
    <xf numFmtId="3" fontId="5" fillId="0" borderId="79"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69" xfId="1" applyFont="1" applyFill="1" applyBorder="1" applyAlignment="1" applyProtection="1">
      <alignment horizontal="right" vertical="center"/>
    </xf>
    <xf numFmtId="38" fontId="5" fillId="0" borderId="70" xfId="1" applyFont="1" applyFill="1" applyBorder="1" applyAlignment="1" applyProtection="1">
      <alignment horizontal="right" vertical="center"/>
    </xf>
    <xf numFmtId="183" fontId="5" fillId="0" borderId="62" xfId="1" applyNumberFormat="1" applyFont="1" applyFill="1" applyBorder="1" applyAlignment="1" applyProtection="1">
      <alignment horizontal="right" vertical="center"/>
    </xf>
    <xf numFmtId="183" fontId="5" fillId="0" borderId="62" xfId="1" applyNumberFormat="1" applyFont="1" applyFill="1" applyBorder="1" applyAlignment="1" applyProtection="1">
      <alignment vertical="center"/>
    </xf>
    <xf numFmtId="38" fontId="5" fillId="0" borderId="62" xfId="1" applyFont="1" applyFill="1" applyBorder="1" applyAlignment="1" applyProtection="1">
      <alignment horizontal="right" vertical="center"/>
    </xf>
    <xf numFmtId="183" fontId="5" fillId="0" borderId="69" xfId="1" applyNumberFormat="1" applyFont="1" applyFill="1" applyBorder="1" applyAlignment="1" applyProtection="1">
      <alignment horizontal="right" vertical="center"/>
    </xf>
    <xf numFmtId="183" fontId="5" fillId="0" borderId="69"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1" fontId="5" fillId="0" borderId="22" xfId="1" applyNumberFormat="1" applyFont="1" applyFill="1" applyBorder="1" applyAlignment="1" applyProtection="1">
      <alignment horizontal="right" vertical="center"/>
    </xf>
    <xf numFmtId="3" fontId="5" fillId="0" borderId="81" xfId="7" applyNumberFormat="1" applyFont="1" applyFill="1" applyBorder="1" applyAlignment="1" applyProtection="1">
      <alignment vertical="center"/>
    </xf>
    <xf numFmtId="3" fontId="5" fillId="0" borderId="68"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8" xfId="3" applyNumberFormat="1" applyFont="1" applyBorder="1" applyAlignment="1">
      <alignment horizontal="center" vertical="center" shrinkToFit="1"/>
    </xf>
    <xf numFmtId="179" fontId="5" fillId="0" borderId="75"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1"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2" xfId="3" applyNumberFormat="1" applyFont="1" applyFill="1" applyBorder="1" applyAlignment="1">
      <alignment vertical="center"/>
    </xf>
    <xf numFmtId="183" fontId="5" fillId="0" borderId="72"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2" xfId="3" applyNumberFormat="1" applyFont="1" applyFill="1" applyBorder="1" applyAlignment="1">
      <alignment vertical="center"/>
    </xf>
    <xf numFmtId="184" fontId="5" fillId="0" borderId="71" xfId="3" applyNumberFormat="1" applyFont="1" applyFill="1" applyBorder="1" applyAlignment="1">
      <alignment vertical="center"/>
    </xf>
    <xf numFmtId="183" fontId="5" fillId="0" borderId="54"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5" xfId="3" applyNumberFormat="1" applyFont="1" applyFill="1" applyBorder="1" applyAlignment="1">
      <alignment vertical="center"/>
    </xf>
    <xf numFmtId="181" fontId="5" fillId="0" borderId="92" xfId="3" applyNumberFormat="1" applyFont="1" applyFill="1" applyBorder="1" applyAlignment="1">
      <alignment vertical="center"/>
    </xf>
    <xf numFmtId="181" fontId="5" fillId="0" borderId="93" xfId="3" applyNumberFormat="1" applyFont="1" applyFill="1" applyBorder="1" applyAlignment="1">
      <alignment vertical="center"/>
    </xf>
    <xf numFmtId="183" fontId="5" fillId="0" borderId="94" xfId="3" applyNumberFormat="1" applyFont="1" applyFill="1" applyBorder="1" applyAlignment="1">
      <alignment vertical="center"/>
    </xf>
    <xf numFmtId="183" fontId="5" fillId="0" borderId="93" xfId="3" applyNumberFormat="1" applyFont="1" applyFill="1" applyBorder="1" applyAlignment="1">
      <alignment vertical="center"/>
    </xf>
    <xf numFmtId="184" fontId="5" fillId="0" borderId="95" xfId="3" applyNumberFormat="1" applyFont="1" applyFill="1" applyBorder="1" applyAlignment="1">
      <alignment vertical="center"/>
    </xf>
    <xf numFmtId="181" fontId="5" fillId="0" borderId="52" xfId="3" applyNumberFormat="1" applyFont="1" applyFill="1" applyBorder="1" applyAlignment="1">
      <alignment vertical="center"/>
    </xf>
    <xf numFmtId="183" fontId="5" fillId="0" borderId="58" xfId="3" applyNumberFormat="1" applyFont="1" applyFill="1" applyBorder="1" applyAlignment="1">
      <alignment vertical="center"/>
    </xf>
    <xf numFmtId="181" fontId="5" fillId="0" borderId="96" xfId="3" applyNumberFormat="1" applyFont="1" applyFill="1" applyBorder="1" applyAlignment="1">
      <alignment vertical="center"/>
    </xf>
    <xf numFmtId="183" fontId="5" fillId="0" borderId="97" xfId="3" applyNumberFormat="1" applyFont="1" applyFill="1" applyBorder="1" applyAlignment="1">
      <alignment vertical="center"/>
    </xf>
    <xf numFmtId="183" fontId="5" fillId="0" borderId="59" xfId="3" applyNumberFormat="1" applyFont="1" applyFill="1" applyBorder="1" applyAlignment="1">
      <alignment vertical="center"/>
    </xf>
    <xf numFmtId="183" fontId="5" fillId="0" borderId="96" xfId="3" applyNumberFormat="1" applyFont="1" applyFill="1" applyBorder="1" applyAlignment="1">
      <alignment vertical="center"/>
    </xf>
    <xf numFmtId="184" fontId="5" fillId="0" borderId="98" xfId="3" applyNumberFormat="1" applyFont="1" applyFill="1" applyBorder="1" applyAlignment="1">
      <alignment vertical="center"/>
    </xf>
    <xf numFmtId="181" fontId="5" fillId="0" borderId="99" xfId="3" applyNumberFormat="1" applyFont="1" applyFill="1" applyBorder="1" applyAlignment="1">
      <alignment vertical="center"/>
    </xf>
    <xf numFmtId="184" fontId="5" fillId="0" borderId="109" xfId="1" applyNumberFormat="1" applyFont="1" applyFill="1" applyBorder="1" applyAlignment="1" applyProtection="1">
      <alignment horizontal="right" vertical="center"/>
    </xf>
    <xf numFmtId="183" fontId="5" fillId="0" borderId="110" xfId="1" applyNumberFormat="1" applyFont="1" applyFill="1" applyBorder="1" applyAlignment="1" applyProtection="1">
      <alignment vertical="center"/>
    </xf>
    <xf numFmtId="183" fontId="5" fillId="0" borderId="111" xfId="1" applyNumberFormat="1" applyFont="1" applyFill="1" applyBorder="1" applyAlignment="1" applyProtection="1">
      <alignment vertical="center"/>
    </xf>
    <xf numFmtId="183" fontId="5" fillId="0" borderId="109"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93" xfId="1" applyNumberFormat="1" applyFont="1" applyFill="1" applyBorder="1" applyAlignment="1" applyProtection="1">
      <alignment horizontal="right" vertical="center"/>
    </xf>
    <xf numFmtId="183" fontId="5" fillId="0" borderId="55"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3" xfId="1" applyNumberFormat="1" applyFont="1" applyFill="1" applyBorder="1" applyAlignment="1" applyProtection="1">
      <alignment vertical="center"/>
    </xf>
    <xf numFmtId="181" fontId="5" fillId="0" borderId="95" xfId="1" applyNumberFormat="1" applyFont="1" applyFill="1" applyBorder="1" applyAlignment="1" applyProtection="1">
      <alignment horizontal="right" vertical="center"/>
    </xf>
    <xf numFmtId="184" fontId="5" fillId="0" borderId="70"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vertical="center"/>
    </xf>
    <xf numFmtId="183" fontId="5" fillId="0" borderId="58" xfId="1" applyNumberFormat="1" applyFont="1" applyFill="1" applyBorder="1" applyAlignment="1" applyProtection="1">
      <alignment vertical="center"/>
    </xf>
    <xf numFmtId="184" fontId="5" fillId="0" borderId="106"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7" xfId="1" applyNumberFormat="1" applyFont="1" applyFill="1" applyBorder="1" applyAlignment="1" applyProtection="1">
      <alignment horizontal="right" vertical="center"/>
    </xf>
    <xf numFmtId="184" fontId="5" fillId="0" borderId="80" xfId="1" applyNumberFormat="1" applyFont="1" applyFill="1" applyBorder="1" applyAlignment="1" applyProtection="1">
      <alignment horizontal="right" vertical="center"/>
    </xf>
    <xf numFmtId="183" fontId="5" fillId="0" borderId="80" xfId="1" applyNumberFormat="1" applyFont="1" applyFill="1" applyBorder="1" applyAlignment="1" applyProtection="1">
      <alignment vertical="center"/>
    </xf>
    <xf numFmtId="184" fontId="5" fillId="0" borderId="80" xfId="1" applyNumberFormat="1" applyFont="1" applyFill="1" applyBorder="1" applyAlignment="1" applyProtection="1">
      <alignment horizontal="center" vertical="center"/>
    </xf>
    <xf numFmtId="183" fontId="5" fillId="0" borderId="80" xfId="8" applyNumberFormat="1" applyFont="1" applyFill="1" applyBorder="1" applyAlignment="1" applyProtection="1">
      <alignment vertical="center"/>
    </xf>
    <xf numFmtId="184" fontId="5" fillId="0" borderId="81"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19" xfId="6" applyFont="1" applyBorder="1" applyAlignment="1">
      <alignment horizontal="center" vertical="center" shrinkToFit="1"/>
    </xf>
    <xf numFmtId="0" fontId="6" fillId="0" borderId="120" xfId="6" applyFont="1" applyBorder="1" applyAlignment="1">
      <alignment horizontal="center" vertical="center" shrinkToFit="1"/>
    </xf>
    <xf numFmtId="3" fontId="6" fillId="0" borderId="122" xfId="6" applyNumberFormat="1" applyFont="1" applyBorder="1" applyAlignment="1">
      <alignment horizontal="center" vertical="center" shrinkToFit="1"/>
    </xf>
    <xf numFmtId="3" fontId="6" fillId="0" borderId="123" xfId="6" applyNumberFormat="1" applyFont="1" applyBorder="1" applyAlignment="1">
      <alignment horizontal="center" vertical="center" shrinkToFit="1"/>
    </xf>
    <xf numFmtId="0" fontId="6" fillId="0" borderId="124" xfId="6" applyFont="1" applyBorder="1" applyAlignment="1">
      <alignment horizontal="center" vertical="center" shrinkToFit="1"/>
    </xf>
    <xf numFmtId="38" fontId="5" fillId="0" borderId="133" xfId="1" applyFont="1" applyFill="1" applyBorder="1" applyAlignment="1">
      <alignment vertical="center"/>
    </xf>
    <xf numFmtId="3" fontId="5" fillId="0" borderId="135" xfId="6" applyNumberFormat="1" applyFont="1" applyFill="1" applyBorder="1" applyAlignment="1">
      <alignment horizontal="center" vertical="center"/>
    </xf>
    <xf numFmtId="38" fontId="5" fillId="0" borderId="112" xfId="1" applyFont="1" applyFill="1" applyBorder="1" applyAlignment="1">
      <alignment vertical="center"/>
    </xf>
    <xf numFmtId="3" fontId="5" fillId="0" borderId="138" xfId="2" applyNumberFormat="1" applyFont="1" applyBorder="1" applyAlignment="1">
      <alignment horizontal="center" vertical="center"/>
    </xf>
    <xf numFmtId="3" fontId="5" fillId="0" borderId="134" xfId="2" applyNumberFormat="1" applyFont="1" applyBorder="1" applyAlignment="1">
      <alignment horizontal="center" vertical="center"/>
    </xf>
    <xf numFmtId="3" fontId="5" fillId="0" borderId="112" xfId="2" applyNumberFormat="1" applyFont="1" applyFill="1" applyBorder="1" applyAlignment="1">
      <alignment vertical="center"/>
    </xf>
    <xf numFmtId="3" fontId="5" fillId="0" borderId="116" xfId="2" applyNumberFormat="1" applyFont="1" applyBorder="1" applyAlignment="1">
      <alignment horizontal="center" vertical="center"/>
    </xf>
    <xf numFmtId="3" fontId="5" fillId="0" borderId="118" xfId="2" applyNumberFormat="1" applyFont="1" applyBorder="1" applyAlignment="1">
      <alignment horizontal="center" vertical="center"/>
    </xf>
    <xf numFmtId="3" fontId="5" fillId="0" borderId="118" xfId="2" applyNumberFormat="1" applyFont="1" applyFill="1" applyBorder="1" applyAlignment="1">
      <alignment horizontal="center" vertical="center"/>
    </xf>
    <xf numFmtId="181" fontId="5" fillId="0" borderId="76"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1" xfId="3" applyNumberFormat="1" applyFont="1" applyFill="1" applyBorder="1" applyAlignment="1">
      <alignment vertical="center"/>
    </xf>
    <xf numFmtId="181" fontId="5" fillId="0" borderId="100" xfId="3" applyNumberFormat="1" applyFont="1" applyFill="1" applyBorder="1" applyAlignment="1">
      <alignment vertical="center"/>
    </xf>
    <xf numFmtId="183" fontId="5" fillId="0" borderId="100" xfId="3" applyNumberFormat="1" applyFont="1" applyFill="1" applyBorder="1" applyAlignment="1">
      <alignment vertical="center"/>
    </xf>
    <xf numFmtId="184" fontId="5" fillId="0" borderId="101"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3" xfId="3" applyNumberFormat="1" applyFont="1" applyFill="1" applyBorder="1" applyAlignment="1">
      <alignment vertical="center"/>
    </xf>
    <xf numFmtId="181" fontId="5" fillId="0" borderId="104" xfId="3" applyNumberFormat="1" applyFont="1" applyFill="1" applyBorder="1" applyAlignment="1">
      <alignment vertical="center"/>
    </xf>
    <xf numFmtId="183" fontId="5" fillId="0" borderId="104" xfId="3" applyNumberFormat="1" applyFont="1" applyFill="1" applyBorder="1" applyAlignment="1">
      <alignment vertical="center"/>
    </xf>
    <xf numFmtId="184" fontId="5" fillId="0" borderId="105"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1" xfId="1" applyFont="1" applyFill="1" applyBorder="1" applyAlignment="1">
      <alignment vertical="center"/>
    </xf>
    <xf numFmtId="0" fontId="0" fillId="0" borderId="160" xfId="0" applyBorder="1" applyAlignment="1">
      <alignment vertical="center"/>
    </xf>
    <xf numFmtId="3" fontId="5" fillId="0" borderId="164" xfId="2" applyNumberFormat="1" applyFont="1" applyBorder="1" applyAlignment="1">
      <alignment horizontal="center" vertical="center"/>
    </xf>
    <xf numFmtId="3" fontId="5" fillId="0" borderId="153" xfId="2" applyNumberFormat="1" applyFont="1" applyFill="1" applyBorder="1" applyAlignment="1">
      <alignment vertical="center"/>
    </xf>
    <xf numFmtId="38" fontId="5" fillId="0" borderId="153" xfId="1" applyFont="1" applyFill="1" applyBorder="1" applyAlignment="1">
      <alignment vertical="center"/>
    </xf>
    <xf numFmtId="181" fontId="5" fillId="0" borderId="153" xfId="2" applyNumberFormat="1" applyFont="1" applyFill="1" applyBorder="1" applyAlignment="1">
      <alignment vertical="center"/>
    </xf>
    <xf numFmtId="3" fontId="5" fillId="0" borderId="144" xfId="2" applyNumberFormat="1" applyFont="1" applyFill="1" applyBorder="1" applyAlignment="1">
      <alignment vertical="center"/>
    </xf>
    <xf numFmtId="3" fontId="5" fillId="0" borderId="146" xfId="2" applyNumberFormat="1" applyFont="1" applyFill="1" applyBorder="1" applyAlignment="1">
      <alignment vertical="center"/>
    </xf>
    <xf numFmtId="3" fontId="5" fillId="0" borderId="161" xfId="2" applyNumberFormat="1" applyFont="1" applyFill="1" applyBorder="1" applyAlignment="1">
      <alignment vertical="center"/>
    </xf>
    <xf numFmtId="181" fontId="5" fillId="0" borderId="161" xfId="2" applyNumberFormat="1" applyFont="1" applyFill="1" applyBorder="1" applyAlignment="1">
      <alignment horizontal="right" vertical="center"/>
    </xf>
    <xf numFmtId="3" fontId="16" fillId="0" borderId="0" xfId="2" applyNumberFormat="1" applyFont="1" applyBorder="1"/>
    <xf numFmtId="3" fontId="5" fillId="0" borderId="171" xfId="2" applyNumberFormat="1" applyFont="1" applyBorder="1" applyAlignment="1">
      <alignment horizontal="center" vertical="center"/>
    </xf>
    <xf numFmtId="183" fontId="5" fillId="0" borderId="149" xfId="2" applyNumberFormat="1" applyFont="1" applyFill="1" applyBorder="1" applyAlignment="1">
      <alignment vertical="center"/>
    </xf>
    <xf numFmtId="184" fontId="5" fillId="0" borderId="153" xfId="2" applyNumberFormat="1" applyFont="1" applyFill="1" applyBorder="1" applyAlignment="1">
      <alignment vertical="center"/>
    </xf>
    <xf numFmtId="184" fontId="5" fillId="0" borderId="148"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6" xfId="1" applyFont="1" applyFill="1" applyBorder="1" applyAlignment="1">
      <alignment vertical="center"/>
    </xf>
    <xf numFmtId="38" fontId="5" fillId="0" borderId="150" xfId="1" applyFont="1" applyFill="1" applyBorder="1" applyAlignment="1">
      <alignment horizontal="left" vertical="center"/>
    </xf>
    <xf numFmtId="3" fontId="5" fillId="0" borderId="184" xfId="0" applyNumberFormat="1" applyFont="1" applyFill="1" applyBorder="1" applyAlignment="1">
      <alignment vertical="center"/>
    </xf>
    <xf numFmtId="3" fontId="5" fillId="0" borderId="137" xfId="0" applyNumberFormat="1" applyFont="1" applyFill="1" applyBorder="1" applyAlignment="1">
      <alignment vertical="center"/>
    </xf>
    <xf numFmtId="3" fontId="5" fillId="0" borderId="188" xfId="0" applyNumberFormat="1" applyFont="1" applyBorder="1" applyAlignment="1">
      <alignment horizontal="center" vertical="center"/>
    </xf>
    <xf numFmtId="3" fontId="5" fillId="0" borderId="113" xfId="0" applyNumberFormat="1" applyFont="1" applyFill="1" applyBorder="1" applyAlignment="1">
      <alignment vertical="center"/>
    </xf>
    <xf numFmtId="182" fontId="5" fillId="0" borderId="190" xfId="0" applyNumberFormat="1" applyFont="1" applyFill="1" applyBorder="1">
      <alignment vertical="center"/>
    </xf>
    <xf numFmtId="183" fontId="6" fillId="0" borderId="179" xfId="1" applyNumberFormat="1" applyFont="1" applyFill="1" applyBorder="1" applyAlignment="1" applyProtection="1">
      <alignment vertical="center"/>
    </xf>
    <xf numFmtId="183" fontId="6" fillId="0" borderId="180" xfId="1" applyNumberFormat="1" applyFont="1" applyFill="1" applyBorder="1" applyAlignment="1" applyProtection="1">
      <alignment vertical="center"/>
    </xf>
    <xf numFmtId="183" fontId="6" fillId="0" borderId="186" xfId="1" applyNumberFormat="1" applyFont="1" applyFill="1" applyBorder="1" applyAlignment="1" applyProtection="1">
      <alignment vertical="center"/>
    </xf>
    <xf numFmtId="38" fontId="6" fillId="0" borderId="174" xfId="1" applyFont="1" applyFill="1" applyBorder="1" applyAlignment="1" applyProtection="1">
      <alignment vertical="center"/>
    </xf>
    <xf numFmtId="38" fontId="6" fillId="0" borderId="131" xfId="1" applyFont="1" applyFill="1" applyBorder="1" applyAlignment="1" applyProtection="1">
      <alignment vertical="center"/>
    </xf>
    <xf numFmtId="38" fontId="6" fillId="0" borderId="176" xfId="1" applyFont="1" applyFill="1" applyBorder="1" applyAlignment="1" applyProtection="1">
      <alignment vertical="center"/>
    </xf>
    <xf numFmtId="0" fontId="17" fillId="0" borderId="0" xfId="0" applyFont="1" applyFill="1">
      <alignment vertical="center"/>
    </xf>
    <xf numFmtId="183" fontId="6" fillId="0" borderId="175" xfId="1" applyNumberFormat="1" applyFont="1" applyFill="1" applyBorder="1" applyAlignment="1" applyProtection="1">
      <alignment vertical="center"/>
    </xf>
    <xf numFmtId="183" fontId="6" fillId="0" borderId="154" xfId="1" applyNumberFormat="1" applyFont="1" applyFill="1" applyBorder="1" applyAlignment="1" applyProtection="1">
      <alignment vertical="center"/>
    </xf>
    <xf numFmtId="183" fontId="6" fillId="0" borderId="176" xfId="1" applyNumberFormat="1" applyFont="1" applyFill="1" applyBorder="1" applyAlignment="1" applyProtection="1">
      <alignment vertical="center"/>
    </xf>
    <xf numFmtId="183" fontId="6" fillId="0" borderId="191"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7" xfId="2" applyNumberFormat="1" applyFont="1" applyFill="1" applyBorder="1" applyAlignment="1">
      <alignment horizontal="center" vertical="center"/>
    </xf>
    <xf numFmtId="3" fontId="5" fillId="0" borderId="177" xfId="2" applyNumberFormat="1" applyFont="1" applyFill="1" applyBorder="1" applyAlignment="1">
      <alignment vertical="center"/>
    </xf>
    <xf numFmtId="182" fontId="5" fillId="0" borderId="182" xfId="2" applyNumberFormat="1" applyFont="1" applyFill="1" applyBorder="1" applyAlignment="1">
      <alignment vertical="center"/>
    </xf>
    <xf numFmtId="3" fontId="5" fillId="0" borderId="182" xfId="2" applyNumberFormat="1" applyFont="1" applyFill="1" applyBorder="1" applyAlignment="1">
      <alignment vertical="center"/>
    </xf>
    <xf numFmtId="38" fontId="5" fillId="0" borderId="182" xfId="1" applyFont="1" applyFill="1" applyBorder="1" applyAlignment="1">
      <alignment vertical="center"/>
    </xf>
    <xf numFmtId="38" fontId="5" fillId="0" borderId="177" xfId="1" applyFont="1" applyFill="1" applyBorder="1" applyAlignment="1">
      <alignment vertical="center"/>
    </xf>
    <xf numFmtId="38" fontId="5" fillId="0" borderId="185" xfId="1" applyFont="1" applyFill="1" applyBorder="1" applyAlignment="1">
      <alignment vertical="center"/>
    </xf>
    <xf numFmtId="3" fontId="5" fillId="0" borderId="185" xfId="2" applyNumberFormat="1" applyFont="1" applyFill="1" applyBorder="1" applyAlignment="1">
      <alignment vertical="center"/>
    </xf>
    <xf numFmtId="181" fontId="5" fillId="0" borderId="185" xfId="2" applyNumberFormat="1" applyFont="1" applyFill="1" applyBorder="1" applyAlignment="1">
      <alignment horizontal="right" vertical="center"/>
    </xf>
    <xf numFmtId="184" fontId="5" fillId="0" borderId="192" xfId="2" applyNumberFormat="1" applyFont="1" applyFill="1" applyBorder="1" applyAlignment="1">
      <alignment horizontal="right" vertical="center"/>
    </xf>
    <xf numFmtId="181" fontId="5" fillId="0" borderId="182" xfId="2" applyNumberFormat="1" applyFont="1" applyFill="1" applyBorder="1" applyAlignment="1">
      <alignment vertical="center"/>
    </xf>
    <xf numFmtId="3" fontId="5" fillId="0" borderId="156" xfId="2" applyNumberFormat="1" applyFont="1" applyFill="1" applyBorder="1" applyAlignment="1">
      <alignment vertical="center"/>
    </xf>
    <xf numFmtId="181" fontId="5" fillId="0" borderId="156"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7" xfId="2" applyNumberFormat="1" applyFont="1" applyFill="1" applyBorder="1" applyAlignment="1">
      <alignment horizontal="right" vertical="center"/>
    </xf>
    <xf numFmtId="181" fontId="5" fillId="0" borderId="192" xfId="2" applyNumberFormat="1" applyFont="1" applyFill="1" applyBorder="1" applyAlignment="1">
      <alignment vertical="center"/>
    </xf>
    <xf numFmtId="38" fontId="5" fillId="0" borderId="194" xfId="1" applyFont="1" applyFill="1" applyBorder="1" applyAlignment="1">
      <alignment vertical="center"/>
    </xf>
    <xf numFmtId="3" fontId="5" fillId="0" borderId="194" xfId="2" applyNumberFormat="1" applyFont="1" applyFill="1" applyBorder="1" applyAlignment="1">
      <alignment vertical="center"/>
    </xf>
    <xf numFmtId="181" fontId="5" fillId="0" borderId="148"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6" xfId="0" applyBorder="1" applyAlignment="1">
      <alignment vertical="center"/>
    </xf>
    <xf numFmtId="183" fontId="5" fillId="0" borderId="182" xfId="2" applyNumberFormat="1" applyFont="1" applyFill="1" applyBorder="1" applyAlignment="1">
      <alignment vertical="center"/>
    </xf>
    <xf numFmtId="184" fontId="5" fillId="0" borderId="192" xfId="2" applyNumberFormat="1" applyFont="1" applyFill="1" applyBorder="1" applyAlignment="1">
      <alignment vertical="center"/>
    </xf>
    <xf numFmtId="184" fontId="5" fillId="0" borderId="182" xfId="2" applyNumberFormat="1" applyFont="1" applyFill="1" applyBorder="1" applyAlignment="1">
      <alignment vertical="center"/>
    </xf>
    <xf numFmtId="38" fontId="5" fillId="0" borderId="129" xfId="1" applyFont="1" applyFill="1" applyBorder="1" applyAlignment="1">
      <alignment vertical="center"/>
    </xf>
    <xf numFmtId="38" fontId="6" fillId="0" borderId="10" xfId="1" applyFont="1" applyFill="1" applyBorder="1" applyAlignment="1">
      <alignment vertical="center"/>
    </xf>
    <xf numFmtId="38" fontId="6" fillId="0" borderId="126" xfId="1" applyFont="1" applyFill="1" applyBorder="1" applyAlignment="1">
      <alignment vertical="center"/>
    </xf>
    <xf numFmtId="0" fontId="10" fillId="0" borderId="119" xfId="6" applyFont="1" applyBorder="1" applyAlignment="1">
      <alignment horizontal="center" vertical="center" shrinkToFit="1"/>
    </xf>
    <xf numFmtId="0" fontId="10" fillId="0" borderId="120" xfId="6" applyFont="1" applyBorder="1" applyAlignment="1">
      <alignment horizontal="center" vertical="center" shrinkToFit="1"/>
    </xf>
    <xf numFmtId="3" fontId="10" fillId="0" borderId="123" xfId="6" applyNumberFormat="1" applyFont="1" applyBorder="1" applyAlignment="1">
      <alignment horizontal="center" vertical="center" shrinkToFit="1"/>
    </xf>
    <xf numFmtId="0" fontId="10" fillId="0" borderId="124" xfId="6" applyFont="1" applyBorder="1" applyAlignment="1">
      <alignment horizontal="center" vertical="center" shrinkToFit="1"/>
    </xf>
    <xf numFmtId="0" fontId="6" fillId="0" borderId="204" xfId="7" applyNumberFormat="1" applyFont="1" applyFill="1" applyBorder="1" applyAlignment="1">
      <alignment horizontal="center" vertical="center" shrinkToFit="1"/>
    </xf>
    <xf numFmtId="3" fontId="29" fillId="0" borderId="140" xfId="9" applyNumberFormat="1" applyFont="1" applyFill="1" applyBorder="1" applyAlignment="1">
      <alignment horizontal="center" vertical="center"/>
    </xf>
    <xf numFmtId="3" fontId="29" fillId="0" borderId="206" xfId="9" applyNumberFormat="1" applyFont="1" applyFill="1" applyBorder="1" applyAlignment="1">
      <alignment horizontal="center" vertical="center"/>
    </xf>
    <xf numFmtId="3" fontId="6" fillId="0" borderId="140" xfId="9" applyNumberFormat="1" applyFont="1" applyFill="1" applyBorder="1" applyAlignment="1">
      <alignment horizontal="center" vertical="center"/>
    </xf>
    <xf numFmtId="3" fontId="29" fillId="0" borderId="210"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6" fillId="0" borderId="210" xfId="9" applyNumberFormat="1" applyFont="1" applyFill="1" applyBorder="1" applyAlignment="1">
      <alignment horizontal="center" vertical="center"/>
    </xf>
    <xf numFmtId="184" fontId="6" fillId="0" borderId="213" xfId="1" applyNumberFormat="1" applyFont="1" applyFill="1" applyBorder="1" applyAlignment="1">
      <alignment horizontal="right" vertical="center"/>
    </xf>
    <xf numFmtId="38" fontId="6" fillId="0" borderId="125" xfId="1" applyFont="1" applyFill="1" applyBorder="1" applyAlignment="1">
      <alignment horizontal="right" vertical="center"/>
    </xf>
    <xf numFmtId="184" fontId="6" fillId="0" borderId="214" xfId="1" applyNumberFormat="1" applyFont="1" applyFill="1" applyBorder="1" applyAlignment="1">
      <alignment horizontal="right" vertical="center"/>
    </xf>
    <xf numFmtId="184" fontId="6" fillId="0" borderId="114" xfId="1" applyNumberFormat="1" applyFont="1" applyFill="1" applyBorder="1" applyAlignment="1">
      <alignment horizontal="right" vertical="center"/>
    </xf>
    <xf numFmtId="184" fontId="6" fillId="0" borderId="215"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6" xfId="1" applyNumberFormat="1" applyFont="1" applyFill="1" applyBorder="1" applyAlignment="1">
      <alignment horizontal="right" vertical="center"/>
    </xf>
    <xf numFmtId="38" fontId="6" fillId="0" borderId="179" xfId="1" applyFont="1" applyFill="1" applyBorder="1" applyAlignment="1">
      <alignment horizontal="right" vertical="center"/>
    </xf>
    <xf numFmtId="184" fontId="6" fillId="0" borderId="217" xfId="1" applyNumberFormat="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38" fontId="6" fillId="0" borderId="221" xfId="1" applyFont="1" applyFill="1" applyBorder="1" applyAlignment="1">
      <alignment horizontal="right" vertical="center"/>
    </xf>
    <xf numFmtId="184" fontId="6" fillId="0" borderId="222" xfId="1" applyNumberFormat="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38" fontId="6" fillId="0" borderId="225" xfId="1" applyFont="1" applyFill="1" applyBorder="1" applyAlignment="1">
      <alignment horizontal="right" vertical="center"/>
    </xf>
    <xf numFmtId="184" fontId="6" fillId="0" borderId="226" xfId="1" applyNumberFormat="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29" xfId="1" applyNumberFormat="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2"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3"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38" fontId="6" fillId="0" borderId="158" xfId="1" applyFont="1" applyFill="1" applyBorder="1" applyAlignment="1">
      <alignment horizontal="right" vertical="center"/>
    </xf>
    <xf numFmtId="184" fontId="6" fillId="0" borderId="235" xfId="1" applyNumberFormat="1" applyFont="1" applyFill="1" applyBorder="1" applyAlignment="1">
      <alignment horizontal="right" vertical="center"/>
    </xf>
    <xf numFmtId="184" fontId="6" fillId="0" borderId="236"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1" xfId="0" applyFont="1" applyBorder="1" applyAlignment="1">
      <alignment horizontal="center" vertical="center" shrinkToFit="1"/>
    </xf>
    <xf numFmtId="0" fontId="5" fillId="0" borderId="242"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3" xfId="0" applyNumberFormat="1" applyFont="1" applyFill="1" applyBorder="1">
      <alignment vertical="center"/>
    </xf>
    <xf numFmtId="38" fontId="5" fillId="0" borderId="112" xfId="1" applyFont="1" applyFill="1" applyBorder="1">
      <alignment vertical="center"/>
    </xf>
    <xf numFmtId="38" fontId="5" fillId="0" borderId="153" xfId="1" applyFont="1" applyFill="1" applyBorder="1">
      <alignment vertical="center"/>
    </xf>
    <xf numFmtId="181" fontId="5" fillId="0" borderId="44" xfId="0" applyNumberFormat="1" applyFont="1" applyFill="1" applyBorder="1">
      <alignment vertical="center"/>
    </xf>
    <xf numFmtId="183" fontId="5" fillId="0" borderId="112" xfId="0" applyNumberFormat="1" applyFont="1" applyFill="1" applyBorder="1">
      <alignment vertical="center"/>
    </xf>
    <xf numFmtId="183" fontId="5" fillId="0" borderId="153" xfId="0" applyNumberFormat="1" applyFont="1" applyFill="1" applyBorder="1">
      <alignment vertical="center"/>
    </xf>
    <xf numFmtId="181" fontId="5" fillId="0" borderId="102" xfId="0" applyNumberFormat="1" applyFont="1" applyFill="1" applyBorder="1">
      <alignment vertical="center"/>
    </xf>
    <xf numFmtId="38" fontId="5" fillId="0" borderId="35" xfId="1" applyFont="1" applyFill="1" applyBorder="1">
      <alignment vertical="center"/>
    </xf>
    <xf numFmtId="183" fontId="5" fillId="0" borderId="238" xfId="0" applyNumberFormat="1" applyFont="1" applyFill="1" applyBorder="1">
      <alignment vertical="center"/>
    </xf>
    <xf numFmtId="181" fontId="5" fillId="0" borderId="244" xfId="0" applyNumberFormat="1" applyFont="1" applyFill="1" applyBorder="1">
      <alignment vertical="center"/>
    </xf>
    <xf numFmtId="38" fontId="5" fillId="0" borderId="239" xfId="1" applyFont="1" applyFill="1" applyBorder="1">
      <alignment vertical="center"/>
    </xf>
    <xf numFmtId="38" fontId="5" fillId="0" borderId="244" xfId="1" applyFont="1" applyFill="1" applyBorder="1">
      <alignment vertical="center"/>
    </xf>
    <xf numFmtId="181" fontId="5" fillId="0" borderId="245" xfId="0" applyNumberFormat="1" applyFont="1" applyFill="1" applyBorder="1">
      <alignment vertical="center"/>
    </xf>
    <xf numFmtId="183" fontId="5" fillId="0" borderId="239" xfId="0" applyNumberFormat="1" applyFont="1" applyFill="1" applyBorder="1">
      <alignment vertical="center"/>
    </xf>
    <xf numFmtId="183" fontId="5" fillId="0" borderId="244" xfId="0" applyNumberFormat="1" applyFont="1" applyFill="1" applyBorder="1">
      <alignment vertical="center"/>
    </xf>
    <xf numFmtId="181" fontId="5" fillId="0" borderId="246" xfId="0" applyNumberFormat="1" applyFont="1" applyFill="1" applyBorder="1">
      <alignment vertical="center"/>
    </xf>
    <xf numFmtId="38" fontId="5" fillId="0" borderId="247" xfId="1" applyFont="1" applyFill="1" applyBorder="1">
      <alignment vertical="center"/>
    </xf>
    <xf numFmtId="183" fontId="5" fillId="0" borderId="190" xfId="0" applyNumberFormat="1" applyFont="1" applyFill="1" applyBorder="1">
      <alignment vertical="center"/>
    </xf>
    <xf numFmtId="181" fontId="5" fillId="0" borderId="130" xfId="0" applyNumberFormat="1" applyFont="1" applyFill="1" applyBorder="1">
      <alignment vertical="center"/>
    </xf>
    <xf numFmtId="38" fontId="5" fillId="0" borderId="180" xfId="1" applyFont="1" applyFill="1" applyBorder="1">
      <alignment vertical="center"/>
    </xf>
    <xf numFmtId="38" fontId="5" fillId="0" borderId="130" xfId="1" applyFont="1" applyFill="1" applyBorder="1">
      <alignment vertical="center"/>
    </xf>
    <xf numFmtId="181" fontId="5" fillId="0" borderId="128" xfId="0" applyNumberFormat="1" applyFont="1" applyFill="1" applyBorder="1">
      <alignment vertical="center"/>
    </xf>
    <xf numFmtId="183" fontId="5" fillId="0" borderId="180" xfId="0" applyNumberFormat="1" applyFont="1" applyFill="1" applyBorder="1">
      <alignment vertical="center"/>
    </xf>
    <xf numFmtId="183" fontId="5" fillId="0" borderId="130" xfId="0" applyNumberFormat="1" applyFont="1" applyFill="1" applyBorder="1">
      <alignment vertical="center"/>
    </xf>
    <xf numFmtId="181" fontId="5" fillId="0" borderId="132" xfId="0" applyNumberFormat="1" applyFont="1" applyFill="1" applyBorder="1">
      <alignment vertical="center"/>
    </xf>
    <xf numFmtId="38" fontId="5" fillId="0" borderId="129" xfId="1" applyFont="1" applyFill="1" applyBorder="1">
      <alignment vertical="center"/>
    </xf>
    <xf numFmtId="38" fontId="5" fillId="0" borderId="125" xfId="1" applyFont="1" applyFill="1" applyBorder="1">
      <alignment vertical="center"/>
    </xf>
    <xf numFmtId="183" fontId="5" fillId="0" borderId="125" xfId="0" applyNumberFormat="1" applyFont="1" applyFill="1" applyBorder="1">
      <alignment vertical="center"/>
    </xf>
    <xf numFmtId="183" fontId="5" fillId="0" borderId="248" xfId="0" applyNumberFormat="1" applyFont="1" applyFill="1" applyBorder="1">
      <alignment vertical="center"/>
    </xf>
    <xf numFmtId="181" fontId="5" fillId="0" borderId="249" xfId="0" applyNumberFormat="1" applyFont="1" applyFill="1" applyBorder="1">
      <alignment vertical="center"/>
    </xf>
    <xf numFmtId="38" fontId="5" fillId="0" borderId="48" xfId="1" applyFont="1" applyFill="1" applyBorder="1">
      <alignment vertical="center"/>
    </xf>
    <xf numFmtId="181" fontId="5" fillId="0" borderId="250" xfId="0" applyNumberFormat="1" applyFont="1" applyFill="1" applyBorder="1">
      <alignment vertical="center"/>
    </xf>
    <xf numFmtId="183" fontId="5" fillId="0" borderId="249" xfId="0" applyNumberFormat="1" applyFont="1" applyFill="1" applyBorder="1">
      <alignment vertical="center"/>
    </xf>
    <xf numFmtId="181" fontId="5" fillId="0" borderId="251" xfId="0" applyNumberFormat="1" applyFont="1" applyFill="1" applyBorder="1">
      <alignment vertical="center"/>
    </xf>
    <xf numFmtId="38" fontId="5" fillId="0" borderId="252" xfId="1" applyFont="1" applyFill="1" applyBorder="1">
      <alignment vertical="center"/>
    </xf>
    <xf numFmtId="183" fontId="5" fillId="0" borderId="253" xfId="0" applyNumberFormat="1" applyFont="1" applyFill="1" applyBorder="1">
      <alignment vertical="center"/>
    </xf>
    <xf numFmtId="181" fontId="5" fillId="0" borderId="254" xfId="0" applyNumberFormat="1" applyFont="1" applyFill="1" applyBorder="1">
      <alignment vertical="center"/>
    </xf>
    <xf numFmtId="38" fontId="5" fillId="0" borderId="255" xfId="1" applyFont="1" applyFill="1" applyBorder="1">
      <alignment vertical="center"/>
    </xf>
    <xf numFmtId="181" fontId="5" fillId="0" borderId="256" xfId="0" applyNumberFormat="1" applyFont="1" applyFill="1" applyBorder="1">
      <alignment vertical="center"/>
    </xf>
    <xf numFmtId="183" fontId="5" fillId="0" borderId="255" xfId="0" applyNumberFormat="1" applyFont="1" applyFill="1" applyBorder="1">
      <alignment vertical="center"/>
    </xf>
    <xf numFmtId="181" fontId="5" fillId="0" borderId="257" xfId="0" applyNumberFormat="1" applyFont="1" applyFill="1" applyBorder="1">
      <alignment vertical="center"/>
    </xf>
    <xf numFmtId="38" fontId="5" fillId="0" borderId="258" xfId="1" applyFont="1" applyFill="1" applyBorder="1">
      <alignment vertical="center"/>
    </xf>
    <xf numFmtId="3" fontId="5" fillId="0" borderId="21" xfId="3" applyNumberFormat="1" applyFont="1" applyFill="1" applyBorder="1" applyAlignment="1">
      <alignment vertical="center"/>
    </xf>
    <xf numFmtId="181" fontId="5" fillId="0" borderId="137" xfId="0" applyNumberFormat="1" applyFont="1" applyFill="1" applyBorder="1">
      <alignment vertical="center"/>
    </xf>
    <xf numFmtId="3" fontId="5" fillId="0" borderId="25" xfId="3" applyNumberFormat="1" applyFont="1" applyFill="1" applyBorder="1" applyAlignment="1">
      <alignment vertical="center"/>
    </xf>
    <xf numFmtId="183" fontId="5" fillId="0" borderId="137" xfId="0" applyNumberFormat="1" applyFont="1" applyFill="1" applyBorder="1">
      <alignment vertical="center"/>
    </xf>
    <xf numFmtId="181" fontId="5" fillId="0" borderId="231" xfId="0" applyNumberFormat="1" applyFont="1" applyFill="1" applyBorder="1">
      <alignment vertical="center"/>
    </xf>
    <xf numFmtId="38" fontId="5" fillId="0" borderId="155" xfId="1" applyFont="1" applyFill="1" applyBorder="1">
      <alignment vertical="center"/>
    </xf>
    <xf numFmtId="181" fontId="5" fillId="0" borderId="259" xfId="0" applyNumberFormat="1" applyFont="1" applyFill="1" applyBorder="1">
      <alignment vertical="center"/>
    </xf>
    <xf numFmtId="3" fontId="5" fillId="0" borderId="260" xfId="3" applyNumberFormat="1" applyFont="1" applyFill="1" applyBorder="1" applyAlignment="1">
      <alignment vertical="center"/>
    </xf>
    <xf numFmtId="181" fontId="5" fillId="0" borderId="261" xfId="0" applyNumberFormat="1" applyFont="1" applyFill="1" applyBorder="1">
      <alignment vertical="center"/>
    </xf>
    <xf numFmtId="3" fontId="5" fillId="0" borderId="262" xfId="3" applyNumberFormat="1" applyFont="1" applyFill="1" applyBorder="1" applyAlignment="1">
      <alignment vertical="center"/>
    </xf>
    <xf numFmtId="183" fontId="5" fillId="0" borderId="261" xfId="0" applyNumberFormat="1" applyFont="1" applyFill="1" applyBorder="1">
      <alignment vertical="center"/>
    </xf>
    <xf numFmtId="181" fontId="5" fillId="0" borderId="263" xfId="0" applyNumberFormat="1" applyFont="1" applyFill="1" applyBorder="1">
      <alignment vertical="center"/>
    </xf>
    <xf numFmtId="38" fontId="5" fillId="0" borderId="264" xfId="1" applyFont="1" applyFill="1" applyBorder="1">
      <alignment vertical="center"/>
    </xf>
    <xf numFmtId="181" fontId="5" fillId="0" borderId="265" xfId="0" applyNumberFormat="1" applyFont="1" applyFill="1" applyBorder="1">
      <alignment vertical="center"/>
    </xf>
    <xf numFmtId="38" fontId="5" fillId="0" borderId="266" xfId="1" applyFont="1" applyFill="1" applyBorder="1">
      <alignment vertical="center"/>
    </xf>
    <xf numFmtId="181" fontId="5" fillId="0" borderId="267" xfId="0" applyNumberFormat="1" applyFont="1" applyFill="1" applyBorder="1">
      <alignment vertical="center"/>
    </xf>
    <xf numFmtId="3" fontId="5" fillId="0" borderId="129" xfId="3" applyNumberFormat="1" applyFont="1" applyFill="1" applyBorder="1" applyAlignment="1">
      <alignment vertical="center"/>
    </xf>
    <xf numFmtId="3" fontId="5" fillId="0" borderId="131" xfId="3" applyNumberFormat="1" applyFont="1" applyFill="1" applyBorder="1" applyAlignment="1">
      <alignment vertical="center"/>
    </xf>
    <xf numFmtId="38" fontId="5" fillId="0" borderId="268" xfId="1" applyFont="1" applyFill="1" applyBorder="1">
      <alignment vertical="center"/>
    </xf>
    <xf numFmtId="38" fontId="5" fillId="0" borderId="260" xfId="1" applyFont="1" applyFill="1" applyBorder="1">
      <alignment vertical="center"/>
    </xf>
    <xf numFmtId="181" fontId="5" fillId="0" borderId="269" xfId="0" applyNumberFormat="1" applyFont="1" applyFill="1" applyBorder="1">
      <alignment vertical="center"/>
    </xf>
    <xf numFmtId="0" fontId="5" fillId="0" borderId="270" xfId="3" applyNumberFormat="1" applyFont="1" applyFill="1" applyBorder="1" applyAlignment="1">
      <alignment horizontal="left" vertical="center"/>
    </xf>
    <xf numFmtId="0" fontId="5" fillId="0" borderId="271"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2" xfId="0" applyNumberFormat="1" applyFont="1" applyFill="1" applyBorder="1">
      <alignment vertical="center"/>
    </xf>
    <xf numFmtId="181" fontId="5" fillId="0" borderId="272"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4" xfId="3" applyNumberFormat="1" applyFont="1" applyFill="1" applyBorder="1" applyAlignment="1">
      <alignment vertical="center"/>
    </xf>
    <xf numFmtId="3" fontId="5" fillId="0" borderId="180" xfId="3" applyNumberFormat="1" applyFont="1" applyFill="1" applyBorder="1" applyAlignment="1">
      <alignment vertical="center"/>
    </xf>
    <xf numFmtId="181" fontId="5" fillId="0" borderId="154" xfId="3" applyNumberFormat="1" applyFont="1" applyFill="1" applyBorder="1" applyAlignment="1">
      <alignment vertical="center"/>
    </xf>
    <xf numFmtId="3" fontId="5" fillId="0" borderId="128"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1" xfId="3" applyNumberFormat="1" applyFont="1" applyFill="1" applyBorder="1" applyAlignment="1">
      <alignment vertical="center"/>
    </xf>
    <xf numFmtId="3" fontId="5" fillId="0" borderId="278" xfId="3" applyNumberFormat="1" applyFont="1" applyFill="1" applyBorder="1" applyAlignment="1">
      <alignment vertical="center"/>
    </xf>
    <xf numFmtId="181" fontId="5" fillId="0" borderId="261" xfId="3" applyNumberFormat="1" applyFont="1" applyFill="1" applyBorder="1" applyAlignment="1">
      <alignment vertical="center"/>
    </xf>
    <xf numFmtId="3" fontId="5" fillId="0" borderId="269" xfId="3" applyNumberFormat="1" applyFont="1" applyFill="1" applyBorder="1" applyAlignment="1">
      <alignment horizontal="right" vertical="center"/>
    </xf>
    <xf numFmtId="3" fontId="5" fillId="0" borderId="279" xfId="3" applyNumberFormat="1" applyFont="1" applyFill="1" applyBorder="1" applyAlignment="1">
      <alignment vertical="center"/>
    </xf>
    <xf numFmtId="3" fontId="5" fillId="0" borderId="280" xfId="3" applyNumberFormat="1" applyFont="1" applyFill="1" applyBorder="1" applyAlignment="1">
      <alignment vertical="center"/>
    </xf>
    <xf numFmtId="181" fontId="5" fillId="0" borderId="279" xfId="3" applyNumberFormat="1" applyFont="1" applyFill="1" applyBorder="1" applyAlignment="1">
      <alignment vertical="center"/>
    </xf>
    <xf numFmtId="3" fontId="5" fillId="0" borderId="281" xfId="3" applyNumberFormat="1" applyFont="1" applyFill="1" applyBorder="1" applyAlignment="1">
      <alignment horizontal="right" vertical="center"/>
    </xf>
    <xf numFmtId="3" fontId="5" fillId="0" borderId="137" xfId="3" applyNumberFormat="1" applyFont="1" applyFill="1" applyBorder="1" applyAlignment="1">
      <alignment vertical="center"/>
    </xf>
    <xf numFmtId="181" fontId="5" fillId="0" borderId="137" xfId="3" applyNumberFormat="1" applyFont="1" applyFill="1" applyBorder="1" applyAlignment="1">
      <alignment vertical="center"/>
    </xf>
    <xf numFmtId="3" fontId="5" fillId="0" borderId="141" xfId="3" applyNumberFormat="1" applyFont="1" applyFill="1" applyBorder="1" applyAlignment="1">
      <alignment horizontal="right" vertical="center"/>
    </xf>
    <xf numFmtId="3" fontId="10" fillId="0" borderId="272" xfId="3" applyNumberFormat="1" applyFont="1" applyFill="1" applyBorder="1" applyAlignment="1">
      <alignment vertical="center"/>
    </xf>
    <xf numFmtId="3" fontId="10" fillId="0" borderId="283"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4" xfId="0" applyNumberFormat="1" applyFont="1" applyFill="1" applyBorder="1">
      <alignment vertical="center"/>
    </xf>
    <xf numFmtId="183" fontId="5" fillId="0" borderId="154" xfId="0" applyNumberFormat="1" applyFont="1" applyFill="1" applyBorder="1">
      <alignment vertical="center"/>
    </xf>
    <xf numFmtId="184" fontId="5" fillId="0" borderId="128" xfId="0" applyNumberFormat="1" applyFont="1" applyFill="1" applyBorder="1">
      <alignment vertical="center"/>
    </xf>
    <xf numFmtId="183" fontId="5" fillId="0" borderId="131" xfId="0" applyNumberFormat="1" applyFont="1" applyFill="1" applyBorder="1">
      <alignment vertical="center"/>
    </xf>
    <xf numFmtId="183" fontId="5" fillId="0" borderId="129"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1" xfId="0" applyNumberFormat="1" applyFont="1" applyFill="1" applyBorder="1">
      <alignment vertical="center"/>
    </xf>
    <xf numFmtId="184" fontId="5" fillId="0" borderId="269" xfId="0" applyNumberFormat="1" applyFont="1" applyFill="1" applyBorder="1">
      <alignment vertical="center"/>
    </xf>
    <xf numFmtId="183" fontId="5" fillId="0" borderId="262" xfId="0" applyNumberFormat="1" applyFont="1" applyFill="1" applyBorder="1">
      <alignment vertical="center"/>
    </xf>
    <xf numFmtId="183" fontId="5" fillId="0" borderId="260" xfId="0" applyNumberFormat="1" applyFont="1" applyFill="1" applyBorder="1">
      <alignment vertical="center"/>
    </xf>
    <xf numFmtId="183" fontId="5" fillId="0" borderId="278" xfId="0" applyNumberFormat="1" applyFont="1" applyFill="1" applyBorder="1">
      <alignment vertical="center"/>
    </xf>
    <xf numFmtId="184" fontId="5" fillId="0" borderId="254" xfId="0" applyNumberFormat="1" applyFont="1" applyFill="1" applyBorder="1">
      <alignment vertical="center"/>
    </xf>
    <xf numFmtId="183" fontId="5" fillId="0" borderId="254" xfId="0" applyNumberFormat="1" applyFont="1" applyFill="1" applyBorder="1">
      <alignment vertical="center"/>
    </xf>
    <xf numFmtId="184" fontId="5" fillId="0" borderId="256" xfId="0" applyNumberFormat="1" applyFont="1" applyFill="1" applyBorder="1">
      <alignment vertical="center"/>
    </xf>
    <xf numFmtId="183" fontId="5" fillId="0" borderId="258" xfId="0" applyNumberFormat="1" applyFont="1" applyFill="1" applyBorder="1">
      <alignment vertical="center"/>
    </xf>
    <xf numFmtId="184" fontId="5" fillId="0" borderId="137" xfId="0" applyNumberFormat="1" applyFont="1" applyFill="1" applyBorder="1">
      <alignment vertical="center"/>
    </xf>
    <xf numFmtId="184" fontId="5" fillId="0" borderId="141"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2" xfId="0" applyNumberFormat="1" applyFont="1" applyBorder="1">
      <alignment vertical="center"/>
    </xf>
    <xf numFmtId="184" fontId="5" fillId="0" borderId="272" xfId="0" applyNumberFormat="1" applyFont="1" applyFill="1" applyBorder="1">
      <alignment vertical="center"/>
    </xf>
    <xf numFmtId="183" fontId="5" fillId="0" borderId="272"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1" xfId="3" applyNumberFormat="1" applyFont="1" applyBorder="1" applyAlignment="1">
      <alignment horizontal="center" vertical="center" wrapText="1"/>
    </xf>
    <xf numFmtId="0" fontId="5" fillId="0" borderId="135"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7" xfId="3" applyNumberFormat="1" applyFont="1" applyFill="1" applyBorder="1" applyAlignment="1">
      <alignment vertical="center"/>
    </xf>
    <xf numFmtId="181" fontId="5" fillId="0" borderId="287"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7"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50" xfId="3" applyNumberFormat="1" applyFont="1" applyFill="1" applyBorder="1" applyAlignment="1">
      <alignment vertical="center"/>
    </xf>
    <xf numFmtId="38" fontId="5" fillId="0" borderId="252" xfId="1" applyFont="1" applyFill="1" applyBorder="1" applyAlignment="1">
      <alignment vertical="center"/>
    </xf>
    <xf numFmtId="38" fontId="5" fillId="0" borderId="288" xfId="1" applyFont="1" applyFill="1" applyBorder="1" applyAlignment="1">
      <alignment vertical="center"/>
    </xf>
    <xf numFmtId="181" fontId="5" fillId="0" borderId="250" xfId="3" applyNumberFormat="1" applyFont="1" applyFill="1" applyBorder="1" applyAlignment="1">
      <alignment vertical="center"/>
    </xf>
    <xf numFmtId="184" fontId="5" fillId="0" borderId="154" xfId="3" applyNumberFormat="1" applyFont="1" applyFill="1" applyBorder="1" applyAlignment="1">
      <alignment vertical="center"/>
    </xf>
    <xf numFmtId="184" fontId="5" fillId="0" borderId="128" xfId="3" applyNumberFormat="1" applyFont="1" applyFill="1" applyBorder="1" applyAlignment="1">
      <alignment vertical="center"/>
    </xf>
    <xf numFmtId="38" fontId="5" fillId="0" borderId="154" xfId="1" applyFont="1" applyFill="1" applyBorder="1" applyAlignment="1">
      <alignment vertical="center"/>
    </xf>
    <xf numFmtId="181" fontId="5" fillId="0" borderId="128" xfId="3" applyNumberFormat="1" applyFont="1" applyFill="1" applyBorder="1" applyAlignment="1">
      <alignment vertical="center"/>
    </xf>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6" xfId="3" applyNumberFormat="1" applyFont="1" applyFill="1" applyBorder="1" applyAlignment="1">
      <alignment vertical="center"/>
    </xf>
    <xf numFmtId="38" fontId="5" fillId="0" borderId="258" xfId="1" applyFont="1" applyFill="1" applyBorder="1" applyAlignment="1">
      <alignment vertical="center"/>
    </xf>
    <xf numFmtId="38" fontId="5" fillId="0" borderId="289" xfId="1" applyFont="1" applyFill="1" applyBorder="1" applyAlignment="1">
      <alignment vertical="center"/>
    </xf>
    <xf numFmtId="181" fontId="5" fillId="0" borderId="256" xfId="3" applyNumberFormat="1" applyFont="1" applyFill="1" applyBorder="1" applyAlignment="1">
      <alignment vertical="center"/>
    </xf>
    <xf numFmtId="184" fontId="5" fillId="0" borderId="291" xfId="3" applyNumberFormat="1" applyFont="1" applyFill="1" applyBorder="1" applyAlignment="1">
      <alignment vertical="center"/>
    </xf>
    <xf numFmtId="181" fontId="5" fillId="0" borderId="291" xfId="3" applyNumberFormat="1" applyFont="1" applyFill="1" applyBorder="1" applyAlignment="1">
      <alignment vertical="center"/>
    </xf>
    <xf numFmtId="184" fontId="5" fillId="0" borderId="292" xfId="3" applyNumberFormat="1" applyFont="1" applyFill="1" applyBorder="1" applyAlignment="1">
      <alignment vertical="center"/>
    </xf>
    <xf numFmtId="38" fontId="5" fillId="0" borderId="290" xfId="1" applyFont="1" applyFill="1" applyBorder="1" applyAlignment="1">
      <alignment vertical="center"/>
    </xf>
    <xf numFmtId="38" fontId="5" fillId="0" borderId="291" xfId="1" applyFont="1" applyFill="1" applyBorder="1" applyAlignment="1">
      <alignment vertical="center"/>
    </xf>
    <xf numFmtId="181" fontId="5" fillId="0" borderId="292" xfId="3" applyNumberFormat="1" applyFont="1" applyFill="1" applyBorder="1" applyAlignment="1">
      <alignment vertical="center"/>
    </xf>
    <xf numFmtId="184" fontId="5" fillId="0" borderId="294" xfId="3" applyNumberFormat="1" applyFont="1" applyFill="1" applyBorder="1" applyAlignment="1">
      <alignment vertical="center"/>
    </xf>
    <xf numFmtId="38" fontId="5" fillId="0" borderId="293" xfId="1" applyFont="1" applyFill="1" applyBorder="1" applyAlignment="1">
      <alignment vertical="center"/>
    </xf>
    <xf numFmtId="181" fontId="5" fillId="0" borderId="294"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299" xfId="3" applyNumberFormat="1" applyFont="1" applyBorder="1" applyAlignment="1">
      <alignment horizontal="center" vertical="center" shrinkToFit="1"/>
    </xf>
    <xf numFmtId="3" fontId="5" fillId="0" borderId="121" xfId="3" applyNumberFormat="1" applyFont="1" applyBorder="1" applyAlignment="1">
      <alignment horizontal="center" vertical="center" shrinkToFit="1"/>
    </xf>
    <xf numFmtId="3" fontId="5" fillId="0" borderId="300"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2" xfId="3" applyNumberFormat="1" applyFont="1" applyFill="1" applyBorder="1" applyAlignment="1">
      <alignment vertical="center"/>
    </xf>
    <xf numFmtId="184" fontId="5" fillId="0" borderId="302" xfId="3" applyNumberFormat="1" applyFont="1" applyFill="1" applyBorder="1" applyAlignment="1">
      <alignment vertical="center"/>
    </xf>
    <xf numFmtId="181" fontId="5" fillId="0" borderId="303" xfId="3" applyNumberFormat="1" applyFont="1" applyFill="1" applyBorder="1" applyAlignment="1">
      <alignment vertical="center"/>
    </xf>
    <xf numFmtId="38" fontId="5" fillId="0" borderId="139" xfId="1" applyFont="1" applyFill="1" applyBorder="1" applyAlignment="1">
      <alignment vertical="center"/>
    </xf>
    <xf numFmtId="38" fontId="5" fillId="0" borderId="302" xfId="1" applyFont="1" applyFill="1" applyBorder="1" applyAlignment="1">
      <alignment vertical="center"/>
    </xf>
    <xf numFmtId="3" fontId="31" fillId="0" borderId="0" xfId="3" applyNumberFormat="1" applyFont="1" applyFill="1"/>
    <xf numFmtId="181" fontId="5" fillId="0" borderId="305" xfId="3" applyNumberFormat="1" applyFont="1" applyFill="1" applyBorder="1" applyAlignment="1">
      <alignment vertical="center"/>
    </xf>
    <xf numFmtId="184" fontId="5" fillId="0" borderId="305" xfId="3" applyNumberFormat="1" applyFont="1" applyFill="1" applyBorder="1" applyAlignment="1">
      <alignment vertical="center"/>
    </xf>
    <xf numFmtId="181" fontId="5" fillId="0" borderId="306" xfId="3" applyNumberFormat="1" applyFont="1" applyFill="1" applyBorder="1" applyAlignment="1">
      <alignment vertical="center"/>
    </xf>
    <xf numFmtId="38" fontId="5" fillId="0" borderId="304" xfId="1" applyFont="1" applyFill="1" applyBorder="1" applyAlignment="1">
      <alignment vertical="center"/>
    </xf>
    <xf numFmtId="38" fontId="5" fillId="0" borderId="305" xfId="1" applyFont="1" applyFill="1" applyBorder="1" applyAlignment="1">
      <alignment vertical="center"/>
    </xf>
    <xf numFmtId="181" fontId="5" fillId="0" borderId="220" xfId="3" applyNumberFormat="1" applyFont="1" applyFill="1" applyBorder="1" applyAlignment="1">
      <alignment vertical="center"/>
    </xf>
    <xf numFmtId="184" fontId="5" fillId="0" borderId="220" xfId="3" applyNumberFormat="1" applyFont="1" applyFill="1" applyBorder="1" applyAlignment="1">
      <alignment vertical="center"/>
    </xf>
    <xf numFmtId="181" fontId="5" fillId="0" borderId="222" xfId="3" applyNumberFormat="1" applyFont="1" applyFill="1" applyBorder="1" applyAlignment="1">
      <alignment vertical="center"/>
    </xf>
    <xf numFmtId="38" fontId="5" fillId="0" borderId="307" xfId="1" applyFont="1" applyFill="1" applyBorder="1" applyAlignment="1">
      <alignment vertical="center"/>
    </xf>
    <xf numFmtId="38" fontId="5" fillId="0" borderId="220" xfId="1" applyFont="1" applyFill="1" applyBorder="1" applyAlignment="1">
      <alignment vertical="center"/>
    </xf>
    <xf numFmtId="181" fontId="5" fillId="0" borderId="310" xfId="3" applyNumberFormat="1" applyFont="1" applyFill="1" applyBorder="1" applyAlignment="1">
      <alignment vertical="center"/>
    </xf>
    <xf numFmtId="184" fontId="5" fillId="0" borderId="310" xfId="3" applyNumberFormat="1" applyFont="1" applyFill="1" applyBorder="1" applyAlignment="1">
      <alignment vertical="center"/>
    </xf>
    <xf numFmtId="181" fontId="5" fillId="0" borderId="311" xfId="3" applyNumberFormat="1" applyFont="1" applyFill="1" applyBorder="1" applyAlignment="1">
      <alignment vertical="center"/>
    </xf>
    <xf numFmtId="38" fontId="5" fillId="0" borderId="309" xfId="1" applyFont="1" applyFill="1" applyBorder="1" applyAlignment="1">
      <alignment vertical="center"/>
    </xf>
    <xf numFmtId="38" fontId="5" fillId="0" borderId="310" xfId="1" applyFont="1" applyFill="1" applyBorder="1" applyAlignment="1">
      <alignment vertical="center"/>
    </xf>
    <xf numFmtId="181" fontId="5" fillId="0" borderId="228" xfId="3" applyNumberFormat="1" applyFont="1" applyFill="1" applyBorder="1" applyAlignment="1">
      <alignment vertical="center"/>
    </xf>
    <xf numFmtId="184" fontId="5" fillId="0" borderId="228" xfId="3" applyNumberFormat="1" applyFont="1" applyFill="1" applyBorder="1" applyAlignment="1">
      <alignment vertical="center"/>
    </xf>
    <xf numFmtId="181" fontId="5" fillId="0" borderId="229" xfId="3" applyNumberFormat="1" applyFont="1" applyFill="1" applyBorder="1" applyAlignment="1">
      <alignment vertical="center"/>
    </xf>
    <xf numFmtId="38" fontId="5" fillId="0" borderId="20" xfId="1" applyFont="1" applyFill="1" applyBorder="1" applyAlignment="1">
      <alignment vertical="center"/>
    </xf>
    <xf numFmtId="38" fontId="5" fillId="0" borderId="228"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2"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8" xfId="4" applyNumberFormat="1" applyFont="1" applyFill="1" applyBorder="1" applyAlignment="1">
      <alignment vertical="center"/>
    </xf>
    <xf numFmtId="183" fontId="6" fillId="0" borderId="313" xfId="5" applyNumberFormat="1" applyFont="1" applyFill="1" applyBorder="1" applyAlignment="1">
      <alignment horizontal="right" vertical="center"/>
    </xf>
    <xf numFmtId="38" fontId="6" fillId="0" borderId="314" xfId="1" applyNumberFormat="1" applyFont="1" applyFill="1" applyBorder="1" applyAlignment="1">
      <alignment horizontal="right" vertical="center"/>
    </xf>
    <xf numFmtId="183" fontId="6" fillId="0" borderId="253" xfId="4" applyNumberFormat="1" applyFont="1" applyFill="1" applyBorder="1" applyAlignment="1">
      <alignment vertical="center"/>
    </xf>
    <xf numFmtId="184" fontId="6" fillId="0" borderId="317" xfId="4" applyNumberFormat="1" applyFont="1" applyFill="1" applyBorder="1" applyAlignment="1">
      <alignment vertical="center"/>
    </xf>
    <xf numFmtId="183" fontId="6" fillId="0" borderId="318" xfId="4" applyNumberFormat="1" applyFont="1" applyFill="1" applyBorder="1" applyAlignment="1">
      <alignment vertical="center"/>
    </xf>
    <xf numFmtId="184" fontId="6" fillId="0" borderId="319" xfId="4" applyNumberFormat="1" applyFont="1" applyFill="1" applyBorder="1" applyAlignment="1">
      <alignment vertical="center"/>
    </xf>
    <xf numFmtId="183" fontId="6" fillId="0" borderId="320" xfId="5" applyNumberFormat="1" applyFont="1" applyFill="1" applyBorder="1" applyAlignment="1">
      <alignment horizontal="right" vertical="center"/>
    </xf>
    <xf numFmtId="38" fontId="6" fillId="0" borderId="321" xfId="1" applyNumberFormat="1" applyFont="1" applyFill="1" applyBorder="1" applyAlignment="1">
      <alignment horizontal="right" vertical="center"/>
    </xf>
    <xf numFmtId="178" fontId="6" fillId="0" borderId="317"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7"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7" xfId="4" applyNumberFormat="1" applyFont="1" applyFill="1" applyBorder="1" applyAlignment="1">
      <alignment vertical="center"/>
    </xf>
    <xf numFmtId="184" fontId="6" fillId="0" borderId="231" xfId="4" applyNumberFormat="1" applyFont="1" applyFill="1" applyBorder="1" applyAlignment="1">
      <alignment vertical="center"/>
    </xf>
    <xf numFmtId="38" fontId="6" fillId="0" borderId="323" xfId="1" applyNumberFormat="1" applyFont="1" applyFill="1" applyBorder="1" applyAlignment="1">
      <alignment horizontal="right" vertical="center"/>
    </xf>
    <xf numFmtId="181" fontId="6" fillId="0" borderId="141" xfId="4" applyNumberFormat="1" applyFont="1" applyFill="1" applyBorder="1" applyAlignment="1">
      <alignment horizontal="right" vertical="center"/>
    </xf>
    <xf numFmtId="191" fontId="6" fillId="0" borderId="324" xfId="1" applyNumberFormat="1" applyFont="1" applyFill="1" applyBorder="1" applyAlignment="1">
      <alignment horizontal="right" vertical="center"/>
    </xf>
    <xf numFmtId="0" fontId="1" fillId="0" borderId="325" xfId="10" applyFont="1" applyBorder="1" applyAlignment="1">
      <alignment vertical="center"/>
    </xf>
    <xf numFmtId="0" fontId="1" fillId="0" borderId="327"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0" xfId="5" applyNumberFormat="1" applyFont="1" applyFill="1" applyBorder="1" applyAlignment="1">
      <alignment vertical="center"/>
    </xf>
    <xf numFmtId="3" fontId="36" fillId="0" borderId="271" xfId="5" applyNumberFormat="1" applyFont="1" applyFill="1" applyBorder="1" applyAlignment="1">
      <alignment vertical="center"/>
    </xf>
    <xf numFmtId="0" fontId="5" fillId="0" borderId="0" xfId="10" applyFont="1" applyAlignment="1">
      <alignment vertical="center"/>
    </xf>
    <xf numFmtId="38" fontId="5" fillId="0" borderId="317" xfId="1" applyFont="1" applyFill="1" applyBorder="1" applyAlignment="1">
      <alignment vertical="center"/>
    </xf>
    <xf numFmtId="184" fontId="5" fillId="0" borderId="137" xfId="4" applyNumberFormat="1" applyFont="1" applyFill="1" applyBorder="1" applyAlignment="1">
      <alignment vertical="center"/>
    </xf>
    <xf numFmtId="184" fontId="5" fillId="0" borderId="141"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7" xfId="11" applyNumberFormat="1" applyFont="1" applyFill="1" applyBorder="1" applyAlignment="1">
      <alignment vertical="center"/>
    </xf>
    <xf numFmtId="181" fontId="5" fillId="0" borderId="319" xfId="11" applyNumberFormat="1" applyFont="1" applyFill="1" applyBorder="1" applyAlignment="1">
      <alignment horizontal="right" vertical="center"/>
    </xf>
    <xf numFmtId="3" fontId="5" fillId="0" borderId="317" xfId="11" applyNumberFormat="1" applyFont="1" applyFill="1" applyBorder="1" applyAlignment="1">
      <alignment horizontal="right" vertical="center"/>
    </xf>
    <xf numFmtId="181" fontId="5" fillId="0" borderId="319" xfId="11" applyNumberFormat="1" applyFont="1" applyFill="1" applyBorder="1" applyAlignment="1">
      <alignment vertical="center"/>
    </xf>
    <xf numFmtId="3" fontId="5" fillId="0" borderId="318"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0" xfId="11" applyNumberFormat="1" applyFont="1" applyFill="1" applyBorder="1" applyAlignment="1">
      <alignment vertical="center"/>
    </xf>
    <xf numFmtId="181" fontId="5" fillId="0" borderId="348" xfId="11" applyNumberFormat="1" applyFont="1" applyFill="1" applyBorder="1" applyAlignment="1">
      <alignment vertical="center"/>
    </xf>
    <xf numFmtId="183" fontId="5" fillId="0" borderId="349" xfId="0" applyNumberFormat="1" applyFont="1" applyFill="1" applyBorder="1">
      <alignment vertical="center"/>
    </xf>
    <xf numFmtId="181" fontId="5" fillId="0" borderId="348" xfId="11" applyNumberFormat="1" applyFont="1" applyFill="1" applyBorder="1" applyAlignment="1">
      <alignment horizontal="right" vertical="center"/>
    </xf>
    <xf numFmtId="3" fontId="5" fillId="0" borderId="165" xfId="11" applyNumberFormat="1" applyFont="1" applyFill="1" applyBorder="1" applyAlignment="1">
      <alignment vertical="center"/>
    </xf>
    <xf numFmtId="0" fontId="5" fillId="0" borderId="272" xfId="0" applyFont="1" applyBorder="1" applyAlignment="1">
      <alignment vertical="center"/>
    </xf>
    <xf numFmtId="0" fontId="5" fillId="0" borderId="181" xfId="0" applyFont="1" applyBorder="1" applyAlignment="1">
      <alignment vertical="center"/>
    </xf>
    <xf numFmtId="3" fontId="5" fillId="0" borderId="150"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6" xfId="11" applyNumberFormat="1" applyFont="1" applyFill="1" applyBorder="1" applyAlignment="1">
      <alignment vertical="center"/>
    </xf>
    <xf numFmtId="18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horizontal="right" vertical="center"/>
    </xf>
    <xf numFmtId="3" fontId="6" fillId="0" borderId="125" xfId="11" applyNumberFormat="1" applyFont="1" applyFill="1" applyBorder="1" applyAlignment="1">
      <alignment horizontal="right" vertical="center"/>
    </xf>
    <xf numFmtId="181" fontId="6" fillId="0" borderId="346" xfId="11" applyNumberFormat="1" applyFont="1" applyFill="1" applyBorder="1" applyAlignment="1">
      <alignment vertical="center"/>
    </xf>
    <xf numFmtId="181" fontId="6" fillId="0" borderId="347" xfId="11" applyNumberFormat="1" applyFont="1" applyFill="1" applyBorder="1" applyAlignment="1">
      <alignment vertical="center"/>
    </xf>
    <xf numFmtId="38" fontId="6" fillId="0" borderId="346" xfId="1" applyFont="1" applyFill="1" applyBorder="1" applyAlignment="1"/>
    <xf numFmtId="38" fontId="6" fillId="0" borderId="293" xfId="1" applyNumberFormat="1" applyFont="1" applyFill="1" applyBorder="1" applyAlignment="1">
      <alignment horizontal="right" vertical="center"/>
    </xf>
    <xf numFmtId="181" fontId="6" fillId="0" borderId="354"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5" xfId="11" applyNumberFormat="1" applyFont="1" applyFill="1" applyBorder="1" applyAlignment="1">
      <alignment vertical="center"/>
    </xf>
    <xf numFmtId="181" fontId="6" fillId="0" borderId="316" xfId="11" applyNumberFormat="1" applyFont="1" applyFill="1" applyBorder="1" applyAlignment="1">
      <alignment vertical="center"/>
    </xf>
    <xf numFmtId="38" fontId="6" fillId="0" borderId="315" xfId="1" applyFont="1" applyFill="1" applyBorder="1" applyAlignment="1"/>
    <xf numFmtId="181" fontId="6" fillId="0" borderId="183" xfId="11" applyNumberFormat="1" applyFont="1" applyFill="1" applyBorder="1" applyAlignment="1">
      <alignment horizontal="right" vertical="center"/>
    </xf>
    <xf numFmtId="181" fontId="6" fillId="0" borderId="183" xfId="11" applyNumberFormat="1" applyFont="1" applyFill="1" applyBorder="1" applyAlignment="1">
      <alignment vertical="center"/>
    </xf>
    <xf numFmtId="38" fontId="6" fillId="0" borderId="355" xfId="1" applyNumberFormat="1" applyFont="1" applyFill="1" applyBorder="1" applyAlignment="1">
      <alignment horizontal="right" vertical="center"/>
    </xf>
    <xf numFmtId="181" fontId="6" fillId="0" borderId="195" xfId="11" applyNumberFormat="1" applyFont="1" applyFill="1" applyBorder="1" applyAlignment="1">
      <alignment vertical="center"/>
    </xf>
    <xf numFmtId="18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1"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3" xfId="1" applyFont="1" applyFill="1" applyBorder="1" applyAlignment="1">
      <alignment horizontal="right" vertical="center"/>
    </xf>
    <xf numFmtId="0" fontId="5" fillId="0" borderId="353"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6" xfId="11" applyNumberFormat="1" applyFont="1" applyFill="1" applyBorder="1" applyAlignment="1">
      <alignment horizontal="center" vertical="center"/>
    </xf>
    <xf numFmtId="3" fontId="5" fillId="0" borderId="118"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6" xfId="1" applyFont="1" applyFill="1" applyBorder="1" applyAlignment="1">
      <alignment horizontal="right" vertical="center"/>
    </xf>
    <xf numFmtId="183" fontId="6" fillId="0" borderId="346" xfId="0" applyNumberFormat="1" applyFont="1" applyFill="1" applyBorder="1">
      <alignment vertical="center"/>
    </xf>
    <xf numFmtId="183" fontId="6" fillId="0" borderId="126" xfId="0" applyNumberFormat="1" applyFont="1" applyFill="1" applyBorder="1">
      <alignment vertical="center"/>
    </xf>
    <xf numFmtId="183" fontId="6" fillId="0" borderId="126" xfId="11" applyNumberFormat="1" applyFont="1" applyFill="1" applyBorder="1" applyAlignment="1">
      <alignment horizontal="right" vertical="center"/>
    </xf>
    <xf numFmtId="181" fontId="6" fillId="0" borderId="360" xfId="11" applyNumberFormat="1" applyFont="1" applyFill="1" applyBorder="1" applyAlignment="1">
      <alignment vertical="center"/>
    </xf>
    <xf numFmtId="3" fontId="2" fillId="0" borderId="0" xfId="11" applyNumberFormat="1" applyFont="1" applyFill="1"/>
    <xf numFmtId="183" fontId="6" fillId="0" borderId="293" xfId="0" applyNumberFormat="1" applyFont="1" applyFill="1" applyBorder="1">
      <alignment vertical="center"/>
    </xf>
    <xf numFmtId="183" fontId="6" fillId="0" borderId="354" xfId="0" applyNumberFormat="1" applyFont="1" applyFill="1" applyBorder="1">
      <alignment vertical="center"/>
    </xf>
    <xf numFmtId="183" fontId="6" fillId="0" borderId="354" xfId="11" applyNumberFormat="1" applyFont="1" applyFill="1" applyBorder="1" applyAlignment="1">
      <alignment horizontal="right" vertical="center"/>
    </xf>
    <xf numFmtId="181" fontId="6" fillId="0" borderId="361" xfId="11" applyNumberFormat="1" applyFont="1" applyFill="1" applyBorder="1" applyAlignment="1">
      <alignment vertical="center"/>
    </xf>
    <xf numFmtId="38" fontId="6" fillId="0" borderId="362" xfId="1" applyFont="1" applyFill="1" applyBorder="1" applyAlignment="1">
      <alignment horizontal="right" vertical="center"/>
    </xf>
    <xf numFmtId="181" fontId="6" fillId="0" borderId="362" xfId="11" applyNumberFormat="1" applyFont="1" applyFill="1" applyBorder="1" applyAlignment="1">
      <alignment vertical="center"/>
    </xf>
    <xf numFmtId="183" fontId="6" fillId="0" borderId="362" xfId="0" applyNumberFormat="1" applyFont="1" applyFill="1" applyBorder="1">
      <alignment vertical="center"/>
    </xf>
    <xf numFmtId="181" fontId="6" fillId="0" borderId="363" xfId="11" applyNumberFormat="1" applyFont="1" applyFill="1" applyBorder="1" applyAlignment="1">
      <alignment vertical="center"/>
    </xf>
    <xf numFmtId="183" fontId="6" fillId="0" borderId="355"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5" xfId="0" applyNumberFormat="1" applyFont="1" applyFill="1" applyBorder="1">
      <alignment vertical="center"/>
    </xf>
    <xf numFmtId="181" fontId="6" fillId="0" borderId="364" xfId="11" applyNumberFormat="1" applyFont="1" applyFill="1" applyBorder="1" applyAlignment="1">
      <alignment vertical="center"/>
    </xf>
    <xf numFmtId="3" fontId="5" fillId="0" borderId="160" xfId="11" applyNumberFormat="1" applyFont="1" applyFill="1" applyBorder="1" applyAlignment="1">
      <alignment vertical="center"/>
    </xf>
    <xf numFmtId="3" fontId="5" fillId="0" borderId="181"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5" xfId="3" applyNumberFormat="1" applyFont="1" applyBorder="1" applyAlignment="1">
      <alignment horizontal="center" vertical="center" wrapText="1"/>
    </xf>
    <xf numFmtId="0" fontId="5" fillId="0" borderId="118" xfId="3" applyNumberFormat="1" applyFont="1" applyBorder="1" applyAlignment="1">
      <alignment horizontal="center" vertical="center" wrapText="1"/>
    </xf>
    <xf numFmtId="177" fontId="5" fillId="0" borderId="366" xfId="3" applyNumberFormat="1" applyFont="1" applyBorder="1" applyAlignment="1">
      <alignment horizontal="center" vertical="center" shrinkToFit="1"/>
    </xf>
    <xf numFmtId="3" fontId="5" fillId="0" borderId="118"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3" xfId="3" applyNumberFormat="1" applyFont="1" applyFill="1" applyBorder="1" applyAlignment="1">
      <alignment vertical="center"/>
    </xf>
    <xf numFmtId="3" fontId="6" fillId="0" borderId="362" xfId="3" applyNumberFormat="1" applyFont="1" applyFill="1" applyBorder="1" applyAlignment="1">
      <alignment vertical="center"/>
    </xf>
    <xf numFmtId="181" fontId="6" fillId="0" borderId="363" xfId="3" applyNumberFormat="1" applyFont="1" applyFill="1" applyBorder="1" applyAlignment="1">
      <alignment vertical="center"/>
    </xf>
    <xf numFmtId="3" fontId="6" fillId="0" borderId="354" xfId="3" applyNumberFormat="1" applyFont="1" applyFill="1" applyBorder="1" applyAlignment="1">
      <alignment vertical="center"/>
    </xf>
    <xf numFmtId="181" fontId="6" fillId="0" borderId="347" xfId="3" applyNumberFormat="1" applyFont="1" applyFill="1" applyBorder="1" applyAlignment="1">
      <alignment vertical="center"/>
    </xf>
    <xf numFmtId="3" fontId="6" fillId="0" borderId="126" xfId="3" applyNumberFormat="1" applyFont="1" applyFill="1" applyBorder="1" applyAlignment="1">
      <alignment vertical="center"/>
    </xf>
    <xf numFmtId="3" fontId="6" fillId="0" borderId="346" xfId="3" applyNumberFormat="1" applyFont="1" applyFill="1" applyBorder="1" applyAlignment="1">
      <alignment vertical="center"/>
    </xf>
    <xf numFmtId="184" fontId="6" fillId="0" borderId="347" xfId="3" applyNumberFormat="1" applyFont="1" applyFill="1" applyBorder="1" applyAlignment="1">
      <alignment vertical="center"/>
    </xf>
    <xf numFmtId="38" fontId="6" fillId="0" borderId="354" xfId="1" applyFont="1" applyFill="1" applyBorder="1" applyAlignment="1">
      <alignment vertical="center"/>
    </xf>
    <xf numFmtId="184" fontId="6" fillId="0" borderId="363" xfId="3" applyNumberFormat="1" applyFont="1" applyFill="1" applyBorder="1" applyAlignment="1">
      <alignment vertical="center"/>
    </xf>
    <xf numFmtId="3" fontId="10" fillId="0" borderId="160" xfId="3" applyNumberFormat="1" applyFont="1" applyFill="1" applyBorder="1" applyAlignment="1">
      <alignment vertical="center"/>
    </xf>
    <xf numFmtId="3" fontId="10" fillId="0" borderId="166"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67" xfId="3" applyNumberFormat="1" applyFont="1" applyFill="1" applyBorder="1" applyAlignment="1">
      <alignment vertical="center"/>
    </xf>
    <xf numFmtId="3" fontId="10" fillId="0" borderId="368"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4" xfId="3" applyNumberFormat="1" applyFont="1" applyBorder="1" applyAlignment="1">
      <alignment horizontal="center" vertical="center" wrapText="1"/>
    </xf>
    <xf numFmtId="3" fontId="6" fillId="0" borderId="117" xfId="3" applyNumberFormat="1" applyFont="1" applyBorder="1" applyAlignment="1">
      <alignment horizontal="center" vertical="center" wrapText="1"/>
    </xf>
    <xf numFmtId="3" fontId="6" fillId="0" borderId="359" xfId="3" applyNumberFormat="1" applyFont="1" applyBorder="1" applyAlignment="1">
      <alignment horizontal="center" vertical="center" wrapText="1"/>
    </xf>
    <xf numFmtId="3" fontId="6" fillId="0" borderId="375" xfId="3" applyNumberFormat="1" applyFont="1" applyBorder="1" applyAlignment="1">
      <alignment horizontal="center" vertical="center" wrapText="1"/>
    </xf>
    <xf numFmtId="3" fontId="6" fillId="0" borderId="366"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47" xfId="3" applyNumberFormat="1" applyFont="1" applyFill="1" applyBorder="1" applyAlignment="1">
      <alignment vertical="center"/>
    </xf>
    <xf numFmtId="2" fontId="6" fillId="0" borderId="102"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6" xfId="3" applyNumberFormat="1" applyFont="1" applyFill="1" applyBorder="1" applyAlignment="1">
      <alignment vertical="center"/>
    </xf>
    <xf numFmtId="38" fontId="6" fillId="0" borderId="346" xfId="1" applyFont="1" applyFill="1" applyBorder="1" applyAlignment="1">
      <alignment vertical="center"/>
    </xf>
    <xf numFmtId="194" fontId="6" fillId="0" borderId="347"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3" xfId="3" applyNumberFormat="1" applyFont="1" applyFill="1" applyBorder="1" applyAlignment="1">
      <alignment vertical="center"/>
    </xf>
    <xf numFmtId="2" fontId="6" fillId="0" borderId="376" xfId="3" applyNumberFormat="1" applyFont="1" applyFill="1" applyBorder="1" applyAlignment="1">
      <alignment vertical="center"/>
    </xf>
    <xf numFmtId="3" fontId="32" fillId="0" borderId="293" xfId="3" applyNumberFormat="1" applyFont="1" applyFill="1" applyBorder="1" applyAlignment="1">
      <alignment vertical="center"/>
    </xf>
    <xf numFmtId="181" fontId="6" fillId="0" borderId="362" xfId="3" applyNumberFormat="1" applyFont="1" applyFill="1" applyBorder="1" applyAlignment="1">
      <alignment vertical="center"/>
    </xf>
    <xf numFmtId="38" fontId="6" fillId="0" borderId="362" xfId="1" applyFont="1" applyFill="1" applyBorder="1" applyAlignment="1">
      <alignment vertical="center"/>
    </xf>
    <xf numFmtId="194" fontId="6" fillId="0" borderId="363" xfId="3" applyNumberFormat="1" applyFont="1" applyFill="1" applyBorder="1" applyAlignment="1">
      <alignment vertical="center"/>
    </xf>
    <xf numFmtId="0" fontId="0" fillId="0" borderId="0" xfId="0" applyBorder="1">
      <alignment vertical="center"/>
    </xf>
    <xf numFmtId="3" fontId="32" fillId="0" borderId="293" xfId="3" applyNumberFormat="1" applyFont="1" applyBorder="1" applyAlignment="1">
      <alignment vertical="center"/>
    </xf>
    <xf numFmtId="3" fontId="6" fillId="0" borderId="258" xfId="3" applyNumberFormat="1" applyFont="1" applyFill="1" applyBorder="1" applyAlignment="1">
      <alignment vertical="center"/>
    </xf>
    <xf numFmtId="3" fontId="6" fillId="0" borderId="317" xfId="3" applyNumberFormat="1" applyFont="1" applyFill="1" applyBorder="1" applyAlignment="1">
      <alignment vertical="center"/>
    </xf>
    <xf numFmtId="2" fontId="6" fillId="0" borderId="377" xfId="3" applyNumberFormat="1" applyFont="1" applyFill="1" applyBorder="1" applyAlignment="1">
      <alignment vertical="center"/>
    </xf>
    <xf numFmtId="3" fontId="6" fillId="0" borderId="343" xfId="3" applyNumberFormat="1" applyFont="1" applyFill="1" applyBorder="1" applyAlignment="1">
      <alignment vertical="center"/>
    </xf>
    <xf numFmtId="2" fontId="6" fillId="0" borderId="319" xfId="3" applyNumberFormat="1" applyFont="1" applyFill="1" applyBorder="1" applyAlignment="1">
      <alignment vertical="center"/>
    </xf>
    <xf numFmtId="3" fontId="32" fillId="0" borderId="258" xfId="3" applyNumberFormat="1" applyFont="1" applyFill="1" applyBorder="1" applyAlignment="1">
      <alignment vertical="center"/>
    </xf>
    <xf numFmtId="38" fontId="6" fillId="0" borderId="343" xfId="1" applyFont="1" applyFill="1" applyBorder="1" applyAlignment="1">
      <alignment vertical="center"/>
    </xf>
    <xf numFmtId="181" fontId="6" fillId="0" borderId="317" xfId="3" applyNumberFormat="1" applyFont="1" applyFill="1" applyBorder="1" applyAlignment="1">
      <alignment vertical="center"/>
    </xf>
    <xf numFmtId="38" fontId="6" fillId="0" borderId="317" xfId="1" applyFont="1" applyFill="1" applyBorder="1" applyAlignment="1">
      <alignment vertical="center"/>
    </xf>
    <xf numFmtId="194" fontId="6" fillId="0" borderId="377"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7" xfId="3" applyNumberFormat="1" applyFont="1" applyFill="1" applyBorder="1" applyAlignment="1">
      <alignment vertical="center"/>
    </xf>
    <xf numFmtId="2" fontId="6" fillId="0" borderId="141"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7"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7" xfId="3" applyNumberFormat="1" applyFont="1" applyFill="1" applyBorder="1" applyAlignment="1">
      <alignment vertical="center"/>
    </xf>
    <xf numFmtId="38" fontId="6" fillId="0" borderId="137" xfId="1" applyFont="1" applyFill="1" applyBorder="1" applyAlignment="1">
      <alignment vertical="center"/>
    </xf>
    <xf numFmtId="194" fontId="6" fillId="0" borderId="141" xfId="3" applyNumberFormat="1" applyFont="1" applyFill="1" applyBorder="1" applyAlignment="1">
      <alignment vertical="center"/>
    </xf>
    <xf numFmtId="2" fontId="6" fillId="0" borderId="376" xfId="3" applyNumberFormat="1" applyFont="1" applyFill="1" applyBorder="1" applyAlignment="1">
      <alignment horizontal="right" vertical="center"/>
    </xf>
    <xf numFmtId="0" fontId="1" fillId="0" borderId="0" xfId="0" applyFont="1" applyBorder="1">
      <alignment vertical="center"/>
    </xf>
    <xf numFmtId="3" fontId="6" fillId="2" borderId="293" xfId="3" applyNumberFormat="1" applyFont="1" applyFill="1" applyBorder="1" applyAlignment="1">
      <alignment vertical="center"/>
    </xf>
    <xf numFmtId="3" fontId="6" fillId="2" borderId="362" xfId="3" applyNumberFormat="1" applyFont="1" applyFill="1" applyBorder="1" applyAlignment="1">
      <alignment vertical="center"/>
    </xf>
    <xf numFmtId="2" fontId="6" fillId="2" borderId="363" xfId="3" applyNumberFormat="1" applyFont="1" applyFill="1" applyBorder="1" applyAlignment="1">
      <alignment vertical="center"/>
    </xf>
    <xf numFmtId="3" fontId="6" fillId="2" borderId="354" xfId="3" applyNumberFormat="1" applyFont="1" applyFill="1" applyBorder="1" applyAlignment="1">
      <alignment vertical="center"/>
    </xf>
    <xf numFmtId="2" fontId="6" fillId="2" borderId="376" xfId="3" applyNumberFormat="1" applyFont="1" applyFill="1" applyBorder="1" applyAlignment="1">
      <alignment vertical="center"/>
    </xf>
    <xf numFmtId="3" fontId="32" fillId="2" borderId="293" xfId="3" applyNumberFormat="1" applyFont="1" applyFill="1" applyBorder="1" applyAlignment="1">
      <alignment vertical="center"/>
    </xf>
    <xf numFmtId="38" fontId="6" fillId="2" borderId="362" xfId="1" applyFont="1" applyFill="1" applyBorder="1" applyAlignment="1">
      <alignment vertical="center"/>
    </xf>
    <xf numFmtId="181" fontId="6" fillId="2" borderId="362" xfId="3" applyNumberFormat="1" applyFont="1" applyFill="1" applyBorder="1" applyAlignment="1">
      <alignment vertical="center"/>
    </xf>
    <xf numFmtId="194" fontId="6" fillId="2" borderId="363"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3" fontId="6" fillId="0" borderId="302" xfId="5" applyNumberFormat="1" applyFont="1" applyFill="1" applyBorder="1" applyAlignment="1">
      <alignment horizontal="center" vertical="center" wrapText="1" shrinkToFit="1"/>
    </xf>
    <xf numFmtId="3" fontId="6" fillId="0" borderId="302" xfId="5" applyNumberFormat="1" applyFont="1" applyFill="1" applyBorder="1" applyAlignment="1">
      <alignment horizontal="center" vertical="center" shrinkToFit="1"/>
    </xf>
    <xf numFmtId="0" fontId="6" fillId="0" borderId="302" xfId="5" applyFont="1" applyFill="1" applyBorder="1" applyAlignment="1">
      <alignment horizontal="center" vertical="center" shrinkToFit="1"/>
    </xf>
    <xf numFmtId="3" fontId="6" fillId="0" borderId="302" xfId="5" applyNumberFormat="1" applyFont="1" applyFill="1" applyBorder="1" applyAlignment="1">
      <alignment vertical="center" shrinkToFit="1"/>
    </xf>
    <xf numFmtId="0" fontId="6" fillId="0" borderId="302" xfId="10" applyFont="1" applyFill="1" applyBorder="1" applyAlignment="1">
      <alignment horizontal="center" vertical="center" shrinkToFit="1"/>
    </xf>
    <xf numFmtId="0" fontId="6" fillId="0" borderId="333" xfId="10" applyFont="1" applyFill="1" applyBorder="1" applyAlignment="1">
      <alignment horizontal="center" vertical="center" shrinkToFit="1"/>
    </xf>
    <xf numFmtId="3" fontId="6" fillId="0" borderId="210" xfId="5" applyNumberFormat="1" applyFont="1" applyFill="1" applyBorder="1" applyAlignment="1">
      <alignment horizontal="center" vertical="center" wrapText="1" shrinkToFit="1"/>
    </xf>
    <xf numFmtId="3" fontId="6" fillId="0" borderId="210" xfId="5" applyNumberFormat="1" applyFont="1" applyFill="1" applyBorder="1" applyAlignment="1">
      <alignment horizontal="center" vertical="center" shrinkToFit="1"/>
    </xf>
    <xf numFmtId="0" fontId="6" fillId="0" borderId="338" xfId="10" applyFont="1" applyFill="1" applyBorder="1" applyAlignment="1">
      <alignment horizontal="center" vertical="center" shrinkToFit="1"/>
    </xf>
    <xf numFmtId="184" fontId="6" fillId="0" borderId="153" xfId="5" quotePrefix="1" applyNumberFormat="1" applyFont="1" applyFill="1" applyBorder="1" applyAlignment="1">
      <alignment horizontal="right" vertical="center" shrinkToFit="1"/>
    </xf>
    <xf numFmtId="183" fontId="6" fillId="0" borderId="153" xfId="5" applyNumberFormat="1" applyFont="1" applyFill="1" applyBorder="1" applyAlignment="1">
      <alignment horizontal="right" vertical="center" shrinkToFit="1"/>
    </xf>
    <xf numFmtId="183" fontId="6" fillId="0" borderId="125"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5" xfId="10" applyNumberFormat="1" applyFont="1" applyFill="1" applyBorder="1" applyAlignment="1">
      <alignment horizontal="right" vertical="center" shrinkToFit="1"/>
    </xf>
    <xf numFmtId="183" fontId="6" fillId="0" borderId="153"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5" xfId="5" quotePrefix="1" applyNumberFormat="1" applyFont="1" applyFill="1" applyBorder="1" applyAlignment="1">
      <alignment horizontal="right" vertical="center" shrinkToFit="1"/>
    </xf>
    <xf numFmtId="183" fontId="6" fillId="0" borderId="315"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3"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5"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xf>
    <xf numFmtId="184" fontId="6" fillId="0" borderId="317" xfId="5" quotePrefix="1"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17" xfId="5" applyNumberFormat="1" applyFont="1" applyFill="1" applyBorder="1" applyAlignment="1">
      <alignment horizontal="right" vertical="center" shrinkToFit="1"/>
    </xf>
    <xf numFmtId="183" fontId="6" fillId="0" borderId="320" xfId="5"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shrinkToFit="1"/>
    </xf>
    <xf numFmtId="183" fontId="6" fillId="0" borderId="322" xfId="10" applyNumberFormat="1" applyFont="1" applyFill="1" applyBorder="1" applyAlignment="1">
      <alignment horizontal="right" vertical="center"/>
    </xf>
    <xf numFmtId="184" fontId="6" fillId="0" borderId="137" xfId="5" quotePrefix="1" applyNumberFormat="1" applyFont="1" applyFill="1" applyBorder="1" applyAlignment="1">
      <alignment horizontal="right" vertical="center" shrinkToFit="1"/>
    </xf>
    <xf numFmtId="183" fontId="6" fillId="0" borderId="137"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39"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7" xfId="10" applyNumberFormat="1" applyFont="1" applyFill="1" applyBorder="1" applyAlignment="1">
      <alignment horizontal="right" vertical="center" shrinkToFit="1"/>
    </xf>
    <xf numFmtId="183" fontId="6" fillId="0" borderId="141"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1" xfId="5" applyNumberFormat="1" applyFont="1" applyFill="1" applyBorder="1" applyAlignment="1">
      <alignment horizontal="right" vertical="center" shrinkToFit="1"/>
    </xf>
    <xf numFmtId="183" fontId="6" fillId="0" borderId="341" xfId="5" applyNumberFormat="1" applyFont="1" applyFill="1" applyBorder="1" applyAlignment="1">
      <alignment horizontal="right" vertical="center" shrinkToFit="1"/>
    </xf>
    <xf numFmtId="183" fontId="6" fillId="0" borderId="221"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2" xfId="10" applyNumberFormat="1" applyFont="1" applyFill="1" applyBorder="1" applyAlignment="1">
      <alignment horizontal="right" vertical="center" shrinkToFit="1"/>
    </xf>
    <xf numFmtId="0" fontId="17" fillId="0" borderId="201" xfId="0" applyFont="1" applyBorder="1" applyAlignment="1">
      <alignment horizontal="center" vertical="center"/>
    </xf>
    <xf numFmtId="0" fontId="17" fillId="0" borderId="183" xfId="0" applyFont="1" applyBorder="1">
      <alignment vertical="center"/>
    </xf>
    <xf numFmtId="0" fontId="17" fillId="0" borderId="137" xfId="0" applyFont="1" applyBorder="1">
      <alignment vertical="center"/>
    </xf>
    <xf numFmtId="0" fontId="17" fillId="0" borderId="0" xfId="0" applyFont="1" applyAlignment="1">
      <alignment horizontal="right" vertical="center"/>
    </xf>
    <xf numFmtId="0" fontId="17" fillId="0" borderId="202"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3" xfId="0" applyFont="1" applyBorder="1" applyAlignment="1">
      <alignment horizontal="right" vertical="center"/>
    </xf>
    <xf numFmtId="0" fontId="39" fillId="0" borderId="200" xfId="0" applyFont="1" applyBorder="1" applyAlignment="1">
      <alignment horizontal="right" vertical="center"/>
    </xf>
    <xf numFmtId="0" fontId="39" fillId="0" borderId="157" xfId="0" applyFont="1" applyBorder="1" applyAlignment="1">
      <alignment horizontal="right" vertical="center"/>
    </xf>
    <xf numFmtId="0" fontId="39" fillId="0" borderId="157" xfId="0" quotePrefix="1" applyFont="1" applyBorder="1" applyAlignment="1">
      <alignment horizontal="right" vertical="center"/>
    </xf>
    <xf numFmtId="0" fontId="39" fillId="0" borderId="196" xfId="0" applyFont="1" applyBorder="1" applyAlignment="1">
      <alignment horizontal="right" vertical="center"/>
    </xf>
    <xf numFmtId="3" fontId="5" fillId="0" borderId="190" xfId="0" applyNumberFormat="1" applyFont="1" applyFill="1" applyBorder="1" applyAlignment="1">
      <alignment vertical="center"/>
    </xf>
    <xf numFmtId="182" fontId="5" fillId="0" borderId="354" xfId="7" applyNumberFormat="1" applyFont="1" applyFill="1" applyBorder="1" applyAlignment="1" applyProtection="1">
      <alignment vertical="center"/>
    </xf>
    <xf numFmtId="182" fontId="5" fillId="0" borderId="362" xfId="1" applyNumberFormat="1" applyFont="1" applyFill="1" applyBorder="1" applyAlignment="1" applyProtection="1">
      <alignment vertical="center"/>
    </xf>
    <xf numFmtId="182" fontId="5" fillId="0" borderId="380" xfId="7" applyNumberFormat="1" applyFont="1" applyFill="1" applyBorder="1" applyAlignment="1" applyProtection="1">
      <alignment vertical="center"/>
    </xf>
    <xf numFmtId="38" fontId="5" fillId="0" borderId="362" xfId="1" applyFont="1" applyFill="1" applyBorder="1" applyAlignment="1">
      <alignment vertical="center"/>
    </xf>
    <xf numFmtId="181" fontId="5" fillId="0" borderId="363" xfId="7" applyNumberFormat="1" applyFont="1" applyFill="1" applyBorder="1" applyAlignment="1" applyProtection="1">
      <alignment vertical="center"/>
    </xf>
    <xf numFmtId="182" fontId="5" fillId="0" borderId="381" xfId="7" applyNumberFormat="1" applyFont="1" applyFill="1" applyBorder="1" applyAlignment="1" applyProtection="1">
      <alignment vertical="center"/>
    </xf>
    <xf numFmtId="182" fontId="5" fillId="0" borderId="382"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82"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3" xfId="7" applyNumberFormat="1" applyFont="1" applyFill="1" applyBorder="1" applyAlignment="1" applyProtection="1">
      <alignment vertical="center"/>
    </xf>
    <xf numFmtId="182" fontId="5" fillId="0" borderId="317" xfId="1" applyNumberFormat="1" applyFont="1" applyFill="1" applyBorder="1" applyAlignment="1" applyProtection="1">
      <alignment vertical="center"/>
    </xf>
    <xf numFmtId="182" fontId="5" fillId="0" borderId="318" xfId="7" applyNumberFormat="1" applyFont="1" applyFill="1" applyBorder="1" applyAlignment="1" applyProtection="1">
      <alignment vertical="center"/>
    </xf>
    <xf numFmtId="181" fontId="5" fillId="0" borderId="377"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181" fontId="5" fillId="0" borderId="141" xfId="7" applyNumberFormat="1" applyFont="1" applyFill="1" applyBorder="1" applyAlignment="1" applyProtection="1">
      <alignment vertical="center"/>
    </xf>
    <xf numFmtId="182" fontId="5" fillId="0" borderId="112" xfId="7" applyNumberFormat="1" applyFont="1" applyFill="1" applyBorder="1" applyAlignment="1" applyProtection="1">
      <alignment vertical="center"/>
    </xf>
    <xf numFmtId="182" fontId="5" fillId="0" borderId="53" xfId="7" applyNumberFormat="1" applyFont="1" applyFill="1" applyBorder="1" applyAlignment="1" applyProtection="1">
      <alignment vertical="center"/>
    </xf>
    <xf numFmtId="182" fontId="5" fillId="0" borderId="349" xfId="1" applyNumberFormat="1" applyFont="1" applyFill="1" applyBorder="1" applyAlignment="1" applyProtection="1">
      <alignment vertical="center"/>
    </xf>
    <xf numFmtId="182" fontId="5" fillId="0" borderId="225"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6" xfId="7" applyNumberFormat="1" applyFont="1" applyFill="1" applyBorder="1" applyAlignment="1" applyProtection="1">
      <alignment horizontal="center" vertical="center"/>
    </xf>
    <xf numFmtId="3" fontId="11" fillId="0" borderId="389" xfId="7" applyNumberFormat="1" applyFont="1" applyFill="1" applyBorder="1" applyAlignment="1" applyProtection="1">
      <alignment horizontal="center" vertical="center"/>
    </xf>
    <xf numFmtId="3" fontId="5" fillId="0" borderId="390" xfId="7" applyNumberFormat="1" applyFont="1" applyFill="1" applyBorder="1" applyAlignment="1" applyProtection="1">
      <alignment horizontal="center" vertical="center" shrinkToFit="1"/>
    </xf>
    <xf numFmtId="0" fontId="5" fillId="0" borderId="0" xfId="7" applyFont="1" applyFill="1"/>
    <xf numFmtId="182" fontId="5" fillId="0" borderId="131" xfId="7" applyNumberFormat="1" applyFont="1" applyFill="1" applyBorder="1" applyAlignment="1" applyProtection="1">
      <alignment vertical="center"/>
    </xf>
    <xf numFmtId="182" fontId="5" fillId="0" borderId="180" xfId="7" applyNumberFormat="1" applyFont="1" applyFill="1" applyBorder="1" applyAlignment="1" applyProtection="1">
      <alignment vertical="center"/>
    </xf>
    <xf numFmtId="181" fontId="5" fillId="0" borderId="128" xfId="7" applyNumberFormat="1" applyFont="1" applyFill="1" applyBorder="1" applyAlignment="1" applyProtection="1">
      <alignment vertical="center"/>
    </xf>
    <xf numFmtId="182" fontId="5" fillId="0" borderId="154" xfId="1" applyNumberFormat="1" applyFont="1" applyFill="1" applyBorder="1" applyAlignment="1" applyProtection="1">
      <alignment vertical="center"/>
    </xf>
    <xf numFmtId="182" fontId="5" fillId="0" borderId="130" xfId="1" applyNumberFormat="1" applyFont="1" applyFill="1" applyBorder="1" applyAlignment="1" applyProtection="1">
      <alignment vertical="center"/>
    </xf>
    <xf numFmtId="38" fontId="5" fillId="0" borderId="130" xfId="1" applyFont="1" applyFill="1" applyBorder="1" applyAlignment="1">
      <alignment vertical="center"/>
    </xf>
    <xf numFmtId="177" fontId="5" fillId="0" borderId="0" xfId="3" applyNumberFormat="1" applyFont="1" applyAlignment="1">
      <alignment vertical="center"/>
    </xf>
    <xf numFmtId="0" fontId="5" fillId="0" borderId="393" xfId="7" applyFont="1" applyBorder="1" applyAlignment="1">
      <alignment horizontal="center" vertical="center" shrinkToFit="1"/>
    </xf>
    <xf numFmtId="3" fontId="5" fillId="0" borderId="394" xfId="3" applyNumberFormat="1" applyFont="1" applyBorder="1" applyAlignment="1">
      <alignment horizontal="center" vertical="center"/>
    </xf>
    <xf numFmtId="177" fontId="5" fillId="0" borderId="395" xfId="3" applyNumberFormat="1" applyFont="1" applyBorder="1" applyAlignment="1">
      <alignment horizontal="center" vertical="center" shrinkToFit="1"/>
    </xf>
    <xf numFmtId="3" fontId="5" fillId="0" borderId="396" xfId="3" applyNumberFormat="1" applyFont="1" applyBorder="1" applyAlignment="1">
      <alignment horizontal="center" vertical="center"/>
    </xf>
    <xf numFmtId="177" fontId="5" fillId="0" borderId="241" xfId="3" applyNumberFormat="1" applyFont="1" applyBorder="1" applyAlignment="1">
      <alignment horizontal="center" vertical="center" shrinkToFit="1"/>
    </xf>
    <xf numFmtId="3" fontId="5" fillId="0" borderId="241" xfId="3" applyNumberFormat="1" applyFont="1" applyBorder="1" applyAlignment="1">
      <alignment horizontal="center" vertical="center"/>
    </xf>
    <xf numFmtId="177" fontId="5" fillId="0" borderId="396"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397" xfId="3" applyNumberFormat="1" applyFont="1" applyBorder="1" applyAlignment="1">
      <alignment horizontal="center" vertical="center" shrinkToFit="1"/>
    </xf>
    <xf numFmtId="3" fontId="5" fillId="0" borderId="242"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398"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399" xfId="3" applyNumberFormat="1" applyFont="1" applyFill="1" applyBorder="1" applyAlignment="1" applyProtection="1">
      <alignment horizontal="right" vertical="center"/>
      <protection hidden="1"/>
    </xf>
    <xf numFmtId="195" fontId="5" fillId="0" borderId="399" xfId="3" applyNumberFormat="1" applyFont="1" applyFill="1" applyBorder="1" applyAlignment="1" applyProtection="1">
      <alignment horizontal="right" vertical="center"/>
      <protection hidden="1"/>
    </xf>
    <xf numFmtId="182" fontId="5" fillId="0" borderId="137"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398"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3" xfId="3" applyNumberFormat="1" applyFont="1" applyFill="1" applyBorder="1" applyAlignment="1">
      <alignment horizontal="right" vertical="center"/>
    </xf>
    <xf numFmtId="182" fontId="5" fillId="0" borderId="248" xfId="3" applyNumberFormat="1" applyFont="1" applyFill="1" applyBorder="1" applyAlignment="1" applyProtection="1">
      <alignment horizontal="right" vertical="center"/>
      <protection hidden="1"/>
    </xf>
    <xf numFmtId="181" fontId="5" fillId="0" borderId="362" xfId="3" applyNumberFormat="1" applyFont="1" applyFill="1" applyBorder="1" applyAlignment="1" applyProtection="1">
      <alignment horizontal="right" vertical="center"/>
      <protection hidden="1"/>
    </xf>
    <xf numFmtId="195" fontId="5" fillId="0" borderId="362" xfId="3" applyNumberFormat="1" applyFont="1" applyFill="1" applyBorder="1" applyAlignment="1" applyProtection="1">
      <alignment horizontal="right" vertical="center"/>
      <protection hidden="1"/>
    </xf>
    <xf numFmtId="182" fontId="5" fillId="0" borderId="362" xfId="3" applyNumberFormat="1" applyFont="1" applyFill="1" applyBorder="1" applyAlignment="1" applyProtection="1">
      <alignment horizontal="right" vertical="center"/>
      <protection hidden="1"/>
    </xf>
    <xf numFmtId="3" fontId="5" fillId="0" borderId="293" xfId="3" applyNumberFormat="1" applyFont="1" applyFill="1" applyBorder="1" applyAlignment="1" applyProtection="1">
      <alignment horizontal="right" vertical="center"/>
      <protection hidden="1"/>
    </xf>
    <xf numFmtId="184" fontId="5" fillId="0" borderId="363" xfId="3" applyNumberFormat="1" applyFont="1" applyFill="1" applyBorder="1" applyAlignment="1" applyProtection="1">
      <alignment horizontal="right" vertical="center"/>
      <protection hidden="1"/>
    </xf>
    <xf numFmtId="182" fontId="5" fillId="0" borderId="399"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5" xfId="3" applyNumberFormat="1" applyFont="1" applyFill="1" applyBorder="1" applyAlignment="1" applyProtection="1">
      <alignment horizontal="right" vertical="center"/>
      <protection hidden="1"/>
    </xf>
    <xf numFmtId="181" fontId="5" fillId="0" borderId="340" xfId="3" applyNumberFormat="1" applyFont="1" applyFill="1" applyBorder="1" applyAlignment="1">
      <alignment horizontal="right" vertical="center"/>
    </xf>
    <xf numFmtId="182" fontId="5" fillId="0" borderId="355"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6" xfId="3" applyNumberFormat="1" applyFont="1" applyFill="1" applyBorder="1" applyAlignment="1">
      <alignment horizontal="right" vertical="center"/>
    </xf>
    <xf numFmtId="182" fontId="5" fillId="0" borderId="293" xfId="3" applyNumberFormat="1" applyFont="1" applyFill="1" applyBorder="1" applyAlignment="1" applyProtection="1">
      <alignment horizontal="right" vertical="center"/>
      <protection hidden="1"/>
    </xf>
    <xf numFmtId="184" fontId="5" fillId="0" borderId="384" xfId="3" applyNumberFormat="1" applyFont="1" applyFill="1" applyBorder="1" applyAlignment="1" applyProtection="1">
      <alignment horizontal="right" vertical="center"/>
      <protection hidden="1"/>
    </xf>
    <xf numFmtId="181" fontId="5" fillId="0" borderId="377" xfId="3" applyNumberFormat="1" applyFont="1" applyFill="1" applyBorder="1" applyAlignment="1">
      <alignment horizontal="right" vertical="center"/>
    </xf>
    <xf numFmtId="182" fontId="5" fillId="0" borderId="253" xfId="3" applyNumberFormat="1" applyFont="1" applyFill="1" applyBorder="1" applyAlignment="1" applyProtection="1">
      <alignment horizontal="right" vertical="center"/>
      <protection hidden="1"/>
    </xf>
    <xf numFmtId="181" fontId="5" fillId="0" borderId="317" xfId="3" applyNumberFormat="1" applyFont="1" applyFill="1" applyBorder="1" applyAlignment="1" applyProtection="1">
      <alignment horizontal="right" vertical="center"/>
      <protection hidden="1"/>
    </xf>
    <xf numFmtId="195" fontId="5" fillId="0" borderId="318" xfId="3" applyNumberFormat="1" applyFont="1" applyFill="1" applyBorder="1" applyAlignment="1" applyProtection="1">
      <alignment horizontal="right" vertical="center"/>
      <protection hidden="1"/>
    </xf>
    <xf numFmtId="3" fontId="5" fillId="0" borderId="253" xfId="3" applyNumberFormat="1" applyFont="1" applyFill="1" applyBorder="1" applyAlignment="1" applyProtection="1">
      <alignment horizontal="right" vertical="center"/>
      <protection hidden="1"/>
    </xf>
    <xf numFmtId="181" fontId="5" fillId="0" borderId="141"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7" xfId="3" applyNumberFormat="1" applyFont="1" applyFill="1" applyBorder="1" applyAlignment="1" applyProtection="1">
      <alignment horizontal="right" vertical="center"/>
      <protection hidden="1"/>
    </xf>
    <xf numFmtId="195" fontId="5" fillId="0" borderId="137"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2" xfId="3" applyNumberFormat="1" applyFont="1" applyFill="1" applyBorder="1" applyAlignment="1">
      <alignment vertical="center" shrinkToFit="1"/>
    </xf>
    <xf numFmtId="0" fontId="5" fillId="0" borderId="282" xfId="3" applyNumberFormat="1" applyFont="1" applyFill="1" applyBorder="1" applyAlignment="1">
      <alignment vertical="center"/>
    </xf>
    <xf numFmtId="0" fontId="0" fillId="0" borderId="272"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5"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2" xfId="0" applyFont="1" applyBorder="1">
      <alignment vertical="center"/>
    </xf>
    <xf numFmtId="183" fontId="5" fillId="0" borderId="362" xfId="0" applyNumberFormat="1" applyFont="1" applyFill="1" applyBorder="1">
      <alignment vertical="center"/>
    </xf>
    <xf numFmtId="0" fontId="5" fillId="0" borderId="379" xfId="0" applyFont="1" applyBorder="1" applyAlignment="1">
      <alignment horizontal="center" vertical="center"/>
    </xf>
    <xf numFmtId="0" fontId="5" fillId="0" borderId="385" xfId="0" applyFont="1" applyFill="1" applyBorder="1" applyAlignment="1">
      <alignment horizontal="left" vertical="center"/>
    </xf>
    <xf numFmtId="0" fontId="0" fillId="0" borderId="385" xfId="0" applyBorder="1" applyAlignment="1">
      <alignment vertical="top"/>
    </xf>
    <xf numFmtId="186" fontId="5" fillId="0" borderId="215" xfId="6" applyNumberFormat="1" applyFont="1" applyFill="1" applyBorder="1" applyAlignment="1">
      <alignment horizontal="right" vertical="center"/>
    </xf>
    <xf numFmtId="186" fontId="5" fillId="0" borderId="230" xfId="6" applyNumberFormat="1" applyFont="1" applyFill="1" applyBorder="1" applyAlignment="1">
      <alignment horizontal="right" vertical="center"/>
    </xf>
    <xf numFmtId="186" fontId="6" fillId="0" borderId="215" xfId="6" applyNumberFormat="1" applyFont="1" applyFill="1" applyBorder="1" applyAlignment="1">
      <alignment horizontal="right" vertical="center"/>
    </xf>
    <xf numFmtId="186" fontId="6" fillId="0" borderId="230"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8" xfId="8" applyNumberFormat="1" applyFont="1" applyFill="1" applyBorder="1" applyAlignment="1" applyProtection="1">
      <alignment horizontal="center" vertical="center"/>
    </xf>
    <xf numFmtId="3" fontId="11" fillId="0" borderId="75" xfId="8" applyNumberFormat="1" applyFont="1" applyFill="1" applyBorder="1" applyAlignment="1" applyProtection="1">
      <alignment horizontal="center" vertical="center"/>
    </xf>
    <xf numFmtId="0" fontId="39" fillId="0" borderId="405" xfId="0" applyFont="1" applyBorder="1" applyAlignment="1">
      <alignment horizontal="right" vertical="center"/>
    </xf>
    <xf numFmtId="0" fontId="17" fillId="0" borderId="404" xfId="0" applyFont="1" applyBorder="1">
      <alignment vertical="center"/>
    </xf>
    <xf numFmtId="0" fontId="39" fillId="0" borderId="407" xfId="0" applyFont="1" applyBorder="1" applyAlignment="1">
      <alignment horizontal="right" vertical="center"/>
    </xf>
    <xf numFmtId="0" fontId="17" fillId="0" borderId="406" xfId="0" applyFont="1" applyBorder="1">
      <alignment vertical="center"/>
    </xf>
    <xf numFmtId="0" fontId="39" fillId="0" borderId="409" xfId="0" applyFont="1" applyBorder="1" applyAlignment="1">
      <alignment horizontal="right" vertical="center"/>
    </xf>
    <xf numFmtId="0" fontId="17" fillId="0" borderId="408" xfId="0" applyFont="1" applyBorder="1">
      <alignment vertical="center"/>
    </xf>
    <xf numFmtId="0" fontId="39" fillId="0" borderId="407" xfId="0" quotePrefix="1" applyFont="1" applyBorder="1" applyAlignment="1">
      <alignment horizontal="right" vertical="center"/>
    </xf>
    <xf numFmtId="0" fontId="11" fillId="0" borderId="241" xfId="0" applyFont="1" applyBorder="1" applyAlignment="1">
      <alignment horizontal="center" vertical="center" shrinkToFit="1"/>
    </xf>
    <xf numFmtId="0" fontId="11" fillId="0" borderId="74" xfId="3" applyNumberFormat="1" applyFont="1" applyBorder="1" applyAlignment="1">
      <alignment horizontal="center" vertical="center" shrinkToFit="1"/>
    </xf>
    <xf numFmtId="0" fontId="11" fillId="0" borderId="136" xfId="3" applyNumberFormat="1" applyFont="1" applyBorder="1" applyAlignment="1">
      <alignment horizontal="center" vertical="center" shrinkToFit="1"/>
    </xf>
    <xf numFmtId="3" fontId="5" fillId="0" borderId="411" xfId="4" applyNumberFormat="1" applyFont="1" applyFill="1" applyBorder="1" applyAlignment="1">
      <alignment horizontal="center" vertical="center"/>
    </xf>
    <xf numFmtId="3" fontId="5" fillId="0" borderId="413" xfId="4" applyNumberFormat="1" applyFont="1" applyFill="1" applyBorder="1" applyAlignment="1">
      <alignment horizontal="center" vertical="center"/>
    </xf>
    <xf numFmtId="3" fontId="11" fillId="0" borderId="414" xfId="4" applyNumberFormat="1" applyFont="1" applyFill="1" applyBorder="1" applyAlignment="1">
      <alignment horizontal="center" vertical="center" shrinkToFit="1"/>
    </xf>
    <xf numFmtId="3" fontId="5" fillId="0" borderId="415" xfId="4" applyNumberFormat="1" applyFont="1" applyFill="1" applyBorder="1" applyAlignment="1">
      <alignment horizontal="center" vertical="center"/>
    </xf>
    <xf numFmtId="3" fontId="5" fillId="0" borderId="395" xfId="4" applyNumberFormat="1" applyFont="1" applyFill="1" applyBorder="1" applyAlignment="1">
      <alignment horizontal="center" vertical="center"/>
    </xf>
    <xf numFmtId="3" fontId="11" fillId="0" borderId="395" xfId="4" applyNumberFormat="1" applyFont="1" applyFill="1" applyBorder="1" applyAlignment="1">
      <alignment horizontal="center" vertical="center"/>
    </xf>
    <xf numFmtId="0" fontId="5" fillId="0" borderId="416" xfId="10" applyFont="1" applyFill="1" applyBorder="1" applyAlignment="1">
      <alignment horizontal="center" vertical="center" shrinkToFit="1"/>
    </xf>
    <xf numFmtId="3" fontId="5" fillId="0" borderId="417" xfId="4" applyNumberFormat="1" applyFont="1" applyFill="1" applyBorder="1" applyAlignment="1">
      <alignment horizontal="center" vertical="center"/>
    </xf>
    <xf numFmtId="3" fontId="11" fillId="0" borderId="396" xfId="4" applyNumberFormat="1" applyFont="1" applyFill="1" applyBorder="1" applyAlignment="1">
      <alignment horizontal="center" vertical="center"/>
    </xf>
    <xf numFmtId="3" fontId="11" fillId="0" borderId="418" xfId="4" applyNumberFormat="1" applyFont="1" applyFill="1" applyBorder="1" applyAlignment="1">
      <alignment horizontal="center" vertical="center" shrinkToFit="1"/>
    </xf>
    <xf numFmtId="184" fontId="6" fillId="0" borderId="399" xfId="4" applyNumberFormat="1" applyFont="1" applyFill="1" applyBorder="1" applyAlignment="1">
      <alignment vertical="center"/>
    </xf>
    <xf numFmtId="183" fontId="6" fillId="0" borderId="400" xfId="4" applyNumberFormat="1" applyFont="1" applyFill="1" applyBorder="1" applyAlignment="1">
      <alignment vertical="center"/>
    </xf>
    <xf numFmtId="183" fontId="6" fillId="0" borderId="399" xfId="4" applyNumberFormat="1" applyFont="1" applyFill="1" applyBorder="1" applyAlignment="1">
      <alignment vertical="center"/>
    </xf>
    <xf numFmtId="184" fontId="6" fillId="0" borderId="401" xfId="4" applyNumberFormat="1" applyFont="1" applyFill="1" applyBorder="1" applyAlignment="1">
      <alignment vertical="center"/>
    </xf>
    <xf numFmtId="183" fontId="6" fillId="0" borderId="419" xfId="5" applyNumberFormat="1" applyFont="1" applyFill="1" applyBorder="1" applyAlignment="1">
      <alignment horizontal="right" vertical="center"/>
    </xf>
    <xf numFmtId="178" fontId="6" fillId="0" borderId="399" xfId="4" applyNumberFormat="1" applyFont="1" applyFill="1" applyBorder="1" applyAlignment="1">
      <alignment horizontal="right" vertical="center"/>
    </xf>
    <xf numFmtId="181" fontId="6" fillId="0" borderId="398" xfId="4" applyNumberFormat="1" applyFont="1" applyFill="1" applyBorder="1" applyAlignment="1">
      <alignment horizontal="right" vertical="center"/>
    </xf>
    <xf numFmtId="184" fontId="6" fillId="0" borderId="362" xfId="4" applyNumberFormat="1" applyFont="1" applyFill="1" applyBorder="1" applyAlignment="1">
      <alignment vertical="center"/>
    </xf>
    <xf numFmtId="183" fontId="6" fillId="0" borderId="380" xfId="4" applyNumberFormat="1" applyFont="1" applyFill="1" applyBorder="1" applyAlignment="1">
      <alignment vertical="center"/>
    </xf>
    <xf numFmtId="183" fontId="6" fillId="0" borderId="362" xfId="4" applyNumberFormat="1" applyFont="1" applyFill="1" applyBorder="1" applyAlignment="1">
      <alignment vertical="center"/>
    </xf>
    <xf numFmtId="184" fontId="6" fillId="0" borderId="376" xfId="4" applyNumberFormat="1" applyFont="1" applyFill="1" applyBorder="1" applyAlignment="1">
      <alignment vertical="center"/>
    </xf>
    <xf numFmtId="178" fontId="6" fillId="0" borderId="362" xfId="4" applyNumberFormat="1" applyFont="1" applyFill="1" applyBorder="1" applyAlignment="1">
      <alignment horizontal="right" vertical="center"/>
    </xf>
    <xf numFmtId="181" fontId="6" fillId="0" borderId="363" xfId="4" applyNumberFormat="1" applyFont="1" applyFill="1" applyBorder="1" applyAlignment="1">
      <alignment horizontal="right" vertical="center"/>
    </xf>
    <xf numFmtId="183" fontId="6" fillId="0" borderId="317" xfId="4" applyNumberFormat="1" applyFont="1" applyFill="1" applyBorder="1" applyAlignment="1">
      <alignment vertical="center"/>
    </xf>
    <xf numFmtId="181" fontId="6" fillId="0" borderId="377" xfId="4" applyNumberFormat="1" applyFont="1" applyFill="1" applyBorder="1" applyAlignment="1">
      <alignment horizontal="right" vertical="center"/>
    </xf>
    <xf numFmtId="3" fontId="5" fillId="0" borderId="393" xfId="11" applyNumberFormat="1" applyFont="1" applyBorder="1" applyAlignment="1">
      <alignment horizontal="center" vertical="center" shrinkToFit="1"/>
    </xf>
    <xf numFmtId="3" fontId="5" fillId="0" borderId="395" xfId="11" applyNumberFormat="1" applyFont="1" applyBorder="1" applyAlignment="1">
      <alignment horizontal="center" vertical="center"/>
    </xf>
    <xf numFmtId="3" fontId="5" fillId="0" borderId="421" xfId="11" applyNumberFormat="1" applyFont="1" applyBorder="1" applyAlignment="1">
      <alignment horizontal="center" vertical="center"/>
    </xf>
    <xf numFmtId="3" fontId="5" fillId="0" borderId="422" xfId="11" applyNumberFormat="1" applyFont="1" applyBorder="1" applyAlignment="1">
      <alignment horizontal="center" vertical="center" shrinkToFit="1"/>
    </xf>
    <xf numFmtId="181" fontId="5" fillId="0" borderId="399" xfId="11" applyNumberFormat="1" applyFont="1" applyFill="1" applyBorder="1" applyAlignment="1">
      <alignment vertical="center"/>
    </xf>
    <xf numFmtId="183" fontId="5" fillId="0" borderId="400" xfId="11" applyNumberFormat="1" applyFont="1" applyFill="1" applyBorder="1" applyAlignment="1">
      <alignment horizontal="right" vertical="center"/>
    </xf>
    <xf numFmtId="181" fontId="5" fillId="0" borderId="399" xfId="11" applyNumberFormat="1" applyFont="1" applyFill="1" applyBorder="1" applyAlignment="1">
      <alignment horizontal="right" vertical="center"/>
    </xf>
    <xf numFmtId="3" fontId="5" fillId="0" borderId="400" xfId="11" applyNumberFormat="1" applyFont="1" applyFill="1" applyBorder="1" applyAlignment="1">
      <alignment horizontal="right" vertical="center"/>
    </xf>
    <xf numFmtId="181" fontId="5" fillId="0" borderId="398" xfId="11" applyNumberFormat="1" applyFont="1" applyFill="1" applyBorder="1" applyAlignment="1">
      <alignment vertical="center"/>
    </xf>
    <xf numFmtId="181" fontId="5" fillId="0" borderId="362" xfId="11" applyNumberFormat="1" applyFont="1" applyFill="1" applyBorder="1" applyAlignment="1">
      <alignment vertical="center"/>
    </xf>
    <xf numFmtId="183" fontId="5" fillId="0" borderId="380" xfId="11" applyNumberFormat="1" applyFont="1" applyFill="1" applyBorder="1" applyAlignment="1">
      <alignment horizontal="right" vertical="center"/>
    </xf>
    <xf numFmtId="181" fontId="5" fillId="0" borderId="362" xfId="11" applyNumberFormat="1" applyFont="1" applyFill="1" applyBorder="1" applyAlignment="1">
      <alignment horizontal="right" vertical="center"/>
    </xf>
    <xf numFmtId="3" fontId="5" fillId="0" borderId="380" xfId="11" applyNumberFormat="1" applyFont="1" applyFill="1" applyBorder="1" applyAlignment="1">
      <alignment horizontal="right" vertical="center"/>
    </xf>
    <xf numFmtId="181" fontId="5" fillId="0" borderId="363" xfId="11" applyNumberFormat="1" applyFont="1" applyFill="1" applyBorder="1" applyAlignment="1">
      <alignment vertical="center"/>
    </xf>
    <xf numFmtId="181" fontId="5" fillId="0" borderId="377" xfId="11" applyNumberFormat="1" applyFont="1" applyFill="1" applyBorder="1" applyAlignment="1">
      <alignment vertical="center"/>
    </xf>
    <xf numFmtId="181" fontId="5" fillId="0" borderId="231" xfId="11" applyNumberFormat="1" applyFont="1" applyFill="1" applyBorder="1" applyAlignment="1">
      <alignment vertical="center"/>
    </xf>
    <xf numFmtId="183" fontId="5" fillId="0" borderId="399" xfId="0" applyNumberFormat="1" applyFont="1" applyFill="1" applyBorder="1">
      <alignment vertical="center"/>
    </xf>
    <xf numFmtId="181" fontId="5" fillId="0" borderId="231" xfId="11" applyNumberFormat="1" applyFont="1" applyFill="1" applyBorder="1" applyAlignment="1">
      <alignment horizontal="right" vertical="center"/>
    </xf>
    <xf numFmtId="181" fontId="5" fillId="0" borderId="141" xfId="11" applyNumberFormat="1" applyFont="1" applyFill="1" applyBorder="1" applyAlignment="1">
      <alignment vertical="center"/>
    </xf>
    <xf numFmtId="181" fontId="5" fillId="0" borderId="376" xfId="11" applyNumberFormat="1" applyFont="1" applyFill="1" applyBorder="1" applyAlignment="1">
      <alignment vertical="center"/>
    </xf>
    <xf numFmtId="181" fontId="5" fillId="0" borderId="376"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401" xfId="11" applyNumberFormat="1" applyFont="1" applyFill="1" applyBorder="1" applyAlignment="1">
      <alignment horizontal="right" vertical="center"/>
    </xf>
    <xf numFmtId="181" fontId="5" fillId="0" borderId="384" xfId="11" applyNumberFormat="1" applyFont="1" applyFill="1" applyBorder="1" applyAlignment="1">
      <alignment vertical="center"/>
    </xf>
    <xf numFmtId="193" fontId="11" fillId="0" borderId="118" xfId="11" applyNumberFormat="1" applyFont="1" applyFill="1" applyBorder="1" applyAlignment="1">
      <alignment horizontal="center" vertical="center" shrinkToFit="1"/>
    </xf>
    <xf numFmtId="177" fontId="11" fillId="0" borderId="118" xfId="3" applyNumberFormat="1" applyFont="1" applyFill="1" applyBorder="1" applyAlignment="1">
      <alignment horizontal="center" vertical="center" wrapText="1"/>
    </xf>
    <xf numFmtId="3" fontId="5" fillId="0" borderId="423" xfId="2" applyNumberFormat="1" applyFont="1" applyBorder="1" applyAlignment="1">
      <alignment horizontal="center" vertical="center"/>
    </xf>
    <xf numFmtId="3" fontId="5" fillId="0" borderId="212" xfId="2" applyNumberFormat="1" applyFont="1" applyBorder="1" applyAlignment="1">
      <alignment vertical="center"/>
    </xf>
    <xf numFmtId="3" fontId="5" fillId="0" borderId="417" xfId="6" applyNumberFormat="1" applyFont="1" applyFill="1" applyBorder="1" applyAlignment="1">
      <alignment horizontal="center" vertical="center"/>
    </xf>
    <xf numFmtId="3" fontId="6" fillId="0" borderId="423" xfId="2" applyNumberFormat="1" applyFont="1" applyBorder="1" applyAlignment="1">
      <alignment horizontal="center" vertical="center"/>
    </xf>
    <xf numFmtId="3" fontId="6" fillId="0" borderId="212" xfId="2" applyNumberFormat="1" applyFont="1" applyBorder="1" applyAlignment="1">
      <alignment vertical="center"/>
    </xf>
    <xf numFmtId="3" fontId="5" fillId="0" borderId="417" xfId="6" applyNumberFormat="1" applyFont="1" applyBorder="1" applyAlignment="1">
      <alignment horizontal="center" vertical="center"/>
    </xf>
    <xf numFmtId="38" fontId="6" fillId="0" borderId="425" xfId="1" applyFont="1" applyFill="1" applyBorder="1" applyAlignment="1">
      <alignment vertical="center"/>
    </xf>
    <xf numFmtId="3" fontId="10" fillId="0" borderId="423" xfId="2" applyNumberFormat="1" applyFont="1" applyBorder="1" applyAlignment="1">
      <alignment horizontal="center" vertical="center"/>
    </xf>
    <xf numFmtId="3" fontId="11" fillId="0" borderId="417" xfId="8" applyNumberFormat="1" applyFont="1" applyFill="1" applyBorder="1" applyAlignment="1" applyProtection="1">
      <alignment horizontal="center" vertical="center"/>
    </xf>
    <xf numFmtId="183" fontId="5" fillId="0" borderId="400" xfId="1" applyNumberFormat="1" applyFont="1" applyFill="1" applyBorder="1" applyAlignment="1" applyProtection="1">
      <alignment vertical="center"/>
    </xf>
    <xf numFmtId="183" fontId="5" fillId="0" borderId="380" xfId="1" applyNumberFormat="1" applyFont="1" applyFill="1" applyBorder="1" applyAlignment="1" applyProtection="1">
      <alignment vertical="center"/>
    </xf>
    <xf numFmtId="183" fontId="5" fillId="0" borderId="318" xfId="1" applyNumberFormat="1" applyFont="1" applyFill="1" applyBorder="1" applyAlignment="1" applyProtection="1">
      <alignment vertical="center"/>
    </xf>
    <xf numFmtId="3" fontId="5" fillId="0" borderId="427" xfId="0" applyNumberFormat="1" applyFont="1" applyFill="1" applyBorder="1" applyAlignment="1">
      <alignment vertical="center"/>
    </xf>
    <xf numFmtId="3" fontId="5" fillId="0" borderId="428" xfId="0" applyNumberFormat="1" applyFont="1" applyFill="1" applyBorder="1" applyAlignment="1">
      <alignment vertical="center"/>
    </xf>
    <xf numFmtId="3" fontId="5" fillId="0" borderId="429" xfId="0" applyNumberFormat="1" applyFont="1" applyFill="1" applyBorder="1" applyAlignment="1">
      <alignment vertical="center"/>
    </xf>
    <xf numFmtId="183" fontId="5" fillId="0" borderId="385" xfId="1" applyNumberFormat="1" applyFont="1" applyFill="1" applyBorder="1" applyAlignment="1" applyProtection="1">
      <alignment vertical="center"/>
    </xf>
    <xf numFmtId="3" fontId="5" fillId="0" borderId="379" xfId="8" applyNumberFormat="1" applyFont="1" applyFill="1" applyBorder="1" applyAlignment="1" applyProtection="1">
      <alignment horizontal="center" vertical="center"/>
    </xf>
    <xf numFmtId="3" fontId="5" fillId="0" borderId="417" xfId="7" applyNumberFormat="1" applyFont="1" applyFill="1" applyBorder="1" applyAlignment="1" applyProtection="1">
      <alignment horizontal="center" vertical="center" shrinkToFit="1"/>
    </xf>
    <xf numFmtId="183" fontId="5" fillId="0" borderId="425" xfId="1" applyNumberFormat="1" applyFont="1" applyFill="1" applyBorder="1" applyAlignment="1" applyProtection="1">
      <alignment horizontal="right" vertical="center"/>
    </xf>
    <xf numFmtId="183" fontId="5" fillId="0" borderId="354" xfId="1" applyNumberFormat="1" applyFont="1" applyFill="1" applyBorder="1" applyAlignment="1" applyProtection="1">
      <alignment horizontal="right" vertical="center"/>
    </xf>
    <xf numFmtId="183" fontId="5" fillId="0" borderId="343"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5" xfId="7" applyNumberFormat="1" applyFont="1" applyFill="1" applyBorder="1" applyAlignment="1" applyProtection="1">
      <alignment vertical="center"/>
    </xf>
    <xf numFmtId="3" fontId="5" fillId="0" borderId="379" xfId="7" applyNumberFormat="1" applyFont="1" applyFill="1" applyBorder="1" applyAlignment="1" applyProtection="1">
      <alignment horizontal="center" vertical="center"/>
    </xf>
    <xf numFmtId="3" fontId="5" fillId="0" borderId="431" xfId="7" applyNumberFormat="1" applyFont="1" applyFill="1" applyBorder="1" applyAlignment="1" applyProtection="1">
      <alignment horizontal="center" vertical="center"/>
    </xf>
    <xf numFmtId="3" fontId="5" fillId="0" borderId="432" xfId="7" applyNumberFormat="1" applyFont="1" applyFill="1" applyBorder="1" applyAlignment="1" applyProtection="1">
      <alignment horizontal="center" vertical="center" shrinkToFit="1"/>
    </xf>
    <xf numFmtId="0" fontId="5" fillId="0" borderId="212" xfId="8" applyFont="1" applyFill="1" applyBorder="1"/>
    <xf numFmtId="0" fontId="6" fillId="0" borderId="433" xfId="3" applyNumberFormat="1" applyFont="1" applyFill="1" applyBorder="1" applyAlignment="1">
      <alignment horizontal="center" vertical="center"/>
    </xf>
    <xf numFmtId="3" fontId="6" fillId="0" borderId="417" xfId="0" applyNumberFormat="1" applyFont="1" applyFill="1" applyBorder="1" applyAlignment="1" applyProtection="1">
      <alignment horizontal="center" vertical="center" shrinkToFit="1"/>
    </xf>
    <xf numFmtId="38" fontId="6" fillId="0" borderId="435" xfId="1" applyFont="1" applyFill="1" applyBorder="1" applyAlignment="1" applyProtection="1">
      <alignment vertical="center"/>
    </xf>
    <xf numFmtId="38" fontId="6" fillId="0" borderId="434" xfId="1" applyFont="1" applyFill="1" applyBorder="1" applyAlignment="1" applyProtection="1">
      <alignment vertical="center"/>
    </xf>
    <xf numFmtId="3" fontId="6" fillId="0" borderId="437" xfId="0" applyNumberFormat="1" applyFont="1" applyFill="1" applyBorder="1" applyAlignment="1" applyProtection="1">
      <alignment horizontal="center" vertical="center"/>
    </xf>
    <xf numFmtId="3" fontId="6" fillId="0" borderId="432" xfId="0" applyNumberFormat="1" applyFont="1" applyFill="1" applyBorder="1" applyAlignment="1" applyProtection="1">
      <alignment horizontal="center" vertical="center" shrinkToFit="1"/>
    </xf>
    <xf numFmtId="38" fontId="6" fillId="0" borderId="439" xfId="1" applyFont="1" applyFill="1" applyBorder="1" applyAlignment="1" applyProtection="1">
      <alignment vertical="center"/>
    </xf>
    <xf numFmtId="3" fontId="6" fillId="0" borderId="440" xfId="0" applyNumberFormat="1" applyFont="1" applyFill="1" applyBorder="1" applyAlignment="1">
      <alignment horizontal="center" vertical="center"/>
    </xf>
    <xf numFmtId="38" fontId="6" fillId="0" borderId="400" xfId="1" applyFont="1" applyFill="1" applyBorder="1" applyAlignment="1">
      <alignment horizontal="right" vertical="center"/>
    </xf>
    <xf numFmtId="38" fontId="6" fillId="0" borderId="436" xfId="1" applyFont="1" applyFill="1" applyBorder="1" applyAlignment="1">
      <alignment horizontal="right" vertical="center"/>
    </xf>
    <xf numFmtId="38" fontId="6" fillId="0" borderId="442" xfId="1" applyFont="1" applyFill="1" applyBorder="1" applyAlignment="1">
      <alignment horizontal="right" vertical="center"/>
    </xf>
    <xf numFmtId="38" fontId="6" fillId="0" borderId="443" xfId="1" applyFont="1" applyFill="1" applyBorder="1" applyAlignment="1">
      <alignment horizontal="right" vertical="center"/>
    </xf>
    <xf numFmtId="3" fontId="6" fillId="0" borderId="423" xfId="0" applyNumberFormat="1" applyFont="1" applyFill="1" applyBorder="1" applyAlignment="1" applyProtection="1">
      <alignment horizontal="right" vertical="center"/>
    </xf>
    <xf numFmtId="3" fontId="5" fillId="0" borderId="230" xfId="0" applyNumberFormat="1" applyFont="1" applyFill="1" applyBorder="1" applyAlignment="1" applyProtection="1">
      <alignment vertical="center"/>
    </xf>
    <xf numFmtId="3" fontId="6" fillId="0" borderId="212" xfId="0" applyNumberFormat="1" applyFont="1" applyFill="1" applyBorder="1" applyAlignment="1" applyProtection="1">
      <alignment horizontal="left" vertical="center"/>
    </xf>
    <xf numFmtId="0" fontId="5" fillId="0" borderId="417" xfId="7" applyFont="1" applyBorder="1" applyAlignment="1">
      <alignment horizontal="center" vertical="center" shrinkToFit="1"/>
    </xf>
    <xf numFmtId="182" fontId="5" fillId="0" borderId="400" xfId="3" applyNumberFormat="1" applyFont="1" applyFill="1" applyBorder="1" applyAlignment="1">
      <alignment horizontal="right" vertical="center"/>
    </xf>
    <xf numFmtId="182" fontId="5" fillId="0" borderId="442" xfId="3" applyNumberFormat="1" applyFont="1" applyFill="1" applyBorder="1" applyAlignment="1">
      <alignment horizontal="right" vertical="center"/>
    </xf>
    <xf numFmtId="182" fontId="5" fillId="0" borderId="195" xfId="3" applyNumberFormat="1" applyFont="1" applyFill="1" applyBorder="1" applyAlignment="1">
      <alignment horizontal="right" vertical="center"/>
    </xf>
    <xf numFmtId="182" fontId="5" fillId="0" borderId="438" xfId="3" applyNumberFormat="1" applyFont="1" applyFill="1" applyBorder="1" applyAlignment="1">
      <alignment horizontal="right" vertical="center"/>
    </xf>
    <xf numFmtId="182" fontId="5" fillId="0" borderId="444"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2"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3" xfId="3" applyNumberFormat="1" applyFont="1" applyBorder="1" applyAlignment="1">
      <alignment horizontal="center" vertical="center"/>
    </xf>
    <xf numFmtId="3" fontId="5" fillId="0" borderId="212" xfId="3" applyNumberFormat="1" applyFont="1" applyBorder="1" applyAlignment="1">
      <alignment horizontal="center" vertical="center" wrapText="1"/>
    </xf>
    <xf numFmtId="3" fontId="5" fillId="0" borderId="437" xfId="7" applyNumberFormat="1" applyFont="1" applyFill="1" applyBorder="1" applyAlignment="1" applyProtection="1">
      <alignment horizontal="center" vertical="center"/>
    </xf>
    <xf numFmtId="3" fontId="11" fillId="0" borderId="432" xfId="7" applyNumberFormat="1" applyFont="1" applyFill="1" applyBorder="1" applyAlignment="1" applyProtection="1">
      <alignment horizontal="center" vertical="center"/>
    </xf>
    <xf numFmtId="182" fontId="5" fillId="0" borderId="195" xfId="1" applyNumberFormat="1" applyFont="1" applyFill="1" applyBorder="1" applyAlignment="1" applyProtection="1">
      <alignment vertical="center"/>
    </xf>
    <xf numFmtId="182" fontId="5" fillId="0" borderId="53" xfId="1" applyNumberFormat="1" applyFont="1" applyFill="1" applyBorder="1" applyAlignment="1" applyProtection="1">
      <alignment vertical="center"/>
    </xf>
    <xf numFmtId="182" fontId="5" fillId="0" borderId="435"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25" xfId="1" applyNumberFormat="1" applyFont="1" applyFill="1" applyBorder="1" applyAlignment="1" applyProtection="1">
      <alignment vertical="center"/>
    </xf>
    <xf numFmtId="182" fontId="5" fillId="0" borderId="444"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3" xfId="7" applyNumberFormat="1" applyFont="1" applyFill="1" applyBorder="1" applyAlignment="1" applyProtection="1">
      <alignment horizontal="right" vertical="center"/>
    </xf>
    <xf numFmtId="0" fontId="5" fillId="0" borderId="212" xfId="7" applyFont="1" applyBorder="1" applyAlignment="1">
      <alignment horizontal="left" vertical="center"/>
    </xf>
    <xf numFmtId="0" fontId="5" fillId="0" borderId="301" xfId="0" applyFont="1" applyBorder="1" applyAlignment="1">
      <alignment horizontal="center" vertical="center" shrinkToFit="1"/>
    </xf>
    <xf numFmtId="183" fontId="5" fillId="0" borderId="400" xfId="0" applyNumberFormat="1" applyFont="1" applyFill="1" applyBorder="1">
      <alignment vertical="center"/>
    </xf>
    <xf numFmtId="183" fontId="5" fillId="0" borderId="436" xfId="0" applyNumberFormat="1" applyFont="1" applyFill="1" applyBorder="1">
      <alignment vertical="center"/>
    </xf>
    <xf numFmtId="183" fontId="5" fillId="0" borderId="427" xfId="0" applyNumberFormat="1" applyFont="1" applyFill="1" applyBorder="1">
      <alignment vertical="center"/>
    </xf>
    <xf numFmtId="183" fontId="5" fillId="0" borderId="442" xfId="0" applyNumberFormat="1" applyFont="1" applyFill="1" applyBorder="1">
      <alignment vertical="center"/>
    </xf>
    <xf numFmtId="183" fontId="5" fillId="0" borderId="443" xfId="0" applyNumberFormat="1" applyFont="1" applyFill="1" applyBorder="1">
      <alignment vertical="center"/>
    </xf>
    <xf numFmtId="3" fontId="5" fillId="0" borderId="434" xfId="3" applyNumberFormat="1" applyFont="1" applyFill="1" applyBorder="1" applyAlignment="1">
      <alignment vertical="center"/>
    </xf>
    <xf numFmtId="3" fontId="5" fillId="0" borderId="435" xfId="3" applyNumberFormat="1" applyFont="1" applyFill="1" applyBorder="1" applyAlignment="1">
      <alignment vertical="center"/>
    </xf>
    <xf numFmtId="0" fontId="5" fillId="0" borderId="446" xfId="3" applyNumberFormat="1" applyFont="1" applyFill="1" applyBorder="1" applyAlignment="1">
      <alignment horizontal="left" vertical="center"/>
    </xf>
    <xf numFmtId="0" fontId="5" fillId="0" borderId="423" xfId="0" applyFont="1" applyBorder="1" applyAlignment="1">
      <alignment horizontal="center" vertical="center"/>
    </xf>
    <xf numFmtId="0" fontId="5" fillId="0" borderId="212" xfId="0" applyFont="1" applyBorder="1" applyAlignment="1">
      <alignment vertical="center" shrinkToFit="1"/>
    </xf>
    <xf numFmtId="0" fontId="5" fillId="0" borderId="433" xfId="3" applyNumberFormat="1" applyFont="1" applyFill="1" applyBorder="1" applyAlignment="1">
      <alignment horizontal="center" vertical="center"/>
    </xf>
    <xf numFmtId="3" fontId="5" fillId="0" borderId="439" xfId="3" applyNumberFormat="1" applyFont="1" applyFill="1" applyBorder="1" applyAlignment="1">
      <alignment vertical="center"/>
    </xf>
    <xf numFmtId="3" fontId="5" fillId="0" borderId="424" xfId="3" applyNumberFormat="1" applyFont="1" applyFill="1" applyBorder="1" applyAlignment="1">
      <alignment vertical="center"/>
    </xf>
    <xf numFmtId="3" fontId="5" fillId="0" borderId="212" xfId="3" applyNumberFormat="1" applyFont="1" applyBorder="1" applyAlignment="1">
      <alignment horizontal="center" vertical="center"/>
    </xf>
    <xf numFmtId="183" fontId="5" fillId="0" borderId="435" xfId="0" applyNumberFormat="1" applyFont="1" applyFill="1" applyBorder="1">
      <alignment vertical="center"/>
    </xf>
    <xf numFmtId="183" fontId="5" fillId="0" borderId="434" xfId="0" applyNumberFormat="1" applyFont="1" applyFill="1" applyBorder="1">
      <alignment vertical="center"/>
    </xf>
    <xf numFmtId="0" fontId="5" fillId="0" borderId="379" xfId="3" applyNumberFormat="1" applyFont="1" applyFill="1" applyBorder="1" applyAlignment="1">
      <alignment horizontal="center" vertical="center"/>
    </xf>
    <xf numFmtId="0" fontId="5" fillId="0" borderId="301" xfId="3" applyNumberFormat="1" applyFont="1" applyBorder="1" applyAlignment="1">
      <alignment horizontal="center" vertical="center" wrapText="1"/>
    </xf>
    <xf numFmtId="184" fontId="5" fillId="0" borderId="195"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35" xfId="3" applyNumberFormat="1" applyFont="1" applyFill="1" applyBorder="1" applyAlignment="1">
      <alignment vertical="center"/>
    </xf>
    <xf numFmtId="184" fontId="5" fillId="0" borderId="444" xfId="3" applyNumberFormat="1" applyFont="1" applyFill="1" applyBorder="1" applyAlignment="1">
      <alignment vertical="center"/>
    </xf>
    <xf numFmtId="184" fontId="5" fillId="0" borderId="450" xfId="3" applyNumberFormat="1" applyFont="1" applyFill="1" applyBorder="1" applyAlignment="1">
      <alignment vertical="center"/>
    </xf>
    <xf numFmtId="3" fontId="5" fillId="0" borderId="423" xfId="3" applyNumberFormat="1" applyFont="1" applyBorder="1" applyAlignment="1">
      <alignment horizontal="right" vertical="center"/>
    </xf>
    <xf numFmtId="3" fontId="5" fillId="0" borderId="230" xfId="3" applyNumberFormat="1" applyFont="1" applyBorder="1" applyAlignment="1">
      <alignment vertical="center"/>
    </xf>
    <xf numFmtId="0" fontId="5" fillId="0" borderId="212" xfId="0" applyFont="1" applyBorder="1" applyAlignment="1">
      <alignment vertical="center" wrapText="1"/>
    </xf>
    <xf numFmtId="0" fontId="5" fillId="0" borderId="301" xfId="3" applyNumberFormat="1" applyFont="1" applyBorder="1" applyAlignment="1">
      <alignment horizontal="center" vertical="center" shrinkToFit="1"/>
    </xf>
    <xf numFmtId="184" fontId="5" fillId="0" borderId="441" xfId="3" applyNumberFormat="1" applyFont="1" applyFill="1" applyBorder="1" applyAlignment="1">
      <alignment vertical="center"/>
    </xf>
    <xf numFmtId="184" fontId="5" fillId="0" borderId="451" xfId="3" applyNumberFormat="1" applyFont="1" applyFill="1" applyBorder="1" applyAlignment="1">
      <alignment vertical="center"/>
    </xf>
    <xf numFmtId="184" fontId="5" fillId="0" borderId="453"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5" xfId="3" applyNumberFormat="1" applyFont="1" applyFill="1" applyBorder="1" applyAlignment="1">
      <alignment vertical="center"/>
    </xf>
    <xf numFmtId="3" fontId="31" fillId="0" borderId="423" xfId="3" applyNumberFormat="1" applyFont="1" applyBorder="1" applyAlignment="1">
      <alignment horizontal="right" vertical="center"/>
    </xf>
    <xf numFmtId="3" fontId="31" fillId="0" borderId="230" xfId="3" applyNumberFormat="1" applyFont="1" applyBorder="1" applyAlignment="1">
      <alignment vertical="center"/>
    </xf>
    <xf numFmtId="3" fontId="5" fillId="0" borderId="212" xfId="3" applyNumberFormat="1" applyFont="1" applyBorder="1" applyAlignment="1">
      <alignment vertical="center" wrapText="1"/>
    </xf>
    <xf numFmtId="3" fontId="11" fillId="0" borderId="423" xfId="4" applyNumberFormat="1" applyFont="1" applyFill="1" applyBorder="1" applyAlignment="1">
      <alignment horizontal="right" vertical="center" wrapText="1"/>
    </xf>
    <xf numFmtId="3" fontId="11" fillId="0" borderId="212" xfId="4" applyNumberFormat="1" applyFont="1" applyFill="1" applyBorder="1" applyAlignment="1">
      <alignment vertical="center" wrapText="1"/>
    </xf>
    <xf numFmtId="183" fontId="6" fillId="0" borderId="400" xfId="5" applyNumberFormat="1" applyFont="1" applyFill="1" applyBorder="1" applyAlignment="1">
      <alignment horizontal="right" vertical="center" shrinkToFit="1"/>
    </xf>
    <xf numFmtId="183" fontId="6" fillId="0" borderId="442" xfId="5" applyNumberFormat="1" applyFont="1" applyFill="1" applyBorder="1" applyAlignment="1">
      <alignment horizontal="right" vertical="center" shrinkToFit="1"/>
    </xf>
    <xf numFmtId="183" fontId="6" fillId="0" borderId="443" xfId="5" applyNumberFormat="1" applyFont="1" applyFill="1" applyBorder="1" applyAlignment="1">
      <alignment horizontal="right" vertical="center" shrinkToFit="1"/>
    </xf>
    <xf numFmtId="0" fontId="6" fillId="0" borderId="423" xfId="10" applyFont="1" applyFill="1" applyBorder="1" applyAlignment="1">
      <alignment vertical="center"/>
    </xf>
    <xf numFmtId="3" fontId="6" fillId="0" borderId="230" xfId="5" applyNumberFormat="1" applyFont="1" applyFill="1" applyBorder="1" applyAlignment="1">
      <alignment horizontal="center" vertical="center"/>
    </xf>
    <xf numFmtId="0" fontId="17" fillId="0" borderId="230" xfId="10" applyFont="1" applyFill="1" applyBorder="1"/>
    <xf numFmtId="0" fontId="6" fillId="0" borderId="212" xfId="10" applyFont="1" applyFill="1" applyBorder="1" applyAlignment="1">
      <alignment vertical="center"/>
    </xf>
    <xf numFmtId="3" fontId="5" fillId="0" borderId="230" xfId="4" applyNumberFormat="1" applyFont="1" applyFill="1" applyBorder="1" applyAlignment="1">
      <alignment vertical="center" wrapText="1"/>
    </xf>
    <xf numFmtId="0" fontId="5" fillId="0" borderId="426" xfId="10" applyFont="1" applyFill="1" applyBorder="1" applyAlignment="1">
      <alignment vertical="center"/>
    </xf>
    <xf numFmtId="3" fontId="5" fillId="0" borderId="417" xfId="11" applyNumberFormat="1" applyFont="1" applyBorder="1" applyAlignment="1">
      <alignment horizontal="center" vertical="center"/>
    </xf>
    <xf numFmtId="3" fontId="5" fillId="0" borderId="442" xfId="11" applyNumberFormat="1" applyFont="1" applyFill="1" applyBorder="1" applyAlignment="1">
      <alignment horizontal="right" vertical="center"/>
    </xf>
    <xf numFmtId="3" fontId="5" fillId="0" borderId="443"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56" xfId="11" applyNumberFormat="1" applyFont="1" applyFill="1" applyBorder="1" applyAlignment="1">
      <alignment horizontal="right" vertical="center"/>
    </xf>
    <xf numFmtId="3" fontId="5" fillId="0" borderId="225" xfId="11" applyNumberFormat="1" applyFont="1" applyFill="1" applyBorder="1" applyAlignment="1">
      <alignment horizontal="right" vertical="center"/>
    </xf>
    <xf numFmtId="3" fontId="5" fillId="0" borderId="424" xfId="11" applyNumberFormat="1" applyFont="1" applyFill="1" applyBorder="1" applyAlignment="1">
      <alignment vertical="center"/>
    </xf>
    <xf numFmtId="3" fontId="5" fillId="0" borderId="448" xfId="11" applyNumberFormat="1" applyFont="1" applyBorder="1" applyAlignment="1">
      <alignment horizontal="right" vertical="center"/>
    </xf>
    <xf numFmtId="3" fontId="5" fillId="0" borderId="212" xfId="11" applyNumberFormat="1" applyFont="1" applyBorder="1" applyAlignment="1"/>
    <xf numFmtId="3" fontId="11" fillId="0" borderId="423" xfId="11" applyNumberFormat="1" applyFont="1" applyFill="1" applyBorder="1" applyAlignment="1">
      <alignment horizontal="right" vertical="top"/>
    </xf>
    <xf numFmtId="3" fontId="11" fillId="0" borderId="212" xfId="11" applyNumberFormat="1" applyFont="1" applyFill="1" applyBorder="1" applyAlignment="1">
      <alignment horizontal="right" vertical="top"/>
    </xf>
    <xf numFmtId="3" fontId="5" fillId="0" borderId="423" xfId="11" applyNumberFormat="1" applyFont="1" applyFill="1" applyBorder="1" applyAlignment="1">
      <alignment horizontal="center" vertical="center"/>
    </xf>
    <xf numFmtId="3" fontId="5" fillId="0" borderId="212" xfId="11" applyNumberFormat="1" applyFont="1" applyFill="1" applyBorder="1" applyAlignment="1">
      <alignment vertical="center"/>
    </xf>
    <xf numFmtId="3" fontId="5" fillId="0" borderId="417" xfId="3" applyNumberFormat="1" applyFont="1" applyBorder="1" applyAlignment="1">
      <alignment horizontal="center" vertical="center" wrapText="1"/>
    </xf>
    <xf numFmtId="3" fontId="6" fillId="0" borderId="457" xfId="3" applyNumberFormat="1" applyFont="1" applyFill="1" applyBorder="1" applyAlignment="1">
      <alignment vertical="center"/>
    </xf>
    <xf numFmtId="38" fontId="6" fillId="0" borderId="457" xfId="1" applyFont="1" applyFill="1" applyBorder="1" applyAlignment="1">
      <alignment vertical="center"/>
    </xf>
    <xf numFmtId="3" fontId="5" fillId="0" borderId="272" xfId="3" applyNumberFormat="1" applyFont="1" applyFill="1" applyBorder="1" applyAlignment="1">
      <alignment vertical="center"/>
    </xf>
    <xf numFmtId="0" fontId="5" fillId="0" borderId="212" xfId="0" applyFont="1" applyBorder="1" applyAlignment="1">
      <alignment vertical="center"/>
    </xf>
    <xf numFmtId="3" fontId="5" fillId="0" borderId="440" xfId="3" applyNumberFormat="1" applyFont="1" applyFill="1" applyBorder="1" applyAlignment="1">
      <alignment horizontal="center" vertical="center"/>
    </xf>
    <xf numFmtId="3" fontId="6" fillId="0" borderId="396" xfId="3" applyNumberFormat="1" applyFont="1" applyBorder="1" applyAlignment="1">
      <alignment horizontal="center" vertical="center" wrapText="1"/>
    </xf>
    <xf numFmtId="3" fontId="6" fillId="0" borderId="425" xfId="3" applyNumberFormat="1" applyFont="1" applyFill="1" applyBorder="1" applyAlignment="1">
      <alignment vertical="center"/>
    </xf>
    <xf numFmtId="3" fontId="6" fillId="0" borderId="456" xfId="3" applyNumberFormat="1" applyFont="1" applyFill="1" applyBorder="1" applyAlignment="1">
      <alignment vertical="center"/>
    </xf>
    <xf numFmtId="3" fontId="6" fillId="2" borderId="457" xfId="3" applyNumberFormat="1" applyFont="1" applyFill="1" applyBorder="1" applyAlignment="1">
      <alignment vertical="center"/>
    </xf>
    <xf numFmtId="3" fontId="6" fillId="0" borderId="423" xfId="3" applyNumberFormat="1" applyFont="1" applyBorder="1" applyAlignment="1">
      <alignment horizontal="center" vertical="center"/>
    </xf>
    <xf numFmtId="3" fontId="5" fillId="0" borderId="230" xfId="3" applyNumberFormat="1" applyFont="1" applyBorder="1" applyAlignment="1">
      <alignment horizontal="center" vertical="center"/>
    </xf>
    <xf numFmtId="0" fontId="6" fillId="0" borderId="212" xfId="0" applyFont="1" applyBorder="1" applyAlignment="1">
      <alignment vertical="center" wrapText="1"/>
    </xf>
    <xf numFmtId="3" fontId="5" fillId="0" borderId="184"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140" xfId="3" applyNumberFormat="1" applyFont="1" applyFill="1" applyBorder="1" applyAlignment="1">
      <alignment vertical="center"/>
    </xf>
    <xf numFmtId="181" fontId="5" fillId="0" borderId="460" xfId="3" applyNumberFormat="1" applyFont="1" applyFill="1" applyBorder="1" applyAlignment="1">
      <alignment vertical="center"/>
    </xf>
    <xf numFmtId="3" fontId="5" fillId="0" borderId="461"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8" xfId="3" applyNumberFormat="1" applyFont="1" applyFill="1" applyBorder="1" applyAlignment="1">
      <alignment vertical="center"/>
    </xf>
    <xf numFmtId="181" fontId="5" fillId="0" borderId="462" xfId="3" applyNumberFormat="1" applyFont="1" applyFill="1" applyBorder="1" applyAlignment="1">
      <alignment vertical="center"/>
    </xf>
    <xf numFmtId="3" fontId="5" fillId="0" borderId="470" xfId="3" applyNumberFormat="1" applyFont="1" applyFill="1" applyBorder="1" applyAlignment="1">
      <alignment vertical="center"/>
    </xf>
    <xf numFmtId="3" fontId="5" fillId="0" borderId="471" xfId="3" applyNumberFormat="1" applyFont="1" applyFill="1" applyBorder="1" applyAlignment="1">
      <alignment vertical="center"/>
    </xf>
    <xf numFmtId="181" fontId="5" fillId="0" borderId="472" xfId="3" applyNumberFormat="1" applyFont="1" applyFill="1" applyBorder="1" applyAlignment="1">
      <alignment vertical="center"/>
    </xf>
    <xf numFmtId="3" fontId="5" fillId="0" borderId="473" xfId="3" applyNumberFormat="1" applyFont="1" applyFill="1" applyBorder="1" applyAlignment="1">
      <alignment vertical="center"/>
    </xf>
    <xf numFmtId="181" fontId="5" fillId="0" borderId="474" xfId="3" applyNumberFormat="1" applyFont="1" applyFill="1" applyBorder="1" applyAlignment="1">
      <alignment vertical="center"/>
    </xf>
    <xf numFmtId="181" fontId="5" fillId="0" borderId="193" xfId="3" applyNumberFormat="1" applyFont="1" applyFill="1" applyBorder="1" applyAlignment="1">
      <alignment vertical="center"/>
    </xf>
    <xf numFmtId="3" fontId="5" fillId="0" borderId="475" xfId="3" applyNumberFormat="1" applyFont="1" applyFill="1" applyBorder="1" applyAlignment="1">
      <alignment vertical="center"/>
    </xf>
    <xf numFmtId="3"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3" fontId="5" fillId="0" borderId="478" xfId="3" applyNumberFormat="1" applyFont="1" applyFill="1" applyBorder="1" applyAlignment="1">
      <alignment vertical="center"/>
    </xf>
    <xf numFmtId="3" fontId="5" fillId="0" borderId="479" xfId="3" applyNumberFormat="1" applyFont="1" applyFill="1" applyBorder="1" applyAlignment="1">
      <alignment vertical="center"/>
    </xf>
    <xf numFmtId="181" fontId="5" fillId="0" borderId="481" xfId="3" applyNumberFormat="1" applyFont="1" applyFill="1" applyBorder="1" applyAlignment="1">
      <alignment vertical="center"/>
    </xf>
    <xf numFmtId="181" fontId="5" fillId="0" borderId="482" xfId="3" applyNumberFormat="1" applyFont="1" applyFill="1" applyBorder="1" applyAlignment="1">
      <alignment vertical="center"/>
    </xf>
    <xf numFmtId="181" fontId="5" fillId="0" borderId="483" xfId="3" applyNumberFormat="1" applyFont="1" applyFill="1" applyBorder="1" applyAlignment="1">
      <alignment vertical="center"/>
    </xf>
    <xf numFmtId="3" fontId="5" fillId="0" borderId="484" xfId="3" applyNumberFormat="1" applyFont="1" applyFill="1" applyBorder="1" applyAlignment="1">
      <alignment vertical="center"/>
    </xf>
    <xf numFmtId="3" fontId="5" fillId="0" borderId="485"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7" xfId="7" applyNumberFormat="1" applyFont="1" applyFill="1" applyBorder="1" applyAlignment="1" applyProtection="1">
      <alignment vertical="center"/>
    </xf>
    <xf numFmtId="181" fontId="5" fillId="0" borderId="487" xfId="7" applyNumberFormat="1" applyFont="1" applyFill="1" applyBorder="1" applyAlignment="1" applyProtection="1">
      <alignment vertical="center"/>
    </xf>
    <xf numFmtId="0" fontId="5" fillId="0" borderId="0" xfId="0" applyFont="1" applyAlignment="1">
      <alignment horizontal="right" vertical="center"/>
    </xf>
    <xf numFmtId="182" fontId="5" fillId="0" borderId="493" xfId="1" applyNumberFormat="1" applyFont="1" applyFill="1" applyBorder="1" applyAlignment="1" applyProtection="1">
      <alignment vertical="center"/>
    </xf>
    <xf numFmtId="182" fontId="5" fillId="0" borderId="489" xfId="1" applyNumberFormat="1" applyFont="1" applyFill="1" applyBorder="1" applyAlignment="1" applyProtection="1">
      <alignment vertical="center"/>
    </xf>
    <xf numFmtId="184" fontId="5" fillId="0" borderId="496" xfId="7" applyNumberFormat="1" applyFont="1" applyFill="1" applyBorder="1" applyAlignment="1" applyProtection="1">
      <alignment vertical="center"/>
    </xf>
    <xf numFmtId="182" fontId="5" fillId="0" borderId="495" xfId="1" applyNumberFormat="1" applyFont="1" applyFill="1" applyBorder="1" applyAlignment="1" applyProtection="1">
      <alignment vertical="center"/>
    </xf>
    <xf numFmtId="181" fontId="5" fillId="0" borderId="497" xfId="7" applyNumberFormat="1" applyFont="1" applyFill="1" applyBorder="1" applyAlignment="1" applyProtection="1">
      <alignment vertical="center"/>
    </xf>
    <xf numFmtId="184" fontId="5" fillId="0" borderId="287"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498" xfId="7" applyNumberFormat="1" applyFont="1" applyFill="1" applyBorder="1" applyAlignment="1" applyProtection="1">
      <alignment vertical="center"/>
    </xf>
    <xf numFmtId="182" fontId="5" fillId="0" borderId="499" xfId="7" applyNumberFormat="1" applyFont="1" applyFill="1" applyBorder="1" applyAlignment="1" applyProtection="1">
      <alignment vertical="center"/>
    </xf>
    <xf numFmtId="182" fontId="5" fillId="0" borderId="500" xfId="7" applyNumberFormat="1" applyFont="1" applyFill="1" applyBorder="1" applyAlignment="1" applyProtection="1">
      <alignment vertical="center"/>
    </xf>
    <xf numFmtId="3" fontId="5" fillId="0" borderId="502" xfId="7" applyNumberFormat="1" applyFont="1" applyFill="1" applyBorder="1" applyAlignment="1" applyProtection="1">
      <alignment horizontal="center" vertical="center" shrinkToFit="1"/>
    </xf>
    <xf numFmtId="3" fontId="11" fillId="0" borderId="502" xfId="7" applyNumberFormat="1" applyFont="1" applyFill="1" applyBorder="1" applyAlignment="1" applyProtection="1">
      <alignment horizontal="center" vertical="center"/>
    </xf>
    <xf numFmtId="182" fontId="5" fillId="0" borderId="499" xfId="1" applyNumberFormat="1" applyFont="1" applyFill="1" applyBorder="1" applyAlignment="1" applyProtection="1">
      <alignment vertical="center"/>
    </xf>
    <xf numFmtId="182" fontId="5" fillId="0" borderId="500" xfId="1" applyNumberFormat="1" applyFont="1" applyFill="1" applyBorder="1" applyAlignment="1" applyProtection="1">
      <alignment vertical="center"/>
    </xf>
    <xf numFmtId="0" fontId="5" fillId="0" borderId="504" xfId="7" applyFont="1" applyBorder="1" applyAlignment="1">
      <alignment horizontal="left" vertical="center"/>
    </xf>
    <xf numFmtId="3" fontId="11" fillId="0" borderId="505" xfId="7" applyNumberFormat="1" applyFont="1" applyFill="1" applyBorder="1" applyAlignment="1" applyProtection="1">
      <alignment horizontal="center" vertical="center"/>
    </xf>
    <xf numFmtId="3" fontId="5" fillId="0" borderId="502"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shrinkToFit="1"/>
    </xf>
    <xf numFmtId="186" fontId="5" fillId="0" borderId="507" xfId="3" applyNumberFormat="1" applyFont="1" applyFill="1" applyBorder="1" applyAlignment="1">
      <alignment horizontal="right" vertical="center"/>
    </xf>
    <xf numFmtId="186" fontId="5" fillId="0" borderId="230" xfId="3" applyNumberFormat="1" applyFont="1" applyFill="1" applyBorder="1" applyAlignment="1">
      <alignment horizontal="right" vertical="center"/>
    </xf>
    <xf numFmtId="186" fontId="5" fillId="0" borderId="508" xfId="3" applyNumberFormat="1" applyFont="1" applyFill="1" applyBorder="1" applyAlignment="1">
      <alignment horizontal="right" vertical="center"/>
    </xf>
    <xf numFmtId="181" fontId="5" fillId="0" borderId="509" xfId="7" applyNumberFormat="1" applyFont="1" applyFill="1" applyBorder="1" applyAlignment="1" applyProtection="1">
      <alignment vertical="center"/>
    </xf>
    <xf numFmtId="186" fontId="5" fillId="0" borderId="426" xfId="3" applyNumberFormat="1" applyFont="1" applyFill="1" applyBorder="1" applyAlignment="1">
      <alignment horizontal="right" vertical="center"/>
    </xf>
    <xf numFmtId="186" fontId="5" fillId="0" borderId="150" xfId="3" applyNumberFormat="1" applyFont="1" applyFill="1" applyBorder="1" applyAlignment="1">
      <alignment horizontal="right" vertical="center"/>
    </xf>
    <xf numFmtId="186" fontId="5" fillId="0" borderId="491" xfId="3" applyNumberFormat="1" applyFont="1" applyFill="1" applyBorder="1" applyAlignment="1">
      <alignment horizontal="right" vertical="center"/>
    </xf>
    <xf numFmtId="0" fontId="5" fillId="0" borderId="379" xfId="3" applyNumberFormat="1" applyFont="1" applyFill="1" applyBorder="1" applyAlignment="1">
      <alignment vertical="center"/>
    </xf>
    <xf numFmtId="3" fontId="6" fillId="0" borderId="446" xfId="5" applyNumberFormat="1" applyFont="1" applyFill="1" applyBorder="1" applyAlignment="1">
      <alignment vertical="center"/>
    </xf>
    <xf numFmtId="181" fontId="6" fillId="0" borderId="511" xfId="11" applyNumberFormat="1" applyFont="1" applyFill="1" applyBorder="1" applyAlignment="1">
      <alignment vertical="center"/>
    </xf>
    <xf numFmtId="181" fontId="6" fillId="0" borderId="512" xfId="11" applyNumberFormat="1" applyFont="1" applyFill="1" applyBorder="1" applyAlignment="1">
      <alignment vertical="center"/>
    </xf>
    <xf numFmtId="38" fontId="6" fillId="0" borderId="493" xfId="1" applyFont="1" applyFill="1" applyBorder="1" applyAlignment="1"/>
    <xf numFmtId="181" fontId="6" fillId="0" borderId="183" xfId="11" applyNumberFormat="1" applyFont="1" applyFill="1" applyBorder="1"/>
    <xf numFmtId="38" fontId="6" fillId="0" borderId="183" xfId="1" applyFont="1" applyFill="1" applyBorder="1" applyAlignment="1"/>
    <xf numFmtId="181" fontId="6" fillId="0" borderId="497" xfId="11" applyNumberFormat="1" applyFont="1" applyFill="1" applyBorder="1"/>
    <xf numFmtId="38" fontId="6" fillId="0" borderId="486" xfId="1" applyFont="1" applyFill="1" applyBorder="1" applyAlignment="1"/>
    <xf numFmtId="181" fontId="6" fillId="0" borderId="490" xfId="11" applyNumberFormat="1" applyFont="1" applyFill="1" applyBorder="1"/>
    <xf numFmtId="38" fontId="6" fillId="0" borderId="490" xfId="1" applyFont="1" applyFill="1" applyBorder="1" applyAlignment="1"/>
    <xf numFmtId="181" fontId="6" fillId="0" borderId="487" xfId="11" applyNumberFormat="1" applyFont="1" applyFill="1" applyBorder="1"/>
    <xf numFmtId="193" fontId="11" fillId="0" borderId="393" xfId="11" applyNumberFormat="1" applyFont="1" applyFill="1" applyBorder="1" applyAlignment="1">
      <alignment horizontal="center" vertical="center" shrinkToFit="1"/>
    </xf>
    <xf numFmtId="3" fontId="5" fillId="0" borderId="394" xfId="11" applyNumberFormat="1" applyFont="1" applyFill="1" applyBorder="1" applyAlignment="1">
      <alignment horizontal="center" vertical="center"/>
    </xf>
    <xf numFmtId="193" fontId="11" fillId="0" borderId="506"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67"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6" xfId="3" applyNumberFormat="1" applyFont="1" applyBorder="1" applyAlignment="1">
      <alignment vertical="center"/>
    </xf>
    <xf numFmtId="3" fontId="17" fillId="0" borderId="0" xfId="3" applyNumberFormat="1" applyFont="1" applyFill="1" applyBorder="1" applyAlignment="1">
      <alignment vertical="center"/>
    </xf>
    <xf numFmtId="3" fontId="17" fillId="0" borderId="356"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6" xfId="11" applyNumberFormat="1" applyFont="1" applyFill="1" applyBorder="1"/>
    <xf numFmtId="3" fontId="17" fillId="0" borderId="356"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67" xfId="3" applyNumberFormat="1" applyFont="1" applyBorder="1" applyAlignment="1">
      <alignment horizontal="right" vertical="center"/>
    </xf>
    <xf numFmtId="0" fontId="17" fillId="0" borderId="367" xfId="0" applyFont="1" applyBorder="1" applyAlignment="1"/>
    <xf numFmtId="0" fontId="0" fillId="0" borderId="18" xfId="0" applyBorder="1" applyAlignment="1">
      <alignment horizontal="center" vertical="center"/>
    </xf>
    <xf numFmtId="3" fontId="6" fillId="0" borderId="433" xfId="5" applyNumberFormat="1" applyFont="1" applyFill="1" applyBorder="1" applyAlignment="1">
      <alignment horizontal="center" vertical="center"/>
    </xf>
    <xf numFmtId="183" fontId="5" fillId="0" borderId="521" xfId="0" applyNumberFormat="1" applyFont="1" applyFill="1" applyBorder="1" applyAlignment="1">
      <alignment horizontal="right" vertical="center"/>
    </xf>
    <xf numFmtId="181" fontId="5" fillId="0" borderId="522" xfId="0" applyNumberFormat="1" applyFont="1" applyFill="1" applyBorder="1" applyAlignment="1">
      <alignment horizontal="right" vertical="center"/>
    </xf>
    <xf numFmtId="3" fontId="5" fillId="0" borderId="415" xfId="6" applyNumberFormat="1" applyFont="1" applyFill="1" applyBorder="1" applyAlignment="1">
      <alignment horizontal="center" vertical="center"/>
    </xf>
    <xf numFmtId="3" fontId="5" fillId="0" borderId="414" xfId="6" applyNumberFormat="1" applyFont="1" applyFill="1" applyBorder="1" applyAlignment="1">
      <alignment horizontal="center" vertical="center"/>
    </xf>
    <xf numFmtId="3" fontId="5" fillId="0" borderId="417" xfId="0" applyNumberFormat="1" applyFont="1" applyBorder="1" applyAlignment="1">
      <alignment horizontal="center" vertical="center"/>
    </xf>
    <xf numFmtId="0" fontId="39" fillId="0" borderId="0" xfId="7" applyFont="1" applyBorder="1" applyAlignment="1">
      <alignment vertical="center"/>
    </xf>
    <xf numFmtId="0" fontId="5" fillId="0" borderId="525" xfId="0" applyFont="1" applyBorder="1" applyAlignment="1">
      <alignment horizontal="center" vertical="center" shrinkToFit="1"/>
    </xf>
    <xf numFmtId="0" fontId="5" fillId="0" borderId="526" xfId="0" applyFont="1" applyBorder="1" applyAlignment="1">
      <alignment horizontal="center" vertical="center" shrinkToFit="1"/>
    </xf>
    <xf numFmtId="0" fontId="11" fillId="0" borderId="527" xfId="0" applyFont="1" applyBorder="1" applyAlignment="1">
      <alignment horizontal="center" vertical="center" shrinkToFit="1"/>
    </xf>
    <xf numFmtId="0" fontId="5" fillId="0" borderId="527" xfId="0" applyFont="1" applyBorder="1" applyAlignment="1">
      <alignment horizontal="center" vertical="center" shrinkToFit="1"/>
    </xf>
    <xf numFmtId="0" fontId="11" fillId="0" borderId="528" xfId="0" applyFont="1" applyBorder="1" applyAlignment="1">
      <alignment horizontal="center" vertical="center" shrinkToFit="1"/>
    </xf>
    <xf numFmtId="3" fontId="5" fillId="0" borderId="529" xfId="0" applyNumberFormat="1" applyFont="1" applyBorder="1" applyAlignment="1">
      <alignment horizontal="center" vertical="center"/>
    </xf>
    <xf numFmtId="3" fontId="5" fillId="0" borderId="230"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78" xfId="7" applyNumberFormat="1" applyFont="1" applyFill="1" applyBorder="1" applyAlignment="1" applyProtection="1">
      <alignment vertical="center"/>
    </xf>
    <xf numFmtId="3" fontId="39" fillId="0" borderId="530"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0" fontId="17" fillId="0" borderId="367" xfId="0" applyFont="1" applyBorder="1" applyAlignment="1">
      <alignment vertical="center"/>
    </xf>
    <xf numFmtId="3" fontId="5" fillId="0" borderId="531" xfId="2" applyNumberFormat="1" applyFont="1" applyBorder="1" applyAlignment="1">
      <alignment horizontal="center" vertical="center"/>
    </xf>
    <xf numFmtId="0" fontId="5" fillId="0" borderId="150" xfId="0" applyFont="1" applyBorder="1">
      <alignment vertical="center"/>
    </xf>
    <xf numFmtId="0" fontId="5" fillId="0" borderId="526" xfId="0" applyFont="1" applyBorder="1" applyAlignment="1">
      <alignment horizontal="center" vertical="center"/>
    </xf>
    <xf numFmtId="0" fontId="5" fillId="0" borderId="527" xfId="0" applyFont="1" applyBorder="1" applyAlignment="1">
      <alignment horizontal="center" vertical="center"/>
    </xf>
    <xf numFmtId="0" fontId="5" fillId="0" borderId="528" xfId="0" applyFont="1" applyBorder="1" applyAlignment="1">
      <alignment horizontal="center" vertical="center"/>
    </xf>
    <xf numFmtId="0" fontId="5" fillId="0" borderId="538" xfId="0" applyFont="1" applyFill="1" applyBorder="1" applyAlignment="1">
      <alignment horizontal="center" vertical="center"/>
    </xf>
    <xf numFmtId="183" fontId="5" fillId="0" borderId="521" xfId="0" applyNumberFormat="1" applyFont="1" applyFill="1" applyBorder="1">
      <alignment vertical="center"/>
    </xf>
    <xf numFmtId="183" fontId="5" fillId="0" borderId="539" xfId="0" applyNumberFormat="1" applyFont="1" applyFill="1" applyBorder="1">
      <alignment vertical="center"/>
    </xf>
    <xf numFmtId="183" fontId="5" fillId="0" borderId="521" xfId="0" applyNumberFormat="1" applyFont="1" applyFill="1" applyBorder="1" applyAlignment="1">
      <alignment vertical="center"/>
    </xf>
    <xf numFmtId="181" fontId="5" fillId="0" borderId="492" xfId="4" applyNumberFormat="1" applyFont="1" applyFill="1" applyBorder="1"/>
    <xf numFmtId="186" fontId="5" fillId="0" borderId="507" xfId="6" applyNumberFormat="1" applyFont="1" applyFill="1" applyBorder="1" applyAlignment="1">
      <alignment horizontal="right" vertical="center"/>
    </xf>
    <xf numFmtId="183" fontId="5" fillId="0" borderId="493" xfId="0" applyNumberFormat="1" applyFont="1" applyBorder="1" applyAlignment="1">
      <alignment horizontal="right" vertical="center"/>
    </xf>
    <xf numFmtId="181" fontId="5" fillId="0" borderId="498"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1" fontId="5" fillId="0" borderId="497" xfId="0" applyNumberFormat="1" applyFont="1" applyFill="1" applyBorder="1" applyAlignment="1">
      <alignment horizontal="right" vertical="center"/>
    </xf>
    <xf numFmtId="183" fontId="5" fillId="0" borderId="493" xfId="0" applyNumberFormat="1" applyFont="1" applyFill="1" applyBorder="1" applyAlignment="1">
      <alignment horizontal="right" vertical="center"/>
    </xf>
    <xf numFmtId="183" fontId="5" fillId="0" borderId="493" xfId="4" applyNumberFormat="1" applyFont="1" applyFill="1" applyBorder="1" applyAlignment="1">
      <alignment horizontal="right"/>
    </xf>
    <xf numFmtId="178" fontId="5" fillId="0" borderId="401" xfId="4" applyNumberFormat="1" applyFont="1" applyFill="1" applyBorder="1" applyAlignment="1">
      <alignment horizontal="right"/>
    </xf>
    <xf numFmtId="183" fontId="5" fillId="0" borderId="521" xfId="0" applyNumberFormat="1" applyFont="1" applyBorder="1" applyAlignment="1">
      <alignment horizontal="right" vertical="center"/>
    </xf>
    <xf numFmtId="181" fontId="5" fillId="0" borderId="539" xfId="0" applyNumberFormat="1" applyFont="1" applyFill="1" applyBorder="1" applyAlignment="1">
      <alignment horizontal="right" vertical="center"/>
    </xf>
    <xf numFmtId="183" fontId="5" fillId="0" borderId="539" xfId="0" applyNumberFormat="1" applyFont="1" applyFill="1" applyBorder="1" applyAlignment="1">
      <alignment horizontal="right" vertical="center"/>
    </xf>
    <xf numFmtId="183" fontId="5" fillId="0" borderId="521" xfId="4" applyNumberFormat="1" applyFont="1" applyFill="1" applyBorder="1" applyAlignment="1">
      <alignment horizontal="right"/>
    </xf>
    <xf numFmtId="178" fontId="5" fillId="0" borderId="540" xfId="4" applyNumberFormat="1" applyFont="1" applyFill="1" applyBorder="1" applyAlignment="1">
      <alignment horizontal="right"/>
    </xf>
    <xf numFmtId="0" fontId="5" fillId="0" borderId="378" xfId="0" applyFont="1" applyFill="1" applyBorder="1">
      <alignment vertical="center"/>
    </xf>
    <xf numFmtId="183" fontId="5" fillId="0" borderId="541" xfId="0" applyNumberFormat="1" applyFont="1" applyFill="1" applyBorder="1" applyAlignment="1">
      <alignment horizontal="right" vertical="center"/>
    </xf>
    <xf numFmtId="183" fontId="5" fillId="0" borderId="494" xfId="0" applyNumberFormat="1" applyFont="1" applyFill="1" applyBorder="1" applyAlignment="1">
      <alignment horizontal="right" vertical="center"/>
    </xf>
    <xf numFmtId="183" fontId="5" fillId="0" borderId="541" xfId="4" applyNumberFormat="1" applyFont="1" applyFill="1" applyBorder="1" applyAlignment="1">
      <alignment horizontal="right"/>
    </xf>
    <xf numFmtId="0" fontId="5" fillId="0" borderId="378" xfId="0" applyFont="1" applyBorder="1">
      <alignment vertical="center"/>
    </xf>
    <xf numFmtId="0" fontId="0" fillId="0" borderId="81" xfId="0" applyBorder="1" applyAlignment="1">
      <alignment vertical="top"/>
    </xf>
    <xf numFmtId="0" fontId="5" fillId="0" borderId="385" xfId="0" applyFont="1" applyBorder="1" applyAlignment="1">
      <alignment vertical="center"/>
    </xf>
    <xf numFmtId="0" fontId="5" fillId="0" borderId="81" xfId="0" applyFont="1" applyBorder="1" applyAlignment="1">
      <alignment vertical="center"/>
    </xf>
    <xf numFmtId="3" fontId="5" fillId="0" borderId="396" xfId="6" applyNumberFormat="1" applyFont="1" applyFill="1" applyBorder="1" applyAlignment="1">
      <alignment horizontal="center" vertical="center"/>
    </xf>
    <xf numFmtId="3" fontId="5" fillId="0" borderId="393" xfId="6" applyNumberFormat="1" applyFont="1" applyFill="1" applyBorder="1" applyAlignment="1">
      <alignment horizontal="center" vertical="center"/>
    </xf>
    <xf numFmtId="3" fontId="5" fillId="0" borderId="418" xfId="6" applyNumberFormat="1" applyFont="1" applyFill="1" applyBorder="1" applyAlignment="1">
      <alignment horizontal="center" vertical="center"/>
    </xf>
    <xf numFmtId="38" fontId="5" fillId="0" borderId="542" xfId="1" applyFont="1" applyFill="1" applyBorder="1" applyAlignment="1">
      <alignment vertical="center"/>
    </xf>
    <xf numFmtId="38" fontId="5" fillId="0" borderId="492" xfId="1" applyFont="1" applyFill="1" applyBorder="1" applyAlignment="1">
      <alignment vertical="center"/>
    </xf>
    <xf numFmtId="38" fontId="5" fillId="0" borderId="539" xfId="1" applyFont="1" applyFill="1" applyBorder="1" applyAlignment="1">
      <alignment vertical="center"/>
    </xf>
    <xf numFmtId="38" fontId="5" fillId="0" borderId="491"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5" xfId="1" applyFont="1" applyFill="1" applyBorder="1" applyAlignment="1">
      <alignment vertical="center"/>
    </xf>
    <xf numFmtId="38" fontId="5" fillId="0" borderId="498" xfId="1" applyFont="1" applyFill="1" applyBorder="1" applyAlignment="1">
      <alignment vertical="center"/>
    </xf>
    <xf numFmtId="181" fontId="5" fillId="0" borderId="497" xfId="8" applyNumberFormat="1" applyFont="1" applyFill="1" applyBorder="1" applyAlignment="1">
      <alignment vertical="center"/>
    </xf>
    <xf numFmtId="38" fontId="5" fillId="0" borderId="542" xfId="1" applyFont="1" applyFill="1" applyBorder="1" applyAlignment="1">
      <alignment horizontal="right" vertical="center"/>
    </xf>
    <xf numFmtId="181" fontId="5" fillId="0" borderId="539" xfId="8" applyNumberFormat="1" applyFont="1" applyFill="1" applyBorder="1" applyAlignment="1">
      <alignment vertical="center"/>
    </xf>
    <xf numFmtId="183" fontId="5" fillId="0" borderId="539" xfId="8" applyNumberFormat="1" applyFont="1" applyFill="1" applyBorder="1" applyAlignment="1">
      <alignment vertical="center"/>
    </xf>
    <xf numFmtId="181" fontId="5" fillId="0" borderId="487" xfId="8" applyNumberFormat="1" applyFont="1" applyFill="1" applyBorder="1" applyAlignment="1">
      <alignment vertical="center"/>
    </xf>
    <xf numFmtId="38" fontId="5" fillId="0" borderId="543" xfId="1" applyFont="1" applyFill="1" applyBorder="1" applyAlignment="1">
      <alignment horizontal="right" vertical="center"/>
    </xf>
    <xf numFmtId="181" fontId="5" fillId="0" borderId="494" xfId="8" applyNumberFormat="1" applyFont="1" applyFill="1" applyBorder="1" applyAlignment="1">
      <alignment vertical="center"/>
    </xf>
    <xf numFmtId="183" fontId="5" fillId="0" borderId="494" xfId="8" applyNumberFormat="1" applyFont="1" applyFill="1" applyBorder="1" applyAlignment="1">
      <alignment vertical="center"/>
    </xf>
    <xf numFmtId="38" fontId="5" fillId="0" borderId="489" xfId="1" applyFont="1" applyFill="1" applyBorder="1" applyAlignment="1">
      <alignment vertical="center"/>
    </xf>
    <xf numFmtId="38" fontId="5" fillId="0" borderId="494" xfId="1" applyFont="1" applyFill="1" applyBorder="1" applyAlignment="1">
      <alignment vertical="center"/>
    </xf>
    <xf numFmtId="181" fontId="5" fillId="0" borderId="488" xfId="8" applyNumberFormat="1" applyFont="1" applyFill="1" applyBorder="1" applyAlignment="1">
      <alignment vertical="center"/>
    </xf>
    <xf numFmtId="38" fontId="5" fillId="0" borderId="513" xfId="1" applyFont="1" applyFill="1" applyBorder="1" applyAlignment="1">
      <alignment horizontal="left" vertical="center"/>
    </xf>
    <xf numFmtId="38" fontId="5" fillId="0" borderId="532" xfId="1" applyFont="1" applyFill="1" applyBorder="1" applyAlignment="1">
      <alignment horizontal="left" vertical="center"/>
    </xf>
    <xf numFmtId="183" fontId="5" fillId="0" borderId="532" xfId="8" applyNumberFormat="1" applyFont="1" applyFill="1" applyBorder="1" applyAlignment="1">
      <alignment vertical="center"/>
    </xf>
    <xf numFmtId="38" fontId="5" fillId="0" borderId="532" xfId="1" applyFont="1" applyFill="1" applyBorder="1" applyAlignment="1">
      <alignment vertical="center"/>
    </xf>
    <xf numFmtId="38" fontId="5" fillId="0" borderId="392" xfId="1" applyFont="1" applyFill="1" applyBorder="1" applyAlignment="1">
      <alignment vertical="center"/>
    </xf>
    <xf numFmtId="38" fontId="5" fillId="0" borderId="378" xfId="1" applyFont="1" applyFill="1" applyBorder="1" applyAlignment="1">
      <alignment vertical="center"/>
    </xf>
    <xf numFmtId="38" fontId="5" fillId="0" borderId="353" xfId="1" applyFont="1" applyFill="1" applyBorder="1" applyAlignment="1">
      <alignment horizontal="left" vertical="center"/>
    </xf>
    <xf numFmtId="38" fontId="5" fillId="0" borderId="367" xfId="1" applyFont="1" applyFill="1" applyBorder="1" applyAlignment="1">
      <alignment horizontal="left" vertical="center"/>
    </xf>
    <xf numFmtId="183" fontId="5" fillId="0" borderId="367" xfId="8" applyNumberFormat="1" applyFont="1" applyFill="1" applyBorder="1" applyAlignment="1">
      <alignment vertical="center"/>
    </xf>
    <xf numFmtId="38" fontId="5" fillId="0" borderId="367" xfId="1" applyFont="1" applyFill="1" applyBorder="1" applyAlignment="1">
      <alignment vertical="center"/>
    </xf>
    <xf numFmtId="38" fontId="5" fillId="0" borderId="368" xfId="1" applyFont="1" applyFill="1" applyBorder="1" applyAlignment="1">
      <alignment vertical="center"/>
    </xf>
    <xf numFmtId="3" fontId="5" fillId="0" borderId="394" xfId="6" applyNumberFormat="1" applyFont="1" applyBorder="1" applyAlignment="1">
      <alignment horizontal="center" vertical="center"/>
    </xf>
    <xf numFmtId="0" fontId="5" fillId="0" borderId="393" xfId="6" applyFont="1" applyFill="1" applyBorder="1" applyAlignment="1">
      <alignment horizontal="center" vertical="center"/>
    </xf>
    <xf numFmtId="3" fontId="5" fillId="0" borderId="502" xfId="6" applyNumberFormat="1" applyFont="1" applyBorder="1" applyAlignment="1">
      <alignment horizontal="center" vertical="center"/>
    </xf>
    <xf numFmtId="0" fontId="5" fillId="0" borderId="506" xfId="6" applyFont="1" applyBorder="1" applyAlignment="1">
      <alignment horizontal="center" vertical="center"/>
    </xf>
    <xf numFmtId="38" fontId="5" fillId="0" borderId="521" xfId="1" applyFont="1" applyFill="1" applyBorder="1" applyAlignment="1">
      <alignment vertical="center"/>
    </xf>
    <xf numFmtId="181" fontId="5" fillId="0" borderId="539" xfId="6" quotePrefix="1" applyNumberFormat="1" applyFont="1" applyFill="1" applyBorder="1" applyAlignment="1">
      <alignment horizontal="right" vertical="center"/>
    </xf>
    <xf numFmtId="38" fontId="5" fillId="0" borderId="539" xfId="1" quotePrefix="1" applyFont="1" applyFill="1" applyBorder="1" applyAlignment="1">
      <alignment horizontal="right" vertical="center"/>
    </xf>
    <xf numFmtId="181" fontId="5" fillId="0" borderId="487" xfId="6" quotePrefix="1" applyNumberFormat="1" applyFont="1" applyFill="1" applyBorder="1" applyAlignment="1">
      <alignment horizontal="right" vertical="center"/>
    </xf>
    <xf numFmtId="38" fontId="5" fillId="0" borderId="493" xfId="1" applyFont="1" applyFill="1" applyBorder="1" applyAlignment="1">
      <alignment vertical="center"/>
    </xf>
    <xf numFmtId="181" fontId="5" fillId="0" borderId="498" xfId="6" quotePrefix="1" applyNumberFormat="1" applyFont="1" applyFill="1" applyBorder="1" applyAlignment="1">
      <alignment horizontal="right" vertical="center"/>
    </xf>
    <xf numFmtId="38" fontId="5" fillId="0" borderId="498" xfId="1" quotePrefix="1" applyFont="1" applyFill="1" applyBorder="1" applyAlignment="1">
      <alignment horizontal="right" vertical="center"/>
    </xf>
    <xf numFmtId="181" fontId="5" fillId="0" borderId="497" xfId="6" quotePrefix="1" applyNumberFormat="1" applyFont="1" applyFill="1" applyBorder="1" applyAlignment="1">
      <alignment horizontal="right" vertical="center"/>
    </xf>
    <xf numFmtId="186" fontId="5" fillId="0" borderId="532" xfId="6" applyNumberFormat="1" applyFont="1" applyFill="1" applyBorder="1" applyAlignment="1">
      <alignment horizontal="right"/>
    </xf>
    <xf numFmtId="3" fontId="5" fillId="0" borderId="532" xfId="6" applyNumberFormat="1" applyFont="1" applyFill="1" applyBorder="1" applyAlignment="1">
      <alignment vertical="center"/>
    </xf>
    <xf numFmtId="181" fontId="5" fillId="0" borderId="532" xfId="6" quotePrefix="1" applyNumberFormat="1" applyFont="1" applyFill="1" applyBorder="1" applyAlignment="1">
      <alignment horizontal="right" vertical="center"/>
    </xf>
    <xf numFmtId="184" fontId="5" fillId="0" borderId="532" xfId="6" quotePrefix="1" applyNumberFormat="1" applyFont="1" applyFill="1" applyBorder="1" applyAlignment="1">
      <alignment horizontal="right" vertical="center"/>
    </xf>
    <xf numFmtId="3" fontId="6" fillId="0" borderId="394" xfId="6" applyNumberFormat="1" applyFont="1" applyBorder="1" applyAlignment="1">
      <alignment horizontal="center" vertical="center" shrinkToFit="1"/>
    </xf>
    <xf numFmtId="179" fontId="6" fillId="0" borderId="468" xfId="6" applyNumberFormat="1" applyFont="1" applyBorder="1" applyAlignment="1">
      <alignment horizontal="center" vertical="center" shrinkToFit="1"/>
    </xf>
    <xf numFmtId="0" fontId="6" fillId="0" borderId="393" xfId="6" applyFont="1" applyBorder="1" applyAlignment="1">
      <alignment horizontal="center" vertical="center" shrinkToFit="1"/>
    </xf>
    <xf numFmtId="0" fontId="6" fillId="0" borderId="502" xfId="6" applyFont="1" applyBorder="1" applyAlignment="1">
      <alignment horizontal="center" vertical="center" shrinkToFit="1"/>
    </xf>
    <xf numFmtId="3" fontId="6" fillId="0" borderId="502" xfId="6" applyNumberFormat="1" applyFont="1" applyBorder="1" applyAlignment="1">
      <alignment horizontal="center" vertical="center" shrinkToFit="1"/>
    </xf>
    <xf numFmtId="0" fontId="6" fillId="0" borderId="416" xfId="6" applyFont="1" applyBorder="1" applyAlignment="1">
      <alignment horizontal="center" vertical="center" shrinkToFit="1"/>
    </xf>
    <xf numFmtId="3" fontId="6" fillId="0" borderId="421" xfId="6" applyNumberFormat="1" applyFont="1" applyBorder="1" applyAlignment="1">
      <alignment horizontal="center" vertical="center" shrinkToFit="1"/>
    </xf>
    <xf numFmtId="186" fontId="6" fillId="0" borderId="507" xfId="6" applyNumberFormat="1" applyFont="1" applyFill="1" applyBorder="1" applyAlignment="1">
      <alignment horizontal="right" vertical="center"/>
    </xf>
    <xf numFmtId="38" fontId="6" fillId="0" borderId="493" xfId="1" applyFont="1" applyFill="1" applyBorder="1" applyAlignment="1">
      <alignment vertical="center"/>
    </xf>
    <xf numFmtId="184" fontId="6" fillId="0" borderId="498" xfId="6" applyNumberFormat="1" applyFont="1" applyFill="1" applyBorder="1" applyAlignment="1">
      <alignment vertical="center"/>
    </xf>
    <xf numFmtId="38" fontId="6" fillId="0" borderId="546" xfId="1" applyFont="1" applyFill="1" applyBorder="1" applyAlignment="1">
      <alignment vertical="center"/>
    </xf>
    <xf numFmtId="184" fontId="6" fillId="0" borderId="497" xfId="6" applyNumberFormat="1" applyFont="1" applyFill="1" applyBorder="1" applyAlignment="1">
      <alignment vertical="center"/>
    </xf>
    <xf numFmtId="38" fontId="6" fillId="0" borderId="521" xfId="1" applyFont="1" applyFill="1" applyBorder="1" applyAlignment="1">
      <alignment vertical="center"/>
    </xf>
    <xf numFmtId="184" fontId="6" fillId="0" borderId="539" xfId="6" applyNumberFormat="1" applyFont="1" applyFill="1" applyBorder="1" applyAlignment="1">
      <alignment vertical="center"/>
    </xf>
    <xf numFmtId="38" fontId="6" fillId="0" borderId="539" xfId="1" applyFont="1" applyFill="1" applyBorder="1" applyAlignment="1">
      <alignment vertical="center"/>
    </xf>
    <xf numFmtId="184" fontId="6" fillId="0" borderId="547" xfId="6" applyNumberFormat="1" applyFont="1" applyFill="1" applyBorder="1" applyAlignment="1">
      <alignment vertical="center"/>
    </xf>
    <xf numFmtId="38" fontId="6" fillId="0" borderId="548" xfId="1" applyFont="1" applyFill="1" applyBorder="1" applyAlignment="1">
      <alignment vertical="center"/>
    </xf>
    <xf numFmtId="184" fontId="6" fillId="0" borderId="487" xfId="6" applyNumberFormat="1" applyFont="1" applyFill="1" applyBorder="1" applyAlignment="1">
      <alignment vertical="center"/>
    </xf>
    <xf numFmtId="38" fontId="6" fillId="0" borderId="498" xfId="1" applyFont="1" applyFill="1" applyBorder="1" applyAlignment="1">
      <alignment vertical="center"/>
    </xf>
    <xf numFmtId="184" fontId="6" fillId="0" borderId="419" xfId="6" applyNumberFormat="1" applyFont="1" applyFill="1" applyBorder="1" applyAlignment="1">
      <alignment vertical="center"/>
    </xf>
    <xf numFmtId="38" fontId="6" fillId="0" borderId="458" xfId="1" applyFont="1" applyFill="1" applyBorder="1" applyAlignment="1">
      <alignment vertical="center"/>
    </xf>
    <xf numFmtId="38" fontId="6" fillId="0" borderId="287" xfId="1" applyFont="1" applyFill="1" applyBorder="1" applyAlignment="1">
      <alignment vertical="center"/>
    </xf>
    <xf numFmtId="38" fontId="6" fillId="0" borderId="549" xfId="1" applyFont="1" applyFill="1" applyBorder="1" applyAlignment="1">
      <alignment vertical="center"/>
    </xf>
    <xf numFmtId="38" fontId="6" fillId="0" borderId="550" xfId="1" applyFont="1" applyFill="1" applyBorder="1" applyAlignment="1">
      <alignment vertical="center"/>
    </xf>
    <xf numFmtId="38" fontId="6" fillId="0" borderId="551" xfId="1" applyFont="1" applyFill="1" applyBorder="1" applyAlignment="1">
      <alignment vertical="center"/>
    </xf>
    <xf numFmtId="38" fontId="6" fillId="0" borderId="541" xfId="1" applyFont="1" applyFill="1" applyBorder="1" applyAlignment="1">
      <alignment vertical="center"/>
    </xf>
    <xf numFmtId="183" fontId="6" fillId="0" borderId="513" xfId="1" applyNumberFormat="1" applyFont="1" applyFill="1" applyBorder="1" applyAlignment="1" applyProtection="1">
      <alignment vertical="center"/>
    </xf>
    <xf numFmtId="184" fontId="6" fillId="0" borderId="532" xfId="1" applyNumberFormat="1" applyFont="1" applyFill="1" applyBorder="1" applyAlignment="1" applyProtection="1">
      <alignment horizontal="right" vertical="center"/>
    </xf>
    <xf numFmtId="183" fontId="6" fillId="0" borderId="532" xfId="1" applyNumberFormat="1" applyFont="1" applyFill="1" applyBorder="1" applyAlignment="1" applyProtection="1">
      <alignment vertical="center"/>
    </xf>
    <xf numFmtId="183" fontId="6" fillId="0" borderId="532" xfId="8" applyNumberFormat="1" applyFont="1" applyFill="1" applyBorder="1" applyAlignment="1" applyProtection="1">
      <alignment horizontal="center" vertical="center"/>
    </xf>
    <xf numFmtId="184" fontId="6" fillId="0" borderId="532" xfId="8" applyNumberFormat="1" applyFont="1" applyFill="1" applyBorder="1" applyAlignment="1" applyProtection="1">
      <alignment horizontal="center" vertical="center"/>
    </xf>
    <xf numFmtId="184" fontId="6" fillId="0" borderId="553" xfId="1" applyNumberFormat="1" applyFont="1" applyFill="1" applyBorder="1" applyAlignment="1" applyProtection="1">
      <alignment horizontal="right" vertical="center"/>
    </xf>
    <xf numFmtId="183" fontId="6" fillId="0" borderId="554" xfId="1" applyNumberFormat="1" applyFont="1" applyFill="1" applyBorder="1" applyAlignment="1" applyProtection="1">
      <alignment vertical="center"/>
    </xf>
    <xf numFmtId="184" fontId="6" fillId="0" borderId="555" xfId="1" applyNumberFormat="1" applyFont="1" applyFill="1" applyBorder="1" applyAlignment="1" applyProtection="1">
      <alignment horizontal="right" vertical="center"/>
    </xf>
    <xf numFmtId="183" fontId="6" fillId="0" borderId="555" xfId="1" applyNumberFormat="1" applyFont="1" applyFill="1" applyBorder="1" applyAlignment="1" applyProtection="1">
      <alignment vertical="center"/>
    </xf>
    <xf numFmtId="184" fontId="6" fillId="0" borderId="555" xfId="1" applyNumberFormat="1" applyFont="1" applyFill="1" applyBorder="1" applyAlignment="1" applyProtection="1">
      <alignment horizontal="center" vertical="center"/>
    </xf>
    <xf numFmtId="183" fontId="6" fillId="0" borderId="555" xfId="8" applyNumberFormat="1" applyFont="1" applyFill="1" applyBorder="1" applyAlignment="1" applyProtection="1">
      <alignment vertical="center"/>
    </xf>
    <xf numFmtId="184" fontId="6" fillId="0" borderId="556" xfId="1" applyNumberFormat="1" applyFont="1" applyFill="1" applyBorder="1" applyAlignment="1" applyProtection="1">
      <alignment horizontal="right" vertical="center"/>
    </xf>
    <xf numFmtId="183" fontId="6" fillId="0" borderId="353" xfId="1" applyNumberFormat="1" applyFont="1" applyFill="1" applyBorder="1" applyAlignment="1" applyProtection="1">
      <alignment vertical="center"/>
    </xf>
    <xf numFmtId="184" fontId="6" fillId="0" borderId="367" xfId="1" applyNumberFormat="1" applyFont="1" applyFill="1" applyBorder="1" applyAlignment="1" applyProtection="1">
      <alignment horizontal="right" vertical="center"/>
    </xf>
    <xf numFmtId="183" fontId="6" fillId="0" borderId="367" xfId="1" applyNumberFormat="1" applyFont="1" applyFill="1" applyBorder="1" applyAlignment="1" applyProtection="1">
      <alignment vertical="center"/>
    </xf>
    <xf numFmtId="183" fontId="6" fillId="0" borderId="367" xfId="8" applyNumberFormat="1" applyFont="1" applyFill="1" applyBorder="1" applyAlignment="1" applyProtection="1">
      <alignment horizontal="center" vertical="center"/>
    </xf>
    <xf numFmtId="184" fontId="6" fillId="0" borderId="367" xfId="8" applyNumberFormat="1" applyFont="1" applyFill="1" applyBorder="1" applyAlignment="1" applyProtection="1">
      <alignment horizontal="center" vertical="center"/>
    </xf>
    <xf numFmtId="184" fontId="6" fillId="0" borderId="367" xfId="1" applyNumberFormat="1" applyFont="1" applyFill="1" applyBorder="1" applyAlignment="1" applyProtection="1">
      <alignment horizontal="center" vertical="center"/>
    </xf>
    <xf numFmtId="183" fontId="6" fillId="0" borderId="367" xfId="8" applyNumberFormat="1" applyFont="1" applyFill="1" applyBorder="1" applyAlignment="1" applyProtection="1">
      <alignment vertical="center"/>
    </xf>
    <xf numFmtId="184" fontId="6" fillId="0" borderId="368" xfId="1" applyNumberFormat="1" applyFont="1" applyFill="1" applyBorder="1" applyAlignment="1" applyProtection="1">
      <alignment horizontal="right" vertical="center"/>
    </xf>
    <xf numFmtId="0" fontId="5" fillId="0" borderId="555" xfId="0" applyFont="1" applyBorder="1">
      <alignment vertical="center"/>
    </xf>
    <xf numFmtId="0" fontId="5" fillId="0" borderId="555" xfId="8" applyFont="1" applyBorder="1"/>
    <xf numFmtId="179" fontId="5" fillId="0" borderId="557" xfId="6" applyNumberFormat="1" applyFont="1" applyBorder="1" applyAlignment="1">
      <alignment horizontal="center" vertical="center"/>
    </xf>
    <xf numFmtId="0" fontId="5" fillId="0" borderId="393" xfId="6" applyFont="1" applyBorder="1" applyAlignment="1">
      <alignment horizontal="center" vertical="center"/>
    </xf>
    <xf numFmtId="0" fontId="5" fillId="0" borderId="502" xfId="6" applyFont="1" applyBorder="1" applyAlignment="1">
      <alignment horizontal="center" vertical="center"/>
    </xf>
    <xf numFmtId="0" fontId="5" fillId="0" borderId="502" xfId="6" applyFont="1" applyBorder="1" applyAlignment="1">
      <alignment horizontal="center" vertical="center" shrinkToFit="1"/>
    </xf>
    <xf numFmtId="38" fontId="6" fillId="0" borderId="558" xfId="1" applyFont="1" applyFill="1" applyBorder="1" applyAlignment="1">
      <alignment vertical="center"/>
    </xf>
    <xf numFmtId="3" fontId="5" fillId="0" borderId="555" xfId="6" applyNumberFormat="1" applyFont="1" applyFill="1" applyBorder="1" applyAlignment="1">
      <alignment vertical="center"/>
    </xf>
    <xf numFmtId="184" fontId="5" fillId="0" borderId="555" xfId="6" quotePrefix="1" applyNumberFormat="1" applyFont="1" applyFill="1" applyBorder="1" applyAlignment="1">
      <alignment horizontal="right"/>
    </xf>
    <xf numFmtId="3" fontId="5" fillId="0" borderId="555" xfId="6" applyNumberFormat="1" applyFont="1" applyFill="1" applyBorder="1"/>
    <xf numFmtId="38" fontId="5" fillId="0" borderId="555" xfId="1" applyFont="1" applyFill="1" applyBorder="1" applyAlignment="1"/>
    <xf numFmtId="181" fontId="5" fillId="0" borderId="555" xfId="6" quotePrefix="1" applyNumberFormat="1" applyFont="1" applyFill="1" applyBorder="1" applyAlignment="1">
      <alignment horizontal="right"/>
    </xf>
    <xf numFmtId="38" fontId="5" fillId="0" borderId="555" xfId="1" applyFont="1" applyFill="1" applyBorder="1" applyAlignment="1">
      <alignment vertical="center"/>
    </xf>
    <xf numFmtId="181" fontId="5" fillId="0" borderId="556" xfId="6" quotePrefix="1" applyNumberFormat="1" applyFont="1" applyFill="1" applyBorder="1" applyAlignment="1">
      <alignment horizontal="right"/>
    </xf>
    <xf numFmtId="3" fontId="5" fillId="0" borderId="367" xfId="6" applyNumberFormat="1" applyFont="1" applyFill="1" applyBorder="1" applyAlignment="1">
      <alignment vertical="center"/>
    </xf>
    <xf numFmtId="184" fontId="5" fillId="0" borderId="367" xfId="6" quotePrefix="1" applyNumberFormat="1" applyFont="1" applyFill="1" applyBorder="1" applyAlignment="1">
      <alignment horizontal="right"/>
    </xf>
    <xf numFmtId="3" fontId="5" fillId="0" borderId="367" xfId="6" applyNumberFormat="1" applyFont="1" applyFill="1" applyBorder="1"/>
    <xf numFmtId="38" fontId="5" fillId="0" borderId="367" xfId="1" applyFont="1" applyFill="1" applyBorder="1" applyAlignment="1"/>
    <xf numFmtId="181" fontId="5" fillId="0" borderId="367" xfId="6" quotePrefix="1" applyNumberFormat="1" applyFont="1" applyFill="1" applyBorder="1" applyAlignment="1">
      <alignment horizontal="right"/>
    </xf>
    <xf numFmtId="181" fontId="5" fillId="0" borderId="368" xfId="6" quotePrefix="1" applyNumberFormat="1" applyFont="1" applyFill="1" applyBorder="1" applyAlignment="1">
      <alignment horizontal="right"/>
    </xf>
    <xf numFmtId="186" fontId="5" fillId="0" borderId="555" xfId="6" applyNumberFormat="1" applyFont="1" applyFill="1" applyBorder="1" applyAlignment="1">
      <alignment horizontal="right"/>
    </xf>
    <xf numFmtId="181" fontId="5" fillId="0" borderId="555" xfId="8" applyNumberFormat="1" applyFont="1" applyFill="1" applyBorder="1" applyAlignment="1"/>
    <xf numFmtId="3" fontId="10" fillId="0" borderId="563" xfId="6" applyNumberFormat="1" applyFont="1" applyBorder="1" applyAlignment="1">
      <alignment horizontal="center" vertical="center" shrinkToFit="1"/>
    </xf>
    <xf numFmtId="3" fontId="10" fillId="0" borderId="564" xfId="6" applyNumberFormat="1" applyFont="1" applyBorder="1" applyAlignment="1">
      <alignment horizontal="center" vertical="center" shrinkToFit="1"/>
    </xf>
    <xf numFmtId="0" fontId="10" fillId="0" borderId="421" xfId="6" applyFont="1" applyBorder="1" applyAlignment="1">
      <alignment horizontal="center" vertical="center" shrinkToFit="1"/>
    </xf>
    <xf numFmtId="38" fontId="6" fillId="0" borderId="499" xfId="1" applyFont="1" applyFill="1" applyBorder="1" applyAlignment="1">
      <alignment vertical="center"/>
    </xf>
    <xf numFmtId="181" fontId="6" fillId="0" borderId="497" xfId="6" quotePrefix="1" applyNumberFormat="1" applyFont="1" applyFill="1" applyBorder="1" applyAlignment="1">
      <alignment horizontal="right" vertical="center"/>
    </xf>
    <xf numFmtId="38" fontId="6" fillId="0" borderId="492" xfId="1" applyFont="1" applyFill="1" applyBorder="1" applyAlignment="1">
      <alignment vertical="center"/>
    </xf>
    <xf numFmtId="181" fontId="6" fillId="0" borderId="487" xfId="6" quotePrefix="1" applyNumberFormat="1" applyFont="1" applyFill="1" applyBorder="1" applyAlignment="1">
      <alignment horizontal="right" vertical="center"/>
    </xf>
    <xf numFmtId="38" fontId="6" fillId="0" borderId="489" xfId="1" applyFont="1" applyFill="1" applyBorder="1" applyAlignment="1">
      <alignment vertical="center"/>
    </xf>
    <xf numFmtId="181" fontId="6" fillId="0" borderId="488" xfId="6" quotePrefix="1" applyNumberFormat="1" applyFont="1" applyFill="1" applyBorder="1" applyAlignment="1">
      <alignment horizontal="right" vertical="center"/>
    </xf>
    <xf numFmtId="0" fontId="5" fillId="0" borderId="513" xfId="8" applyFont="1" applyBorder="1" applyAlignment="1">
      <alignment vertical="center"/>
    </xf>
    <xf numFmtId="0" fontId="5" fillId="0" borderId="555" xfId="8" applyFont="1" applyBorder="1" applyAlignment="1">
      <alignment vertical="center"/>
    </xf>
    <xf numFmtId="0" fontId="5" fillId="0" borderId="554" xfId="8" applyFont="1" applyBorder="1" applyAlignment="1">
      <alignment vertical="center"/>
    </xf>
    <xf numFmtId="0" fontId="5" fillId="0" borderId="556" xfId="8" applyFont="1" applyBorder="1" applyAlignment="1">
      <alignment vertical="center"/>
    </xf>
    <xf numFmtId="0" fontId="5" fillId="0" borderId="353" xfId="8" applyFont="1" applyBorder="1" applyAlignment="1">
      <alignment vertical="center"/>
    </xf>
    <xf numFmtId="0" fontId="5" fillId="0" borderId="367" xfId="8" applyFont="1" applyBorder="1" applyAlignment="1">
      <alignment vertical="center"/>
    </xf>
    <xf numFmtId="0" fontId="5" fillId="0" borderId="368" xfId="8" applyFont="1" applyBorder="1" applyAlignment="1">
      <alignment vertical="center"/>
    </xf>
    <xf numFmtId="183" fontId="5" fillId="0" borderId="458" xfId="1" applyNumberFormat="1" applyFont="1" applyFill="1" applyBorder="1" applyAlignment="1" applyProtection="1">
      <alignment horizontal="right" vertical="center"/>
    </xf>
    <xf numFmtId="181" fontId="5" fillId="0" borderId="458" xfId="1" applyNumberFormat="1" applyFont="1" applyFill="1" applyBorder="1" applyAlignment="1" applyProtection="1">
      <alignment horizontal="right" vertical="center"/>
    </xf>
    <xf numFmtId="183" fontId="5" fillId="0" borderId="499" xfId="1" applyNumberFormat="1" applyFont="1" applyFill="1" applyBorder="1" applyAlignment="1" applyProtection="1">
      <alignment horizontal="right" vertical="center"/>
    </xf>
    <xf numFmtId="181" fontId="5" fillId="0" borderId="498" xfId="1" applyNumberFormat="1" applyFont="1" applyFill="1" applyBorder="1" applyAlignment="1" applyProtection="1">
      <alignment horizontal="right" vertical="center"/>
    </xf>
    <xf numFmtId="183" fontId="5" fillId="0" borderId="401" xfId="1" applyNumberFormat="1" applyFont="1" applyFill="1" applyBorder="1" applyAlignment="1" applyProtection="1">
      <alignment vertical="center"/>
    </xf>
    <xf numFmtId="38" fontId="5" fillId="0" borderId="498" xfId="1" applyFont="1" applyFill="1" applyBorder="1" applyAlignment="1" applyProtection="1">
      <alignment horizontal="right" vertical="center"/>
    </xf>
    <xf numFmtId="181" fontId="5" fillId="0" borderId="497" xfId="1" applyNumberFormat="1" applyFont="1" applyFill="1" applyBorder="1" applyAlignment="1" applyProtection="1">
      <alignment horizontal="right" vertical="center"/>
    </xf>
    <xf numFmtId="181" fontId="5" fillId="0" borderId="548" xfId="1" applyNumberFormat="1" applyFont="1" applyFill="1" applyBorder="1" applyAlignment="1" applyProtection="1">
      <alignment horizontal="right" vertical="center"/>
    </xf>
    <xf numFmtId="183" fontId="5" fillId="0" borderId="571" xfId="1" applyNumberFormat="1" applyFont="1" applyFill="1" applyBorder="1" applyAlignment="1" applyProtection="1">
      <alignment horizontal="right" vertical="center"/>
    </xf>
    <xf numFmtId="181" fontId="5" fillId="0" borderId="539" xfId="1" applyNumberFormat="1" applyFont="1" applyFill="1" applyBorder="1" applyAlignment="1" applyProtection="1">
      <alignment horizontal="right" vertical="center"/>
    </xf>
    <xf numFmtId="183" fontId="5" fillId="0" borderId="540" xfId="1" applyNumberFormat="1" applyFont="1" applyFill="1" applyBorder="1" applyAlignment="1" applyProtection="1">
      <alignment vertical="center"/>
    </xf>
    <xf numFmtId="38" fontId="5" fillId="0" borderId="539" xfId="1" applyFont="1" applyFill="1" applyBorder="1" applyAlignment="1" applyProtection="1">
      <alignment horizontal="right" vertical="center"/>
    </xf>
    <xf numFmtId="181" fontId="5" fillId="0" borderId="487" xfId="1" applyNumberFormat="1" applyFont="1" applyFill="1" applyBorder="1" applyAlignment="1" applyProtection="1">
      <alignment horizontal="right" vertical="center"/>
    </xf>
    <xf numFmtId="183" fontId="5" fillId="0" borderId="548" xfId="1" applyNumberFormat="1" applyFont="1" applyFill="1" applyBorder="1" applyAlignment="1" applyProtection="1">
      <alignment horizontal="right" vertical="center"/>
    </xf>
    <xf numFmtId="183" fontId="5" fillId="0" borderId="558" xfId="1" applyNumberFormat="1" applyFont="1" applyFill="1" applyBorder="1" applyAlignment="1" applyProtection="1">
      <alignment horizontal="right" vertical="center"/>
    </xf>
    <xf numFmtId="181" fontId="5" fillId="0" borderId="558" xfId="1" applyNumberFormat="1" applyFont="1" applyFill="1" applyBorder="1" applyAlignment="1" applyProtection="1">
      <alignment horizontal="right" vertical="center"/>
    </xf>
    <xf numFmtId="183" fontId="5" fillId="0" borderId="489" xfId="1" applyNumberFormat="1" applyFont="1" applyFill="1" applyBorder="1" applyAlignment="1" applyProtection="1">
      <alignment horizontal="right" vertical="center"/>
    </xf>
    <xf numFmtId="181" fontId="5" fillId="0" borderId="568" xfId="1" applyNumberFormat="1" applyFont="1" applyFill="1" applyBorder="1" applyAlignment="1" applyProtection="1">
      <alignment horizontal="right" vertical="center"/>
    </xf>
    <xf numFmtId="183" fontId="5" fillId="0" borderId="572" xfId="1" applyNumberFormat="1" applyFont="1" applyFill="1" applyBorder="1" applyAlignment="1" applyProtection="1">
      <alignment vertical="center"/>
    </xf>
    <xf numFmtId="38" fontId="5" fillId="0" borderId="568" xfId="1" applyFont="1" applyFill="1" applyBorder="1" applyAlignment="1" applyProtection="1">
      <alignment horizontal="right" vertical="center"/>
    </xf>
    <xf numFmtId="181" fontId="5" fillId="0" borderId="569" xfId="1" applyNumberFormat="1" applyFont="1" applyFill="1" applyBorder="1" applyAlignment="1" applyProtection="1">
      <alignment horizontal="right" vertical="center"/>
    </xf>
    <xf numFmtId="181" fontId="5" fillId="0" borderId="540" xfId="1" applyNumberFormat="1" applyFont="1" applyFill="1" applyBorder="1" applyAlignment="1" applyProtection="1">
      <alignment horizontal="right" vertical="center"/>
    </xf>
    <xf numFmtId="183" fontId="5" fillId="0" borderId="539" xfId="1" applyNumberFormat="1" applyFont="1" applyFill="1" applyBorder="1" applyAlignment="1" applyProtection="1">
      <alignment horizontal="right" vertical="center"/>
    </xf>
    <xf numFmtId="181" fontId="5" fillId="0" borderId="401" xfId="1" applyNumberFormat="1" applyFont="1" applyFill="1" applyBorder="1" applyAlignment="1" applyProtection="1">
      <alignment horizontal="right" vertical="center"/>
    </xf>
    <xf numFmtId="183" fontId="5" fillId="0" borderId="498" xfId="1" applyNumberFormat="1" applyFont="1" applyFill="1" applyBorder="1" applyAlignment="1" applyProtection="1">
      <alignment horizontal="right" vertical="center"/>
    </xf>
    <xf numFmtId="3" fontId="6" fillId="0" borderId="573" xfId="0" applyNumberFormat="1" applyFont="1" applyFill="1" applyBorder="1" applyAlignment="1" applyProtection="1">
      <alignment horizontal="center" vertical="center" shrinkToFit="1"/>
    </xf>
    <xf numFmtId="3" fontId="6" fillId="0" borderId="502"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8" fontId="5" fillId="0" borderId="549" xfId="1" applyFont="1" applyFill="1" applyBorder="1" applyAlignment="1" applyProtection="1">
      <alignment vertical="center"/>
    </xf>
    <xf numFmtId="181" fontId="6" fillId="0" borderId="496" xfId="1" applyNumberFormat="1" applyFont="1" applyFill="1" applyBorder="1" applyAlignment="1" applyProtection="1">
      <alignment vertical="center"/>
    </xf>
    <xf numFmtId="38" fontId="6" fillId="0" borderId="495" xfId="1" applyFont="1" applyFill="1" applyBorder="1" applyAlignment="1" applyProtection="1">
      <alignment vertical="center"/>
    </xf>
    <xf numFmtId="181" fontId="6" fillId="0" borderId="497" xfId="1" applyNumberFormat="1" applyFont="1" applyFill="1" applyBorder="1" applyAlignment="1" applyProtection="1">
      <alignment vertical="center"/>
    </xf>
    <xf numFmtId="181" fontId="6" fillId="0" borderId="574" xfId="1" applyNumberFormat="1" applyFont="1" applyFill="1" applyBorder="1" applyAlignment="1" applyProtection="1">
      <alignment vertical="center"/>
    </xf>
    <xf numFmtId="38" fontId="6" fillId="0" borderId="575" xfId="1" applyFont="1" applyFill="1" applyBorder="1" applyAlignment="1" applyProtection="1">
      <alignment vertical="center"/>
    </xf>
    <xf numFmtId="183" fontId="6" fillId="0" borderId="575" xfId="1" applyNumberFormat="1" applyFont="1" applyFill="1" applyBorder="1" applyAlignment="1" applyProtection="1">
      <alignment vertical="center"/>
    </xf>
    <xf numFmtId="181" fontId="6" fillId="0" borderId="576" xfId="1" applyNumberFormat="1" applyFont="1" applyFill="1" applyBorder="1" applyAlignment="1" applyProtection="1">
      <alignment vertical="center"/>
    </xf>
    <xf numFmtId="38" fontId="6" fillId="0" borderId="580" xfId="1" applyFont="1" applyFill="1" applyBorder="1" applyAlignment="1" applyProtection="1">
      <alignment vertical="center"/>
    </xf>
    <xf numFmtId="38" fontId="6" fillId="0" borderId="579" xfId="1" applyFont="1" applyFill="1" applyBorder="1" applyAlignment="1" applyProtection="1">
      <alignment vertical="center"/>
    </xf>
    <xf numFmtId="38" fontId="6" fillId="0" borderId="578" xfId="1" applyFont="1" applyFill="1" applyBorder="1" applyAlignment="1" applyProtection="1">
      <alignment vertical="center"/>
    </xf>
    <xf numFmtId="38" fontId="6" fillId="0" borderId="581" xfId="1" applyFont="1" applyFill="1" applyBorder="1" applyAlignment="1" applyProtection="1">
      <alignment vertical="center"/>
    </xf>
    <xf numFmtId="38" fontId="6" fillId="0" borderId="500" xfId="1" applyFont="1" applyFill="1" applyBorder="1" applyAlignment="1" applyProtection="1">
      <alignment vertical="center"/>
    </xf>
    <xf numFmtId="0" fontId="6" fillId="0" borderId="582" xfId="3" applyNumberFormat="1" applyFont="1" applyFill="1" applyBorder="1" applyAlignment="1">
      <alignment horizontal="center" vertical="center"/>
    </xf>
    <xf numFmtId="3" fontId="6" fillId="0" borderId="583" xfId="7" applyNumberFormat="1" applyFont="1" applyFill="1" applyBorder="1" applyAlignment="1" applyProtection="1">
      <alignment horizontal="left" vertical="center"/>
    </xf>
    <xf numFmtId="3" fontId="6" fillId="0" borderId="584" xfId="7" applyNumberFormat="1" applyFont="1" applyFill="1" applyBorder="1" applyAlignment="1" applyProtection="1">
      <alignment horizontal="left" vertical="center"/>
    </xf>
    <xf numFmtId="3" fontId="5" fillId="0" borderId="585"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1" xfId="7" applyNumberFormat="1" applyFont="1" applyFill="1" applyBorder="1" applyAlignment="1" applyProtection="1">
      <alignment vertical="center"/>
    </xf>
    <xf numFmtId="184" fontId="5" fillId="0" borderId="539" xfId="7" applyNumberFormat="1" applyFont="1" applyFill="1" applyBorder="1" applyAlignment="1" applyProtection="1">
      <alignment vertical="center"/>
    </xf>
    <xf numFmtId="182" fontId="5" fillId="0" borderId="571" xfId="1" applyNumberFormat="1" applyFont="1" applyFill="1" applyBorder="1" applyAlignment="1" applyProtection="1">
      <alignment vertical="center"/>
    </xf>
    <xf numFmtId="184" fontId="5" fillId="0" borderId="544" xfId="7" applyNumberFormat="1" applyFont="1" applyFill="1" applyBorder="1" applyAlignment="1" applyProtection="1">
      <alignment vertical="center"/>
    </xf>
    <xf numFmtId="182" fontId="5" fillId="0" borderId="521" xfId="1" applyNumberFormat="1" applyFont="1" applyFill="1" applyBorder="1" applyAlignment="1" applyProtection="1">
      <alignment vertical="center"/>
    </xf>
    <xf numFmtId="184" fontId="5" fillId="0" borderId="568" xfId="7" applyNumberFormat="1" applyFont="1" applyFill="1" applyBorder="1" applyAlignment="1" applyProtection="1">
      <alignment vertical="center"/>
    </xf>
    <xf numFmtId="181" fontId="5" fillId="0" borderId="569" xfId="7" applyNumberFormat="1" applyFont="1" applyFill="1" applyBorder="1" applyAlignment="1" applyProtection="1">
      <alignment vertical="center"/>
    </xf>
    <xf numFmtId="182" fontId="5" fillId="0" borderId="591" xfId="7" applyNumberFormat="1" applyFont="1" applyFill="1" applyBorder="1" applyAlignment="1" applyProtection="1">
      <alignment vertical="center"/>
    </xf>
    <xf numFmtId="0" fontId="17" fillId="0" borderId="367" xfId="0" applyFont="1" applyBorder="1" applyAlignment="1">
      <alignment horizontal="right" vertical="center"/>
    </xf>
    <xf numFmtId="184" fontId="5" fillId="0" borderId="544" xfId="0" applyNumberFormat="1" applyFont="1" applyFill="1" applyBorder="1" applyAlignment="1">
      <alignment vertical="center"/>
    </xf>
    <xf numFmtId="3" fontId="5" fillId="0" borderId="500" xfId="0" applyNumberFormat="1" applyFont="1" applyFill="1" applyBorder="1" applyAlignment="1">
      <alignment vertical="center"/>
    </xf>
    <xf numFmtId="3" fontId="5" fillId="0" borderId="544" xfId="0" applyNumberFormat="1" applyFont="1" applyFill="1" applyBorder="1" applyAlignment="1">
      <alignment vertical="center"/>
    </xf>
    <xf numFmtId="184" fontId="5" fillId="0" borderId="594" xfId="0" applyNumberFormat="1" applyFont="1" applyFill="1" applyBorder="1" applyAlignment="1">
      <alignment vertical="center"/>
    </xf>
    <xf numFmtId="184" fontId="5" fillId="0" borderId="509" xfId="0" applyNumberFormat="1" applyFont="1" applyFill="1" applyBorder="1" applyAlignment="1">
      <alignment vertical="center"/>
    </xf>
    <xf numFmtId="3" fontId="5" fillId="0" borderId="595" xfId="0" applyNumberFormat="1" applyFont="1" applyFill="1" applyBorder="1" applyAlignment="1">
      <alignment vertical="center"/>
    </xf>
    <xf numFmtId="184" fontId="5" fillId="0" borderId="574" xfId="0" applyNumberFormat="1" applyFont="1" applyFill="1" applyBorder="1" applyAlignment="1">
      <alignment vertical="center"/>
    </xf>
    <xf numFmtId="3" fontId="5" fillId="0" borderId="575" xfId="0" applyNumberFormat="1" applyFont="1" applyFill="1" applyBorder="1" applyAlignment="1">
      <alignment vertical="center"/>
    </xf>
    <xf numFmtId="3" fontId="5" fillId="0" borderId="574" xfId="0" applyNumberFormat="1" applyFont="1" applyFill="1" applyBorder="1" applyAlignment="1">
      <alignment vertical="center"/>
    </xf>
    <xf numFmtId="184" fontId="5" fillId="0" borderId="596" xfId="0" applyNumberFormat="1" applyFont="1" applyFill="1" applyBorder="1" applyAlignment="1">
      <alignment vertical="center"/>
    </xf>
    <xf numFmtId="182" fontId="5" fillId="0" borderId="566" xfId="0" applyNumberFormat="1" applyFont="1" applyFill="1" applyBorder="1">
      <alignment vertical="center"/>
    </xf>
    <xf numFmtId="184" fontId="5" fillId="0" borderId="576" xfId="0" applyNumberFormat="1" applyFont="1" applyFill="1" applyBorder="1" applyAlignment="1">
      <alignment vertical="center"/>
    </xf>
    <xf numFmtId="3" fontId="5" fillId="0" borderId="597" xfId="0" applyNumberFormat="1" applyFont="1" applyFill="1" applyBorder="1" applyAlignment="1">
      <alignment vertical="center"/>
    </xf>
    <xf numFmtId="184" fontId="5" fillId="0" borderId="598" xfId="0" applyNumberFormat="1" applyFont="1" applyFill="1" applyBorder="1" applyAlignment="1">
      <alignment vertical="center"/>
    </xf>
    <xf numFmtId="3" fontId="5" fillId="0" borderId="599" xfId="0" applyNumberFormat="1" applyFont="1" applyFill="1" applyBorder="1" applyAlignment="1">
      <alignment vertical="center"/>
    </xf>
    <xf numFmtId="3" fontId="5" fillId="0" borderId="598" xfId="0" applyNumberFormat="1" applyFont="1" applyFill="1" applyBorder="1" applyAlignment="1">
      <alignment vertical="center"/>
    </xf>
    <xf numFmtId="184" fontId="5" fillId="0" borderId="600" xfId="0" applyNumberFormat="1" applyFont="1" applyFill="1" applyBorder="1" applyAlignment="1">
      <alignment vertical="center"/>
    </xf>
    <xf numFmtId="182" fontId="5" fillId="0" borderId="567" xfId="0" applyNumberFormat="1" applyFont="1" applyFill="1" applyBorder="1">
      <alignment vertical="center"/>
    </xf>
    <xf numFmtId="184" fontId="5" fillId="0" borderId="601" xfId="0" applyNumberFormat="1" applyFont="1" applyFill="1" applyBorder="1" applyAlignment="1">
      <alignment vertical="center"/>
    </xf>
    <xf numFmtId="3" fontId="5" fillId="0" borderId="566" xfId="0" applyNumberFormat="1" applyFont="1" applyFill="1" applyBorder="1" applyAlignment="1">
      <alignment vertical="center"/>
    </xf>
    <xf numFmtId="3" fontId="5" fillId="0" borderId="499" xfId="0" applyNumberFormat="1" applyFont="1" applyFill="1" applyBorder="1" applyAlignment="1">
      <alignment vertical="center"/>
    </xf>
    <xf numFmtId="3" fontId="5" fillId="0" borderId="570" xfId="0" applyNumberFormat="1" applyFont="1" applyFill="1" applyBorder="1" applyAlignment="1">
      <alignment vertical="center"/>
    </xf>
    <xf numFmtId="3" fontId="5" fillId="0" borderId="396" xfId="0" applyNumberFormat="1" applyFont="1" applyBorder="1" applyAlignment="1">
      <alignment horizontal="center" vertical="center"/>
    </xf>
    <xf numFmtId="3" fontId="5" fillId="0" borderId="502" xfId="0" applyNumberFormat="1" applyFont="1" applyBorder="1" applyAlignment="1">
      <alignment horizontal="center" vertical="center"/>
    </xf>
    <xf numFmtId="3" fontId="5" fillId="0" borderId="415" xfId="0" applyNumberFormat="1" applyFont="1" applyBorder="1" applyAlignment="1">
      <alignment horizontal="center" vertical="center"/>
    </xf>
    <xf numFmtId="3" fontId="5" fillId="0" borderId="397" xfId="0" applyNumberFormat="1" applyFont="1" applyBorder="1" applyAlignment="1">
      <alignment horizontal="center" vertical="center"/>
    </xf>
    <xf numFmtId="181" fontId="5" fillId="0" borderId="570" xfId="0" applyNumberFormat="1" applyFont="1" applyFill="1" applyBorder="1" applyAlignment="1">
      <alignment horizontal="right" vertical="center"/>
    </xf>
    <xf numFmtId="3" fontId="5" fillId="0" borderId="602" xfId="0" applyNumberFormat="1" applyFont="1" applyFill="1" applyBorder="1" applyAlignment="1">
      <alignment vertical="center"/>
    </xf>
    <xf numFmtId="181" fontId="5" fillId="0" borderId="574" xfId="0" applyNumberFormat="1" applyFont="1" applyFill="1" applyBorder="1" applyAlignment="1">
      <alignment horizontal="right" vertical="center"/>
    </xf>
    <xf numFmtId="181" fontId="5" fillId="0" borderId="576" xfId="0" applyNumberFormat="1" applyFont="1" applyFill="1" applyBorder="1" applyAlignment="1">
      <alignment horizontal="right" vertical="center"/>
    </xf>
    <xf numFmtId="181" fontId="5" fillId="0" borderId="544" xfId="0" applyNumberFormat="1" applyFont="1" applyFill="1" applyBorder="1" applyAlignment="1">
      <alignment horizontal="right" vertical="center"/>
    </xf>
    <xf numFmtId="181" fontId="5" fillId="0" borderId="509" xfId="0" applyNumberFormat="1" applyFont="1" applyFill="1" applyBorder="1" applyAlignment="1">
      <alignment horizontal="right" vertical="center"/>
    </xf>
    <xf numFmtId="3" fontId="5" fillId="0" borderId="603" xfId="0" applyNumberFormat="1" applyFont="1" applyFill="1" applyBorder="1" applyAlignment="1">
      <alignment vertical="center"/>
    </xf>
    <xf numFmtId="3" fontId="5" fillId="0" borderId="604" xfId="0" applyNumberFormat="1" applyFont="1" applyFill="1" applyBorder="1" applyAlignment="1">
      <alignment vertical="center"/>
    </xf>
    <xf numFmtId="3" fontId="5" fillId="0" borderId="605" xfId="0" applyNumberFormat="1" applyFont="1" applyFill="1" applyBorder="1" applyAlignment="1">
      <alignment vertical="center"/>
    </xf>
    <xf numFmtId="3" fontId="5" fillId="0" borderId="513" xfId="0" applyNumberFormat="1" applyFont="1" applyFill="1" applyBorder="1" applyAlignment="1">
      <alignment vertical="center"/>
    </xf>
    <xf numFmtId="3" fontId="5" fillId="0" borderId="609" xfId="0" applyNumberFormat="1" applyFont="1" applyFill="1" applyBorder="1" applyAlignment="1">
      <alignment vertical="center"/>
    </xf>
    <xf numFmtId="3" fontId="5" fillId="0" borderId="556" xfId="0" applyNumberFormat="1" applyFont="1" applyFill="1" applyBorder="1" applyAlignment="1">
      <alignment vertical="center"/>
    </xf>
    <xf numFmtId="0" fontId="0" fillId="0" borderId="0" xfId="0" applyBorder="1" applyAlignment="1">
      <alignment vertical="center"/>
    </xf>
    <xf numFmtId="186" fontId="5" fillId="0" borderId="215" xfId="6" applyNumberFormat="1" applyFont="1" applyFill="1" applyBorder="1" applyAlignment="1">
      <alignment horizontal="center" vertical="center"/>
    </xf>
    <xf numFmtId="184" fontId="5" fillId="0" borderId="492" xfId="0" applyNumberFormat="1" applyFont="1" applyFill="1" applyBorder="1">
      <alignment vertical="center"/>
    </xf>
    <xf numFmtId="3" fontId="5" fillId="0" borderId="502" xfId="2" applyNumberFormat="1" applyFont="1" applyBorder="1" applyAlignment="1">
      <alignment horizontal="center" vertical="center"/>
    </xf>
    <xf numFmtId="38" fontId="6" fillId="0" borderId="611" xfId="1" applyFont="1" applyFill="1" applyBorder="1" applyAlignment="1">
      <alignment vertical="center"/>
    </xf>
    <xf numFmtId="184" fontId="6" fillId="0" borderId="611" xfId="6" applyNumberFormat="1" applyFont="1" applyFill="1" applyBorder="1" applyAlignment="1">
      <alignment vertical="center"/>
    </xf>
    <xf numFmtId="184" fontId="6" fillId="0" borderId="612" xfId="6" applyNumberFormat="1" applyFont="1" applyFill="1" applyBorder="1" applyAlignment="1">
      <alignment vertical="center"/>
    </xf>
    <xf numFmtId="38" fontId="6" fillId="0" borderId="613" xfId="1" applyFont="1" applyFill="1" applyBorder="1" applyAlignment="1">
      <alignment vertical="center"/>
    </xf>
    <xf numFmtId="184" fontId="6" fillId="0" borderId="614" xfId="6" applyNumberFormat="1" applyFont="1" applyFill="1" applyBorder="1" applyAlignment="1">
      <alignment vertical="center"/>
    </xf>
    <xf numFmtId="186" fontId="5" fillId="0" borderId="507" xfId="6" applyNumberFormat="1" applyFont="1" applyFill="1" applyBorder="1" applyAlignment="1">
      <alignment horizontal="center" vertical="center"/>
    </xf>
    <xf numFmtId="186" fontId="5" fillId="0" borderId="617" xfId="6" applyNumberFormat="1" applyFont="1" applyFill="1" applyBorder="1" applyAlignment="1">
      <alignment horizontal="center" vertical="center"/>
    </xf>
    <xf numFmtId="186" fontId="6" fillId="0" borderId="507" xfId="6" applyNumberFormat="1" applyFont="1" applyFill="1" applyBorder="1" applyAlignment="1">
      <alignment horizontal="center" vertical="center"/>
    </xf>
    <xf numFmtId="38" fontId="6" fillId="0" borderId="618" xfId="1" applyFont="1" applyFill="1" applyBorder="1" applyAlignment="1">
      <alignment vertical="center"/>
    </xf>
    <xf numFmtId="184" fontId="6" fillId="0" borderId="619" xfId="6" applyNumberFormat="1" applyFont="1" applyFill="1" applyBorder="1" applyAlignment="1">
      <alignment vertical="center"/>
    </xf>
    <xf numFmtId="38" fontId="6" fillId="0" borderId="620" xfId="1" applyFont="1" applyFill="1" applyBorder="1" applyAlignment="1">
      <alignment vertical="center"/>
    </xf>
    <xf numFmtId="186" fontId="6" fillId="0" borderId="617" xfId="6" applyNumberFormat="1" applyFont="1" applyFill="1" applyBorder="1" applyAlignment="1">
      <alignment horizontal="center" vertical="center"/>
    </xf>
    <xf numFmtId="38" fontId="6" fillId="0" borderId="621" xfId="1" applyFont="1" applyFill="1" applyBorder="1" applyAlignment="1">
      <alignment vertical="center"/>
    </xf>
    <xf numFmtId="184" fontId="6" fillId="0" borderId="581" xfId="6" applyNumberFormat="1" applyFont="1" applyFill="1" applyBorder="1" applyAlignment="1">
      <alignment vertical="center"/>
    </xf>
    <xf numFmtId="38" fontId="6" fillId="0" borderId="581" xfId="1" applyFont="1" applyFill="1" applyBorder="1" applyAlignment="1">
      <alignment vertical="center"/>
    </xf>
    <xf numFmtId="38" fontId="6" fillId="0" borderId="608" xfId="1" applyFont="1" applyFill="1" applyBorder="1" applyAlignment="1">
      <alignment vertical="center"/>
    </xf>
    <xf numFmtId="184" fontId="6" fillId="0" borderId="622" xfId="6" applyNumberFormat="1" applyFont="1" applyFill="1" applyBorder="1" applyAlignment="1">
      <alignment vertical="center"/>
    </xf>
    <xf numFmtId="38" fontId="6" fillId="0" borderId="623" xfId="1" applyFont="1" applyFill="1" applyBorder="1" applyAlignment="1">
      <alignment vertical="center"/>
    </xf>
    <xf numFmtId="38" fontId="6" fillId="0" borderId="625" xfId="1" applyFont="1" applyFill="1" applyBorder="1" applyAlignment="1">
      <alignment vertical="center"/>
    </xf>
    <xf numFmtId="184" fontId="6" fillId="0" borderId="626" xfId="6" applyNumberFormat="1" applyFont="1" applyFill="1" applyBorder="1" applyAlignment="1">
      <alignment vertical="center"/>
    </xf>
    <xf numFmtId="38" fontId="6" fillId="0" borderId="626" xfId="1" applyFont="1" applyFill="1" applyBorder="1" applyAlignment="1">
      <alignment vertical="center"/>
    </xf>
    <xf numFmtId="184" fontId="6" fillId="0" borderId="627" xfId="6" applyNumberFormat="1" applyFont="1" applyFill="1" applyBorder="1" applyAlignment="1">
      <alignment vertical="center"/>
    </xf>
    <xf numFmtId="38" fontId="6" fillId="0" borderId="628" xfId="1" applyFont="1" applyFill="1" applyBorder="1" applyAlignment="1">
      <alignment vertical="center"/>
    </xf>
    <xf numFmtId="184" fontId="6" fillId="0" borderId="629" xfId="6" applyNumberFormat="1" applyFont="1" applyFill="1" applyBorder="1" applyAlignment="1">
      <alignment vertical="center"/>
    </xf>
    <xf numFmtId="38" fontId="6" fillId="0" borderId="630" xfId="1" applyFont="1" applyFill="1" applyBorder="1" applyAlignment="1">
      <alignment vertical="center"/>
    </xf>
    <xf numFmtId="181" fontId="6" fillId="0" borderId="629"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38" xfId="0" applyNumberFormat="1" applyFont="1" applyFill="1" applyBorder="1" applyAlignment="1" applyProtection="1">
      <alignment vertical="center"/>
    </xf>
    <xf numFmtId="0" fontId="5" fillId="0" borderId="300" xfId="0" applyFont="1" applyBorder="1" applyAlignment="1">
      <alignment horizontal="center" vertical="center"/>
    </xf>
    <xf numFmtId="186" fontId="6" fillId="0" borderId="215" xfId="6" applyNumberFormat="1" applyFont="1" applyFill="1" applyBorder="1" applyAlignment="1">
      <alignment horizontal="center" vertical="center"/>
    </xf>
    <xf numFmtId="186" fontId="5" fillId="0" borderId="507" xfId="3" applyNumberFormat="1" applyFont="1" applyFill="1" applyBorder="1" applyAlignment="1">
      <alignment horizontal="center" vertical="center"/>
    </xf>
    <xf numFmtId="186" fontId="5" fillId="0" borderId="632" xfId="6" applyNumberFormat="1" applyFont="1" applyFill="1" applyBorder="1" applyAlignment="1">
      <alignment horizontal="center" vertical="center"/>
    </xf>
    <xf numFmtId="3" fontId="5" fillId="0" borderId="565" xfId="3" applyNumberFormat="1" applyFont="1" applyFill="1" applyBorder="1" applyAlignment="1">
      <alignment vertical="center"/>
    </xf>
    <xf numFmtId="3" fontId="5" fillId="0" borderId="273" xfId="3" applyNumberFormat="1" applyFont="1" applyFill="1" applyBorder="1" applyAlignment="1">
      <alignment vertical="center"/>
    </xf>
    <xf numFmtId="38" fontId="5" fillId="0" borderId="634" xfId="1" applyFont="1" applyFill="1" applyBorder="1" applyAlignment="1">
      <alignment vertical="center"/>
    </xf>
    <xf numFmtId="183" fontId="5" fillId="0" borderId="493" xfId="4" applyNumberFormat="1" applyFont="1" applyFill="1" applyBorder="1" applyAlignment="1">
      <alignment vertical="center"/>
    </xf>
    <xf numFmtId="184" fontId="5" fillId="0" borderId="497" xfId="4" applyNumberFormat="1" applyFont="1" applyFill="1" applyBorder="1" applyAlignment="1">
      <alignment vertical="center"/>
    </xf>
    <xf numFmtId="3" fontId="5" fillId="0" borderId="602" xfId="3" applyNumberFormat="1" applyFont="1" applyFill="1" applyBorder="1" applyAlignment="1">
      <alignment vertical="center"/>
    </xf>
    <xf numFmtId="3" fontId="5" fillId="0" borderId="579" xfId="3" applyNumberFormat="1" applyFont="1" applyFill="1" applyBorder="1" applyAlignment="1">
      <alignment vertical="center"/>
    </xf>
    <xf numFmtId="3" fontId="5" fillId="0" borderId="636" xfId="3" applyNumberFormat="1" applyFont="1" applyFill="1" applyBorder="1" applyAlignment="1">
      <alignment vertical="center"/>
    </xf>
    <xf numFmtId="181" fontId="5" fillId="0" borderId="637" xfId="3" applyNumberFormat="1" applyFont="1" applyFill="1" applyBorder="1" applyAlignment="1">
      <alignment vertical="center"/>
    </xf>
    <xf numFmtId="183" fontId="6" fillId="0" borderId="640" xfId="4" applyNumberFormat="1" applyFont="1" applyFill="1" applyBorder="1" applyAlignment="1">
      <alignment vertical="center"/>
    </xf>
    <xf numFmtId="184" fontId="6" fillId="0" borderId="581" xfId="4" applyNumberFormat="1" applyFont="1" applyFill="1" applyBorder="1" applyAlignment="1">
      <alignment vertical="center"/>
    </xf>
    <xf numFmtId="183" fontId="6" fillId="0" borderId="571" xfId="4" applyNumberFormat="1" applyFont="1" applyFill="1" applyBorder="1" applyAlignment="1">
      <alignment vertical="center"/>
    </xf>
    <xf numFmtId="183" fontId="6" fillId="0" borderId="581" xfId="4" applyNumberFormat="1" applyFont="1" applyFill="1" applyBorder="1" applyAlignment="1">
      <alignment vertical="center"/>
    </xf>
    <xf numFmtId="184" fontId="6" fillId="0" borderId="540" xfId="4" applyNumberFormat="1" applyFont="1" applyFill="1" applyBorder="1" applyAlignment="1">
      <alignment vertical="center"/>
    </xf>
    <xf numFmtId="183" fontId="6" fillId="0" borderId="612" xfId="5" applyNumberFormat="1" applyFont="1" applyFill="1" applyBorder="1" applyAlignment="1">
      <alignment horizontal="right" vertical="center"/>
    </xf>
    <xf numFmtId="38" fontId="6" fillId="0" borderId="641" xfId="1" applyNumberFormat="1" applyFont="1" applyFill="1" applyBorder="1" applyAlignment="1">
      <alignment horizontal="right" vertical="center"/>
    </xf>
    <xf numFmtId="178" fontId="6" fillId="0" borderId="581" xfId="4" applyNumberFormat="1" applyFont="1" applyFill="1" applyBorder="1" applyAlignment="1">
      <alignment horizontal="right" vertical="center"/>
    </xf>
    <xf numFmtId="181" fontId="6" fillId="0" borderId="614" xfId="4" applyNumberFormat="1" applyFont="1" applyFill="1" applyBorder="1" applyAlignment="1">
      <alignment horizontal="right" vertical="center"/>
    </xf>
    <xf numFmtId="183" fontId="6" fillId="0" borderId="499" xfId="4" applyNumberFormat="1" applyFont="1" applyFill="1" applyBorder="1" applyAlignment="1">
      <alignment vertical="center"/>
    </xf>
    <xf numFmtId="184" fontId="5" fillId="0" borderId="581" xfId="4" applyNumberFormat="1" applyFont="1" applyFill="1" applyBorder="1" applyAlignment="1">
      <alignment vertical="center"/>
    </xf>
    <xf numFmtId="183" fontId="5" fillId="0" borderId="581" xfId="4" applyNumberFormat="1" applyFont="1" applyFill="1" applyBorder="1" applyAlignment="1">
      <alignment vertical="center"/>
    </xf>
    <xf numFmtId="38" fontId="5" fillId="0" borderId="581" xfId="1" applyFont="1" applyFill="1" applyBorder="1" applyAlignment="1">
      <alignment vertical="center"/>
    </xf>
    <xf numFmtId="182" fontId="5" fillId="0" borderId="581" xfId="10" applyNumberFormat="1" applyFont="1" applyFill="1" applyBorder="1" applyAlignment="1">
      <alignment vertical="center"/>
    </xf>
    <xf numFmtId="189" fontId="5" fillId="0" borderId="581" xfId="10" applyNumberFormat="1" applyFont="1" applyFill="1" applyBorder="1" applyAlignment="1">
      <alignment vertical="center"/>
    </xf>
    <xf numFmtId="181" fontId="5" fillId="0" borderId="610" xfId="4" applyNumberFormat="1" applyFont="1" applyFill="1" applyBorder="1"/>
    <xf numFmtId="38" fontId="5" fillId="0" borderId="546" xfId="1" applyFont="1" applyFill="1" applyBorder="1" applyAlignment="1">
      <alignment vertical="center"/>
    </xf>
    <xf numFmtId="183" fontId="5" fillId="0" borderId="546" xfId="6" applyNumberFormat="1" applyFont="1" applyFill="1" applyBorder="1" applyAlignment="1">
      <alignment vertical="center"/>
    </xf>
    <xf numFmtId="3" fontId="5" fillId="0" borderId="571" xfId="11" applyNumberFormat="1" applyFont="1" applyFill="1" applyBorder="1" applyAlignment="1">
      <alignment horizontal="right" vertical="center"/>
    </xf>
    <xf numFmtId="181" fontId="5" fillId="0" borderId="644" xfId="11" applyNumberFormat="1" applyFont="1" applyFill="1" applyBorder="1" applyAlignment="1">
      <alignment vertical="center"/>
    </xf>
    <xf numFmtId="183" fontId="5" fillId="0" borderId="611" xfId="0" applyNumberFormat="1" applyFont="1" applyFill="1" applyBorder="1">
      <alignment vertical="center"/>
    </xf>
    <xf numFmtId="181" fontId="5" fillId="0" borderId="644" xfId="11" applyNumberFormat="1" applyFont="1" applyFill="1" applyBorder="1" applyAlignment="1">
      <alignment horizontal="right" vertical="center"/>
    </xf>
    <xf numFmtId="181" fontId="5" fillId="0" borderId="614" xfId="11" applyNumberFormat="1" applyFont="1" applyFill="1" applyBorder="1" applyAlignment="1">
      <alignment vertical="center"/>
    </xf>
    <xf numFmtId="38" fontId="6" fillId="0" borderId="647" xfId="1" applyFont="1" applyFill="1" applyBorder="1" applyAlignment="1"/>
    <xf numFmtId="181" fontId="6" fillId="0" borderId="611" xfId="11" applyNumberFormat="1" applyFont="1" applyFill="1" applyBorder="1"/>
    <xf numFmtId="38" fontId="6" fillId="0" borderId="611" xfId="1" applyFont="1" applyFill="1" applyBorder="1" applyAlignment="1"/>
    <xf numFmtId="181" fontId="6" fillId="0" borderId="614" xfId="11" applyNumberFormat="1" applyFont="1" applyFill="1" applyBorder="1"/>
    <xf numFmtId="183" fontId="5" fillId="0" borderId="581" xfId="0" applyNumberFormat="1" applyFont="1" applyFill="1" applyBorder="1">
      <alignment vertical="center"/>
    </xf>
    <xf numFmtId="3" fontId="5" fillId="0" borderId="640" xfId="2" applyNumberFormat="1" applyFont="1" applyFill="1" applyBorder="1" applyAlignment="1">
      <alignment vertical="center"/>
    </xf>
    <xf numFmtId="184" fontId="5" fillId="0" borderId="648" xfId="2" applyNumberFormat="1" applyFont="1" applyFill="1" applyBorder="1" applyAlignment="1">
      <alignment vertical="center"/>
    </xf>
    <xf numFmtId="3" fontId="5" fillId="0" borderId="571" xfId="2" applyNumberFormat="1" applyFont="1" applyFill="1" applyBorder="1" applyAlignment="1">
      <alignment vertical="center"/>
    </xf>
    <xf numFmtId="3" fontId="5" fillId="0" borderId="648" xfId="2" applyNumberFormat="1" applyFont="1" applyFill="1" applyBorder="1" applyAlignment="1">
      <alignment vertical="center"/>
    </xf>
    <xf numFmtId="184" fontId="5" fillId="0" borderId="614" xfId="2" applyNumberFormat="1" applyFont="1" applyFill="1" applyBorder="1" applyAlignment="1">
      <alignment vertical="center"/>
    </xf>
    <xf numFmtId="183" fontId="5" fillId="0" borderId="631" xfId="0" applyNumberFormat="1" applyFont="1" applyBorder="1">
      <alignment vertical="center"/>
    </xf>
    <xf numFmtId="186" fontId="5" fillId="0" borderId="491" xfId="6" applyNumberFormat="1" applyFont="1" applyFill="1" applyBorder="1" applyAlignment="1">
      <alignment horizontal="center" vertical="center"/>
    </xf>
    <xf numFmtId="3" fontId="5" fillId="0" borderId="651" xfId="0" applyNumberFormat="1" applyFont="1" applyFill="1" applyBorder="1" applyAlignment="1">
      <alignment vertical="center"/>
    </xf>
    <xf numFmtId="3" fontId="5" fillId="0" borderId="652" xfId="0" applyNumberFormat="1" applyFont="1" applyFill="1" applyBorder="1" applyAlignment="1">
      <alignment vertical="center"/>
    </xf>
    <xf numFmtId="183" fontId="6" fillId="0" borderId="546" xfId="5" applyNumberFormat="1" applyFont="1" applyFill="1" applyBorder="1" applyAlignment="1">
      <alignment horizontal="right" vertical="center" shrinkToFit="1"/>
    </xf>
    <xf numFmtId="183" fontId="6" fillId="0" borderId="546" xfId="10" applyNumberFormat="1" applyFont="1" applyFill="1" applyBorder="1" applyAlignment="1">
      <alignment horizontal="right" vertical="center" shrinkToFit="1"/>
    </xf>
    <xf numFmtId="183" fontId="6" fillId="0" borderId="546" xfId="4" applyNumberFormat="1" applyFont="1" applyFill="1" applyBorder="1" applyAlignment="1">
      <alignment vertical="center"/>
    </xf>
    <xf numFmtId="184" fontId="5" fillId="0" borderId="540" xfId="0" applyNumberFormat="1" applyFont="1" applyFill="1" applyBorder="1">
      <alignment vertical="center"/>
    </xf>
    <xf numFmtId="184" fontId="5" fillId="0" borderId="649" xfId="0" applyNumberFormat="1" applyFont="1" applyFill="1" applyBorder="1">
      <alignment vertical="center"/>
    </xf>
    <xf numFmtId="184" fontId="5" fillId="0" borderId="177" xfId="2" applyNumberFormat="1" applyFont="1" applyFill="1" applyBorder="1" applyAlignment="1">
      <alignment vertical="center"/>
    </xf>
    <xf numFmtId="184" fontId="5" fillId="0" borderId="182" xfId="1" applyNumberFormat="1" applyFont="1" applyFill="1" applyBorder="1" applyAlignment="1">
      <alignment vertical="center"/>
    </xf>
    <xf numFmtId="184" fontId="5" fillId="0" borderId="145" xfId="1" applyNumberFormat="1" applyFont="1" applyFill="1" applyBorder="1" applyAlignment="1">
      <alignment vertical="center"/>
    </xf>
    <xf numFmtId="184" fontId="5" fillId="0" borderId="194" xfId="2" applyNumberFormat="1" applyFont="1" applyFill="1" applyBorder="1" applyAlignment="1">
      <alignment vertical="center"/>
    </xf>
    <xf numFmtId="184" fontId="5" fillId="0" borderId="649" xfId="2" applyNumberFormat="1" applyFont="1" applyFill="1" applyBorder="1" applyAlignment="1">
      <alignment vertical="center"/>
    </xf>
    <xf numFmtId="184" fontId="5" fillId="0" borderId="546" xfId="1" applyNumberFormat="1" applyFont="1" applyFill="1" applyBorder="1" applyAlignment="1">
      <alignment vertical="center"/>
    </xf>
    <xf numFmtId="3" fontId="5" fillId="0" borderId="653" xfId="2" applyNumberFormat="1" applyFont="1" applyBorder="1" applyAlignment="1">
      <alignment horizontal="center" vertical="center"/>
    </xf>
    <xf numFmtId="3" fontId="5" fillId="0" borderId="654" xfId="6" applyNumberFormat="1" applyFont="1" applyFill="1" applyBorder="1" applyAlignment="1">
      <alignment horizontal="center" vertical="center"/>
    </xf>
    <xf numFmtId="197" fontId="5" fillId="0" borderId="521" xfId="1" applyNumberFormat="1" applyFont="1" applyFill="1" applyBorder="1" applyAlignment="1">
      <alignment vertical="center"/>
    </xf>
    <xf numFmtId="197" fontId="5" fillId="0" borderId="539" xfId="6" quotePrefix="1" applyNumberFormat="1" applyFont="1" applyFill="1" applyBorder="1" applyAlignment="1">
      <alignment horizontal="right" vertical="center"/>
    </xf>
    <xf numFmtId="197" fontId="5" fillId="0" borderId="539" xfId="1" quotePrefix="1" applyNumberFormat="1" applyFont="1" applyFill="1" applyBorder="1" applyAlignment="1">
      <alignment horizontal="right" vertical="center"/>
    </xf>
    <xf numFmtId="197" fontId="5" fillId="0" borderId="487" xfId="6" quotePrefix="1" applyNumberFormat="1" applyFont="1" applyFill="1" applyBorder="1" applyAlignment="1">
      <alignment horizontal="right" vertical="center"/>
    </xf>
    <xf numFmtId="197" fontId="5" fillId="0" borderId="493" xfId="1" applyNumberFormat="1" applyFont="1" applyFill="1" applyBorder="1" applyAlignment="1">
      <alignment vertical="center"/>
    </xf>
    <xf numFmtId="197" fontId="5" fillId="0" borderId="498" xfId="6" quotePrefix="1" applyNumberFormat="1" applyFont="1" applyFill="1" applyBorder="1" applyAlignment="1">
      <alignment horizontal="right" vertical="center"/>
    </xf>
    <xf numFmtId="197" fontId="5" fillId="0" borderId="498" xfId="1" quotePrefix="1" applyNumberFormat="1" applyFont="1" applyFill="1" applyBorder="1" applyAlignment="1">
      <alignment horizontal="right" vertical="center"/>
    </xf>
    <xf numFmtId="197" fontId="5" fillId="0" borderId="497" xfId="6" quotePrefix="1" applyNumberFormat="1" applyFont="1" applyFill="1" applyBorder="1" applyAlignment="1">
      <alignment horizontal="right" vertical="center"/>
    </xf>
    <xf numFmtId="197" fontId="5" fillId="0" borderId="493" xfId="1" quotePrefix="1" applyNumberFormat="1" applyFont="1" applyFill="1" applyBorder="1" applyAlignment="1">
      <alignment horizontal="right" vertical="center"/>
    </xf>
    <xf numFmtId="197" fontId="5" fillId="0" borderId="521" xfId="1" quotePrefix="1" applyNumberFormat="1" applyFont="1" applyFill="1" applyBorder="1" applyAlignment="1">
      <alignment horizontal="right" vertical="center"/>
    </xf>
    <xf numFmtId="197" fontId="5" fillId="0" borderId="129" xfId="1" applyNumberFormat="1" applyFont="1" applyFill="1" applyBorder="1" applyAlignment="1">
      <alignment vertical="center"/>
    </xf>
    <xf numFmtId="197" fontId="5" fillId="0" borderId="544" xfId="6" quotePrefix="1" applyNumberFormat="1" applyFont="1" applyFill="1" applyBorder="1" applyAlignment="1">
      <alignment horizontal="right" vertical="center"/>
    </xf>
    <xf numFmtId="197" fontId="5" fillId="0" borderId="544" xfId="1" quotePrefix="1" applyNumberFormat="1" applyFont="1" applyFill="1" applyBorder="1" applyAlignment="1">
      <alignment horizontal="right" vertical="center"/>
    </xf>
    <xf numFmtId="197" fontId="5" fillId="0" borderId="509" xfId="6" quotePrefix="1" applyNumberFormat="1" applyFont="1" applyFill="1" applyBorder="1" applyAlignment="1">
      <alignment horizontal="right" vertical="center"/>
    </xf>
    <xf numFmtId="183" fontId="5" fillId="0" borderId="631" xfId="0" applyNumberFormat="1" applyFont="1" applyFill="1" applyBorder="1" applyAlignment="1">
      <alignment vertical="center"/>
    </xf>
    <xf numFmtId="184" fontId="5" fillId="0" borderId="549" xfId="1" applyNumberFormat="1" applyFont="1" applyFill="1" applyBorder="1" applyAlignment="1" applyProtection="1">
      <alignment vertical="center"/>
    </xf>
    <xf numFmtId="184" fontId="5" fillId="0" borderId="649" xfId="1" applyNumberFormat="1" applyFont="1" applyFill="1" applyBorder="1" applyAlignment="1" applyProtection="1">
      <alignment vertical="center"/>
    </xf>
    <xf numFmtId="184" fontId="6" fillId="0" borderId="650" xfId="0" applyNumberFormat="1" applyFont="1" applyFill="1" applyBorder="1" applyAlignment="1" applyProtection="1">
      <alignment vertical="center"/>
    </xf>
    <xf numFmtId="184" fontId="5" fillId="0" borderId="652" xfId="0" applyNumberFormat="1" applyFont="1" applyFill="1" applyBorder="1" applyAlignment="1">
      <alignment vertical="center"/>
    </xf>
    <xf numFmtId="38" fontId="5" fillId="0" borderId="399" xfId="1" applyFont="1" applyFill="1" applyBorder="1" applyAlignment="1" applyProtection="1">
      <alignment horizontal="right" vertical="center"/>
      <protection hidden="1"/>
    </xf>
    <xf numFmtId="184" fontId="5" fillId="0" borderId="399" xfId="1" applyNumberFormat="1" applyFont="1" applyFill="1" applyBorder="1" applyAlignment="1" applyProtection="1">
      <alignment horizontal="right" vertical="center"/>
      <protection hidden="1"/>
    </xf>
    <xf numFmtId="184" fontId="5" fillId="0" borderId="399" xfId="3" applyNumberFormat="1" applyFont="1" applyFill="1" applyBorder="1" applyAlignment="1" applyProtection="1">
      <alignment horizontal="right" vertical="center"/>
      <protection hidden="1"/>
    </xf>
    <xf numFmtId="3" fontId="5" fillId="0" borderId="655" xfId="3" applyNumberFormat="1" applyFont="1" applyFill="1" applyBorder="1" applyAlignment="1">
      <alignment vertical="center"/>
    </xf>
    <xf numFmtId="3" fontId="5" fillId="0" borderId="656" xfId="3" applyNumberFormat="1" applyFont="1" applyFill="1" applyBorder="1" applyAlignment="1">
      <alignment vertical="center"/>
    </xf>
    <xf numFmtId="184" fontId="5" fillId="0" borderId="435" xfId="0" applyNumberFormat="1" applyFont="1" applyFill="1" applyBorder="1">
      <alignment vertical="center"/>
    </xf>
    <xf numFmtId="184" fontId="5" fillId="0" borderId="131" xfId="0" applyNumberFormat="1" applyFont="1" applyFill="1" applyBorder="1">
      <alignment vertical="center"/>
    </xf>
    <xf numFmtId="184" fontId="6" fillId="0" borderId="546" xfId="4" applyNumberFormat="1" applyFont="1" applyFill="1" applyBorder="1" applyAlignment="1">
      <alignment vertical="center"/>
    </xf>
    <xf numFmtId="184" fontId="6" fillId="0" borderId="398" xfId="4" applyNumberFormat="1" applyFont="1" applyFill="1" applyBorder="1" applyAlignment="1">
      <alignment horizontal="right" vertical="center"/>
    </xf>
    <xf numFmtId="184" fontId="6" fillId="0" borderId="546" xfId="5" applyNumberFormat="1" applyFont="1" applyFill="1" applyBorder="1" applyAlignment="1">
      <alignment horizontal="right" vertical="center" shrinkToFit="1"/>
    </xf>
    <xf numFmtId="3" fontId="5" fillId="0" borderId="491" xfId="2" applyNumberFormat="1" applyFont="1" applyFill="1" applyBorder="1" applyAlignment="1">
      <alignment vertical="center"/>
    </xf>
    <xf numFmtId="3" fontId="5" fillId="0" borderId="400" xfId="2" applyNumberFormat="1" applyFont="1" applyFill="1" applyBorder="1" applyAlignment="1">
      <alignment vertical="center"/>
    </xf>
    <xf numFmtId="3" fontId="5" fillId="0" borderId="653"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49" xfId="1" applyNumberFormat="1" applyFont="1" applyFill="1" applyBorder="1" applyAlignment="1">
      <alignment vertical="center"/>
    </xf>
    <xf numFmtId="181" fontId="5" fillId="0" borderId="550" xfId="8" applyNumberFormat="1" applyFont="1" applyFill="1" applyBorder="1" applyAlignment="1">
      <alignment vertical="center"/>
    </xf>
    <xf numFmtId="183" fontId="5" fillId="0" borderId="550" xfId="8" applyNumberFormat="1" applyFont="1" applyFill="1" applyBorder="1" applyAlignment="1">
      <alignment vertical="center"/>
    </xf>
    <xf numFmtId="181" fontId="5" fillId="0" borderId="616" xfId="8" applyNumberFormat="1" applyFont="1" applyFill="1" applyBorder="1" applyAlignment="1">
      <alignment vertical="center"/>
    </xf>
    <xf numFmtId="181" fontId="5" fillId="0" borderId="634" xfId="8" applyNumberFormat="1" applyFont="1" applyFill="1" applyBorder="1" applyAlignment="1">
      <alignment vertical="center"/>
    </xf>
    <xf numFmtId="183" fontId="5" fillId="0" borderId="634" xfId="8" applyNumberFormat="1" applyFont="1" applyFill="1" applyBorder="1" applyAlignment="1">
      <alignment vertical="center"/>
    </xf>
    <xf numFmtId="181" fontId="5" fillId="0" borderId="635" xfId="8" applyNumberFormat="1" applyFont="1" applyFill="1" applyBorder="1" applyAlignment="1">
      <alignment vertical="center"/>
    </xf>
    <xf numFmtId="38" fontId="6" fillId="0" borderId="496" xfId="1" applyFont="1" applyFill="1" applyBorder="1" applyAlignment="1" applyProtection="1">
      <alignment vertical="center"/>
    </xf>
    <xf numFmtId="184" fontId="5" fillId="0" borderId="657" xfId="0" applyNumberFormat="1" applyFont="1" applyFill="1" applyBorder="1" applyAlignment="1">
      <alignment vertical="center"/>
    </xf>
    <xf numFmtId="3" fontId="5" fillId="0" borderId="491" xfId="0" applyNumberFormat="1" applyFont="1" applyFill="1" applyBorder="1" applyAlignment="1">
      <alignment vertical="center"/>
    </xf>
    <xf numFmtId="3" fontId="5" fillId="0" borderId="493" xfId="0" applyNumberFormat="1" applyFont="1" applyFill="1" applyBorder="1" applyAlignment="1">
      <alignment vertical="center"/>
    </xf>
    <xf numFmtId="3" fontId="5" fillId="0" borderId="606" xfId="0" applyNumberFormat="1" applyFont="1" applyFill="1" applyBorder="1" applyAlignment="1">
      <alignment vertical="center"/>
    </xf>
    <xf numFmtId="3" fontId="5" fillId="0" borderId="607" xfId="0" applyNumberFormat="1" applyFont="1" applyFill="1" applyBorder="1" applyAlignment="1">
      <alignment vertical="center"/>
    </xf>
    <xf numFmtId="181" fontId="5" fillId="0" borderId="598" xfId="0" applyNumberFormat="1" applyFont="1" applyFill="1" applyBorder="1" applyAlignment="1">
      <alignment horizontal="right" vertical="center"/>
    </xf>
    <xf numFmtId="181" fontId="5" fillId="0" borderId="601" xfId="0" applyNumberFormat="1" applyFont="1" applyFill="1" applyBorder="1" applyAlignment="1">
      <alignment horizontal="right" vertical="center"/>
    </xf>
    <xf numFmtId="3" fontId="5" fillId="0" borderId="493" xfId="3" applyNumberFormat="1" applyFont="1" applyFill="1" applyBorder="1" applyAlignment="1">
      <alignment vertical="center"/>
    </xf>
    <xf numFmtId="3" fontId="5" fillId="0" borderId="578" xfId="3" applyNumberFormat="1" applyFont="1" applyFill="1" applyBorder="1" applyAlignment="1">
      <alignment vertical="center"/>
    </xf>
    <xf numFmtId="3" fontId="5" fillId="0" borderId="638" xfId="3" applyNumberFormat="1" applyFont="1" applyFill="1" applyBorder="1" applyAlignment="1">
      <alignment vertical="center"/>
    </xf>
    <xf numFmtId="181" fontId="5" fillId="0" borderId="639" xfId="3" applyNumberFormat="1" applyFont="1" applyFill="1" applyBorder="1" applyAlignment="1">
      <alignment vertical="center"/>
    </xf>
    <xf numFmtId="3" fontId="5" fillId="0" borderId="606" xfId="3" applyNumberFormat="1" applyFont="1" applyFill="1" applyBorder="1" applyAlignment="1">
      <alignment vertical="center"/>
    </xf>
    <xf numFmtId="183" fontId="6" fillId="0" borderId="491" xfId="4" applyNumberFormat="1" applyFont="1" applyFill="1" applyBorder="1" applyAlignment="1">
      <alignment vertical="center"/>
    </xf>
    <xf numFmtId="38" fontId="6" fillId="0" borderId="642" xfId="1" applyNumberFormat="1" applyFont="1" applyFill="1" applyBorder="1" applyAlignment="1">
      <alignment horizontal="right" vertical="center"/>
    </xf>
    <xf numFmtId="178" fontId="6" fillId="0" borderId="570" xfId="4" applyNumberFormat="1" applyFont="1" applyFill="1" applyBorder="1" applyAlignment="1">
      <alignment horizontal="right" vertical="center"/>
    </xf>
    <xf numFmtId="183" fontId="5" fillId="0" borderId="578" xfId="4" applyNumberFormat="1" applyFont="1" applyFill="1" applyBorder="1" applyAlignment="1">
      <alignment vertical="center"/>
    </xf>
    <xf numFmtId="183" fontId="5" fillId="0" borderId="570" xfId="4" applyNumberFormat="1" applyFont="1" applyFill="1" applyBorder="1" applyAlignment="1">
      <alignment vertical="center"/>
    </xf>
    <xf numFmtId="3" fontId="5" fillId="0" borderId="491" xfId="11" applyNumberFormat="1" applyFont="1" applyFill="1" applyBorder="1" applyAlignment="1">
      <alignment horizontal="right" vertical="center"/>
    </xf>
    <xf numFmtId="183" fontId="5" fillId="0" borderId="570" xfId="0" applyNumberFormat="1" applyFont="1" applyFill="1" applyBorder="1">
      <alignment vertical="center"/>
    </xf>
    <xf numFmtId="3" fontId="5" fillId="0" borderId="645" xfId="11" applyNumberFormat="1" applyFont="1" applyFill="1" applyBorder="1" applyAlignment="1">
      <alignment horizontal="right" vertical="center"/>
    </xf>
    <xf numFmtId="183" fontId="5" fillId="0" borderId="550" xfId="0" applyNumberFormat="1" applyFont="1" applyFill="1" applyBorder="1">
      <alignment vertical="center"/>
    </xf>
    <xf numFmtId="2" fontId="6" fillId="0" borderId="616" xfId="3" applyNumberFormat="1" applyFont="1" applyFill="1" applyBorder="1" applyAlignment="1">
      <alignment vertical="center"/>
    </xf>
    <xf numFmtId="184" fontId="5" fillId="0" borderId="292"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59" xfId="0" applyNumberFormat="1" applyFont="1" applyFill="1" applyBorder="1" applyAlignment="1">
      <alignment horizontal="right" vertical="center"/>
    </xf>
    <xf numFmtId="3" fontId="5" fillId="0" borderId="660" xfId="2" applyNumberFormat="1" applyFont="1" applyFill="1" applyBorder="1" applyAlignment="1">
      <alignment vertical="center"/>
    </xf>
    <xf numFmtId="3" fontId="5" fillId="0" borderId="661" xfId="2" applyNumberFormat="1" applyFont="1" applyFill="1" applyBorder="1" applyAlignment="1">
      <alignment vertical="center"/>
    </xf>
    <xf numFmtId="38" fontId="6" fillId="0" borderId="514" xfId="1" applyFont="1" applyFill="1" applyBorder="1" applyAlignment="1">
      <alignment vertical="center"/>
    </xf>
    <xf numFmtId="184" fontId="6" fillId="0" borderId="515" xfId="6" applyNumberFormat="1" applyFont="1" applyFill="1" applyBorder="1" applyAlignment="1">
      <alignment vertical="center"/>
    </xf>
    <xf numFmtId="184" fontId="6" fillId="0" borderId="608" xfId="6" applyNumberFormat="1" applyFont="1" applyFill="1" applyBorder="1" applyAlignment="1">
      <alignment vertical="center"/>
    </xf>
    <xf numFmtId="184" fontId="6" fillId="0" borderId="664" xfId="6" applyNumberFormat="1" applyFont="1" applyFill="1" applyBorder="1" applyAlignment="1">
      <alignment vertical="center"/>
    </xf>
    <xf numFmtId="183" fontId="6" fillId="0" borderId="660" xfId="4" applyNumberFormat="1" applyFont="1" applyFill="1" applyBorder="1" applyAlignment="1">
      <alignment vertical="center"/>
    </xf>
    <xf numFmtId="184" fontId="6" fillId="0" borderId="665" xfId="4" applyNumberFormat="1" applyFont="1" applyFill="1" applyBorder="1" applyAlignment="1">
      <alignment vertical="center"/>
    </xf>
    <xf numFmtId="183" fontId="6" fillId="0" borderId="662" xfId="5" applyNumberFormat="1" applyFont="1" applyFill="1" applyBorder="1" applyAlignment="1">
      <alignment horizontal="right" vertical="center"/>
    </xf>
    <xf numFmtId="38" fontId="6" fillId="0" borderId="666" xfId="1" applyNumberFormat="1" applyFont="1" applyFill="1" applyBorder="1" applyAlignment="1">
      <alignment horizontal="right" vertical="center"/>
    </xf>
    <xf numFmtId="181" fontId="6" fillId="0" borderId="663" xfId="4" applyNumberFormat="1" applyFont="1" applyFill="1" applyBorder="1" applyAlignment="1">
      <alignment horizontal="right" vertical="center"/>
    </xf>
    <xf numFmtId="183" fontId="5" fillId="0" borderId="621" xfId="4" applyNumberFormat="1" applyFont="1" applyFill="1" applyBorder="1" applyAlignment="1">
      <alignment vertical="center"/>
    </xf>
    <xf numFmtId="3" fontId="5" fillId="0" borderId="660" xfId="11" applyNumberFormat="1" applyFont="1" applyFill="1" applyBorder="1" applyAlignment="1">
      <alignment horizontal="right" vertical="center"/>
    </xf>
    <xf numFmtId="181" fontId="5" fillId="0" borderId="665" xfId="11" applyNumberFormat="1" applyFont="1" applyFill="1" applyBorder="1" applyAlignment="1">
      <alignment vertical="center"/>
    </xf>
    <xf numFmtId="181" fontId="5" fillId="0" borderId="665" xfId="11" applyNumberFormat="1" applyFont="1" applyFill="1" applyBorder="1" applyAlignment="1">
      <alignment horizontal="right" vertical="center"/>
    </xf>
    <xf numFmtId="181" fontId="5" fillId="0" borderId="663" xfId="11" applyNumberFormat="1" applyFont="1" applyFill="1" applyBorder="1" applyAlignment="1">
      <alignment vertical="center"/>
    </xf>
    <xf numFmtId="3" fontId="11" fillId="0" borderId="0" xfId="8" applyNumberFormat="1" applyFont="1" applyFill="1" applyBorder="1" applyAlignment="1" applyProtection="1">
      <alignment horizontal="left" vertical="center"/>
    </xf>
    <xf numFmtId="183" fontId="5" fillId="0" borderId="355" xfId="0" applyNumberFormat="1" applyFont="1" applyFill="1" applyBorder="1" applyAlignment="1">
      <alignment horizontal="right" vertical="center"/>
    </xf>
    <xf numFmtId="3" fontId="5" fillId="0" borderId="499" xfId="2" applyNumberFormat="1" applyFont="1" applyFill="1" applyBorder="1" applyAlignment="1">
      <alignment vertical="center"/>
    </xf>
    <xf numFmtId="38" fontId="5" fillId="0" borderId="648" xfId="1" applyFont="1" applyFill="1" applyBorder="1" applyAlignment="1">
      <alignment vertical="center"/>
    </xf>
    <xf numFmtId="38" fontId="5" fillId="0" borderId="658" xfId="1" applyFont="1" applyFill="1" applyBorder="1" applyAlignment="1">
      <alignment vertical="center"/>
    </xf>
    <xf numFmtId="178" fontId="6" fillId="0" borderId="498" xfId="4" applyNumberFormat="1" applyFont="1" applyFill="1" applyBorder="1" applyAlignment="1">
      <alignment horizontal="right" vertical="center"/>
    </xf>
    <xf numFmtId="183" fontId="5" fillId="0" borderId="498" xfId="0" applyNumberFormat="1" applyFont="1" applyFill="1" applyBorder="1">
      <alignment vertical="center"/>
    </xf>
    <xf numFmtId="0" fontId="5" fillId="0" borderId="667" xfId="0" applyFont="1" applyFill="1" applyBorder="1" applyAlignment="1">
      <alignment horizontal="center" vertical="center"/>
    </xf>
    <xf numFmtId="183" fontId="5" fillId="0" borderId="668" xfId="0" applyNumberFormat="1" applyFont="1" applyFill="1" applyBorder="1">
      <alignment vertical="center"/>
    </xf>
    <xf numFmtId="184" fontId="5" fillId="0" borderId="669" xfId="0" applyNumberFormat="1" applyFont="1" applyFill="1" applyBorder="1">
      <alignment vertical="center"/>
    </xf>
    <xf numFmtId="196" fontId="5" fillId="0" borderId="672" xfId="0" applyNumberFormat="1" applyFont="1" applyFill="1" applyBorder="1">
      <alignment vertical="center"/>
    </xf>
    <xf numFmtId="3" fontId="5" fillId="0" borderId="1" xfId="2" applyNumberFormat="1" applyFont="1" applyFill="1" applyBorder="1" applyAlignment="1">
      <alignment vertical="center"/>
    </xf>
    <xf numFmtId="181" fontId="5" fillId="0" borderId="634" xfId="2" applyNumberFormat="1" applyFont="1" applyFill="1" applyBorder="1" applyAlignment="1">
      <alignment vertical="center"/>
    </xf>
    <xf numFmtId="38" fontId="5" fillId="0" borderId="157" xfId="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635" xfId="2" applyNumberFormat="1" applyFont="1" applyFill="1" applyBorder="1" applyAlignment="1">
      <alignment horizontal="right" vertical="center"/>
    </xf>
    <xf numFmtId="3" fontId="5" fillId="0" borderId="667" xfId="2" applyNumberFormat="1" applyFont="1" applyFill="1" applyBorder="1" applyAlignment="1">
      <alignment horizontal="center" vertical="center"/>
    </xf>
    <xf numFmtId="3" fontId="5" fillId="0" borderId="673" xfId="2" applyNumberFormat="1" applyFont="1" applyFill="1" applyBorder="1" applyAlignment="1">
      <alignment vertical="center"/>
    </xf>
    <xf numFmtId="184" fontId="5" fillId="0" borderId="673" xfId="2" applyNumberFormat="1" applyFont="1" applyFill="1" applyBorder="1" applyAlignment="1">
      <alignment vertical="center"/>
    </xf>
    <xf numFmtId="182" fontId="5" fillId="0" borderId="670" xfId="2" applyNumberFormat="1" applyFont="1" applyFill="1" applyBorder="1" applyAlignment="1">
      <alignment vertical="center"/>
    </xf>
    <xf numFmtId="184" fontId="5" fillId="0" borderId="670" xfId="2" applyNumberFormat="1" applyFont="1" applyFill="1" applyBorder="1" applyAlignment="1">
      <alignment vertical="center"/>
    </xf>
    <xf numFmtId="3" fontId="5" fillId="0" borderId="670" xfId="2" applyNumberFormat="1" applyFont="1" applyFill="1" applyBorder="1" applyAlignment="1">
      <alignment vertical="center"/>
    </xf>
    <xf numFmtId="38" fontId="5" fillId="0" borderId="670" xfId="1" applyFont="1" applyFill="1" applyBorder="1" applyAlignment="1">
      <alignment vertical="center"/>
    </xf>
    <xf numFmtId="176" fontId="5" fillId="0" borderId="670" xfId="1" applyNumberFormat="1" applyFont="1" applyFill="1" applyBorder="1" applyAlignment="1">
      <alignment vertical="center"/>
    </xf>
    <xf numFmtId="38" fontId="5" fillId="0" borderId="673" xfId="1" applyFont="1" applyFill="1" applyBorder="1" applyAlignment="1">
      <alignment vertical="center"/>
    </xf>
    <xf numFmtId="184" fontId="5" fillId="0" borderId="672" xfId="1" applyNumberFormat="1" applyFont="1" applyFill="1" applyBorder="1" applyAlignment="1">
      <alignment vertical="center"/>
    </xf>
    <xf numFmtId="183" fontId="5" fillId="0" borderId="668" xfId="0" applyNumberFormat="1" applyFont="1" applyFill="1" applyBorder="1" applyAlignment="1">
      <alignment vertical="center"/>
    </xf>
    <xf numFmtId="181" fontId="5" fillId="0" borderId="669" xfId="4" applyNumberFormat="1" applyFont="1" applyFill="1" applyBorder="1"/>
    <xf numFmtId="181" fontId="5" fillId="0" borderId="674" xfId="4" applyNumberFormat="1" applyFont="1" applyFill="1" applyBorder="1"/>
    <xf numFmtId="183" fontId="5" fillId="0" borderId="668" xfId="2" applyNumberFormat="1" applyFont="1" applyFill="1" applyBorder="1" applyAlignment="1">
      <alignment vertical="center"/>
    </xf>
    <xf numFmtId="196" fontId="5" fillId="0" borderId="669" xfId="2" applyNumberFormat="1" applyFont="1" applyFill="1" applyBorder="1" applyAlignment="1">
      <alignment vertical="center"/>
    </xf>
    <xf numFmtId="183" fontId="5" fillId="0" borderId="670" xfId="2" applyNumberFormat="1" applyFont="1" applyFill="1" applyBorder="1" applyAlignment="1">
      <alignment vertical="center"/>
    </xf>
    <xf numFmtId="196" fontId="5" fillId="0" borderId="671" xfId="2" applyNumberFormat="1" applyFont="1" applyFill="1" applyBorder="1" applyAlignment="1">
      <alignment vertical="center"/>
    </xf>
    <xf numFmtId="196" fontId="5" fillId="0" borderId="670" xfId="2" applyNumberFormat="1" applyFont="1" applyFill="1" applyBorder="1" applyAlignment="1">
      <alignment vertical="center"/>
    </xf>
    <xf numFmtId="196" fontId="5" fillId="0" borderId="675" xfId="2" applyNumberFormat="1" applyFont="1" applyFill="1" applyBorder="1" applyAlignment="1">
      <alignment vertical="center"/>
    </xf>
    <xf numFmtId="3" fontId="5" fillId="0" borderId="667" xfId="6" applyNumberFormat="1" applyFont="1" applyFill="1" applyBorder="1" applyAlignment="1">
      <alignment horizontal="center" vertical="center"/>
    </xf>
    <xf numFmtId="38" fontId="5" fillId="0" borderId="676" xfId="1" applyFont="1" applyFill="1" applyBorder="1" applyAlignment="1">
      <alignment vertical="center"/>
    </xf>
    <xf numFmtId="181" fontId="5" fillId="0" borderId="670" xfId="1" applyNumberFormat="1" applyFont="1" applyFill="1" applyBorder="1" applyAlignment="1">
      <alignment vertical="center"/>
    </xf>
    <xf numFmtId="183" fontId="5" fillId="0" borderId="670" xfId="6" applyNumberFormat="1" applyFont="1" applyFill="1" applyBorder="1" applyAlignment="1">
      <alignment vertical="center"/>
    </xf>
    <xf numFmtId="181" fontId="5" fillId="0" borderId="670" xfId="6" applyNumberFormat="1" applyFont="1" applyFill="1" applyBorder="1" applyAlignment="1">
      <alignment vertical="center"/>
    </xf>
    <xf numFmtId="181" fontId="5" fillId="0" borderId="675" xfId="1" applyNumberFormat="1" applyFont="1" applyFill="1" applyBorder="1" applyAlignment="1">
      <alignment vertical="center"/>
    </xf>
    <xf numFmtId="186" fontId="5" fillId="0" borderId="667" xfId="6" applyNumberFormat="1" applyFont="1" applyFill="1" applyBorder="1" applyAlignment="1">
      <alignment horizontal="center" vertical="center"/>
    </xf>
    <xf numFmtId="197" fontId="5" fillId="0" borderId="668" xfId="1" applyNumberFormat="1" applyFont="1" applyFill="1" applyBorder="1" applyAlignment="1">
      <alignment vertical="center"/>
    </xf>
    <xf numFmtId="197" fontId="5" fillId="0" borderId="670" xfId="6" quotePrefix="1" applyNumberFormat="1" applyFont="1" applyFill="1" applyBorder="1" applyAlignment="1">
      <alignment horizontal="right" vertical="center"/>
    </xf>
    <xf numFmtId="197" fontId="5" fillId="0" borderId="670" xfId="1" quotePrefix="1" applyNumberFormat="1" applyFont="1" applyFill="1" applyBorder="1" applyAlignment="1">
      <alignment horizontal="right" vertical="center"/>
    </xf>
    <xf numFmtId="197" fontId="5" fillId="0" borderId="675" xfId="6" quotePrefix="1" applyNumberFormat="1" applyFont="1" applyFill="1" applyBorder="1" applyAlignment="1">
      <alignment horizontal="right" vertical="center"/>
    </xf>
    <xf numFmtId="186" fontId="6" fillId="0" borderId="667" xfId="6" applyNumberFormat="1" applyFont="1" applyFill="1" applyBorder="1" applyAlignment="1">
      <alignment horizontal="center" vertical="center"/>
    </xf>
    <xf numFmtId="38" fontId="6" fillId="0" borderId="668" xfId="1" applyFont="1" applyFill="1" applyBorder="1" applyAlignment="1">
      <alignment vertical="center"/>
    </xf>
    <xf numFmtId="184" fontId="6" fillId="0" borderId="670" xfId="6" applyNumberFormat="1" applyFont="1" applyFill="1" applyBorder="1" applyAlignment="1">
      <alignment vertical="center"/>
    </xf>
    <xf numFmtId="38" fontId="6" fillId="0" borderId="670" xfId="1" applyFont="1" applyFill="1" applyBorder="1" applyAlignment="1">
      <alignment vertical="center"/>
    </xf>
    <xf numFmtId="184" fontId="6" fillId="0" borderId="677" xfId="6" applyNumberFormat="1" applyFont="1" applyFill="1" applyBorder="1" applyAlignment="1">
      <alignment vertical="center"/>
    </xf>
    <xf numFmtId="38" fontId="6" fillId="0" borderId="673" xfId="1" applyFont="1" applyFill="1" applyBorder="1" applyAlignment="1">
      <alignment vertical="center"/>
    </xf>
    <xf numFmtId="184" fontId="6" fillId="0" borderId="675" xfId="6" applyNumberFormat="1" applyFont="1" applyFill="1" applyBorder="1" applyAlignment="1">
      <alignment vertical="center"/>
    </xf>
    <xf numFmtId="186" fontId="6" fillId="0" borderId="678" xfId="6" applyNumberFormat="1" applyFont="1" applyFill="1" applyBorder="1" applyAlignment="1">
      <alignment horizontal="center" vertical="center"/>
    </xf>
    <xf numFmtId="183" fontId="5" fillId="0" borderId="669" xfId="1" applyNumberFormat="1" applyFont="1" applyFill="1" applyBorder="1" applyAlignment="1" applyProtection="1">
      <alignment vertical="center"/>
    </xf>
    <xf numFmtId="181" fontId="5" fillId="0" borderId="675" xfId="1" applyNumberFormat="1" applyFont="1" applyFill="1" applyBorder="1" applyAlignment="1" applyProtection="1">
      <alignment horizontal="right" vertical="center"/>
    </xf>
    <xf numFmtId="183" fontId="5" fillId="0" borderId="680" xfId="3" applyNumberFormat="1" applyFont="1" applyFill="1" applyBorder="1" applyAlignment="1">
      <alignment vertical="center"/>
    </xf>
    <xf numFmtId="181" fontId="5" fillId="0" borderId="681" xfId="3" applyNumberFormat="1" applyFont="1" applyFill="1" applyBorder="1" applyAlignment="1">
      <alignment vertical="center"/>
    </xf>
    <xf numFmtId="183" fontId="5" fillId="0" borderId="669" xfId="3" applyNumberFormat="1" applyFont="1" applyFill="1" applyBorder="1" applyAlignment="1">
      <alignment vertical="center"/>
    </xf>
    <xf numFmtId="184" fontId="5" fillId="0" borderId="682" xfId="3" applyNumberFormat="1" applyFont="1" applyFill="1" applyBorder="1" applyAlignment="1">
      <alignment vertical="center"/>
    </xf>
    <xf numFmtId="196" fontId="5" fillId="0" borderId="669" xfId="0" applyNumberFormat="1" applyFont="1" applyFill="1" applyBorder="1">
      <alignment vertical="center"/>
    </xf>
    <xf numFmtId="196" fontId="5" fillId="0" borderId="682" xfId="4" applyNumberFormat="1" applyFont="1" applyFill="1" applyBorder="1" applyAlignment="1">
      <alignment vertical="center"/>
    </xf>
    <xf numFmtId="183" fontId="5" fillId="0" borderId="669" xfId="1" applyNumberFormat="1" applyFont="1" applyFill="1" applyBorder="1" applyAlignment="1" applyProtection="1">
      <alignment horizontal="right" vertical="center"/>
    </xf>
    <xf numFmtId="181" fontId="5" fillId="0" borderId="682" xfId="1" applyNumberFormat="1" applyFont="1" applyFill="1" applyBorder="1" applyAlignment="1" applyProtection="1">
      <alignment horizontal="right" vertical="center"/>
    </xf>
    <xf numFmtId="176" fontId="5" fillId="0" borderId="682" xfId="1" applyNumberFormat="1" applyFont="1" applyFill="1" applyBorder="1" applyAlignment="1" applyProtection="1">
      <alignment vertical="center"/>
    </xf>
    <xf numFmtId="3" fontId="6" fillId="0" borderId="667" xfId="0" applyNumberFormat="1" applyFont="1" applyFill="1" applyBorder="1" applyAlignment="1">
      <alignment horizontal="center" vertical="center"/>
    </xf>
    <xf numFmtId="184" fontId="6" fillId="0" borderId="682" xfId="0" applyNumberFormat="1" applyFont="1" applyFill="1" applyBorder="1" applyAlignment="1" applyProtection="1">
      <alignment vertical="center"/>
    </xf>
    <xf numFmtId="186" fontId="5" fillId="0" borderId="676" xfId="6" applyNumberFormat="1" applyFont="1" applyFill="1" applyBorder="1" applyAlignment="1">
      <alignment horizontal="center" vertical="center"/>
    </xf>
    <xf numFmtId="186" fontId="5" fillId="0" borderId="684" xfId="6" applyNumberFormat="1" applyFont="1" applyFill="1" applyBorder="1" applyAlignment="1">
      <alignment horizontal="center" vertical="center"/>
    </xf>
    <xf numFmtId="182" fontId="5" fillId="0" borderId="669" xfId="3" applyNumberFormat="1" applyFont="1" applyFill="1" applyBorder="1" applyAlignment="1">
      <alignment horizontal="right" vertical="center"/>
    </xf>
    <xf numFmtId="181" fontId="5" fillId="0" borderId="682" xfId="3" applyNumberFormat="1" applyFont="1" applyFill="1" applyBorder="1" applyAlignment="1">
      <alignment horizontal="right" vertical="center"/>
    </xf>
    <xf numFmtId="182" fontId="5" fillId="0" borderId="676" xfId="3" applyNumberFormat="1" applyFont="1" applyFill="1" applyBorder="1" applyAlignment="1" applyProtection="1">
      <alignment horizontal="right" vertical="center"/>
      <protection hidden="1"/>
    </xf>
    <xf numFmtId="38" fontId="5" fillId="0" borderId="668" xfId="1" applyFont="1" applyFill="1" applyBorder="1" applyAlignment="1" applyProtection="1">
      <alignment horizontal="right" vertical="center"/>
      <protection hidden="1"/>
    </xf>
    <xf numFmtId="184" fontId="5" fillId="0" borderId="682" xfId="3" applyNumberFormat="1" applyFont="1" applyFill="1" applyBorder="1" applyAlignment="1" applyProtection="1">
      <alignment horizontal="right" vertical="center"/>
      <protection hidden="1"/>
    </xf>
    <xf numFmtId="186" fontId="5" fillId="0" borderId="667" xfId="3" applyNumberFormat="1" applyFont="1" applyFill="1" applyBorder="1" applyAlignment="1">
      <alignment horizontal="center" vertical="center"/>
    </xf>
    <xf numFmtId="182" fontId="5" fillId="0" borderId="668" xfId="1" applyNumberFormat="1" applyFont="1" applyFill="1" applyBorder="1" applyAlignment="1" applyProtection="1">
      <alignment vertical="center"/>
    </xf>
    <xf numFmtId="182" fontId="5" fillId="0" borderId="669" xfId="7" applyNumberFormat="1" applyFont="1" applyFill="1" applyBorder="1" applyAlignment="1" applyProtection="1">
      <alignment vertical="center"/>
    </xf>
    <xf numFmtId="182" fontId="5" fillId="0" borderId="669" xfId="1" applyNumberFormat="1" applyFont="1" applyFill="1" applyBorder="1" applyAlignment="1" applyProtection="1">
      <alignment vertical="center"/>
    </xf>
    <xf numFmtId="181" fontId="5" fillId="0" borderId="682" xfId="7" applyNumberFormat="1" applyFont="1" applyFill="1" applyBorder="1" applyAlignment="1" applyProtection="1">
      <alignment vertical="center"/>
    </xf>
    <xf numFmtId="184" fontId="5" fillId="0" borderId="685" xfId="3" applyNumberFormat="1" applyFont="1" applyFill="1" applyBorder="1" applyAlignment="1">
      <alignment vertical="center"/>
    </xf>
    <xf numFmtId="181" fontId="5" fillId="0" borderId="686" xfId="3" applyNumberFormat="1" applyFont="1" applyFill="1" applyBorder="1" applyAlignment="1">
      <alignment vertical="center"/>
    </xf>
    <xf numFmtId="184" fontId="5" fillId="0" borderId="686" xfId="3" applyNumberFormat="1" applyFont="1" applyFill="1" applyBorder="1" applyAlignment="1">
      <alignment vertical="center"/>
    </xf>
    <xf numFmtId="181" fontId="5" fillId="0" borderId="674" xfId="3" applyNumberFormat="1" applyFont="1" applyFill="1" applyBorder="1" applyAlignment="1">
      <alignment vertical="center"/>
    </xf>
    <xf numFmtId="38" fontId="5" fillId="0" borderId="680" xfId="1" applyFont="1" applyFill="1" applyBorder="1" applyAlignment="1">
      <alignment vertical="center"/>
    </xf>
    <xf numFmtId="183" fontId="6" fillId="0" borderId="676" xfId="4" applyNumberFormat="1" applyFont="1" applyFill="1" applyBorder="1" applyAlignment="1">
      <alignment vertical="center"/>
    </xf>
    <xf numFmtId="184" fontId="6" fillId="0" borderId="687" xfId="4" applyNumberFormat="1" applyFont="1" applyFill="1" applyBorder="1" applyAlignment="1">
      <alignment vertical="center"/>
    </xf>
    <xf numFmtId="183" fontId="6" fillId="0" borderId="687" xfId="4" applyNumberFormat="1" applyFont="1" applyFill="1" applyBorder="1" applyAlignment="1">
      <alignment vertical="center"/>
    </xf>
    <xf numFmtId="183" fontId="6" fillId="0" borderId="688" xfId="4" applyNumberFormat="1" applyFont="1" applyFill="1" applyBorder="1" applyAlignment="1">
      <alignment vertical="center"/>
    </xf>
    <xf numFmtId="184" fontId="6" fillId="0" borderId="689" xfId="4" applyNumberFormat="1" applyFont="1" applyFill="1" applyBorder="1" applyAlignment="1">
      <alignment vertical="center"/>
    </xf>
    <xf numFmtId="183" fontId="6" fillId="0" borderId="677" xfId="5" applyNumberFormat="1" applyFont="1" applyFill="1" applyBorder="1" applyAlignment="1">
      <alignment horizontal="right" vertical="center"/>
    </xf>
    <xf numFmtId="38" fontId="6" fillId="0" borderId="690" xfId="1" applyNumberFormat="1" applyFont="1" applyFill="1" applyBorder="1" applyAlignment="1">
      <alignment horizontal="right" vertical="center"/>
    </xf>
    <xf numFmtId="178" fontId="6" fillId="0" borderId="687" xfId="4" applyNumberFormat="1" applyFont="1" applyFill="1" applyBorder="1" applyAlignment="1">
      <alignment horizontal="right" vertical="center"/>
    </xf>
    <xf numFmtId="184" fontId="6" fillId="0" borderId="675" xfId="4" applyNumberFormat="1" applyFont="1" applyFill="1" applyBorder="1" applyAlignment="1">
      <alignment horizontal="right" vertical="center"/>
    </xf>
    <xf numFmtId="183" fontId="6" fillId="0" borderId="669" xfId="5" applyNumberFormat="1" applyFont="1" applyFill="1" applyBorder="1" applyAlignment="1">
      <alignment horizontal="right" vertical="center" shrinkToFit="1"/>
    </xf>
    <xf numFmtId="181" fontId="6" fillId="0" borderId="687" xfId="5" applyNumberFormat="1" applyFont="1" applyFill="1" applyBorder="1" applyAlignment="1">
      <alignment horizontal="right" vertical="center" shrinkToFit="1"/>
    </xf>
    <xf numFmtId="183" fontId="6" fillId="0" borderId="687" xfId="5" applyNumberFormat="1" applyFont="1" applyFill="1" applyBorder="1" applyAlignment="1">
      <alignment horizontal="right" vertical="center" shrinkToFit="1"/>
    </xf>
    <xf numFmtId="181" fontId="6" fillId="0" borderId="687" xfId="5" quotePrefix="1" applyNumberFormat="1" applyFont="1" applyFill="1" applyBorder="1" applyAlignment="1">
      <alignment horizontal="right" vertical="center" shrinkToFit="1"/>
    </xf>
    <xf numFmtId="183" fontId="6" fillId="0" borderId="677" xfId="5" applyNumberFormat="1" applyFont="1" applyFill="1" applyBorder="1" applyAlignment="1">
      <alignment horizontal="right" vertical="center" shrinkToFit="1"/>
    </xf>
    <xf numFmtId="183" fontId="6" fillId="0" borderId="669" xfId="10" applyNumberFormat="1" applyFont="1" applyFill="1" applyBorder="1" applyAlignment="1">
      <alignment horizontal="right" vertical="center" shrinkToFit="1"/>
    </xf>
    <xf numFmtId="181" fontId="6" fillId="0" borderId="687" xfId="10" applyNumberFormat="1" applyFont="1" applyFill="1" applyBorder="1" applyAlignment="1">
      <alignment horizontal="right" vertical="center" shrinkToFit="1"/>
    </xf>
    <xf numFmtId="183" fontId="6" fillId="0" borderId="687" xfId="10" applyNumberFormat="1" applyFont="1" applyFill="1" applyBorder="1" applyAlignment="1">
      <alignment horizontal="right" vertical="center" shrinkToFit="1"/>
    </xf>
    <xf numFmtId="183" fontId="6" fillId="0" borderId="675" xfId="10" applyNumberFormat="1" applyFont="1" applyFill="1" applyBorder="1" applyAlignment="1">
      <alignment horizontal="right" vertical="center"/>
    </xf>
    <xf numFmtId="183" fontId="5" fillId="0" borderId="668" xfId="4" applyNumberFormat="1" applyFont="1" applyFill="1" applyBorder="1" applyAlignment="1">
      <alignment vertical="center"/>
    </xf>
    <xf numFmtId="184" fontId="5" fillId="0" borderId="687" xfId="4" applyNumberFormat="1" applyFont="1" applyFill="1" applyBorder="1" applyAlignment="1">
      <alignment vertical="center"/>
    </xf>
    <xf numFmtId="183" fontId="5" fillId="0" borderId="687" xfId="4" applyNumberFormat="1" applyFont="1" applyFill="1" applyBorder="1" applyAlignment="1">
      <alignment vertical="center"/>
    </xf>
    <xf numFmtId="38" fontId="5" fillId="0" borderId="687" xfId="1" applyFont="1" applyFill="1" applyBorder="1" applyAlignment="1">
      <alignment vertical="center"/>
    </xf>
    <xf numFmtId="182" fontId="5" fillId="0" borderId="687" xfId="10" applyNumberFormat="1" applyFont="1" applyFill="1" applyBorder="1" applyAlignment="1">
      <alignment vertical="center"/>
    </xf>
    <xf numFmtId="189" fontId="5" fillId="0" borderId="687" xfId="10" applyNumberFormat="1" applyFont="1" applyFill="1" applyBorder="1" applyAlignment="1">
      <alignment vertical="center"/>
    </xf>
    <xf numFmtId="184" fontId="5" fillId="0" borderId="675" xfId="4" applyNumberFormat="1" applyFont="1" applyFill="1" applyBorder="1" applyAlignment="1">
      <alignment vertical="center"/>
    </xf>
    <xf numFmtId="3" fontId="5" fillId="0" borderId="669" xfId="11" applyNumberFormat="1" applyFont="1" applyFill="1" applyBorder="1" applyAlignment="1">
      <alignment horizontal="right" vertical="center"/>
    </xf>
    <xf numFmtId="181" fontId="5" fillId="0" borderId="687" xfId="11" applyNumberFormat="1" applyFont="1" applyFill="1" applyBorder="1" applyAlignment="1">
      <alignment vertical="center"/>
    </xf>
    <xf numFmtId="183" fontId="5" fillId="0" borderId="669" xfId="11" applyNumberFormat="1" applyFont="1" applyFill="1" applyBorder="1" applyAlignment="1">
      <alignment horizontal="right" vertical="center"/>
    </xf>
    <xf numFmtId="181" fontId="5" fillId="0" borderId="687" xfId="11" applyNumberFormat="1" applyFont="1" applyFill="1" applyBorder="1" applyAlignment="1">
      <alignment horizontal="right" vertical="center"/>
    </xf>
    <xf numFmtId="181" fontId="5" fillId="0" borderId="675" xfId="11" applyNumberFormat="1" applyFont="1" applyFill="1" applyBorder="1" applyAlignment="1">
      <alignment vertical="center"/>
    </xf>
    <xf numFmtId="38" fontId="6" fillId="0" borderId="668" xfId="1" applyNumberFormat="1" applyFont="1" applyFill="1" applyBorder="1" applyAlignment="1">
      <alignment horizontal="right" vertical="center"/>
    </xf>
    <xf numFmtId="181" fontId="6" fillId="0" borderId="688" xfId="11" applyNumberFormat="1" applyFont="1" applyFill="1" applyBorder="1" applyAlignment="1">
      <alignment vertical="center"/>
    </xf>
    <xf numFmtId="183" fontId="6" fillId="0" borderId="669" xfId="11" applyNumberFormat="1" applyFont="1" applyFill="1" applyBorder="1" applyAlignment="1">
      <alignment horizontal="right" vertical="center"/>
    </xf>
    <xf numFmtId="181" fontId="6" fillId="0" borderId="687" xfId="11" applyNumberFormat="1" applyFont="1" applyFill="1" applyBorder="1" applyAlignment="1">
      <alignment horizontal="right" vertical="center"/>
    </xf>
    <xf numFmtId="3" fontId="6" fillId="0" borderId="669" xfId="11" applyNumberFormat="1" applyFont="1" applyFill="1" applyBorder="1" applyAlignment="1">
      <alignment horizontal="right" vertical="center"/>
    </xf>
    <xf numFmtId="181" fontId="6" fillId="0" borderId="687" xfId="11" applyNumberFormat="1" applyFont="1" applyFill="1" applyBorder="1" applyAlignment="1">
      <alignment vertical="center"/>
    </xf>
    <xf numFmtId="181" fontId="6" fillId="0" borderId="675" xfId="11" applyNumberFormat="1" applyFont="1" applyFill="1" applyBorder="1" applyAlignment="1">
      <alignment vertical="center"/>
    </xf>
    <xf numFmtId="38" fontId="6" fillId="0" borderId="687" xfId="1" applyFont="1" applyFill="1" applyBorder="1" applyAlignment="1"/>
    <xf numFmtId="181" fontId="6" fillId="0" borderId="692" xfId="11" applyNumberFormat="1" applyFont="1" applyFill="1" applyBorder="1" applyAlignment="1">
      <alignment vertical="center"/>
    </xf>
    <xf numFmtId="38" fontId="6" fillId="0" borderId="668" xfId="1" applyFont="1" applyFill="1" applyBorder="1" applyAlignment="1"/>
    <xf numFmtId="181" fontId="6" fillId="0" borderId="687" xfId="11" applyNumberFormat="1" applyFont="1" applyFill="1" applyBorder="1"/>
    <xf numFmtId="181" fontId="6" fillId="0" borderId="675" xfId="11" applyNumberFormat="1" applyFont="1" applyFill="1" applyBorder="1"/>
    <xf numFmtId="183" fontId="6" fillId="0" borderId="668" xfId="0" applyNumberFormat="1" applyFont="1" applyFill="1" applyBorder="1">
      <alignment vertical="center"/>
    </xf>
    <xf numFmtId="38" fontId="6" fillId="0" borderId="687" xfId="1" applyFont="1" applyFill="1" applyBorder="1" applyAlignment="1">
      <alignment horizontal="right" vertical="center"/>
    </xf>
    <xf numFmtId="183" fontId="6" fillId="0" borderId="687" xfId="0" applyNumberFormat="1" applyFont="1" applyFill="1" applyBorder="1">
      <alignment vertical="center"/>
    </xf>
    <xf numFmtId="183" fontId="6" fillId="0" borderId="688" xfId="0" applyNumberFormat="1" applyFont="1" applyFill="1" applyBorder="1">
      <alignment vertical="center"/>
    </xf>
    <xf numFmtId="183" fontId="6" fillId="0" borderId="688" xfId="11" applyNumberFormat="1" applyFont="1" applyFill="1" applyBorder="1" applyAlignment="1">
      <alignment horizontal="right" vertical="center"/>
    </xf>
    <xf numFmtId="181" fontId="6" fillId="0" borderId="694" xfId="11" applyNumberFormat="1" applyFont="1" applyFill="1" applyBorder="1" applyAlignment="1">
      <alignment vertical="center"/>
    </xf>
    <xf numFmtId="3" fontId="5" fillId="0" borderId="667" xfId="3" applyNumberFormat="1" applyFont="1" applyFill="1" applyBorder="1" applyAlignment="1">
      <alignment horizontal="center" vertical="center"/>
    </xf>
    <xf numFmtId="181" fontId="6" fillId="0" borderId="675" xfId="3" applyNumberFormat="1" applyFont="1" applyFill="1" applyBorder="1" applyAlignment="1">
      <alignment vertical="center"/>
    </xf>
    <xf numFmtId="2" fontId="6" fillId="0" borderId="675" xfId="3" applyNumberFormat="1" applyFont="1" applyFill="1" applyBorder="1" applyAlignment="1">
      <alignment vertical="center"/>
    </xf>
    <xf numFmtId="3" fontId="32" fillId="0" borderId="668" xfId="3" applyNumberFormat="1" applyFont="1" applyFill="1" applyBorder="1" applyAlignment="1">
      <alignment vertical="center"/>
    </xf>
    <xf numFmtId="3" fontId="6" fillId="0" borderId="676" xfId="3" applyNumberFormat="1" applyFont="1" applyFill="1" applyBorder="1" applyAlignment="1">
      <alignment vertical="center"/>
    </xf>
    <xf numFmtId="194" fontId="6" fillId="0" borderId="675" xfId="3" applyNumberFormat="1" applyFont="1" applyFill="1" applyBorder="1" applyAlignment="1">
      <alignment vertical="center"/>
    </xf>
    <xf numFmtId="38" fontId="6" fillId="0" borderId="669" xfId="1" applyFont="1" applyFill="1" applyBorder="1" applyAlignment="1">
      <alignment vertical="center"/>
    </xf>
    <xf numFmtId="181" fontId="6" fillId="0" borderId="675" xfId="6" quotePrefix="1" applyNumberFormat="1" applyFont="1" applyFill="1" applyBorder="1" applyAlignment="1">
      <alignment horizontal="right" vertical="center"/>
    </xf>
    <xf numFmtId="38" fontId="5" fillId="0" borderId="668" xfId="1" applyFont="1" applyFill="1" applyBorder="1" applyAlignment="1">
      <alignment vertical="center"/>
    </xf>
    <xf numFmtId="38" fontId="5" fillId="0" borderId="521" xfId="1" quotePrefix="1" applyFont="1" applyFill="1" applyBorder="1" applyAlignment="1">
      <alignment horizontal="right" vertical="center"/>
    </xf>
    <xf numFmtId="0" fontId="0" fillId="0" borderId="0" xfId="0" applyBorder="1" applyAlignment="1">
      <alignment vertical="center"/>
    </xf>
    <xf numFmtId="184" fontId="5" fillId="0" borderId="663" xfId="2" applyNumberFormat="1" applyFont="1" applyFill="1" applyBorder="1" applyAlignment="1">
      <alignment vertical="center"/>
    </xf>
    <xf numFmtId="184" fontId="5" fillId="0" borderId="570" xfId="2" applyNumberFormat="1" applyFont="1" applyFill="1" applyBorder="1" applyAlignment="1">
      <alignment vertical="center"/>
    </xf>
    <xf numFmtId="3" fontId="5" fillId="0" borderId="570" xfId="2" applyNumberFormat="1" applyFont="1" applyFill="1" applyBorder="1" applyAlignment="1">
      <alignment vertical="center"/>
    </xf>
    <xf numFmtId="184" fontId="5" fillId="0" borderId="497" xfId="2" applyNumberFormat="1" applyFont="1" applyFill="1" applyBorder="1" applyAlignment="1">
      <alignment vertical="center"/>
    </xf>
    <xf numFmtId="190" fontId="5" fillId="0" borderId="287" xfId="6" quotePrefix="1" applyNumberFormat="1" applyFont="1" applyFill="1" applyBorder="1" applyAlignment="1">
      <alignment horizontal="right" vertical="center"/>
    </xf>
    <xf numFmtId="38" fontId="5" fillId="0" borderId="287" xfId="1" quotePrefix="1" applyFont="1" applyFill="1" applyBorder="1" applyAlignment="1">
      <alignment horizontal="right" vertical="center"/>
    </xf>
    <xf numFmtId="190" fontId="5" fillId="0" borderId="23" xfId="6" quotePrefix="1" applyNumberFormat="1" applyFont="1" applyFill="1" applyBorder="1" applyAlignment="1">
      <alignment horizontal="right" vertical="center"/>
    </xf>
    <xf numFmtId="190" fontId="5" fillId="0" borderId="539" xfId="6" quotePrefix="1" applyNumberFormat="1" applyFont="1" applyFill="1" applyBorder="1" applyAlignment="1">
      <alignment horizontal="right" vertical="center"/>
    </xf>
    <xf numFmtId="190" fontId="5" fillId="0" borderId="487" xfId="6" quotePrefix="1" applyNumberFormat="1" applyFont="1" applyFill="1" applyBorder="1" applyAlignment="1">
      <alignment horizontal="right" vertical="center"/>
    </xf>
    <xf numFmtId="184" fontId="6" fillId="0" borderId="570" xfId="6" applyNumberFormat="1" applyFont="1" applyFill="1" applyBorder="1" applyAlignment="1">
      <alignment vertical="center"/>
    </xf>
    <xf numFmtId="184" fontId="6" fillId="0" borderId="550" xfId="6" applyNumberFormat="1" applyFont="1" applyFill="1" applyBorder="1" applyAlignment="1">
      <alignment vertical="center"/>
    </xf>
    <xf numFmtId="184" fontId="6" fillId="0" borderId="615" xfId="6" applyNumberFormat="1" applyFont="1" applyFill="1" applyBorder="1" applyAlignment="1">
      <alignment vertical="center"/>
    </xf>
    <xf numFmtId="38" fontId="6" fillId="0" borderId="53" xfId="1" applyFont="1" applyFill="1" applyBorder="1" applyAlignment="1">
      <alignment vertical="center"/>
    </xf>
    <xf numFmtId="184" fontId="6" fillId="0" borderId="349" xfId="6" applyNumberFormat="1" applyFont="1" applyFill="1" applyBorder="1" applyAlignment="1">
      <alignment vertical="center"/>
    </xf>
    <xf numFmtId="38" fontId="6" fillId="0" borderId="349" xfId="1" applyFont="1" applyFill="1" applyBorder="1" applyAlignment="1">
      <alignment vertical="center"/>
    </xf>
    <xf numFmtId="184" fontId="6" fillId="0" borderId="616" xfId="6" applyNumberFormat="1" applyFont="1" applyFill="1" applyBorder="1" applyAlignment="1">
      <alignment vertical="center"/>
    </xf>
    <xf numFmtId="38" fontId="6" fillId="0" borderId="659" xfId="1" applyFont="1" applyFill="1" applyBorder="1" applyAlignment="1">
      <alignment vertical="center"/>
    </xf>
    <xf numFmtId="184" fontId="6" fillId="0" borderId="648" xfId="6" applyNumberFormat="1" applyFont="1" applyFill="1" applyBorder="1" applyAlignment="1">
      <alignment vertical="center"/>
    </xf>
    <xf numFmtId="38" fontId="6" fillId="0" borderId="648" xfId="1" applyFont="1" applyFill="1" applyBorder="1" applyAlignment="1">
      <alignment vertical="center"/>
    </xf>
    <xf numFmtId="184" fontId="6" fillId="0" borderId="662" xfId="6" applyNumberFormat="1" applyFont="1" applyFill="1" applyBorder="1" applyAlignment="1">
      <alignment vertical="center"/>
    </xf>
    <xf numFmtId="184" fontId="6" fillId="0" borderId="663" xfId="6" applyNumberFormat="1" applyFont="1" applyFill="1" applyBorder="1" applyAlignment="1">
      <alignment vertical="center"/>
    </xf>
    <xf numFmtId="38" fontId="6" fillId="0" borderId="355" xfId="1" applyFont="1" applyFill="1" applyBorder="1" applyAlignment="1">
      <alignment vertical="center"/>
    </xf>
    <xf numFmtId="38" fontId="6" fillId="0" borderId="695" xfId="1" applyFont="1" applyFill="1" applyBorder="1" applyAlignment="1">
      <alignment vertical="center"/>
    </xf>
    <xf numFmtId="38" fontId="6" fillId="0" borderId="696" xfId="1" applyFont="1" applyFill="1" applyBorder="1" applyAlignment="1">
      <alignment vertical="center"/>
    </xf>
    <xf numFmtId="38" fontId="6" fillId="0" borderId="697" xfId="1" applyFont="1" applyFill="1" applyBorder="1" applyAlignment="1">
      <alignment vertical="center"/>
    </xf>
    <xf numFmtId="184" fontId="6" fillId="0" borderId="698" xfId="6" applyNumberFormat="1" applyFont="1" applyFill="1" applyBorder="1" applyAlignment="1">
      <alignment vertical="center"/>
    </xf>
    <xf numFmtId="186" fontId="6" fillId="0" borderId="212" xfId="6" applyNumberFormat="1" applyFont="1" applyFill="1" applyBorder="1" applyAlignment="1">
      <alignment horizontal="right" vertical="center"/>
    </xf>
    <xf numFmtId="38" fontId="6" fillId="0" borderId="624" xfId="1" applyFont="1" applyFill="1" applyBorder="1" applyAlignment="1">
      <alignment vertical="center"/>
    </xf>
    <xf numFmtId="38" fontId="6" fillId="0" borderId="324" xfId="1" applyFont="1" applyFill="1" applyBorder="1" applyAlignment="1">
      <alignment vertical="center"/>
    </xf>
    <xf numFmtId="38" fontId="6" fillId="0" borderId="634" xfId="1" applyFont="1" applyFill="1" applyBorder="1" applyAlignment="1">
      <alignment vertical="center"/>
    </xf>
    <xf numFmtId="184" fontId="6" fillId="0" borderId="634" xfId="6" applyNumberFormat="1" applyFont="1" applyFill="1" applyBorder="1" applyAlignment="1">
      <alignment vertical="center"/>
    </xf>
    <xf numFmtId="184" fontId="6" fillId="0" borderId="339" xfId="6" applyNumberFormat="1" applyFont="1" applyFill="1" applyBorder="1" applyAlignment="1">
      <alignment vertical="center"/>
    </xf>
    <xf numFmtId="38" fontId="6" fillId="0" borderId="633" xfId="1" applyFont="1" applyFill="1" applyBorder="1" applyAlignment="1">
      <alignment vertical="center"/>
    </xf>
    <xf numFmtId="184" fontId="6" fillId="0" borderId="141" xfId="6" applyNumberFormat="1" applyFont="1" applyFill="1" applyBorder="1" applyAlignment="1">
      <alignment vertical="center"/>
    </xf>
    <xf numFmtId="38" fontId="6" fillId="0" borderId="699" xfId="1" applyFont="1" applyFill="1" applyBorder="1" applyAlignment="1">
      <alignment vertical="center"/>
    </xf>
    <xf numFmtId="181" fontId="6" fillId="0" borderId="698" xfId="4" applyNumberFormat="1" applyFont="1" applyFill="1" applyBorder="1" applyAlignment="1">
      <alignment horizontal="right" vertical="center"/>
    </xf>
    <xf numFmtId="184" fontId="6" fillId="0" borderId="109" xfId="4" applyNumberFormat="1" applyFont="1" applyFill="1" applyBorder="1" applyAlignment="1">
      <alignment vertical="center"/>
    </xf>
    <xf numFmtId="184" fontId="6" fillId="0" borderId="700" xfId="4" applyNumberFormat="1" applyFont="1" applyFill="1" applyBorder="1" applyAlignment="1">
      <alignment vertical="center"/>
    </xf>
    <xf numFmtId="178" fontId="6" fillId="0" borderId="109" xfId="4" applyNumberFormat="1" applyFont="1" applyFill="1" applyBorder="1" applyAlignment="1">
      <alignment horizontal="right" vertical="center"/>
    </xf>
    <xf numFmtId="181" fontId="6" fillId="0" borderId="497" xfId="4" applyNumberFormat="1" applyFont="1" applyFill="1" applyBorder="1" applyAlignment="1">
      <alignment horizontal="right" vertical="center"/>
    </xf>
    <xf numFmtId="181" fontId="5" fillId="0" borderId="540" xfId="11" applyNumberFormat="1" applyFont="1" applyFill="1" applyBorder="1" applyAlignment="1">
      <alignment vertical="center"/>
    </xf>
    <xf numFmtId="181" fontId="5" fillId="0" borderId="540" xfId="11" applyNumberFormat="1" applyFont="1" applyFill="1" applyBorder="1" applyAlignment="1">
      <alignment horizontal="right" vertical="center"/>
    </xf>
    <xf numFmtId="181" fontId="5" fillId="0" borderId="698" xfId="11" applyNumberFormat="1" applyFont="1" applyFill="1" applyBorder="1" applyAlignment="1">
      <alignment vertical="center"/>
    </xf>
    <xf numFmtId="3" fontId="5" fillId="0" borderId="493" xfId="11" applyNumberFormat="1" applyFont="1" applyFill="1" applyBorder="1" applyAlignment="1">
      <alignment horizontal="right" vertical="center"/>
    </xf>
    <xf numFmtId="181" fontId="5" fillId="0" borderId="109" xfId="11" applyNumberFormat="1" applyFont="1" applyFill="1" applyBorder="1" applyAlignment="1">
      <alignment vertical="center"/>
    </xf>
    <xf numFmtId="183" fontId="5" fillId="0" borderId="109" xfId="0" applyNumberFormat="1" applyFont="1" applyFill="1" applyBorder="1">
      <alignment vertical="center"/>
    </xf>
    <xf numFmtId="181" fontId="5" fillId="0" borderId="109" xfId="11" applyNumberFormat="1" applyFont="1" applyFill="1" applyBorder="1" applyAlignment="1">
      <alignment horizontal="right" vertical="center"/>
    </xf>
    <xf numFmtId="181" fontId="5" fillId="0" borderId="497" xfId="11" applyNumberFormat="1" applyFont="1" applyFill="1" applyBorder="1" applyAlignment="1">
      <alignment vertical="center"/>
    </xf>
    <xf numFmtId="3" fontId="5" fillId="0" borderId="9" xfId="11" applyNumberFormat="1" applyFont="1" applyFill="1" applyBorder="1" applyAlignment="1">
      <alignment horizontal="right" vertical="center"/>
    </xf>
    <xf numFmtId="181" fontId="5" fillId="0" borderId="550" xfId="11" applyNumberFormat="1" applyFont="1" applyFill="1" applyBorder="1" applyAlignment="1">
      <alignment vertical="center"/>
    </xf>
    <xf numFmtId="181" fontId="5" fillId="0" borderId="550" xfId="11" applyNumberFormat="1" applyFont="1" applyFill="1" applyBorder="1" applyAlignment="1">
      <alignment horizontal="right" vertical="center"/>
    </xf>
    <xf numFmtId="181" fontId="5" fillId="0" borderId="616" xfId="11" applyNumberFormat="1" applyFont="1" applyFill="1" applyBorder="1" applyAlignment="1">
      <alignment vertical="center"/>
    </xf>
    <xf numFmtId="0" fontId="0" fillId="0" borderId="0" xfId="0" applyBorder="1" applyAlignment="1">
      <alignment vertical="center"/>
    </xf>
    <xf numFmtId="183" fontId="5" fillId="0" borderId="699" xfId="0" applyNumberFormat="1" applyFont="1" applyFill="1" applyBorder="1" applyAlignment="1">
      <alignment horizontal="right" vertical="center"/>
    </xf>
    <xf numFmtId="3" fontId="5" fillId="0" borderId="703" xfId="2" applyNumberFormat="1" applyFont="1" applyFill="1" applyBorder="1" applyAlignment="1">
      <alignment vertical="center"/>
    </xf>
    <xf numFmtId="184" fontId="5" fillId="0" borderId="704" xfId="2" applyNumberFormat="1" applyFont="1" applyFill="1" applyBorder="1" applyAlignment="1">
      <alignment vertical="center"/>
    </xf>
    <xf numFmtId="3" fontId="5" fillId="0" borderId="704" xfId="2" applyNumberFormat="1" applyFont="1" applyFill="1" applyBorder="1" applyAlignment="1">
      <alignment vertical="center"/>
    </xf>
    <xf numFmtId="184" fontId="5" fillId="0" borderId="698" xfId="2" applyNumberFormat="1" applyFont="1" applyFill="1" applyBorder="1" applyAlignment="1">
      <alignment vertical="center"/>
    </xf>
    <xf numFmtId="186" fontId="6" fillId="2" borderId="507" xfId="6" applyNumberFormat="1" applyFont="1" applyFill="1" applyBorder="1" applyAlignment="1">
      <alignment horizontal="right" vertical="center"/>
    </xf>
    <xf numFmtId="38" fontId="6" fillId="2" borderId="355" xfId="1" applyFont="1" applyFill="1" applyBorder="1" applyAlignment="1">
      <alignment vertical="center"/>
    </xf>
    <xf numFmtId="184" fontId="6" fillId="2" borderId="570" xfId="6" applyNumberFormat="1" applyFont="1" applyFill="1" applyBorder="1" applyAlignment="1">
      <alignment vertical="center"/>
    </xf>
    <xf numFmtId="38" fontId="6" fillId="2" borderId="696" xfId="1" applyFont="1" applyFill="1" applyBorder="1" applyAlignment="1">
      <alignment vertical="center"/>
    </xf>
    <xf numFmtId="184" fontId="6" fillId="2" borderId="419" xfId="6" applyNumberFormat="1" applyFont="1" applyFill="1" applyBorder="1" applyAlignment="1">
      <alignment vertical="center"/>
    </xf>
    <xf numFmtId="38" fontId="6" fillId="2" borderId="697" xfId="1" applyFont="1" applyFill="1" applyBorder="1" applyAlignment="1">
      <alignment vertical="center"/>
    </xf>
    <xf numFmtId="184" fontId="6" fillId="2" borderId="497" xfId="6" applyNumberFormat="1" applyFont="1" applyFill="1" applyBorder="1" applyAlignment="1">
      <alignment vertical="center"/>
    </xf>
    <xf numFmtId="186" fontId="6" fillId="2" borderId="230" xfId="6" applyNumberFormat="1" applyFont="1" applyFill="1" applyBorder="1" applyAlignment="1">
      <alignment horizontal="right" vertical="center"/>
    </xf>
    <xf numFmtId="38" fontId="6" fillId="2" borderId="9" xfId="1" applyFont="1" applyFill="1" applyBorder="1" applyAlignment="1">
      <alignment vertical="center"/>
    </xf>
    <xf numFmtId="38" fontId="6" fillId="2" borderId="550" xfId="1" applyFont="1" applyFill="1" applyBorder="1" applyAlignment="1">
      <alignment vertical="center"/>
    </xf>
    <xf numFmtId="184" fontId="6" fillId="2" borderId="550" xfId="6" applyNumberFormat="1" applyFont="1" applyFill="1" applyBorder="1" applyAlignment="1">
      <alignment vertical="center"/>
    </xf>
    <xf numFmtId="184" fontId="6" fillId="2" borderId="615" xfId="6" applyNumberFormat="1" applyFont="1" applyFill="1" applyBorder="1" applyAlignment="1">
      <alignment vertical="center"/>
    </xf>
    <xf numFmtId="38" fontId="6" fillId="2" borderId="551" xfId="1" applyFont="1" applyFill="1" applyBorder="1" applyAlignment="1">
      <alignment vertical="center"/>
    </xf>
    <xf numFmtId="184" fontId="6" fillId="2" borderId="616" xfId="6" applyNumberFormat="1" applyFont="1" applyFill="1" applyBorder="1" applyAlignment="1">
      <alignment vertical="center"/>
    </xf>
    <xf numFmtId="184" fontId="6" fillId="0" borderId="704" xfId="6" applyNumberFormat="1" applyFont="1" applyFill="1" applyBorder="1" applyAlignment="1">
      <alignment vertical="center"/>
    </xf>
    <xf numFmtId="38" fontId="6" fillId="0" borderId="704" xfId="1" applyFont="1" applyFill="1" applyBorder="1" applyAlignment="1">
      <alignment vertical="center"/>
    </xf>
    <xf numFmtId="184" fontId="6" fillId="0" borderId="705" xfId="6" applyNumberFormat="1" applyFont="1" applyFill="1" applyBorder="1" applyAlignment="1">
      <alignment vertical="center"/>
    </xf>
    <xf numFmtId="184" fontId="6" fillId="2" borderId="704" xfId="6" applyNumberFormat="1" applyFont="1" applyFill="1" applyBorder="1" applyAlignment="1">
      <alignment vertical="center"/>
    </xf>
    <xf numFmtId="184" fontId="6" fillId="0" borderId="635" xfId="6" applyNumberFormat="1" applyFont="1" applyFill="1" applyBorder="1" applyAlignment="1">
      <alignment vertical="center"/>
    </xf>
    <xf numFmtId="183" fontId="6" fillId="0" borderId="703" xfId="4" applyNumberFormat="1" applyFont="1" applyFill="1" applyBorder="1" applyAlignment="1">
      <alignment vertical="center"/>
    </xf>
    <xf numFmtId="184" fontId="6" fillId="0" borderId="704" xfId="4" applyNumberFormat="1" applyFont="1" applyFill="1" applyBorder="1" applyAlignment="1">
      <alignment vertical="center"/>
    </xf>
    <xf numFmtId="183" fontId="6" fillId="0" borderId="705" xfId="5" applyNumberFormat="1" applyFont="1" applyFill="1" applyBorder="1" applyAlignment="1">
      <alignment horizontal="right" vertical="center"/>
    </xf>
    <xf numFmtId="178" fontId="6" fillId="0" borderId="704" xfId="4" applyNumberFormat="1" applyFont="1" applyFill="1" applyBorder="1" applyAlignment="1">
      <alignment horizontal="right" vertical="center"/>
    </xf>
    <xf numFmtId="38" fontId="5" fillId="0" borderId="704" xfId="1" applyFont="1" applyFill="1" applyBorder="1" applyAlignment="1">
      <alignment vertical="center"/>
    </xf>
    <xf numFmtId="3" fontId="5" fillId="0" borderId="699" xfId="11" applyNumberFormat="1" applyFont="1" applyFill="1" applyBorder="1" applyAlignment="1">
      <alignment horizontal="right" vertical="center"/>
    </xf>
    <xf numFmtId="181" fontId="5" fillId="0" borderId="704" xfId="11" applyNumberFormat="1" applyFont="1" applyFill="1" applyBorder="1" applyAlignment="1">
      <alignment vertical="center"/>
    </xf>
    <xf numFmtId="183" fontId="5" fillId="0" borderId="704" xfId="0" applyNumberFormat="1" applyFont="1" applyFill="1" applyBorder="1">
      <alignment vertical="center"/>
    </xf>
    <xf numFmtId="181" fontId="5" fillId="0" borderId="704" xfId="11" applyNumberFormat="1" applyFont="1" applyFill="1" applyBorder="1" applyAlignment="1">
      <alignment horizontal="right" vertical="center"/>
    </xf>
    <xf numFmtId="183" fontId="5" fillId="0" borderId="514" xfId="0" applyNumberFormat="1" applyFont="1" applyFill="1" applyBorder="1" applyAlignment="1">
      <alignment horizontal="right" vertical="center"/>
    </xf>
    <xf numFmtId="38" fontId="5" fillId="0" borderId="400" xfId="1" applyFont="1" applyFill="1" applyBorder="1" applyAlignment="1">
      <alignment vertical="center"/>
    </xf>
    <xf numFmtId="38" fontId="5" fillId="0" borderId="570" xfId="1" applyFont="1" applyFill="1" applyBorder="1" applyAlignment="1">
      <alignment vertical="center"/>
    </xf>
    <xf numFmtId="38" fontId="5" fillId="0" borderId="571" xfId="1" applyFont="1" applyFill="1" applyBorder="1" applyAlignment="1">
      <alignment vertical="center"/>
    </xf>
    <xf numFmtId="3" fontId="5" fillId="0" borderId="646" xfId="2" applyNumberFormat="1" applyFont="1" applyFill="1" applyBorder="1" applyAlignment="1">
      <alignment vertical="center"/>
    </xf>
    <xf numFmtId="186" fontId="5" fillId="0" borderId="212" xfId="6" applyNumberFormat="1" applyFont="1" applyFill="1" applyBorder="1" applyAlignment="1">
      <alignment horizontal="right" vertical="center"/>
    </xf>
    <xf numFmtId="183" fontId="6" fillId="0" borderId="646" xfId="4" applyNumberFormat="1" applyFont="1" applyFill="1" applyBorder="1" applyAlignment="1">
      <alignment vertical="center"/>
    </xf>
    <xf numFmtId="183" fontId="6" fillId="0" borderId="552" xfId="5" applyNumberFormat="1" applyFont="1" applyFill="1" applyBorder="1" applyAlignment="1">
      <alignment horizontal="right" vertical="center"/>
    </xf>
    <xf numFmtId="38" fontId="6" fillId="0" borderId="643" xfId="1" applyNumberFormat="1" applyFont="1" applyFill="1" applyBorder="1" applyAlignment="1">
      <alignment horizontal="right" vertical="center"/>
    </xf>
    <xf numFmtId="184" fontId="5" fillId="0" borderId="570" xfId="4" applyNumberFormat="1" applyFont="1" applyFill="1" applyBorder="1" applyAlignment="1">
      <alignment vertical="center"/>
    </xf>
    <xf numFmtId="182" fontId="5" fillId="0" borderId="570" xfId="10" applyNumberFormat="1" applyFont="1" applyFill="1" applyBorder="1" applyAlignment="1">
      <alignment vertical="center"/>
    </xf>
    <xf numFmtId="189" fontId="5" fillId="0" borderId="570" xfId="10" applyNumberFormat="1" applyFont="1" applyFill="1" applyBorder="1" applyAlignment="1">
      <alignment vertical="center"/>
    </xf>
    <xf numFmtId="184" fontId="5" fillId="0" borderId="515" xfId="4" applyNumberFormat="1" applyFont="1" applyFill="1" applyBorder="1" applyAlignment="1">
      <alignment vertical="center"/>
    </xf>
    <xf numFmtId="0" fontId="0" fillId="0" borderId="0" xfId="0" applyBorder="1" applyAlignment="1">
      <alignment vertical="center"/>
    </xf>
    <xf numFmtId="0" fontId="5" fillId="0" borderId="654" xfId="0" applyFont="1" applyFill="1" applyBorder="1" applyAlignment="1">
      <alignment horizontal="center" vertical="center"/>
    </xf>
    <xf numFmtId="183" fontId="5" fillId="0" borderId="699" xfId="0" applyNumberFormat="1" applyFont="1" applyFill="1" applyBorder="1">
      <alignment vertical="center"/>
    </xf>
    <xf numFmtId="184" fontId="5" fillId="0" borderId="661" xfId="0" applyNumberFormat="1" applyFont="1" applyFill="1" applyBorder="1">
      <alignment vertical="center"/>
    </xf>
    <xf numFmtId="196" fontId="5" fillId="0" borderId="665" xfId="0" applyNumberFormat="1" applyFont="1" applyFill="1" applyBorder="1">
      <alignment vertical="center"/>
    </xf>
    <xf numFmtId="196" fontId="5" fillId="0" borderId="706" xfId="0" applyNumberFormat="1" applyFont="1" applyFill="1" applyBorder="1">
      <alignment vertical="center"/>
    </xf>
    <xf numFmtId="183" fontId="5" fillId="0" borderId="687" xfId="0" applyNumberFormat="1" applyFont="1" applyFill="1" applyBorder="1">
      <alignment vertical="center"/>
    </xf>
    <xf numFmtId="196" fontId="5" fillId="0" borderId="689" xfId="0" applyNumberFormat="1" applyFont="1" applyFill="1" applyBorder="1">
      <alignment vertical="center"/>
    </xf>
    <xf numFmtId="183" fontId="5" fillId="0" borderId="699" xfId="0" applyNumberFormat="1" applyFont="1" applyFill="1" applyBorder="1" applyAlignment="1">
      <alignment vertical="center"/>
    </xf>
    <xf numFmtId="181" fontId="5" fillId="0" borderId="661" xfId="4" applyNumberFormat="1" applyFont="1" applyFill="1" applyBorder="1"/>
    <xf numFmtId="181" fontId="5" fillId="0" borderId="707" xfId="4" applyNumberFormat="1" applyFont="1" applyFill="1" applyBorder="1"/>
    <xf numFmtId="183" fontId="5" fillId="0" borderId="21" xfId="0" applyNumberFormat="1" applyFont="1" applyFill="1" applyBorder="1" applyAlignment="1">
      <alignment horizontal="right" vertical="center"/>
    </xf>
    <xf numFmtId="181" fontId="5" fillId="0" borderId="634" xfId="0" applyNumberFormat="1" applyFont="1" applyFill="1" applyBorder="1" applyAlignment="1">
      <alignment horizontal="right" vertical="center"/>
    </xf>
    <xf numFmtId="183" fontId="5" fillId="0" borderId="634" xfId="0" applyNumberFormat="1" applyFont="1" applyFill="1" applyBorder="1" applyAlignment="1">
      <alignment horizontal="right" vertical="center"/>
    </xf>
    <xf numFmtId="181" fontId="5" fillId="0" borderId="635" xfId="0" applyNumberFormat="1" applyFont="1" applyFill="1" applyBorder="1" applyAlignment="1">
      <alignment horizontal="right" vertical="center"/>
    </xf>
    <xf numFmtId="183" fontId="5" fillId="0" borderId="21" xfId="4" applyNumberFormat="1" applyFont="1" applyFill="1" applyBorder="1" applyAlignment="1">
      <alignment horizontal="right"/>
    </xf>
    <xf numFmtId="178" fontId="5" fillId="0" borderId="157" xfId="4" applyNumberFormat="1" applyFont="1" applyFill="1" applyBorder="1" applyAlignment="1">
      <alignment horizontal="right"/>
    </xf>
    <xf numFmtId="184" fontId="5" fillId="0" borderId="634" xfId="2" applyNumberFormat="1" applyFont="1" applyFill="1" applyBorder="1" applyAlignment="1">
      <alignment vertical="center"/>
    </xf>
    <xf numFmtId="3" fontId="5" fillId="0" borderId="634" xfId="2" applyNumberFormat="1" applyFont="1" applyFill="1" applyBorder="1" applyAlignment="1">
      <alignment vertical="center"/>
    </xf>
    <xf numFmtId="184" fontId="5" fillId="0" borderId="635" xfId="2" applyNumberFormat="1" applyFont="1" applyFill="1" applyBorder="1" applyAlignment="1">
      <alignment vertical="center"/>
    </xf>
    <xf numFmtId="38" fontId="5" fillId="0" borderId="1" xfId="1" applyFont="1" applyFill="1" applyBorder="1" applyAlignment="1">
      <alignment horizontal="right" vertical="center"/>
    </xf>
    <xf numFmtId="38" fontId="5" fillId="0" borderId="21" xfId="1" applyFont="1" applyFill="1" applyBorder="1" applyAlignment="1">
      <alignment vertical="center"/>
    </xf>
    <xf numFmtId="181" fontId="5" fillId="0" borderId="634" xfId="6" quotePrefix="1" applyNumberFormat="1" applyFont="1" applyFill="1" applyBorder="1" applyAlignment="1">
      <alignment horizontal="right" vertical="center"/>
    </xf>
    <xf numFmtId="38" fontId="5" fillId="0" borderId="634" xfId="1" quotePrefix="1" applyFont="1" applyFill="1" applyBorder="1" applyAlignment="1">
      <alignment horizontal="right" vertical="center"/>
    </xf>
    <xf numFmtId="181" fontId="5" fillId="0" borderId="635" xfId="6" quotePrefix="1" applyNumberFormat="1" applyFont="1" applyFill="1" applyBorder="1" applyAlignment="1">
      <alignment horizontal="right" vertical="center"/>
    </xf>
    <xf numFmtId="38" fontId="6" fillId="0" borderId="21" xfId="1" applyFont="1" applyFill="1" applyBorder="1" applyAlignment="1">
      <alignment vertical="center"/>
    </xf>
    <xf numFmtId="38" fontId="6" fillId="0" borderId="568" xfId="1" applyFont="1" applyFill="1" applyBorder="1" applyAlignment="1">
      <alignment vertical="center"/>
    </xf>
    <xf numFmtId="184" fontId="6" fillId="0" borderId="568" xfId="6" applyNumberFormat="1" applyFont="1" applyFill="1" applyBorder="1" applyAlignment="1">
      <alignment vertical="center"/>
    </xf>
    <xf numFmtId="184" fontId="6" fillId="0" borderId="569" xfId="6" applyNumberFormat="1" applyFont="1" applyFill="1" applyBorder="1" applyAlignment="1">
      <alignment vertical="center"/>
    </xf>
    <xf numFmtId="181" fontId="6" fillId="0" borderId="635" xfId="6" quotePrefix="1" applyNumberFormat="1" applyFont="1" applyFill="1" applyBorder="1" applyAlignment="1">
      <alignment horizontal="right" vertical="center"/>
    </xf>
    <xf numFmtId="183" fontId="5" fillId="0" borderId="634" xfId="1" applyNumberFormat="1" applyFont="1" applyFill="1" applyBorder="1" applyAlignment="1" applyProtection="1">
      <alignment vertical="center"/>
    </xf>
    <xf numFmtId="181" fontId="5" fillId="0" borderId="635" xfId="1" applyNumberFormat="1" applyFont="1" applyFill="1" applyBorder="1" applyAlignment="1" applyProtection="1">
      <alignment horizontal="right" vertical="center"/>
    </xf>
    <xf numFmtId="183" fontId="5" fillId="0" borderId="20" xfId="3" applyNumberFormat="1" applyFont="1" applyFill="1" applyBorder="1" applyAlignment="1">
      <alignment vertical="center"/>
    </xf>
    <xf numFmtId="181" fontId="5" fillId="0" borderId="679" xfId="3" applyNumberFormat="1" applyFont="1" applyFill="1" applyBorder="1" applyAlignment="1">
      <alignment vertical="center"/>
    </xf>
    <xf numFmtId="183" fontId="5" fillId="0" borderId="0" xfId="3" applyNumberFormat="1" applyFont="1" applyFill="1" applyBorder="1" applyAlignment="1">
      <alignment vertical="center"/>
    </xf>
    <xf numFmtId="181" fontId="5" fillId="0" borderId="634" xfId="3" applyNumberFormat="1" applyFont="1" applyFill="1" applyBorder="1" applyAlignment="1">
      <alignment vertical="center"/>
    </xf>
    <xf numFmtId="183" fontId="5" fillId="0" borderId="157" xfId="3" applyNumberFormat="1" applyFont="1" applyFill="1" applyBorder="1" applyAlignment="1">
      <alignment vertical="center"/>
    </xf>
    <xf numFmtId="183" fontId="5" fillId="0" borderId="633" xfId="3" applyNumberFormat="1" applyFont="1" applyFill="1" applyBorder="1" applyAlignment="1">
      <alignment vertical="center"/>
    </xf>
    <xf numFmtId="183" fontId="5" fillId="0" borderId="634" xfId="3" applyNumberFormat="1" applyFont="1" applyFill="1" applyBorder="1" applyAlignment="1">
      <alignment vertical="center"/>
    </xf>
    <xf numFmtId="184" fontId="5" fillId="0" borderId="635" xfId="3" applyNumberFormat="1" applyFont="1" applyFill="1" applyBorder="1" applyAlignment="1">
      <alignment vertical="center"/>
    </xf>
    <xf numFmtId="183" fontId="5" fillId="0" borderId="633" xfId="1" applyNumberFormat="1" applyFont="1" applyFill="1" applyBorder="1" applyAlignment="1" applyProtection="1">
      <alignment horizontal="right" vertical="center"/>
    </xf>
    <xf numFmtId="181" fontId="5" fillId="0" borderId="633" xfId="1" applyNumberFormat="1" applyFont="1" applyFill="1" applyBorder="1" applyAlignment="1" applyProtection="1">
      <alignment horizontal="right" vertical="center"/>
    </xf>
    <xf numFmtId="181" fontId="5" fillId="0" borderId="634" xfId="1" applyNumberFormat="1" applyFont="1" applyFill="1" applyBorder="1" applyAlignment="1" applyProtection="1">
      <alignment horizontal="right" vertical="center"/>
    </xf>
    <xf numFmtId="183" fontId="5" fillId="0" borderId="157" xfId="1" applyNumberFormat="1" applyFont="1" applyFill="1" applyBorder="1" applyAlignment="1" applyProtection="1">
      <alignment vertical="center"/>
    </xf>
    <xf numFmtId="38" fontId="5" fillId="0" borderId="634" xfId="1" applyFont="1" applyFill="1" applyBorder="1" applyAlignment="1" applyProtection="1">
      <alignment horizontal="right" vertical="center"/>
    </xf>
    <xf numFmtId="183" fontId="5" fillId="0" borderId="551" xfId="1" applyNumberFormat="1" applyFont="1" applyFill="1" applyBorder="1" applyAlignment="1" applyProtection="1">
      <alignment horizontal="right" vertical="center"/>
    </xf>
    <xf numFmtId="183" fontId="5" fillId="0" borderId="430" xfId="1" applyNumberFormat="1" applyFont="1" applyFill="1" applyBorder="1" applyAlignment="1" applyProtection="1">
      <alignment horizontal="right" vertical="center"/>
    </xf>
    <xf numFmtId="183" fontId="5" fillId="0" borderId="231" xfId="1" applyNumberFormat="1" applyFont="1" applyFill="1" applyBorder="1" applyAlignment="1" applyProtection="1">
      <alignment vertical="center"/>
    </xf>
    <xf numFmtId="183" fontId="5" fillId="0" borderId="287" xfId="1" applyNumberFormat="1" applyFont="1" applyFill="1" applyBorder="1" applyAlignment="1" applyProtection="1">
      <alignment horizontal="right" vertical="center"/>
    </xf>
    <xf numFmtId="183" fontId="5" fillId="0" borderId="634" xfId="1" applyNumberFormat="1" applyFont="1" applyFill="1" applyBorder="1" applyAlignment="1" applyProtection="1">
      <alignment horizontal="right" vertical="center"/>
    </xf>
    <xf numFmtId="181" fontId="5" fillId="0" borderId="378" xfId="1" applyNumberFormat="1" applyFont="1" applyFill="1" applyBorder="1" applyAlignment="1" applyProtection="1">
      <alignment horizontal="right" vertical="center"/>
    </xf>
    <xf numFmtId="183" fontId="5" fillId="0" borderId="53"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450" xfId="1" applyFont="1" applyFill="1" applyBorder="1" applyAlignment="1" applyProtection="1">
      <alignment vertical="center"/>
    </xf>
    <xf numFmtId="181" fontId="6" fillId="0" borderId="634" xfId="1" applyNumberFormat="1" applyFont="1" applyFill="1" applyBorder="1" applyAlignment="1" applyProtection="1">
      <alignment vertical="center"/>
    </xf>
    <xf numFmtId="38" fontId="6" fillId="0" borderId="0" xfId="1" applyFont="1" applyFill="1" applyBorder="1" applyAlignment="1" applyProtection="1">
      <alignment vertical="center"/>
    </xf>
    <xf numFmtId="183" fontId="6" fillId="0" borderId="0" xfId="1" applyNumberFormat="1" applyFont="1" applyFill="1" applyBorder="1" applyAlignment="1" applyProtection="1">
      <alignment vertical="center"/>
    </xf>
    <xf numFmtId="181" fontId="6" fillId="0" borderId="635" xfId="1" applyNumberFormat="1" applyFont="1" applyFill="1" applyBorder="1" applyAlignment="1" applyProtection="1">
      <alignment vertical="center"/>
    </xf>
    <xf numFmtId="38" fontId="5" fillId="0" borderId="551" xfId="1" applyFont="1" applyFill="1" applyBorder="1" applyAlignment="1" applyProtection="1">
      <alignment vertical="center"/>
    </xf>
    <xf numFmtId="38" fontId="5" fillId="0" borderId="577" xfId="1" applyFont="1" applyFill="1" applyBorder="1" applyAlignment="1" applyProtection="1">
      <alignment vertical="center"/>
    </xf>
    <xf numFmtId="38" fontId="5" fillId="0" borderId="578" xfId="1" applyFont="1" applyFill="1" applyBorder="1" applyAlignment="1" applyProtection="1">
      <alignment vertical="center"/>
    </xf>
    <xf numFmtId="38" fontId="5" fillId="0" borderId="579" xfId="1" applyFont="1" applyFill="1" applyBorder="1" applyAlignment="1" applyProtection="1">
      <alignment vertical="center"/>
    </xf>
    <xf numFmtId="38" fontId="6" fillId="0" borderId="287" xfId="1" applyFont="1" applyFill="1" applyBorder="1" applyAlignment="1" applyProtection="1">
      <alignment vertical="center"/>
    </xf>
    <xf numFmtId="38" fontId="6" fillId="0" borderId="498" xfId="1" applyFont="1" applyFill="1" applyBorder="1" applyAlignment="1" applyProtection="1">
      <alignment vertical="center"/>
    </xf>
    <xf numFmtId="38" fontId="6" fillId="0" borderId="633" xfId="1" applyFont="1" applyFill="1" applyBorder="1" applyAlignment="1" applyProtection="1">
      <alignment vertical="center"/>
    </xf>
    <xf numFmtId="183" fontId="6" fillId="0" borderId="634" xfId="1" applyNumberFormat="1" applyFont="1" applyFill="1" applyBorder="1" applyAlignment="1" applyProtection="1">
      <alignment vertical="center"/>
    </xf>
    <xf numFmtId="183" fontId="6" fillId="0" borderId="137" xfId="1" applyNumberFormat="1" applyFont="1" applyFill="1" applyBorder="1" applyAlignment="1" applyProtection="1">
      <alignment vertical="center"/>
    </xf>
    <xf numFmtId="3" fontId="5" fillId="0" borderId="683" xfId="0" applyNumberFormat="1" applyFont="1" applyFill="1" applyBorder="1" applyAlignment="1">
      <alignment vertical="center"/>
    </xf>
    <xf numFmtId="184" fontId="5" fillId="0" borderId="634"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34" xfId="0" applyNumberFormat="1" applyFont="1" applyFill="1" applyBorder="1" applyAlignment="1">
      <alignment vertical="center"/>
    </xf>
    <xf numFmtId="184" fontId="5" fillId="0" borderId="157" xfId="0" applyNumberFormat="1" applyFont="1" applyFill="1" applyBorder="1" applyAlignment="1">
      <alignment vertical="center"/>
    </xf>
    <xf numFmtId="182" fontId="5" fillId="0" borderId="150" xfId="0" applyNumberFormat="1" applyFont="1" applyFill="1" applyBorder="1">
      <alignment vertical="center"/>
    </xf>
    <xf numFmtId="184" fontId="5" fillId="0" borderId="635" xfId="0" applyNumberFormat="1" applyFont="1" applyFill="1" applyBorder="1" applyAlignment="1">
      <alignment vertical="center"/>
    </xf>
    <xf numFmtId="184" fontId="6" fillId="0" borderId="679" xfId="1" applyNumberFormat="1" applyFont="1" applyFill="1" applyBorder="1" applyAlignment="1">
      <alignment horizontal="right" vertical="center"/>
    </xf>
    <xf numFmtId="186" fontId="5" fillId="0" borderId="654" xfId="6" applyNumberFormat="1" applyFont="1" applyFill="1" applyBorder="1" applyAlignment="1">
      <alignment horizontal="center" vertical="center"/>
    </xf>
    <xf numFmtId="183" fontId="5" fillId="0" borderId="661" xfId="1" applyNumberFormat="1" applyFont="1" applyFill="1" applyBorder="1" applyAlignment="1" applyProtection="1">
      <alignment vertical="center"/>
    </xf>
    <xf numFmtId="184" fontId="5" fillId="0" borderId="708" xfId="1" applyNumberFormat="1" applyFont="1" applyFill="1" applyBorder="1" applyAlignment="1" applyProtection="1">
      <alignment horizontal="right" vertical="center"/>
    </xf>
    <xf numFmtId="183" fontId="5" fillId="0" borderId="695" xfId="1" applyNumberFormat="1" applyFont="1" applyFill="1" applyBorder="1" applyAlignment="1" applyProtection="1">
      <alignment vertical="center"/>
    </xf>
    <xf numFmtId="183" fontId="5" fillId="0" borderId="708" xfId="1" applyNumberFormat="1" applyFont="1" applyFill="1" applyBorder="1" applyAlignment="1" applyProtection="1">
      <alignment vertical="center"/>
    </xf>
    <xf numFmtId="181" fontId="5" fillId="0" borderId="698" xfId="1" applyNumberFormat="1" applyFont="1" applyFill="1" applyBorder="1" applyAlignment="1" applyProtection="1">
      <alignment horizontal="right" vertical="center"/>
    </xf>
    <xf numFmtId="184" fontId="5" fillId="0" borderId="687" xfId="1" applyNumberFormat="1" applyFont="1" applyFill="1" applyBorder="1" applyAlignment="1" applyProtection="1">
      <alignment horizontal="right" vertical="center"/>
    </xf>
    <xf numFmtId="183" fontId="5" fillId="0" borderId="688" xfId="1" applyNumberFormat="1" applyFont="1" applyFill="1" applyBorder="1" applyAlignment="1" applyProtection="1">
      <alignment vertical="center"/>
    </xf>
    <xf numFmtId="183" fontId="5" fillId="0" borderId="687" xfId="1" applyNumberFormat="1" applyFont="1" applyFill="1" applyBorder="1" applyAlignment="1" applyProtection="1">
      <alignment vertical="center"/>
    </xf>
    <xf numFmtId="183" fontId="5" fillId="0" borderId="709" xfId="3" applyNumberFormat="1" applyFont="1" applyFill="1" applyBorder="1" applyAlignment="1">
      <alignment vertical="center"/>
    </xf>
    <xf numFmtId="181" fontId="5" fillId="0" borderId="710" xfId="3" applyNumberFormat="1" applyFont="1" applyFill="1" applyBorder="1" applyAlignment="1">
      <alignment vertical="center"/>
    </xf>
    <xf numFmtId="183" fontId="5" fillId="0" borderId="661" xfId="3" applyNumberFormat="1" applyFont="1" applyFill="1" applyBorder="1" applyAlignment="1">
      <alignment vertical="center"/>
    </xf>
    <xf numFmtId="181" fontId="5" fillId="0" borderId="708" xfId="3" applyNumberFormat="1" applyFont="1" applyFill="1" applyBorder="1" applyAlignment="1">
      <alignment vertical="center"/>
    </xf>
    <xf numFmtId="183" fontId="5" fillId="0" borderId="711" xfId="3" applyNumberFormat="1" applyFont="1" applyFill="1" applyBorder="1" applyAlignment="1">
      <alignment vertical="center"/>
    </xf>
    <xf numFmtId="183" fontId="5" fillId="0" borderId="695" xfId="3" applyNumberFormat="1" applyFont="1" applyFill="1" applyBorder="1" applyAlignment="1">
      <alignment vertical="center"/>
    </xf>
    <xf numFmtId="183" fontId="5" fillId="0" borderId="708" xfId="3" applyNumberFormat="1" applyFont="1" applyFill="1" applyBorder="1" applyAlignment="1">
      <alignment vertical="center"/>
    </xf>
    <xf numFmtId="184" fontId="5" fillId="0" borderId="712" xfId="3" applyNumberFormat="1" applyFont="1" applyFill="1" applyBorder="1" applyAlignment="1">
      <alignment vertical="center"/>
    </xf>
    <xf numFmtId="181" fontId="5" fillId="0" borderId="713" xfId="3" applyNumberFormat="1" applyFont="1" applyFill="1" applyBorder="1" applyAlignment="1">
      <alignment vertical="center"/>
    </xf>
    <xf numFmtId="183" fontId="5" fillId="0" borderId="714" xfId="3" applyNumberFormat="1" applyFont="1" applyFill="1" applyBorder="1" applyAlignment="1">
      <alignment vertical="center"/>
    </xf>
    <xf numFmtId="183" fontId="5" fillId="0" borderId="688" xfId="3" applyNumberFormat="1" applyFont="1" applyFill="1" applyBorder="1" applyAlignment="1">
      <alignment vertical="center"/>
    </xf>
    <xf numFmtId="183" fontId="5" fillId="0" borderId="713" xfId="3" applyNumberFormat="1" applyFont="1" applyFill="1" applyBorder="1" applyAlignment="1">
      <alignment vertical="center"/>
    </xf>
    <xf numFmtId="196" fontId="5" fillId="0" borderId="661" xfId="0" applyNumberFormat="1" applyFont="1" applyFill="1" applyBorder="1">
      <alignment vertical="center"/>
    </xf>
    <xf numFmtId="183" fontId="5" fillId="0" borderId="708" xfId="0" applyNumberFormat="1" applyFont="1" applyFill="1" applyBorder="1">
      <alignment vertical="center"/>
    </xf>
    <xf numFmtId="196" fontId="5" fillId="0" borderId="711" xfId="0" applyNumberFormat="1" applyFont="1" applyFill="1" applyBorder="1">
      <alignment vertical="center"/>
    </xf>
    <xf numFmtId="196" fontId="5" fillId="0" borderId="695" xfId="0" applyNumberFormat="1" applyFont="1" applyFill="1" applyBorder="1">
      <alignment vertical="center"/>
    </xf>
    <xf numFmtId="183" fontId="5" fillId="0" borderId="708" xfId="0" applyNumberFormat="1" applyFont="1" applyBorder="1">
      <alignment vertical="center"/>
    </xf>
    <xf numFmtId="196" fontId="5" fillId="0" borderId="708" xfId="0" applyNumberFormat="1" applyFont="1" applyFill="1" applyBorder="1">
      <alignment vertical="center"/>
    </xf>
    <xf numFmtId="183" fontId="5" fillId="0" borderId="695" xfId="0" applyNumberFormat="1" applyFont="1" applyFill="1" applyBorder="1" applyAlignment="1">
      <alignment vertical="center"/>
    </xf>
    <xf numFmtId="196" fontId="5" fillId="0" borderId="712" xfId="4" applyNumberFormat="1" applyFont="1" applyFill="1" applyBorder="1" applyAlignment="1">
      <alignment vertical="center"/>
    </xf>
    <xf numFmtId="183" fontId="5" fillId="0" borderId="713" xfId="0" applyNumberFormat="1" applyFont="1" applyFill="1" applyBorder="1">
      <alignment vertical="center"/>
    </xf>
    <xf numFmtId="196" fontId="5" fillId="0" borderId="714" xfId="0" applyNumberFormat="1" applyFont="1" applyFill="1" applyBorder="1">
      <alignment vertical="center"/>
    </xf>
    <xf numFmtId="196" fontId="5" fillId="0" borderId="688" xfId="0" applyNumberFormat="1" applyFont="1" applyFill="1" applyBorder="1">
      <alignment vertical="center"/>
    </xf>
    <xf numFmtId="183" fontId="5" fillId="0" borderId="713" xfId="0" applyNumberFormat="1" applyFont="1" applyBorder="1">
      <alignment vertical="center"/>
    </xf>
    <xf numFmtId="196" fontId="5" fillId="0" borderId="713" xfId="0" applyNumberFormat="1" applyFont="1" applyFill="1" applyBorder="1">
      <alignment vertical="center"/>
    </xf>
    <xf numFmtId="183" fontId="5" fillId="0" borderId="688" xfId="0" applyNumberFormat="1" applyFont="1" applyFill="1" applyBorder="1" applyAlignment="1">
      <alignment vertical="center"/>
    </xf>
    <xf numFmtId="183" fontId="5" fillId="0" borderId="695" xfId="1" applyNumberFormat="1" applyFont="1" applyFill="1" applyBorder="1" applyAlignment="1" applyProtection="1">
      <alignment horizontal="right" vertical="center"/>
    </xf>
    <xf numFmtId="183" fontId="5" fillId="0" borderId="661" xfId="1" applyNumberFormat="1" applyFont="1" applyFill="1" applyBorder="1" applyAlignment="1" applyProtection="1">
      <alignment horizontal="right" vertical="center"/>
    </xf>
    <xf numFmtId="38" fontId="5" fillId="0" borderId="708" xfId="1" applyFont="1" applyFill="1" applyBorder="1" applyAlignment="1" applyProtection="1">
      <alignment horizontal="right" vertical="center"/>
    </xf>
    <xf numFmtId="181" fontId="5" fillId="0" borderId="712" xfId="1" applyNumberFormat="1" applyFont="1" applyFill="1" applyBorder="1" applyAlignment="1" applyProtection="1">
      <alignment horizontal="right" vertical="center"/>
    </xf>
    <xf numFmtId="183" fontId="5" fillId="0" borderId="688" xfId="1" applyNumberFormat="1" applyFont="1" applyFill="1" applyBorder="1" applyAlignment="1" applyProtection="1">
      <alignment horizontal="right" vertical="center"/>
    </xf>
    <xf numFmtId="183" fontId="5" fillId="0" borderId="713" xfId="1" applyNumberFormat="1" applyFont="1" applyFill="1" applyBorder="1" applyAlignment="1" applyProtection="1">
      <alignment vertical="center"/>
    </xf>
    <xf numFmtId="38" fontId="5" fillId="0" borderId="713" xfId="1" applyFont="1" applyFill="1" applyBorder="1" applyAlignment="1" applyProtection="1">
      <alignment horizontal="right" vertical="center"/>
    </xf>
    <xf numFmtId="38" fontId="5" fillId="0" borderId="695" xfId="1" applyFont="1" applyFill="1" applyBorder="1" applyAlignment="1" applyProtection="1">
      <alignment vertical="center"/>
    </xf>
    <xf numFmtId="176" fontId="5" fillId="0" borderId="695" xfId="1" applyNumberFormat="1" applyFont="1" applyFill="1" applyBorder="1" applyAlignment="1" applyProtection="1">
      <alignment vertical="center"/>
    </xf>
    <xf numFmtId="176" fontId="5" fillId="0" borderId="712" xfId="1" applyNumberFormat="1" applyFont="1" applyFill="1" applyBorder="1" applyAlignment="1" applyProtection="1">
      <alignment vertical="center"/>
    </xf>
    <xf numFmtId="38" fontId="5" fillId="0" borderId="688" xfId="1" applyFont="1" applyFill="1" applyBorder="1" applyAlignment="1" applyProtection="1">
      <alignment vertical="center"/>
    </xf>
    <xf numFmtId="176" fontId="5" fillId="0" borderId="688" xfId="1" applyNumberFormat="1" applyFont="1" applyFill="1" applyBorder="1" applyAlignment="1" applyProtection="1">
      <alignment vertical="center"/>
    </xf>
    <xf numFmtId="186" fontId="5" fillId="0" borderId="703" xfId="6" applyNumberFormat="1" applyFont="1" applyFill="1" applyBorder="1" applyAlignment="1">
      <alignment horizontal="center" vertical="center"/>
    </xf>
    <xf numFmtId="3" fontId="5" fillId="0" borderId="715" xfId="0" applyNumberFormat="1" applyFont="1" applyBorder="1">
      <alignment vertical="center"/>
    </xf>
    <xf numFmtId="184" fontId="5" fillId="0" borderId="636" xfId="0" applyNumberFormat="1" applyFont="1" applyBorder="1">
      <alignment vertical="center"/>
    </xf>
    <xf numFmtId="3" fontId="5" fillId="0" borderId="636" xfId="0" applyNumberFormat="1" applyFont="1" applyBorder="1">
      <alignment vertical="center"/>
    </xf>
    <xf numFmtId="184" fontId="5" fillId="0" borderId="716" xfId="0" applyNumberFormat="1" applyFont="1" applyFill="1" applyBorder="1" applyAlignment="1">
      <alignment vertical="center"/>
    </xf>
    <xf numFmtId="3" fontId="5" fillId="0" borderId="717" xfId="0" applyNumberFormat="1" applyFont="1" applyBorder="1">
      <alignment vertical="center"/>
    </xf>
    <xf numFmtId="184" fontId="5" fillId="0" borderId="686" xfId="0" applyNumberFormat="1" applyFont="1" applyBorder="1">
      <alignment vertical="center"/>
    </xf>
    <xf numFmtId="3" fontId="5" fillId="0" borderId="686" xfId="0" applyNumberFormat="1" applyFont="1" applyBorder="1">
      <alignment vertical="center"/>
    </xf>
    <xf numFmtId="184" fontId="5" fillId="0" borderId="674" xfId="0" applyNumberFormat="1" applyFont="1" applyFill="1" applyBorder="1" applyAlignment="1">
      <alignment vertical="center"/>
    </xf>
    <xf numFmtId="182" fontId="5" fillId="0" borderId="676" xfId="0" applyNumberFormat="1" applyFont="1" applyFill="1" applyBorder="1">
      <alignment vertical="center"/>
    </xf>
    <xf numFmtId="184" fontId="5" fillId="0" borderId="682" xfId="0" applyNumberFormat="1" applyFont="1" applyFill="1" applyBorder="1" applyAlignment="1">
      <alignment vertical="center"/>
    </xf>
    <xf numFmtId="186" fontId="5" fillId="0" borderId="718" xfId="6" applyNumberFormat="1" applyFont="1" applyFill="1" applyBorder="1" applyAlignment="1">
      <alignment horizontal="center" vertical="center"/>
    </xf>
    <xf numFmtId="3" fontId="5" fillId="0" borderId="719" xfId="0" applyNumberFormat="1" applyFont="1" applyFill="1" applyBorder="1" applyAlignment="1">
      <alignment vertical="center"/>
    </xf>
    <xf numFmtId="181" fontId="5" fillId="0" borderId="713" xfId="0" applyNumberFormat="1" applyFont="1" applyFill="1" applyBorder="1" applyAlignment="1">
      <alignment horizontal="right" vertical="center"/>
    </xf>
    <xf numFmtId="3" fontId="5" fillId="0" borderId="713" xfId="0" applyNumberFormat="1" applyFont="1" applyFill="1" applyBorder="1" applyAlignment="1">
      <alignment vertical="center"/>
    </xf>
    <xf numFmtId="3" fontId="5" fillId="0" borderId="669" xfId="0" applyNumberFormat="1" applyFont="1" applyFill="1" applyBorder="1" applyAlignment="1">
      <alignment vertical="center"/>
    </xf>
    <xf numFmtId="181" fontId="5" fillId="0" borderId="682" xfId="0" applyNumberFormat="1" applyFont="1" applyFill="1" applyBorder="1" applyAlignment="1">
      <alignment horizontal="right" vertical="center"/>
    </xf>
    <xf numFmtId="181" fontId="5" fillId="0" borderId="634" xfId="3" applyNumberFormat="1" applyFont="1" applyFill="1" applyBorder="1" applyAlignment="1" applyProtection="1">
      <alignment horizontal="right" vertical="center"/>
      <protection hidden="1"/>
    </xf>
    <xf numFmtId="195" fontId="5" fillId="0" borderId="634" xfId="3" applyNumberFormat="1" applyFont="1" applyFill="1" applyBorder="1" applyAlignment="1" applyProtection="1">
      <alignment horizontal="right" vertical="center"/>
      <protection hidden="1"/>
    </xf>
    <xf numFmtId="182" fontId="5" fillId="0" borderId="291" xfId="3" applyNumberFormat="1" applyFont="1" applyFill="1" applyBorder="1" applyAlignment="1" applyProtection="1">
      <alignment horizontal="right" vertical="center"/>
      <protection hidden="1"/>
    </xf>
    <xf numFmtId="184" fontId="5" fillId="0" borderId="141" xfId="3" applyNumberFormat="1" applyFont="1" applyFill="1" applyBorder="1" applyAlignment="1" applyProtection="1">
      <alignment horizontal="right" vertical="center"/>
      <protection hidden="1"/>
    </xf>
    <xf numFmtId="182" fontId="5" fillId="0" borderId="290" xfId="1" applyNumberFormat="1" applyFont="1" applyFill="1" applyBorder="1" applyAlignment="1" applyProtection="1">
      <alignment vertical="center"/>
    </xf>
    <xf numFmtId="184" fontId="5" fillId="0" borderId="634" xfId="7"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2" fontId="5" fillId="0" borderId="9" xfId="1" applyNumberFormat="1" applyFont="1" applyFill="1" applyBorder="1" applyAlignment="1" applyProtection="1">
      <alignment vertical="center"/>
    </xf>
    <xf numFmtId="184" fontId="5" fillId="0" borderId="550" xfId="7" applyNumberFormat="1" applyFont="1" applyFill="1" applyBorder="1" applyAlignment="1" applyProtection="1">
      <alignment vertical="center"/>
    </xf>
    <xf numFmtId="182" fontId="5" fillId="0" borderId="150" xfId="1" applyNumberFormat="1" applyFont="1" applyFill="1" applyBorder="1" applyAlignment="1" applyProtection="1">
      <alignment vertical="center"/>
    </xf>
    <xf numFmtId="182" fontId="5" fillId="0" borderId="544" xfId="7" applyNumberFormat="1" applyFont="1" applyFill="1" applyBorder="1" applyAlignment="1" applyProtection="1">
      <alignment vertical="center"/>
    </xf>
    <xf numFmtId="182" fontId="5" fillId="0" borderId="450" xfId="1" applyNumberFormat="1" applyFont="1" applyFill="1" applyBorder="1" applyAlignment="1" applyProtection="1">
      <alignment vertical="center"/>
    </xf>
    <xf numFmtId="182" fontId="5" fillId="0" borderId="633" xfId="7" applyNumberFormat="1" applyFont="1" applyFill="1" applyBorder="1" applyAlignment="1" applyProtection="1">
      <alignment vertical="center"/>
    </xf>
    <xf numFmtId="182" fontId="5" fillId="0" borderId="634" xfId="1" applyNumberFormat="1" applyFont="1" applyFill="1" applyBorder="1" applyAlignment="1" applyProtection="1">
      <alignment vertical="center"/>
    </xf>
    <xf numFmtId="182" fontId="5" fillId="0" borderId="445" xfId="1" applyNumberFormat="1" applyFont="1" applyFill="1" applyBorder="1" applyAlignment="1" applyProtection="1">
      <alignment vertical="center"/>
    </xf>
    <xf numFmtId="182" fontId="5" fillId="0" borderId="391" xfId="1" applyNumberFormat="1" applyFont="1" applyFill="1" applyBorder="1" applyAlignment="1" applyProtection="1">
      <alignment vertical="center"/>
    </xf>
    <xf numFmtId="38" fontId="5" fillId="0" borderId="391" xfId="1" applyFont="1" applyFill="1" applyBorder="1" applyAlignment="1">
      <alignment vertical="center"/>
    </xf>
    <xf numFmtId="182" fontId="5" fillId="0" borderId="137" xfId="1" applyNumberFormat="1" applyFont="1" applyFill="1" applyBorder="1" applyAlignment="1" applyProtection="1">
      <alignment vertical="center"/>
    </xf>
    <xf numFmtId="3" fontId="5" fillId="0" borderId="633" xfId="3" applyNumberFormat="1" applyFont="1" applyFill="1" applyBorder="1" applyAlignment="1">
      <alignment vertical="center"/>
    </xf>
    <xf numFmtId="38" fontId="5" fillId="0" borderId="0" xfId="1" applyFont="1" applyFill="1" applyBorder="1">
      <alignment vertical="center"/>
    </xf>
    <xf numFmtId="38" fontId="5" fillId="0" borderId="137" xfId="1" applyFont="1" applyFill="1" applyBorder="1">
      <alignment vertical="center"/>
    </xf>
    <xf numFmtId="181" fontId="5" fillId="0" borderId="141" xfId="0" applyNumberFormat="1" applyFont="1" applyFill="1" applyBorder="1">
      <alignment vertical="center"/>
    </xf>
    <xf numFmtId="183" fontId="5" fillId="0" borderId="1" xfId="0" applyNumberFormat="1" applyFont="1" applyFill="1" applyBorder="1">
      <alignment vertical="center"/>
    </xf>
    <xf numFmtId="38" fontId="5" fillId="0" borderId="21" xfId="1" applyFont="1" applyFill="1" applyBorder="1">
      <alignment vertical="center"/>
    </xf>
    <xf numFmtId="183" fontId="5" fillId="0" borderId="633" xfId="0" applyNumberFormat="1" applyFont="1" applyFill="1" applyBorder="1">
      <alignment vertical="center"/>
    </xf>
    <xf numFmtId="184" fontId="5" fillId="0" borderId="452" xfId="3" applyNumberFormat="1" applyFont="1" applyFill="1" applyBorder="1" applyAlignment="1">
      <alignment vertical="center"/>
    </xf>
    <xf numFmtId="181" fontId="5" fillId="0" borderId="213" xfId="3" applyNumberFormat="1" applyFont="1" applyFill="1" applyBorder="1" applyAlignment="1">
      <alignment vertical="center"/>
    </xf>
    <xf numFmtId="184" fontId="5" fillId="0" borderId="213" xfId="3" applyNumberFormat="1" applyFont="1" applyFill="1" applyBorder="1" applyAlignment="1">
      <alignment vertical="center"/>
    </xf>
    <xf numFmtId="181" fontId="5" fillId="0" borderId="214" xfId="3" applyNumberFormat="1" applyFont="1" applyFill="1" applyBorder="1" applyAlignment="1">
      <alignment vertical="center"/>
    </xf>
    <xf numFmtId="38" fontId="5" fillId="0" borderId="42" xfId="1" applyFont="1" applyFill="1" applyBorder="1" applyAlignment="1">
      <alignment vertical="center"/>
    </xf>
    <xf numFmtId="38" fontId="5" fillId="0" borderId="213" xfId="1" applyFont="1" applyFill="1" applyBorder="1" applyAlignment="1">
      <alignment vertical="center"/>
    </xf>
    <xf numFmtId="184" fontId="6" fillId="0" borderId="634" xfId="4" applyNumberFormat="1" applyFont="1" applyFill="1" applyBorder="1" applyAlignment="1">
      <alignment vertical="center"/>
    </xf>
    <xf numFmtId="183" fontId="6" fillId="0" borderId="634" xfId="4" applyNumberFormat="1" applyFont="1" applyFill="1" applyBorder="1" applyAlignment="1">
      <alignment vertical="center"/>
    </xf>
    <xf numFmtId="184" fontId="6" fillId="0" borderId="157" xfId="4" applyNumberFormat="1" applyFont="1" applyFill="1" applyBorder="1" applyAlignment="1">
      <alignment vertical="center"/>
    </xf>
    <xf numFmtId="183" fontId="6" fillId="0" borderId="339" xfId="5" applyNumberFormat="1" applyFont="1" applyFill="1" applyBorder="1" applyAlignment="1">
      <alignment horizontal="right" vertical="center"/>
    </xf>
    <xf numFmtId="178" fontId="6" fillId="0" borderId="634" xfId="4" applyNumberFormat="1" applyFont="1" applyFill="1" applyBorder="1" applyAlignment="1">
      <alignment horizontal="right" vertical="center"/>
    </xf>
    <xf numFmtId="184" fontId="6" fillId="0" borderId="634" xfId="5" quotePrefix="1" applyNumberFormat="1" applyFont="1" applyFill="1" applyBorder="1" applyAlignment="1">
      <alignment horizontal="right" vertical="center" shrinkToFit="1"/>
    </xf>
    <xf numFmtId="183" fontId="6" fillId="0" borderId="634" xfId="5" applyNumberFormat="1" applyFont="1" applyFill="1" applyBorder="1" applyAlignment="1">
      <alignment horizontal="right" vertical="center" shrinkToFit="1"/>
    </xf>
    <xf numFmtId="183" fontId="6" fillId="0" borderId="634" xfId="10" applyNumberFormat="1" applyFont="1" applyFill="1" applyBorder="1" applyAlignment="1">
      <alignment horizontal="right" vertical="center" shrinkToFit="1"/>
    </xf>
    <xf numFmtId="183" fontId="5" fillId="0" borderId="633" xfId="4" applyNumberFormat="1" applyFont="1" applyFill="1" applyBorder="1" applyAlignment="1">
      <alignment vertical="center"/>
    </xf>
    <xf numFmtId="184" fontId="5" fillId="0" borderId="634" xfId="4" applyNumberFormat="1" applyFont="1" applyFill="1" applyBorder="1" applyAlignment="1">
      <alignment vertical="center"/>
    </xf>
    <xf numFmtId="183" fontId="5" fillId="0" borderId="634" xfId="4" applyNumberFormat="1" applyFont="1" applyFill="1" applyBorder="1" applyAlignment="1">
      <alignment vertical="center"/>
    </xf>
    <xf numFmtId="182" fontId="5" fillId="0" borderId="634" xfId="10" applyNumberFormat="1" applyFont="1" applyFill="1" applyBorder="1" applyAlignment="1">
      <alignment vertical="center"/>
    </xf>
    <xf numFmtId="189" fontId="5" fillId="0" borderId="634" xfId="10" applyNumberFormat="1" applyFont="1" applyFill="1" applyBorder="1" applyAlignment="1">
      <alignment vertical="center"/>
    </xf>
    <xf numFmtId="181" fontId="5" fillId="0" borderId="634" xfId="11" applyNumberFormat="1" applyFont="1" applyFill="1" applyBorder="1" applyAlignment="1">
      <alignment vertical="center"/>
    </xf>
    <xf numFmtId="183" fontId="5" fillId="0" borderId="0" xfId="11" applyNumberFormat="1" applyFont="1" applyFill="1" applyBorder="1" applyAlignment="1">
      <alignment horizontal="right" vertical="center"/>
    </xf>
    <xf numFmtId="181" fontId="5" fillId="0" borderId="634" xfId="11" applyNumberFormat="1" applyFont="1" applyFill="1" applyBorder="1" applyAlignment="1">
      <alignment horizontal="right" vertical="center"/>
    </xf>
    <xf numFmtId="38" fontId="6" fillId="0" borderId="21" xfId="1" applyNumberFormat="1" applyFont="1" applyFill="1" applyBorder="1" applyAlignment="1">
      <alignment horizontal="right" vertical="center"/>
    </xf>
    <xf numFmtId="181" fontId="6" fillId="0" borderId="633" xfId="11" applyNumberFormat="1" applyFont="1" applyFill="1" applyBorder="1" applyAlignment="1">
      <alignment vertical="center"/>
    </xf>
    <xf numFmtId="183" fontId="6" fillId="0" borderId="0" xfId="11" applyNumberFormat="1" applyFont="1" applyFill="1" applyBorder="1" applyAlignment="1">
      <alignment horizontal="right" vertical="center"/>
    </xf>
    <xf numFmtId="181" fontId="6" fillId="0" borderId="634" xfId="11" applyNumberFormat="1" applyFont="1" applyFill="1" applyBorder="1" applyAlignment="1">
      <alignment horizontal="right" vertical="center"/>
    </xf>
    <xf numFmtId="3" fontId="6" fillId="0" borderId="0" xfId="11" applyNumberFormat="1" applyFont="1" applyFill="1" applyBorder="1" applyAlignment="1">
      <alignment horizontal="right" vertical="center"/>
    </xf>
    <xf numFmtId="181" fontId="6" fillId="0" borderId="634" xfId="11" applyNumberFormat="1" applyFont="1" applyFill="1" applyBorder="1" applyAlignment="1">
      <alignment vertical="center"/>
    </xf>
    <xf numFmtId="181" fontId="6" fillId="0" borderId="141" xfId="11" applyNumberFormat="1" applyFont="1" applyFill="1" applyBorder="1" applyAlignment="1">
      <alignment vertical="center"/>
    </xf>
    <xf numFmtId="38" fontId="6" fillId="0" borderId="634" xfId="1" applyFont="1" applyFill="1" applyBorder="1" applyAlignment="1"/>
    <xf numFmtId="181" fontId="6" fillId="0" borderId="691" xfId="11" applyNumberFormat="1" applyFont="1" applyFill="1" applyBorder="1" applyAlignment="1">
      <alignment vertical="center"/>
    </xf>
    <xf numFmtId="38" fontId="6" fillId="0" borderId="21" xfId="1" applyFont="1" applyFill="1" applyBorder="1" applyAlignment="1"/>
    <xf numFmtId="181" fontId="6" fillId="0" borderId="634" xfId="11" applyNumberFormat="1" applyFont="1" applyFill="1" applyBorder="1"/>
    <xf numFmtId="181" fontId="6" fillId="0" borderId="635" xfId="11" applyNumberFormat="1" applyFont="1" applyFill="1" applyBorder="1"/>
    <xf numFmtId="183" fontId="6" fillId="0" borderId="21" xfId="0" applyNumberFormat="1" applyFont="1" applyFill="1" applyBorder="1">
      <alignment vertical="center"/>
    </xf>
    <xf numFmtId="38" fontId="6" fillId="0" borderId="634" xfId="1" applyFont="1" applyFill="1" applyBorder="1" applyAlignment="1">
      <alignment horizontal="right" vertical="center"/>
    </xf>
    <xf numFmtId="183" fontId="6" fillId="0" borderId="634" xfId="0" applyNumberFormat="1" applyFont="1" applyFill="1" applyBorder="1">
      <alignment vertical="center"/>
    </xf>
    <xf numFmtId="183" fontId="6" fillId="0" borderId="633" xfId="0" applyNumberFormat="1" applyFont="1" applyFill="1" applyBorder="1">
      <alignment vertical="center"/>
    </xf>
    <xf numFmtId="181" fontId="6" fillId="0" borderId="635" xfId="11" applyNumberFormat="1" applyFont="1" applyFill="1" applyBorder="1" applyAlignment="1">
      <alignment vertical="center"/>
    </xf>
    <xf numFmtId="183" fontId="6" fillId="0" borderId="633" xfId="11" applyNumberFormat="1" applyFont="1" applyFill="1" applyBorder="1" applyAlignment="1">
      <alignment horizontal="right" vertical="center"/>
    </xf>
    <xf numFmtId="181" fontId="6" fillId="0" borderId="693" xfId="11" applyNumberFormat="1" applyFont="1" applyFill="1" applyBorder="1" applyAlignment="1">
      <alignment vertical="center"/>
    </xf>
    <xf numFmtId="38" fontId="6" fillId="0" borderId="315" xfId="1" applyFont="1" applyFill="1" applyBorder="1" applyAlignment="1">
      <alignment horizontal="right" vertical="center"/>
    </xf>
    <xf numFmtId="183" fontId="6" fillId="0" borderId="315" xfId="0" applyNumberFormat="1" applyFont="1" applyFill="1" applyBorder="1">
      <alignment vertical="center"/>
    </xf>
    <xf numFmtId="3" fontId="6" fillId="0" borderId="633" xfId="3" applyNumberFormat="1" applyFont="1" applyFill="1" applyBorder="1" applyAlignment="1">
      <alignment vertical="center"/>
    </xf>
    <xf numFmtId="3" fontId="6" fillId="0" borderId="634" xfId="3" applyNumberFormat="1" applyFont="1" applyFill="1" applyBorder="1" applyAlignment="1">
      <alignment vertical="center"/>
    </xf>
    <xf numFmtId="2" fontId="6" fillId="0" borderId="635" xfId="3" applyNumberFormat="1" applyFont="1" applyFill="1" applyBorder="1" applyAlignment="1">
      <alignment vertical="center"/>
    </xf>
    <xf numFmtId="181" fontId="6" fillId="0" borderId="634" xfId="3" applyNumberFormat="1" applyFont="1" applyFill="1" applyBorder="1" applyAlignment="1">
      <alignment vertical="center"/>
    </xf>
    <xf numFmtId="194" fontId="6" fillId="0" borderId="635" xfId="3" applyNumberFormat="1" applyFont="1" applyFill="1" applyBorder="1" applyAlignment="1">
      <alignment vertical="center"/>
    </xf>
    <xf numFmtId="3" fontId="6" fillId="0" borderId="654" xfId="0" applyNumberFormat="1" applyFont="1" applyFill="1" applyBorder="1" applyAlignment="1">
      <alignment horizontal="center" vertical="center"/>
    </xf>
    <xf numFmtId="3" fontId="6" fillId="0" borderId="695" xfId="0" applyNumberFormat="1" applyFont="1" applyFill="1" applyBorder="1" applyAlignment="1" applyProtection="1">
      <alignment vertical="center"/>
    </xf>
    <xf numFmtId="184" fontId="6" fillId="0" borderId="712" xfId="0" applyNumberFormat="1" applyFont="1" applyFill="1" applyBorder="1" applyAlignment="1" applyProtection="1">
      <alignment vertical="center"/>
    </xf>
    <xf numFmtId="3" fontId="6" fillId="0" borderId="688" xfId="0" applyNumberFormat="1" applyFont="1" applyFill="1" applyBorder="1" applyAlignment="1" applyProtection="1">
      <alignment vertical="center"/>
    </xf>
    <xf numFmtId="186" fontId="6" fillId="0" borderId="654" xfId="6" applyNumberFormat="1" applyFont="1" applyFill="1" applyBorder="1" applyAlignment="1">
      <alignment horizontal="center" vertical="center"/>
    </xf>
    <xf numFmtId="38" fontId="6" fillId="0" borderId="575" xfId="1" applyFont="1" applyFill="1" applyBorder="1" applyAlignment="1">
      <alignment horizontal="right" vertical="center"/>
    </xf>
    <xf numFmtId="184" fontId="6" fillId="0" borderId="636" xfId="1" applyNumberFormat="1" applyFont="1" applyFill="1" applyBorder="1" applyAlignment="1">
      <alignment horizontal="right" vertical="center"/>
    </xf>
    <xf numFmtId="184" fontId="6" fillId="0" borderId="716" xfId="1" applyNumberFormat="1" applyFont="1" applyFill="1" applyBorder="1" applyAlignment="1">
      <alignment horizontal="right" vertical="center"/>
    </xf>
    <xf numFmtId="184" fontId="6" fillId="0" borderId="720" xfId="1" applyNumberFormat="1" applyFont="1" applyFill="1" applyBorder="1" applyAlignment="1">
      <alignment horizontal="right" vertical="center"/>
    </xf>
    <xf numFmtId="184" fontId="6" fillId="0" borderId="721" xfId="1" applyNumberFormat="1" applyFont="1" applyFill="1" applyBorder="1" applyAlignment="1">
      <alignment horizontal="right" vertical="center"/>
    </xf>
    <xf numFmtId="38" fontId="6" fillId="0" borderId="669" xfId="1" applyFont="1" applyFill="1" applyBorder="1" applyAlignment="1">
      <alignment horizontal="right" vertical="center"/>
    </xf>
    <xf numFmtId="184" fontId="6" fillId="0" borderId="686" xfId="1" applyNumberFormat="1" applyFont="1" applyFill="1" applyBorder="1" applyAlignment="1">
      <alignment horizontal="right" vertical="center"/>
    </xf>
    <xf numFmtId="184" fontId="6" fillId="0" borderId="674" xfId="1" applyNumberFormat="1" applyFont="1" applyFill="1" applyBorder="1" applyAlignment="1">
      <alignment horizontal="right" vertical="center"/>
    </xf>
    <xf numFmtId="184" fontId="6" fillId="0" borderId="681" xfId="1" applyNumberFormat="1" applyFont="1" applyFill="1" applyBorder="1" applyAlignment="1">
      <alignment horizontal="right" vertical="center"/>
    </xf>
    <xf numFmtId="184" fontId="6" fillId="0" borderId="667" xfId="1" applyNumberFormat="1" applyFont="1" applyFill="1" applyBorder="1" applyAlignment="1">
      <alignment horizontal="right" vertical="center"/>
    </xf>
    <xf numFmtId="182" fontId="5" fillId="0" borderId="661" xfId="3" applyNumberFormat="1" applyFont="1" applyFill="1" applyBorder="1" applyAlignment="1">
      <alignment horizontal="right" vertical="center"/>
    </xf>
    <xf numFmtId="181" fontId="5" fillId="0" borderId="712" xfId="3" applyNumberFormat="1" applyFont="1" applyFill="1" applyBorder="1" applyAlignment="1">
      <alignment horizontal="right" vertical="center"/>
    </xf>
    <xf numFmtId="182" fontId="5" fillId="0" borderId="703" xfId="3" applyNumberFormat="1" applyFont="1" applyFill="1" applyBorder="1" applyAlignment="1" applyProtection="1">
      <alignment horizontal="right" vertical="center"/>
      <protection hidden="1"/>
    </xf>
    <xf numFmtId="181" fontId="5" fillId="0" borderId="704" xfId="3" applyNumberFormat="1" applyFont="1" applyFill="1" applyBorder="1" applyAlignment="1" applyProtection="1">
      <alignment horizontal="right" vertical="center"/>
      <protection hidden="1"/>
    </xf>
    <xf numFmtId="38" fontId="5" fillId="0" borderId="704" xfId="1" applyFont="1" applyFill="1" applyBorder="1" applyAlignment="1" applyProtection="1">
      <alignment horizontal="right" vertical="center"/>
      <protection hidden="1"/>
    </xf>
    <xf numFmtId="182" fontId="5" fillId="0" borderId="704" xfId="3" applyNumberFormat="1" applyFont="1" applyFill="1" applyBorder="1" applyAlignment="1" applyProtection="1">
      <alignment horizontal="right" vertical="center"/>
      <protection hidden="1"/>
    </xf>
    <xf numFmtId="38" fontId="5" fillId="0" borderId="699" xfId="1" applyFont="1" applyFill="1" applyBorder="1" applyAlignment="1" applyProtection="1">
      <alignment horizontal="right" vertical="center"/>
      <protection hidden="1"/>
    </xf>
    <xf numFmtId="184" fontId="5" fillId="0" borderId="712" xfId="3" applyNumberFormat="1" applyFont="1" applyFill="1" applyBorder="1" applyAlignment="1" applyProtection="1">
      <alignment horizontal="right" vertical="center"/>
      <protection hidden="1"/>
    </xf>
    <xf numFmtId="181" fontId="5" fillId="0" borderId="713" xfId="3" applyNumberFormat="1" applyFont="1" applyFill="1" applyBorder="1" applyAlignment="1" applyProtection="1">
      <alignment horizontal="right" vertical="center"/>
      <protection hidden="1"/>
    </xf>
    <xf numFmtId="38" fontId="5" fillId="0" borderId="713" xfId="1" applyFont="1" applyFill="1" applyBorder="1" applyAlignment="1" applyProtection="1">
      <alignment horizontal="right" vertical="center"/>
      <protection hidden="1"/>
    </xf>
    <xf numFmtId="182" fontId="5" fillId="0" borderId="713" xfId="3" applyNumberFormat="1" applyFont="1" applyFill="1" applyBorder="1" applyAlignment="1" applyProtection="1">
      <alignment horizontal="right" vertical="center"/>
      <protection hidden="1"/>
    </xf>
    <xf numFmtId="186" fontId="5" fillId="0" borderId="654" xfId="3" applyNumberFormat="1" applyFont="1" applyFill="1" applyBorder="1" applyAlignment="1">
      <alignment horizontal="center" vertical="center"/>
    </xf>
    <xf numFmtId="182" fontId="5" fillId="0" borderId="699" xfId="1" applyNumberFormat="1" applyFont="1" applyFill="1" applyBorder="1" applyAlignment="1" applyProtection="1">
      <alignment vertical="center"/>
    </xf>
    <xf numFmtId="184" fontId="5" fillId="0" borderId="704" xfId="7" applyNumberFormat="1" applyFont="1" applyFill="1" applyBorder="1" applyAlignment="1" applyProtection="1">
      <alignment vertical="center"/>
    </xf>
    <xf numFmtId="182" fontId="5" fillId="0" borderId="661" xfId="7" applyNumberFormat="1" applyFont="1" applyFill="1" applyBorder="1" applyAlignment="1" applyProtection="1">
      <alignment vertical="center"/>
    </xf>
    <xf numFmtId="182" fontId="5" fillId="0" borderId="661" xfId="1" applyNumberFormat="1" applyFont="1" applyFill="1" applyBorder="1" applyAlignment="1" applyProtection="1">
      <alignment vertical="center"/>
    </xf>
    <xf numFmtId="181" fontId="5" fillId="0" borderId="712" xfId="7" applyNumberFormat="1" applyFont="1" applyFill="1" applyBorder="1" applyAlignment="1" applyProtection="1">
      <alignment vertical="center"/>
    </xf>
    <xf numFmtId="184" fontId="5" fillId="0" borderId="713" xfId="7" applyNumberFormat="1" applyFont="1" applyFill="1" applyBorder="1" applyAlignment="1" applyProtection="1">
      <alignment vertical="center"/>
    </xf>
    <xf numFmtId="182" fontId="5" fillId="0" borderId="695" xfId="1" applyNumberFormat="1" applyFont="1" applyFill="1" applyBorder="1" applyAlignment="1" applyProtection="1">
      <alignment vertical="center"/>
    </xf>
    <xf numFmtId="182" fontId="5" fillId="0" borderId="688" xfId="1" applyNumberFormat="1" applyFont="1" applyFill="1" applyBorder="1" applyAlignment="1" applyProtection="1">
      <alignment vertical="center"/>
    </xf>
    <xf numFmtId="38" fontId="5" fillId="0" borderId="713" xfId="1" applyFont="1" applyFill="1" applyBorder="1" applyAlignment="1">
      <alignment vertical="center"/>
    </xf>
    <xf numFmtId="186" fontId="5" fillId="0" borderId="230" xfId="6" applyNumberFormat="1" applyFont="1" applyFill="1" applyBorder="1" applyAlignment="1">
      <alignment horizontal="center" vertical="center"/>
    </xf>
    <xf numFmtId="3" fontId="5" fillId="0" borderId="595" xfId="3" applyNumberFormat="1" applyFont="1" applyFill="1" applyBorder="1" applyAlignment="1">
      <alignment vertical="center"/>
    </xf>
    <xf numFmtId="181" fontId="5" fillId="0" borderId="716" xfId="3" applyNumberFormat="1" applyFont="1" applyFill="1" applyBorder="1" applyAlignment="1">
      <alignment vertical="center"/>
    </xf>
    <xf numFmtId="3" fontId="5" fillId="0" borderId="722" xfId="3" applyNumberFormat="1" applyFont="1" applyFill="1" applyBorder="1" applyAlignment="1">
      <alignment vertical="center"/>
    </xf>
    <xf numFmtId="3" fontId="5" fillId="0" borderId="686" xfId="3" applyNumberFormat="1" applyFont="1" applyFill="1" applyBorder="1" applyAlignment="1">
      <alignment vertical="center"/>
    </xf>
    <xf numFmtId="3" fontId="5" fillId="0" borderId="688" xfId="3" applyNumberFormat="1" applyFont="1" applyFill="1" applyBorder="1" applyAlignment="1">
      <alignment vertical="center"/>
    </xf>
    <xf numFmtId="183" fontId="5" fillId="0" borderId="575" xfId="0" applyNumberFormat="1" applyFont="1" applyFill="1" applyBorder="1">
      <alignment vertical="center"/>
    </xf>
    <xf numFmtId="181" fontId="5" fillId="0" borderId="723" xfId="0" applyNumberFormat="1" applyFont="1" applyFill="1" applyBorder="1">
      <alignment vertical="center"/>
    </xf>
    <xf numFmtId="38" fontId="5" fillId="0" borderId="575" xfId="1" applyFont="1" applyFill="1" applyBorder="1">
      <alignment vertical="center"/>
    </xf>
    <xf numFmtId="38" fontId="5" fillId="0" borderId="723" xfId="1" applyFont="1" applyFill="1" applyBorder="1">
      <alignment vertical="center"/>
    </xf>
    <xf numFmtId="181" fontId="5" fillId="0" borderId="724" xfId="0" applyNumberFormat="1" applyFont="1" applyFill="1" applyBorder="1">
      <alignment vertical="center"/>
    </xf>
    <xf numFmtId="183" fontId="5" fillId="0" borderId="566" xfId="0" applyNumberFormat="1" applyFont="1" applyFill="1" applyBorder="1">
      <alignment vertical="center"/>
    </xf>
    <xf numFmtId="183" fontId="5" fillId="0" borderId="723" xfId="0" applyNumberFormat="1" applyFont="1" applyFill="1" applyBorder="1">
      <alignment vertical="center"/>
    </xf>
    <xf numFmtId="181" fontId="5" fillId="0" borderId="725" xfId="0" applyNumberFormat="1" applyFont="1" applyFill="1" applyBorder="1">
      <alignment vertical="center"/>
    </xf>
    <xf numFmtId="38" fontId="5" fillId="0" borderId="606" xfId="1" applyFont="1" applyFill="1" applyBorder="1">
      <alignment vertical="center"/>
    </xf>
    <xf numFmtId="183" fontId="5" fillId="0" borderId="669" xfId="0" applyNumberFormat="1" applyFont="1" applyFill="1" applyBorder="1">
      <alignment vertical="center"/>
    </xf>
    <xf numFmtId="181" fontId="5" fillId="0" borderId="687" xfId="0" applyNumberFormat="1" applyFont="1" applyFill="1" applyBorder="1">
      <alignment vertical="center"/>
    </xf>
    <xf numFmtId="38" fontId="5" fillId="0" borderId="669" xfId="1" applyFont="1" applyFill="1" applyBorder="1">
      <alignment vertical="center"/>
    </xf>
    <xf numFmtId="38" fontId="5" fillId="0" borderId="687" xfId="1" applyFont="1" applyFill="1" applyBorder="1">
      <alignment vertical="center"/>
    </xf>
    <xf numFmtId="181" fontId="5" fillId="0" borderId="675" xfId="0" applyNumberFormat="1" applyFont="1" applyFill="1" applyBorder="1">
      <alignment vertical="center"/>
    </xf>
    <xf numFmtId="183" fontId="5" fillId="0" borderId="676" xfId="0" applyNumberFormat="1" applyFont="1" applyFill="1" applyBorder="1">
      <alignment vertical="center"/>
    </xf>
    <xf numFmtId="181" fontId="5" fillId="0" borderId="689" xfId="0" applyNumberFormat="1" applyFont="1" applyFill="1" applyBorder="1">
      <alignment vertical="center"/>
    </xf>
    <xf numFmtId="38" fontId="5" fillId="0" borderId="668" xfId="1" applyFont="1" applyFill="1" applyBorder="1">
      <alignment vertical="center"/>
    </xf>
    <xf numFmtId="3" fontId="5" fillId="0" borderId="723" xfId="3" applyNumberFormat="1" applyFont="1" applyFill="1" applyBorder="1" applyAlignment="1">
      <alignment vertical="center"/>
    </xf>
    <xf numFmtId="181" fontId="5" fillId="0" borderId="723" xfId="3" applyNumberFormat="1" applyFont="1" applyFill="1" applyBorder="1" applyAlignment="1">
      <alignment vertical="center"/>
    </xf>
    <xf numFmtId="3" fontId="5" fillId="0" borderId="724" xfId="3" applyNumberFormat="1" applyFont="1" applyFill="1" applyBorder="1" applyAlignment="1">
      <alignment horizontal="right" vertical="center"/>
    </xf>
    <xf numFmtId="3" fontId="5" fillId="0" borderId="687" xfId="3" applyNumberFormat="1" applyFont="1" applyFill="1" applyBorder="1" applyAlignment="1">
      <alignment vertical="center"/>
    </xf>
    <xf numFmtId="181" fontId="5" fillId="0" borderId="687" xfId="3" applyNumberFormat="1" applyFont="1" applyFill="1" applyBorder="1" applyAlignment="1">
      <alignment vertical="center"/>
    </xf>
    <xf numFmtId="3" fontId="5" fillId="0" borderId="675" xfId="3" applyNumberFormat="1" applyFont="1" applyFill="1" applyBorder="1" applyAlignment="1">
      <alignment horizontal="right" vertical="center"/>
    </xf>
    <xf numFmtId="183" fontId="5" fillId="0" borderId="579" xfId="0" applyNumberFormat="1" applyFont="1" applyFill="1" applyBorder="1">
      <alignment vertical="center"/>
    </xf>
    <xf numFmtId="184" fontId="5" fillId="0" borderId="579" xfId="0" applyNumberFormat="1" applyFont="1" applyFill="1" applyBorder="1">
      <alignment vertical="center"/>
    </xf>
    <xf numFmtId="184" fontId="5" fillId="0" borderId="724" xfId="0" applyNumberFormat="1" applyFont="1" applyFill="1" applyBorder="1">
      <alignment vertical="center"/>
    </xf>
    <xf numFmtId="183" fontId="5" fillId="0" borderId="606" xfId="0" applyNumberFormat="1" applyFont="1" applyFill="1" applyBorder="1">
      <alignment vertical="center"/>
    </xf>
    <xf numFmtId="183" fontId="5" fillId="0" borderId="688" xfId="0" applyNumberFormat="1" applyFont="1" applyFill="1" applyBorder="1">
      <alignment vertical="center"/>
    </xf>
    <xf numFmtId="184" fontId="5" fillId="0" borderId="688" xfId="0" applyNumberFormat="1" applyFont="1" applyFill="1" applyBorder="1">
      <alignment vertical="center"/>
    </xf>
    <xf numFmtId="184" fontId="5" fillId="0" borderId="675" xfId="0" applyNumberFormat="1" applyFont="1" applyFill="1" applyBorder="1">
      <alignment vertical="center"/>
    </xf>
    <xf numFmtId="184" fontId="5" fillId="0" borderId="695" xfId="3" applyNumberFormat="1" applyFont="1" applyFill="1" applyBorder="1" applyAlignment="1">
      <alignment vertical="center"/>
    </xf>
    <xf numFmtId="184" fontId="5" fillId="0" borderId="704" xfId="3" applyNumberFormat="1" applyFont="1" applyFill="1" applyBorder="1" applyAlignment="1">
      <alignment vertical="center"/>
    </xf>
    <xf numFmtId="181" fontId="5" fillId="0" borderId="704" xfId="3" applyNumberFormat="1" applyFont="1" applyFill="1" applyBorder="1" applyAlignment="1">
      <alignment vertical="center"/>
    </xf>
    <xf numFmtId="38" fontId="5" fillId="0" borderId="699" xfId="1" applyFont="1" applyFill="1" applyBorder="1" applyAlignment="1">
      <alignment vertical="center"/>
    </xf>
    <xf numFmtId="181" fontId="5" fillId="0" borderId="712" xfId="3" applyNumberFormat="1" applyFont="1" applyFill="1" applyBorder="1" applyAlignment="1">
      <alignment vertical="center"/>
    </xf>
    <xf numFmtId="184" fontId="5" fillId="0" borderId="688" xfId="3" applyNumberFormat="1" applyFont="1" applyFill="1" applyBorder="1" applyAlignment="1">
      <alignment vertical="center"/>
    </xf>
    <xf numFmtId="184" fontId="5" fillId="0" borderId="687" xfId="3" applyNumberFormat="1" applyFont="1" applyFill="1" applyBorder="1" applyAlignment="1">
      <alignment vertical="center"/>
    </xf>
    <xf numFmtId="184" fontId="5" fillId="0" borderId="675" xfId="3" applyNumberFormat="1" applyFont="1" applyFill="1" applyBorder="1" applyAlignment="1">
      <alignment vertical="center"/>
    </xf>
    <xf numFmtId="181" fontId="5" fillId="0" borderId="675" xfId="3" applyNumberFormat="1" applyFont="1" applyFill="1" applyBorder="1" applyAlignment="1">
      <alignment vertical="center"/>
    </xf>
    <xf numFmtId="184" fontId="5" fillId="0" borderId="726" xfId="3" applyNumberFormat="1" applyFont="1" applyFill="1" applyBorder="1" applyAlignment="1">
      <alignment vertical="center"/>
    </xf>
    <xf numFmtId="181" fontId="5" fillId="0" borderId="727" xfId="3" applyNumberFormat="1" applyFont="1" applyFill="1" applyBorder="1" applyAlignment="1">
      <alignment vertical="center"/>
    </xf>
    <xf numFmtId="184" fontId="5" fillId="0" borderId="727" xfId="3" applyNumberFormat="1" applyFont="1" applyFill="1" applyBorder="1" applyAlignment="1">
      <alignment vertical="center"/>
    </xf>
    <xf numFmtId="181" fontId="5" fillId="0" borderId="728" xfId="3" applyNumberFormat="1" applyFont="1" applyFill="1" applyBorder="1" applyAlignment="1">
      <alignment vertical="center"/>
    </xf>
    <xf numFmtId="38" fontId="5" fillId="0" borderId="709" xfId="1" applyFont="1" applyFill="1" applyBorder="1" applyAlignment="1">
      <alignment vertical="center"/>
    </xf>
    <xf numFmtId="38" fontId="5" fillId="0" borderId="727" xfId="1" applyFont="1" applyFill="1" applyBorder="1" applyAlignment="1">
      <alignment vertical="center"/>
    </xf>
    <xf numFmtId="184" fontId="6" fillId="0" borderId="729" xfId="4" applyNumberFormat="1" applyFont="1" applyFill="1" applyBorder="1" applyAlignment="1">
      <alignment vertical="center"/>
    </xf>
    <xf numFmtId="183" fontId="6" fillId="0" borderId="729" xfId="4" applyNumberFormat="1" applyFont="1" applyFill="1" applyBorder="1" applyAlignment="1">
      <alignment vertical="center"/>
    </xf>
    <xf numFmtId="183" fontId="6" fillId="0" borderId="730" xfId="4" applyNumberFormat="1" applyFont="1" applyFill="1" applyBorder="1" applyAlignment="1">
      <alignment vertical="center"/>
    </xf>
    <xf numFmtId="184" fontId="6" fillId="0" borderId="731" xfId="4" applyNumberFormat="1" applyFont="1" applyFill="1" applyBorder="1" applyAlignment="1">
      <alignment vertical="center"/>
    </xf>
    <xf numFmtId="178" fontId="6" fillId="0" borderId="729" xfId="4" applyNumberFormat="1" applyFont="1" applyFill="1" applyBorder="1" applyAlignment="1">
      <alignment horizontal="right" vertical="center"/>
    </xf>
    <xf numFmtId="184" fontId="6" fillId="0" borderId="732" xfId="4" applyNumberFormat="1" applyFont="1" applyFill="1" applyBorder="1" applyAlignment="1">
      <alignment horizontal="right" vertical="center"/>
    </xf>
    <xf numFmtId="183" fontId="6" fillId="0" borderId="661" xfId="5" applyNumberFormat="1" applyFont="1" applyFill="1" applyBorder="1" applyAlignment="1">
      <alignment horizontal="right" vertical="center" shrinkToFit="1"/>
    </xf>
    <xf numFmtId="181" fontId="6" fillId="0" borderId="729" xfId="5" applyNumberFormat="1" applyFont="1" applyFill="1" applyBorder="1" applyAlignment="1">
      <alignment horizontal="right" vertical="center" shrinkToFit="1"/>
    </xf>
    <xf numFmtId="183" fontId="6" fillId="0" borderId="729" xfId="5" applyNumberFormat="1" applyFont="1" applyFill="1" applyBorder="1" applyAlignment="1">
      <alignment horizontal="right" vertical="center" shrinkToFit="1"/>
    </xf>
    <xf numFmtId="181" fontId="6" fillId="0" borderId="729" xfId="5" quotePrefix="1" applyNumberFormat="1" applyFont="1" applyFill="1" applyBorder="1" applyAlignment="1">
      <alignment horizontal="right" vertical="center" shrinkToFit="1"/>
    </xf>
    <xf numFmtId="183" fontId="6" fillId="0" borderId="705" xfId="5" applyNumberFormat="1" applyFont="1" applyFill="1" applyBorder="1" applyAlignment="1">
      <alignment horizontal="right" vertical="center" shrinkToFit="1"/>
    </xf>
    <xf numFmtId="183" fontId="6" fillId="0" borderId="661" xfId="10" applyNumberFormat="1" applyFont="1" applyFill="1" applyBorder="1" applyAlignment="1">
      <alignment horizontal="right" vertical="center" shrinkToFit="1"/>
    </xf>
    <xf numFmtId="181" fontId="6" fillId="0" borderId="729" xfId="10" applyNumberFormat="1" applyFont="1" applyFill="1" applyBorder="1" applyAlignment="1">
      <alignment horizontal="right" vertical="center" shrinkToFit="1"/>
    </xf>
    <xf numFmtId="183" fontId="6" fillId="0" borderId="729" xfId="10" applyNumberFormat="1" applyFont="1" applyFill="1" applyBorder="1" applyAlignment="1">
      <alignment horizontal="right" vertical="center" shrinkToFit="1"/>
    </xf>
    <xf numFmtId="183" fontId="6" fillId="0" borderId="732" xfId="10" applyNumberFormat="1" applyFont="1" applyFill="1" applyBorder="1" applyAlignment="1">
      <alignment horizontal="right" vertical="center"/>
    </xf>
    <xf numFmtId="183" fontId="5" fillId="0" borderId="699" xfId="4" applyNumberFormat="1" applyFont="1" applyFill="1" applyBorder="1" applyAlignment="1">
      <alignment vertical="center"/>
    </xf>
    <xf numFmtId="38" fontId="5" fillId="0" borderId="729" xfId="1" applyFont="1" applyFill="1" applyBorder="1" applyAlignment="1">
      <alignment vertical="center"/>
    </xf>
    <xf numFmtId="184" fontId="5" fillId="0" borderId="732" xfId="4" applyNumberFormat="1" applyFont="1" applyFill="1" applyBorder="1" applyAlignment="1">
      <alignment vertical="center"/>
    </xf>
    <xf numFmtId="3" fontId="5" fillId="0" borderId="661" xfId="11" applyNumberFormat="1" applyFont="1" applyFill="1" applyBorder="1" applyAlignment="1">
      <alignment horizontal="right" vertical="center"/>
    </xf>
    <xf numFmtId="181" fontId="5" fillId="0" borderId="729" xfId="11" applyNumberFormat="1" applyFont="1" applyFill="1" applyBorder="1" applyAlignment="1">
      <alignment vertical="center"/>
    </xf>
    <xf numFmtId="183" fontId="5" fillId="0" borderId="661" xfId="11" applyNumberFormat="1" applyFont="1" applyFill="1" applyBorder="1" applyAlignment="1">
      <alignment horizontal="right" vertical="center"/>
    </xf>
    <xf numFmtId="181" fontId="5" fillId="0" borderId="729" xfId="11" applyNumberFormat="1" applyFont="1" applyFill="1" applyBorder="1" applyAlignment="1">
      <alignment horizontal="right" vertical="center"/>
    </xf>
    <xf numFmtId="181" fontId="5" fillId="0" borderId="732" xfId="11" applyNumberFormat="1" applyFont="1" applyFill="1" applyBorder="1" applyAlignment="1">
      <alignment vertical="center"/>
    </xf>
    <xf numFmtId="38" fontId="6" fillId="0" borderId="699" xfId="1" applyNumberFormat="1" applyFont="1" applyFill="1" applyBorder="1" applyAlignment="1">
      <alignment horizontal="right" vertical="center"/>
    </xf>
    <xf numFmtId="181" fontId="6" fillId="0" borderId="730" xfId="11" applyNumberFormat="1" applyFont="1" applyFill="1" applyBorder="1" applyAlignment="1">
      <alignment vertical="center"/>
    </xf>
    <xf numFmtId="183" fontId="6" fillId="0" borderId="661" xfId="11" applyNumberFormat="1" applyFont="1" applyFill="1" applyBorder="1" applyAlignment="1">
      <alignment horizontal="right" vertical="center"/>
    </xf>
    <xf numFmtId="181" fontId="6" fillId="0" borderId="729" xfId="11" applyNumberFormat="1" applyFont="1" applyFill="1" applyBorder="1" applyAlignment="1">
      <alignment horizontal="right" vertical="center"/>
    </xf>
    <xf numFmtId="3" fontId="6" fillId="0" borderId="661" xfId="11" applyNumberFormat="1" applyFont="1" applyFill="1" applyBorder="1" applyAlignment="1">
      <alignment horizontal="right" vertical="center"/>
    </xf>
    <xf numFmtId="181" fontId="6" fillId="0" borderId="729" xfId="11" applyNumberFormat="1" applyFont="1" applyFill="1" applyBorder="1" applyAlignment="1">
      <alignment vertical="center"/>
    </xf>
    <xf numFmtId="181" fontId="6" fillId="0" borderId="732" xfId="11" applyNumberFormat="1" applyFont="1" applyFill="1" applyBorder="1" applyAlignment="1">
      <alignment vertical="center"/>
    </xf>
    <xf numFmtId="38" fontId="6" fillId="0" borderId="729" xfId="1" applyFont="1" applyFill="1" applyBorder="1" applyAlignment="1"/>
    <xf numFmtId="181" fontId="6" fillId="0" borderId="733" xfId="11" applyNumberFormat="1" applyFont="1" applyFill="1" applyBorder="1" applyAlignment="1">
      <alignment vertical="center"/>
    </xf>
    <xf numFmtId="38" fontId="6" fillId="0" borderId="699" xfId="1" applyFont="1" applyFill="1" applyBorder="1" applyAlignment="1"/>
    <xf numFmtId="181" fontId="6" fillId="0" borderId="729" xfId="11" applyNumberFormat="1" applyFont="1" applyFill="1" applyBorder="1"/>
    <xf numFmtId="181" fontId="6" fillId="0" borderId="732" xfId="11" applyNumberFormat="1" applyFont="1" applyFill="1" applyBorder="1"/>
    <xf numFmtId="183" fontId="6" fillId="0" borderId="699" xfId="0" applyNumberFormat="1" applyFont="1" applyFill="1" applyBorder="1">
      <alignment vertical="center"/>
    </xf>
    <xf numFmtId="38" fontId="6" fillId="0" borderId="729" xfId="1" applyFont="1" applyFill="1" applyBorder="1" applyAlignment="1">
      <alignment horizontal="right" vertical="center"/>
    </xf>
    <xf numFmtId="183" fontId="6" fillId="0" borderId="729" xfId="0" applyNumberFormat="1" applyFont="1" applyFill="1" applyBorder="1">
      <alignment vertical="center"/>
    </xf>
    <xf numFmtId="183" fontId="6" fillId="0" borderId="730" xfId="0" applyNumberFormat="1" applyFont="1" applyFill="1" applyBorder="1">
      <alignment vertical="center"/>
    </xf>
    <xf numFmtId="183" fontId="6" fillId="0" borderId="730" xfId="11" applyNumberFormat="1" applyFont="1" applyFill="1" applyBorder="1" applyAlignment="1">
      <alignment horizontal="right" vertical="center"/>
    </xf>
    <xf numFmtId="181" fontId="6" fillId="0" borderId="734" xfId="11" applyNumberFormat="1" applyFont="1" applyFill="1" applyBorder="1" applyAlignment="1">
      <alignment vertical="center"/>
    </xf>
    <xf numFmtId="3" fontId="5" fillId="0" borderId="654" xfId="3" applyNumberFormat="1" applyFont="1" applyFill="1" applyBorder="1" applyAlignment="1">
      <alignment horizontal="center" vertical="center"/>
    </xf>
    <xf numFmtId="3" fontId="6" fillId="0" borderId="730" xfId="3" applyNumberFormat="1" applyFont="1" applyFill="1" applyBorder="1" applyAlignment="1">
      <alignment vertical="center"/>
    </xf>
    <xf numFmtId="181" fontId="6" fillId="0" borderId="732" xfId="3" applyNumberFormat="1" applyFont="1" applyFill="1" applyBorder="1" applyAlignment="1">
      <alignment vertical="center"/>
    </xf>
    <xf numFmtId="3" fontId="6" fillId="0" borderId="688" xfId="3" applyNumberFormat="1" applyFont="1" applyFill="1" applyBorder="1" applyAlignment="1">
      <alignment vertical="center"/>
    </xf>
    <xf numFmtId="3" fontId="6" fillId="0" borderId="729" xfId="3" applyNumberFormat="1" applyFont="1" applyFill="1" applyBorder="1" applyAlignment="1">
      <alignment vertical="center"/>
    </xf>
    <xf numFmtId="2" fontId="6" fillId="0" borderId="732" xfId="3" applyNumberFormat="1" applyFont="1" applyFill="1" applyBorder="1" applyAlignment="1">
      <alignment vertical="center"/>
    </xf>
    <xf numFmtId="2" fontId="6" fillId="0" borderId="735" xfId="3" applyNumberFormat="1" applyFont="1" applyFill="1" applyBorder="1" applyAlignment="1">
      <alignment vertical="center"/>
    </xf>
    <xf numFmtId="3" fontId="32" fillId="0" borderId="699" xfId="3" applyNumberFormat="1" applyFont="1" applyFill="1" applyBorder="1" applyAlignment="1">
      <alignment vertical="center"/>
    </xf>
    <xf numFmtId="3" fontId="6" fillId="0" borderId="703" xfId="3" applyNumberFormat="1" applyFont="1" applyFill="1" applyBorder="1" applyAlignment="1">
      <alignment vertical="center"/>
    </xf>
    <xf numFmtId="38" fontId="6" fillId="0" borderId="730" xfId="1" applyFont="1" applyFill="1" applyBorder="1" applyAlignment="1">
      <alignment vertical="center"/>
    </xf>
    <xf numFmtId="181" fontId="6" fillId="0" borderId="729" xfId="3" applyNumberFormat="1" applyFont="1" applyFill="1" applyBorder="1" applyAlignment="1">
      <alignment vertical="center"/>
    </xf>
    <xf numFmtId="38" fontId="6" fillId="0" borderId="729" xfId="1" applyFont="1" applyFill="1" applyBorder="1" applyAlignment="1">
      <alignment vertical="center"/>
    </xf>
    <xf numFmtId="194" fontId="6" fillId="0" borderId="732" xfId="3" applyNumberFormat="1" applyFont="1" applyFill="1" applyBorder="1" applyAlignment="1">
      <alignment vertical="center"/>
    </xf>
    <xf numFmtId="3" fontId="6" fillId="0" borderId="687" xfId="3" applyNumberFormat="1" applyFont="1" applyFill="1" applyBorder="1" applyAlignment="1">
      <alignment vertical="center"/>
    </xf>
    <xf numFmtId="2" fontId="6" fillId="0" borderId="689" xfId="3" applyNumberFormat="1" applyFont="1" applyFill="1" applyBorder="1" applyAlignment="1">
      <alignment vertical="center"/>
    </xf>
    <xf numFmtId="38" fontId="6" fillId="0" borderId="688" xfId="1" applyFont="1" applyFill="1" applyBorder="1" applyAlignment="1">
      <alignment vertical="center"/>
    </xf>
    <xf numFmtId="181" fontId="6" fillId="0" borderId="687" xfId="3" applyNumberFormat="1" applyFont="1" applyFill="1" applyBorder="1" applyAlignment="1">
      <alignment vertical="center"/>
    </xf>
    <xf numFmtId="38" fontId="6" fillId="0" borderId="687" xfId="1" applyFont="1" applyFill="1" applyBorder="1" applyAlignment="1">
      <alignment vertical="center"/>
    </xf>
    <xf numFmtId="38" fontId="5" fillId="0" borderId="661" xfId="1" applyFont="1" applyFill="1" applyBorder="1" applyAlignment="1">
      <alignment vertical="center"/>
    </xf>
    <xf numFmtId="184" fontId="5" fillId="0" borderId="729" xfId="2" applyNumberFormat="1" applyFont="1" applyFill="1" applyBorder="1" applyAlignment="1">
      <alignment vertical="center"/>
    </xf>
    <xf numFmtId="3" fontId="5" fillId="0" borderId="729" xfId="2" applyNumberFormat="1" applyFont="1" applyFill="1" applyBorder="1" applyAlignment="1">
      <alignment vertical="center"/>
    </xf>
    <xf numFmtId="184" fontId="5" fillId="0" borderId="732" xfId="2" applyNumberFormat="1" applyFont="1" applyFill="1" applyBorder="1" applyAlignment="1">
      <alignment vertical="center"/>
    </xf>
    <xf numFmtId="38" fontId="6" fillId="2" borderId="699" xfId="1" applyFont="1" applyFill="1" applyBorder="1" applyAlignment="1">
      <alignment vertical="center"/>
    </xf>
    <xf numFmtId="184" fontId="6" fillId="2" borderId="729" xfId="6" applyNumberFormat="1" applyFont="1" applyFill="1" applyBorder="1" applyAlignment="1">
      <alignment vertical="center"/>
    </xf>
    <xf numFmtId="38" fontId="6" fillId="2" borderId="729" xfId="1" applyFont="1" applyFill="1" applyBorder="1" applyAlignment="1">
      <alignment vertical="center"/>
    </xf>
    <xf numFmtId="184" fontId="6" fillId="2" borderId="705" xfId="6" applyNumberFormat="1" applyFont="1" applyFill="1" applyBorder="1" applyAlignment="1">
      <alignment vertical="center"/>
    </xf>
    <xf numFmtId="38" fontId="6" fillId="2" borderId="730" xfId="1" applyFont="1" applyFill="1" applyBorder="1" applyAlignment="1">
      <alignment vertical="center"/>
    </xf>
    <xf numFmtId="184" fontId="6" fillId="2" borderId="732" xfId="6" applyNumberFormat="1" applyFont="1" applyFill="1" applyBorder="1" applyAlignment="1">
      <alignment vertical="center"/>
    </xf>
    <xf numFmtId="184" fontId="6" fillId="0" borderId="729" xfId="6" applyNumberFormat="1" applyFont="1" applyFill="1" applyBorder="1" applyAlignment="1">
      <alignment vertical="center"/>
    </xf>
    <xf numFmtId="184" fontId="6" fillId="0" borderId="552" xfId="6" applyNumberFormat="1" applyFont="1" applyFill="1" applyBorder="1" applyAlignment="1">
      <alignment vertical="center"/>
    </xf>
    <xf numFmtId="184" fontId="6" fillId="0" borderId="732" xfId="6" applyNumberFormat="1" applyFont="1" applyFill="1" applyBorder="1" applyAlignment="1">
      <alignment vertical="center"/>
    </xf>
    <xf numFmtId="181" fontId="6" fillId="0" borderId="141" xfId="6" quotePrefix="1" applyNumberFormat="1" applyFont="1" applyFill="1" applyBorder="1" applyAlignment="1">
      <alignment horizontal="right" vertical="center"/>
    </xf>
    <xf numFmtId="181" fontId="6" fillId="0" borderId="616" xfId="6" quotePrefix="1" applyNumberFormat="1" applyFont="1" applyFill="1" applyBorder="1" applyAlignment="1">
      <alignment horizontal="right" vertical="center"/>
    </xf>
    <xf numFmtId="3" fontId="5" fillId="0" borderId="669" xfId="3" applyNumberFormat="1" applyFont="1" applyFill="1" applyBorder="1" applyAlignment="1">
      <alignment vertical="center"/>
    </xf>
    <xf numFmtId="3" fontId="5" fillId="0" borderId="736" xfId="3" applyNumberFormat="1" applyFont="1" applyFill="1" applyBorder="1" applyAlignment="1">
      <alignment vertical="center"/>
    </xf>
    <xf numFmtId="181" fontId="5" fillId="0" borderId="738" xfId="3" applyNumberFormat="1" applyFont="1" applyFill="1" applyBorder="1" applyAlignment="1">
      <alignment vertical="center"/>
    </xf>
    <xf numFmtId="38" fontId="5" fillId="0" borderId="738" xfId="1" applyFont="1" applyFill="1" applyBorder="1" applyAlignment="1">
      <alignment vertical="center"/>
    </xf>
    <xf numFmtId="181" fontId="5" fillId="0" borderId="737" xfId="3" applyNumberFormat="1" applyFont="1" applyFill="1" applyBorder="1" applyAlignment="1">
      <alignment vertical="center"/>
    </xf>
    <xf numFmtId="181" fontId="6" fillId="0" borderId="732" xfId="4" applyNumberFormat="1" applyFont="1" applyFill="1" applyBorder="1" applyAlignment="1">
      <alignment horizontal="right" vertical="center"/>
    </xf>
    <xf numFmtId="0" fontId="5" fillId="0" borderId="653" xfId="10" applyFont="1" applyFill="1" applyBorder="1" applyAlignment="1">
      <alignment vertical="center"/>
    </xf>
    <xf numFmtId="183" fontId="5" fillId="0" borderId="742" xfId="4" applyNumberFormat="1" applyFont="1" applyFill="1" applyBorder="1" applyAlignment="1">
      <alignment vertical="center"/>
    </xf>
    <xf numFmtId="184" fontId="5" fillId="0" borderId="658" xfId="4" applyNumberFormat="1" applyFont="1" applyFill="1" applyBorder="1" applyAlignment="1">
      <alignment vertical="center"/>
    </xf>
    <xf numFmtId="183" fontId="5" fillId="0" borderId="658" xfId="4" applyNumberFormat="1" applyFont="1" applyFill="1" applyBorder="1" applyAlignment="1">
      <alignment vertical="center"/>
    </xf>
    <xf numFmtId="182" fontId="5" fillId="0" borderId="658" xfId="10" applyNumberFormat="1" applyFont="1" applyFill="1" applyBorder="1" applyAlignment="1">
      <alignment vertical="center"/>
    </xf>
    <xf numFmtId="189" fontId="5" fillId="0" borderId="658" xfId="10" applyNumberFormat="1" applyFont="1" applyFill="1" applyBorder="1" applyAlignment="1">
      <alignment vertical="center"/>
    </xf>
    <xf numFmtId="184" fontId="5" fillId="0" borderId="569" xfId="4" applyNumberFormat="1" applyFont="1" applyFill="1" applyBorder="1" applyAlignment="1">
      <alignment vertical="center"/>
    </xf>
    <xf numFmtId="181" fontId="5" fillId="0" borderId="743" xfId="11" applyNumberFormat="1" applyFont="1" applyFill="1" applyBorder="1" applyAlignment="1">
      <alignment vertical="center"/>
    </xf>
    <xf numFmtId="183" fontId="5" fillId="0" borderId="743" xfId="0" applyNumberFormat="1" applyFont="1" applyFill="1" applyBorder="1">
      <alignment vertical="center"/>
    </xf>
    <xf numFmtId="181" fontId="5" fillId="0" borderId="743" xfId="11" applyNumberFormat="1" applyFont="1" applyFill="1" applyBorder="1" applyAlignment="1">
      <alignment horizontal="right" vertical="center"/>
    </xf>
    <xf numFmtId="181" fontId="5" fillId="0" borderId="570" xfId="11" applyNumberFormat="1" applyFont="1" applyFill="1" applyBorder="1" applyAlignment="1">
      <alignment vertical="center"/>
    </xf>
    <xf numFmtId="181" fontId="5" fillId="0" borderId="570" xfId="11" applyNumberFormat="1" applyFont="1" applyFill="1" applyBorder="1" applyAlignment="1">
      <alignment horizontal="right" vertical="center"/>
    </xf>
    <xf numFmtId="0" fontId="0" fillId="0" borderId="0" xfId="0" applyBorder="1" applyAlignment="1">
      <alignment vertical="center"/>
    </xf>
    <xf numFmtId="181" fontId="5" fillId="0" borderId="743" xfId="2" applyNumberFormat="1" applyFont="1" applyFill="1" applyBorder="1" applyAlignment="1">
      <alignment vertical="center"/>
    </xf>
    <xf numFmtId="38" fontId="5" fillId="0" borderId="743" xfId="1" applyFont="1" applyFill="1" applyBorder="1" applyAlignment="1">
      <alignment vertical="center"/>
    </xf>
    <xf numFmtId="181" fontId="5" fillId="0" borderId="732" xfId="2" applyNumberFormat="1" applyFont="1" applyFill="1" applyBorder="1" applyAlignment="1">
      <alignment vertical="center"/>
    </xf>
    <xf numFmtId="184" fontId="5" fillId="0" borderId="743" xfId="2" applyNumberFormat="1" applyFont="1" applyFill="1" applyBorder="1" applyAlignment="1">
      <alignment vertical="center"/>
    </xf>
    <xf numFmtId="3" fontId="5" fillId="0" borderId="743" xfId="2" applyNumberFormat="1" applyFont="1" applyFill="1" applyBorder="1" applyAlignment="1">
      <alignment vertical="center"/>
    </xf>
    <xf numFmtId="184" fontId="6" fillId="0" borderId="743" xfId="6" applyNumberFormat="1" applyFont="1" applyFill="1" applyBorder="1" applyAlignment="1">
      <alignment vertical="center"/>
    </xf>
    <xf numFmtId="38" fontId="6" fillId="0" borderId="743" xfId="1" applyFont="1" applyFill="1" applyBorder="1" applyAlignment="1">
      <alignment vertical="center"/>
    </xf>
    <xf numFmtId="181" fontId="6" fillId="0" borderId="569" xfId="6" quotePrefix="1" applyNumberFormat="1" applyFont="1" applyFill="1" applyBorder="1" applyAlignment="1">
      <alignment horizontal="right" vertical="center"/>
    </xf>
    <xf numFmtId="3" fontId="5" fillId="0" borderId="744" xfId="3" applyNumberFormat="1" applyFont="1" applyFill="1" applyBorder="1" applyAlignment="1">
      <alignment vertical="center"/>
    </xf>
    <xf numFmtId="3" fontId="5" fillId="0" borderId="745" xfId="3" applyNumberFormat="1" applyFont="1" applyFill="1" applyBorder="1" applyAlignment="1">
      <alignment vertical="center"/>
    </xf>
    <xf numFmtId="3" fontId="5" fillId="0" borderId="746" xfId="3" applyNumberFormat="1" applyFont="1" applyFill="1" applyBorder="1" applyAlignment="1">
      <alignment vertical="center"/>
    </xf>
    <xf numFmtId="183" fontId="6" fillId="0" borderId="747" xfId="4" applyNumberFormat="1" applyFont="1" applyFill="1" applyBorder="1" applyAlignment="1">
      <alignment vertical="center"/>
    </xf>
    <xf numFmtId="184" fontId="6" fillId="0" borderId="748" xfId="4" applyNumberFormat="1" applyFont="1" applyFill="1" applyBorder="1" applyAlignment="1">
      <alignment vertical="center"/>
    </xf>
    <xf numFmtId="183" fontId="6" fillId="0" borderId="748" xfId="4" applyNumberFormat="1" applyFont="1" applyFill="1" applyBorder="1" applyAlignment="1">
      <alignment vertical="center"/>
    </xf>
    <xf numFmtId="184" fontId="6" fillId="0" borderId="749" xfId="4" applyNumberFormat="1" applyFont="1" applyFill="1" applyBorder="1" applyAlignment="1">
      <alignment vertical="center"/>
    </xf>
    <xf numFmtId="183" fontId="6" fillId="0" borderId="750" xfId="5" applyNumberFormat="1" applyFont="1" applyFill="1" applyBorder="1" applyAlignment="1">
      <alignment horizontal="right" vertical="center"/>
    </xf>
    <xf numFmtId="38" fontId="6" fillId="0" borderId="751" xfId="1" applyNumberFormat="1" applyFont="1" applyFill="1" applyBorder="1" applyAlignment="1">
      <alignment horizontal="right" vertical="center"/>
    </xf>
    <xf numFmtId="178" fontId="6" fillId="0" borderId="752" xfId="4" applyNumberFormat="1" applyFont="1" applyFill="1" applyBorder="1" applyAlignment="1">
      <alignment horizontal="right" vertical="center"/>
    </xf>
    <xf numFmtId="183" fontId="6" fillId="0" borderId="570" xfId="4" applyNumberFormat="1" applyFont="1" applyFill="1" applyBorder="1" applyAlignment="1">
      <alignment vertical="center"/>
    </xf>
    <xf numFmtId="183" fontId="6" fillId="0" borderId="752" xfId="4" applyNumberFormat="1" applyFont="1" applyFill="1" applyBorder="1" applyAlignment="1">
      <alignment vertical="center"/>
    </xf>
    <xf numFmtId="183" fontId="6" fillId="0" borderId="754" xfId="4" applyNumberFormat="1" applyFont="1" applyFill="1" applyBorder="1" applyAlignment="1">
      <alignment vertical="center"/>
    </xf>
    <xf numFmtId="183" fontId="6" fillId="0" borderId="753" xfId="4" applyNumberFormat="1" applyFont="1" applyFill="1" applyBorder="1" applyAlignment="1">
      <alignment vertical="center"/>
    </xf>
    <xf numFmtId="178" fontId="6" fillId="0" borderId="753" xfId="4" applyNumberFormat="1" applyFont="1" applyFill="1" applyBorder="1" applyAlignment="1">
      <alignment horizontal="right" vertical="center"/>
    </xf>
    <xf numFmtId="184" fontId="5" fillId="0" borderId="752" xfId="4" applyNumberFormat="1" applyFont="1" applyFill="1" applyBorder="1" applyAlignment="1">
      <alignment vertical="center"/>
    </xf>
    <xf numFmtId="183" fontId="5" fillId="0" borderId="752" xfId="4" applyNumberFormat="1" applyFont="1" applyFill="1" applyBorder="1" applyAlignment="1">
      <alignment vertical="center"/>
    </xf>
    <xf numFmtId="38" fontId="5" fillId="0" borderId="752" xfId="1" applyFont="1" applyFill="1" applyBorder="1" applyAlignment="1">
      <alignment vertical="center"/>
    </xf>
    <xf numFmtId="182" fontId="5" fillId="0" borderId="752" xfId="10" applyNumberFormat="1" applyFont="1" applyFill="1" applyBorder="1" applyAlignment="1">
      <alignment vertical="center"/>
    </xf>
    <xf numFmtId="189" fontId="5" fillId="0" borderId="752" xfId="10" applyNumberFormat="1" applyFont="1" applyFill="1" applyBorder="1" applyAlignment="1">
      <alignment vertical="center"/>
    </xf>
    <xf numFmtId="184" fontId="5" fillId="0" borderId="755" xfId="4" applyNumberFormat="1" applyFont="1" applyFill="1" applyBorder="1" applyAlignment="1">
      <alignment vertical="center"/>
    </xf>
    <xf numFmtId="183" fontId="5" fillId="0" borderId="756" xfId="4" applyNumberFormat="1" applyFont="1" applyFill="1" applyBorder="1" applyAlignment="1">
      <alignment vertical="center"/>
    </xf>
    <xf numFmtId="184" fontId="5" fillId="0" borderId="753" xfId="4" applyNumberFormat="1" applyFont="1" applyFill="1" applyBorder="1" applyAlignment="1">
      <alignment vertical="center"/>
    </xf>
    <xf numFmtId="183" fontId="5" fillId="0" borderId="753" xfId="4" applyNumberFormat="1" applyFont="1" applyFill="1" applyBorder="1" applyAlignment="1">
      <alignment vertical="center"/>
    </xf>
    <xf numFmtId="38" fontId="5" fillId="0" borderId="753" xfId="1" applyFont="1" applyFill="1" applyBorder="1" applyAlignment="1">
      <alignment vertical="center"/>
    </xf>
    <xf numFmtId="182" fontId="5" fillId="0" borderId="753" xfId="10" applyNumberFormat="1" applyFont="1" applyFill="1" applyBorder="1" applyAlignment="1">
      <alignment vertical="center"/>
    </xf>
    <xf numFmtId="189" fontId="5" fillId="0" borderId="753" xfId="10" applyNumberFormat="1" applyFont="1" applyFill="1" applyBorder="1" applyAlignment="1">
      <alignment vertical="center"/>
    </xf>
    <xf numFmtId="3" fontId="5" fillId="0" borderId="747" xfId="11" applyNumberFormat="1" applyFont="1" applyFill="1" applyBorder="1" applyAlignment="1">
      <alignment horizontal="right" vertical="center"/>
    </xf>
    <xf numFmtId="181" fontId="5" fillId="0" borderId="752" xfId="11" applyNumberFormat="1" applyFont="1" applyFill="1" applyBorder="1" applyAlignment="1">
      <alignment vertical="center"/>
    </xf>
    <xf numFmtId="183" fontId="5" fillId="0" borderId="752" xfId="0" applyNumberFormat="1" applyFont="1" applyFill="1" applyBorder="1">
      <alignment vertical="center"/>
    </xf>
    <xf numFmtId="181" fontId="5" fillId="0" borderId="752" xfId="11" applyNumberFormat="1" applyFont="1" applyFill="1" applyBorder="1" applyAlignment="1">
      <alignment horizontal="right" vertical="center"/>
    </xf>
    <xf numFmtId="181" fontId="5" fillId="0" borderId="755" xfId="11" applyNumberFormat="1" applyFont="1" applyFill="1" applyBorder="1" applyAlignment="1">
      <alignment vertical="center"/>
    </xf>
    <xf numFmtId="3" fontId="5" fillId="0" borderId="514" xfId="11" applyNumberFormat="1" applyFont="1" applyFill="1" applyBorder="1" applyAlignment="1">
      <alignment horizontal="right" vertical="center"/>
    </xf>
    <xf numFmtId="183" fontId="5" fillId="0" borderId="753" xfId="0" applyNumberFormat="1" applyFont="1" applyFill="1" applyBorder="1">
      <alignment vertical="center"/>
    </xf>
    <xf numFmtId="181" fontId="6" fillId="0" borderId="757" xfId="6" quotePrefix="1" applyNumberFormat="1" applyFont="1" applyFill="1" applyBorder="1" applyAlignment="1">
      <alignment horizontal="right" vertical="center"/>
    </xf>
    <xf numFmtId="183" fontId="5" fillId="0" borderId="730" xfId="4" applyNumberFormat="1" applyFont="1" applyFill="1" applyBorder="1" applyAlignment="1">
      <alignment vertical="center"/>
    </xf>
    <xf numFmtId="0" fontId="0" fillId="0" borderId="0" xfId="0" applyBorder="1" applyAlignment="1">
      <alignment vertical="center"/>
    </xf>
    <xf numFmtId="38" fontId="5" fillId="0" borderId="634" xfId="1" applyFont="1" applyFill="1" applyBorder="1" applyAlignment="1">
      <alignment horizontal="right" vertical="center"/>
    </xf>
    <xf numFmtId="38" fontId="5" fillId="0" borderId="658" xfId="1" applyFont="1" applyFill="1" applyBorder="1" applyAlignment="1">
      <alignment horizontal="right" vertical="center"/>
    </xf>
    <xf numFmtId="183" fontId="5" fillId="0" borderId="758" xfId="0" applyNumberFormat="1" applyFont="1" applyFill="1" applyBorder="1" applyAlignment="1">
      <alignment horizontal="right" vertical="center"/>
    </xf>
    <xf numFmtId="38" fontId="5" fillId="3" borderId="182" xfId="1" applyFont="1" applyFill="1" applyBorder="1" applyAlignment="1">
      <alignment vertical="center"/>
    </xf>
    <xf numFmtId="181" fontId="5" fillId="3" borderId="182" xfId="2" applyNumberFormat="1" applyFont="1" applyFill="1" applyBorder="1" applyAlignment="1">
      <alignment vertical="center"/>
    </xf>
    <xf numFmtId="181" fontId="5" fillId="3" borderId="148" xfId="2" applyNumberFormat="1" applyFont="1" applyFill="1" applyBorder="1" applyAlignment="1">
      <alignment vertical="center"/>
    </xf>
    <xf numFmtId="3" fontId="5" fillId="0" borderId="747" xfId="2" applyNumberFormat="1" applyFont="1" applyFill="1" applyBorder="1" applyAlignment="1">
      <alignment vertical="center"/>
    </xf>
    <xf numFmtId="181" fontId="5" fillId="0" borderId="752" xfId="2" applyNumberFormat="1" applyFont="1" applyFill="1" applyBorder="1" applyAlignment="1">
      <alignment vertical="center"/>
    </xf>
    <xf numFmtId="181" fontId="5" fillId="0" borderId="755" xfId="2" applyNumberFormat="1" applyFont="1" applyFill="1" applyBorder="1" applyAlignment="1">
      <alignment vertical="center"/>
    </xf>
    <xf numFmtId="181" fontId="5" fillId="0" borderId="570" xfId="2" applyNumberFormat="1" applyFont="1" applyFill="1" applyBorder="1" applyAlignment="1">
      <alignment vertical="center"/>
    </xf>
    <xf numFmtId="181" fontId="5" fillId="0" borderId="497" xfId="2" applyNumberFormat="1" applyFont="1" applyFill="1" applyBorder="1" applyAlignment="1">
      <alignment vertical="center"/>
    </xf>
    <xf numFmtId="181" fontId="5" fillId="0" borderId="753" xfId="2" applyNumberFormat="1" applyFont="1" applyFill="1" applyBorder="1" applyAlignment="1">
      <alignment vertical="center"/>
    </xf>
    <xf numFmtId="38" fontId="5" fillId="0" borderId="754" xfId="1" applyFont="1" applyFill="1" applyBorder="1" applyAlignment="1">
      <alignment vertical="center"/>
    </xf>
    <xf numFmtId="3" fontId="5" fillId="0" borderId="754" xfId="2" applyNumberFormat="1" applyFont="1" applyFill="1" applyBorder="1" applyAlignment="1">
      <alignment vertical="center"/>
    </xf>
    <xf numFmtId="181" fontId="5" fillId="0" borderId="515" xfId="2" applyNumberFormat="1" applyFont="1" applyFill="1" applyBorder="1" applyAlignment="1">
      <alignment vertical="center"/>
    </xf>
    <xf numFmtId="184" fontId="5" fillId="0" borderId="752" xfId="2" applyNumberFormat="1" applyFont="1" applyFill="1" applyBorder="1" applyAlignment="1">
      <alignment vertical="center"/>
    </xf>
    <xf numFmtId="3" fontId="5" fillId="0" borderId="752" xfId="2" applyNumberFormat="1" applyFont="1" applyFill="1" applyBorder="1" applyAlignment="1">
      <alignment vertical="center"/>
    </xf>
    <xf numFmtId="184" fontId="5" fillId="0" borderId="755" xfId="2" applyNumberFormat="1" applyFont="1" applyFill="1" applyBorder="1" applyAlignment="1">
      <alignment vertical="center"/>
    </xf>
    <xf numFmtId="3" fontId="5" fillId="0" borderId="753" xfId="2" applyNumberFormat="1" applyFont="1" applyFill="1" applyBorder="1" applyAlignment="1">
      <alignment vertical="center"/>
    </xf>
    <xf numFmtId="38" fontId="6" fillId="0" borderId="758" xfId="1" applyFont="1" applyFill="1" applyBorder="1" applyAlignment="1">
      <alignment vertical="center"/>
    </xf>
    <xf numFmtId="184" fontId="6" fillId="0" borderId="752" xfId="6" applyNumberFormat="1" applyFont="1" applyFill="1" applyBorder="1" applyAlignment="1">
      <alignment vertical="center"/>
    </xf>
    <xf numFmtId="38" fontId="6" fillId="0" borderId="752" xfId="1" applyFont="1" applyFill="1" applyBorder="1" applyAlignment="1">
      <alignment vertical="center"/>
    </xf>
    <xf numFmtId="184" fontId="6" fillId="0" borderId="750" xfId="6" applyNumberFormat="1" applyFont="1" applyFill="1" applyBorder="1" applyAlignment="1">
      <alignment vertical="center"/>
    </xf>
    <xf numFmtId="184" fontId="6" fillId="0" borderId="755" xfId="6" applyNumberFormat="1" applyFont="1" applyFill="1" applyBorder="1" applyAlignment="1">
      <alignment vertical="center"/>
    </xf>
    <xf numFmtId="184" fontId="6" fillId="0" borderId="753" xfId="6" applyNumberFormat="1" applyFont="1" applyFill="1" applyBorder="1" applyAlignment="1">
      <alignment vertical="center"/>
    </xf>
    <xf numFmtId="38" fontId="6" fillId="0" borderId="753" xfId="1" applyFont="1" applyFill="1" applyBorder="1" applyAlignment="1">
      <alignment vertical="center"/>
    </xf>
    <xf numFmtId="38" fontId="6" fillId="0" borderId="756" xfId="1" applyFont="1" applyFill="1" applyBorder="1" applyAlignment="1">
      <alignment vertical="center"/>
    </xf>
    <xf numFmtId="181" fontId="6" fillId="0" borderId="755" xfId="6" quotePrefix="1" applyNumberFormat="1" applyFont="1" applyFill="1" applyBorder="1" applyAlignment="1">
      <alignment horizontal="right" vertical="center"/>
    </xf>
    <xf numFmtId="38" fontId="6" fillId="0" borderId="400" xfId="1" applyFont="1" applyFill="1" applyBorder="1" applyAlignment="1">
      <alignment vertical="center"/>
    </xf>
    <xf numFmtId="38" fontId="6" fillId="0" borderId="367" xfId="1" applyFont="1" applyFill="1" applyBorder="1" applyAlignment="1">
      <alignment vertical="center"/>
    </xf>
    <xf numFmtId="181" fontId="6" fillId="0" borderId="515" xfId="6" quotePrefix="1" applyNumberFormat="1" applyFont="1" applyFill="1" applyBorder="1" applyAlignment="1">
      <alignment horizontal="right" vertical="center"/>
    </xf>
    <xf numFmtId="0" fontId="17" fillId="0" borderId="425" xfId="0" applyFont="1" applyBorder="1" applyAlignment="1">
      <alignment horizontal="center" vertical="center"/>
    </xf>
    <xf numFmtId="0" fontId="17" fillId="0" borderId="25" xfId="0" applyFont="1" applyBorder="1" applyAlignment="1">
      <alignment horizontal="center" vertical="center"/>
    </xf>
    <xf numFmtId="0" fontId="17" fillId="0" borderId="520" xfId="0" applyFont="1" applyBorder="1" applyAlignment="1">
      <alignment horizontal="center" vertical="center"/>
    </xf>
    <xf numFmtId="0" fontId="17" fillId="0" borderId="425" xfId="0" applyFont="1" applyBorder="1" applyAlignment="1">
      <alignment horizontal="center" vertical="center" wrapText="1"/>
    </xf>
    <xf numFmtId="0" fontId="17" fillId="0" borderId="30" xfId="0" applyFont="1" applyBorder="1" applyAlignment="1">
      <alignment horizontal="center" vertical="center"/>
    </xf>
    <xf numFmtId="0" fontId="17" fillId="0" borderId="519" xfId="0" applyFont="1" applyBorder="1" applyAlignment="1">
      <alignment horizontal="center" vertical="center"/>
    </xf>
    <xf numFmtId="0" fontId="17" fillId="0" borderId="401" xfId="0" quotePrefix="1" applyFont="1" applyBorder="1" applyAlignment="1">
      <alignment horizontal="right" vertical="center"/>
    </xf>
    <xf numFmtId="0" fontId="17" fillId="0" borderId="157" xfId="0" applyFont="1" applyBorder="1" applyAlignment="1">
      <alignment horizontal="right" vertical="center"/>
    </xf>
    <xf numFmtId="0" fontId="17" fillId="0" borderId="196" xfId="0" applyFont="1" applyBorder="1" applyAlignment="1">
      <alignment horizontal="right" vertical="center"/>
    </xf>
    <xf numFmtId="0" fontId="0" fillId="0" borderId="0" xfId="0" applyFont="1" applyBorder="1" applyAlignment="1">
      <alignment horizontal="center"/>
    </xf>
    <xf numFmtId="0" fontId="0" fillId="0" borderId="367" xfId="0" applyFont="1" applyBorder="1" applyAlignment="1">
      <alignment horizont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402" xfId="0" applyFont="1" applyBorder="1" applyAlignment="1">
      <alignment horizontal="center" vertical="center"/>
    </xf>
    <xf numFmtId="0" fontId="5" fillId="0" borderId="403" xfId="0" applyFont="1" applyBorder="1" applyAlignment="1">
      <alignment horizontal="center" vertical="center"/>
    </xf>
    <xf numFmtId="3" fontId="5" fillId="0" borderId="410" xfId="4" applyNumberFormat="1" applyFont="1" applyFill="1" applyBorder="1" applyAlignment="1">
      <alignment horizontal="center" vertical="center"/>
    </xf>
    <xf numFmtId="3" fontId="5" fillId="0" borderId="501" xfId="4" applyNumberFormat="1" applyFont="1" applyFill="1" applyBorder="1" applyAlignment="1">
      <alignment horizontal="center" vertical="center"/>
    </xf>
    <xf numFmtId="3" fontId="5" fillId="0" borderId="388"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2" xfId="0" applyFont="1" applyBorder="1" applyAlignment="1">
      <alignment horizontal="center" vertical="center"/>
    </xf>
    <xf numFmtId="0" fontId="5" fillId="0" borderId="30" xfId="0" applyFont="1" applyBorder="1" applyAlignment="1">
      <alignment horizontal="center" vertical="center"/>
    </xf>
    <xf numFmtId="0" fontId="5" fillId="0" borderId="163" xfId="0" applyFont="1" applyBorder="1" applyAlignment="1">
      <alignment horizontal="center" vertical="center"/>
    </xf>
    <xf numFmtId="3" fontId="5" fillId="0" borderId="139" xfId="4" applyNumberFormat="1" applyFont="1" applyFill="1" applyBorder="1" applyAlignment="1">
      <alignment horizontal="center" vertical="center"/>
    </xf>
    <xf numFmtId="3" fontId="5" fillId="0" borderId="535" xfId="4" applyNumberFormat="1" applyFont="1" applyFill="1" applyBorder="1" applyAlignment="1">
      <alignment horizontal="center" vertical="center"/>
    </xf>
    <xf numFmtId="3" fontId="5" fillId="0" borderId="533" xfId="4" applyNumberFormat="1" applyFont="1" applyFill="1" applyBorder="1" applyAlignment="1">
      <alignment horizontal="center" vertical="center"/>
    </xf>
    <xf numFmtId="3" fontId="5" fillId="0" borderId="536" xfId="4" applyNumberFormat="1" applyFont="1" applyFill="1" applyBorder="1" applyAlignment="1">
      <alignment horizontal="center" vertical="center"/>
    </xf>
    <xf numFmtId="3" fontId="5" fillId="0" borderId="534" xfId="4" applyNumberFormat="1" applyFont="1" applyFill="1" applyBorder="1" applyAlignment="1">
      <alignment horizontal="center" vertical="center"/>
    </xf>
    <xf numFmtId="3" fontId="5" fillId="0" borderId="537" xfId="4" applyNumberFormat="1" applyFont="1" applyFill="1" applyBorder="1" applyAlignment="1">
      <alignment horizontal="center" vertical="center"/>
    </xf>
    <xf numFmtId="3" fontId="5" fillId="0" borderId="160" xfId="2" applyNumberFormat="1" applyFont="1" applyFill="1" applyBorder="1" applyAlignment="1">
      <alignment vertical="center" wrapText="1"/>
    </xf>
    <xf numFmtId="0" fontId="5" fillId="0" borderId="423" xfId="0" applyFont="1" applyBorder="1" applyAlignment="1">
      <alignment horizontal="center" vertical="center"/>
    </xf>
    <xf numFmtId="0" fontId="5" fillId="0" borderId="212" xfId="0" applyFont="1" applyBorder="1" applyAlignment="1">
      <alignment horizontal="center" vertical="center"/>
    </xf>
    <xf numFmtId="3" fontId="5" fillId="0" borderId="0" xfId="2" applyNumberFormat="1" applyFont="1" applyAlignment="1">
      <alignment horizontal="center" vertical="center"/>
    </xf>
    <xf numFmtId="3" fontId="5" fillId="0" borderId="167" xfId="2" applyNumberFormat="1" applyFont="1" applyBorder="1" applyAlignment="1">
      <alignment horizontal="center" vertical="center"/>
    </xf>
    <xf numFmtId="3" fontId="5" fillId="0" borderId="162" xfId="2" applyNumberFormat="1" applyFont="1" applyBorder="1" applyAlignment="1">
      <alignment horizontal="center" vertical="center"/>
    </xf>
    <xf numFmtId="3" fontId="5" fillId="0" borderId="169" xfId="2" applyNumberFormat="1" applyFont="1" applyBorder="1" applyAlignment="1">
      <alignment horizontal="center" vertical="center"/>
    </xf>
    <xf numFmtId="3" fontId="5" fillId="0" borderId="169" xfId="2" applyNumberFormat="1" applyFont="1" applyFill="1" applyBorder="1" applyAlignment="1">
      <alignment horizontal="center" vertical="center"/>
    </xf>
    <xf numFmtId="3" fontId="5" fillId="0" borderId="162" xfId="2" applyNumberFormat="1" applyFont="1" applyFill="1" applyBorder="1" applyAlignment="1">
      <alignment horizontal="center" vertical="center"/>
    </xf>
    <xf numFmtId="3" fontId="5" fillId="0" borderId="170"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0" xfId="2" applyNumberFormat="1" applyFont="1" applyFill="1" applyBorder="1" applyAlignment="1">
      <alignment horizontal="left" vertical="center" shrinkToFit="1"/>
    </xf>
    <xf numFmtId="3" fontId="5" fillId="0" borderId="423" xfId="2" applyNumberFormat="1" applyFont="1" applyFill="1" applyBorder="1" applyAlignment="1">
      <alignment horizontal="center" vertical="center"/>
    </xf>
    <xf numFmtId="3" fontId="5" fillId="0" borderId="212" xfId="2" applyNumberFormat="1" applyFont="1" applyFill="1" applyBorder="1" applyAlignment="1">
      <alignment horizontal="center" vertical="center"/>
    </xf>
    <xf numFmtId="3" fontId="5" fillId="0" borderId="165" xfId="2" applyNumberFormat="1" applyFont="1" applyFill="1" applyBorder="1" applyAlignment="1">
      <alignment vertical="center"/>
    </xf>
    <xf numFmtId="3" fontId="5" fillId="0" borderId="160" xfId="2" applyNumberFormat="1" applyFont="1" applyFill="1" applyBorder="1" applyAlignment="1">
      <alignment vertical="center"/>
    </xf>
    <xf numFmtId="3" fontId="5" fillId="0" borderId="166" xfId="2" applyNumberFormat="1" applyFont="1" applyFill="1" applyBorder="1" applyAlignment="1">
      <alignment vertical="center"/>
    </xf>
    <xf numFmtId="3" fontId="5" fillId="0" borderId="168" xfId="2" applyNumberFormat="1" applyFont="1" applyBorder="1" applyAlignment="1">
      <alignment horizontal="center" vertical="center"/>
    </xf>
    <xf numFmtId="0" fontId="5" fillId="0" borderId="501" xfId="8" applyFont="1" applyBorder="1" applyAlignment="1">
      <alignment horizontal="center" vertical="center"/>
    </xf>
    <xf numFmtId="0" fontId="5" fillId="0" borderId="388" xfId="8" applyFont="1" applyBorder="1" applyAlignment="1">
      <alignment horizontal="center" vertical="center"/>
    </xf>
    <xf numFmtId="3" fontId="5" fillId="0" borderId="423" xfId="8" applyNumberFormat="1" applyFont="1" applyFill="1" applyBorder="1" applyAlignment="1" applyProtection="1">
      <alignment horizontal="center" vertical="center"/>
    </xf>
    <xf numFmtId="3" fontId="5" fillId="0" borderId="230" xfId="8" applyNumberFormat="1" applyFont="1" applyFill="1" applyBorder="1" applyAlignment="1" applyProtection="1">
      <alignment horizontal="center" vertical="center"/>
    </xf>
    <xf numFmtId="3" fontId="5" fillId="0" borderId="212"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0" xfId="6" applyNumberFormat="1" applyFont="1" applyBorder="1" applyAlignment="1">
      <alignment horizontal="center" vertical="center"/>
    </xf>
    <xf numFmtId="3" fontId="5" fillId="0" borderId="501" xfId="6" applyNumberFormat="1" applyFont="1" applyBorder="1" applyAlignment="1">
      <alignment horizontal="center" vertical="center"/>
    </xf>
    <xf numFmtId="3" fontId="5" fillId="0" borderId="388"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3" xfId="1" applyNumberFormat="1" applyFont="1" applyFill="1" applyBorder="1" applyAlignment="1" applyProtection="1">
      <alignment vertical="center" wrapText="1"/>
    </xf>
    <xf numFmtId="183" fontId="5" fillId="0" borderId="532" xfId="1" applyNumberFormat="1" applyFont="1" applyFill="1" applyBorder="1" applyAlignment="1" applyProtection="1">
      <alignment vertical="center" wrapText="1"/>
    </xf>
    <xf numFmtId="183" fontId="5" fillId="0" borderId="392"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78" xfId="0" applyBorder="1" applyAlignment="1">
      <alignment vertical="center"/>
    </xf>
    <xf numFmtId="183" fontId="5" fillId="0" borderId="367" xfId="1" applyNumberFormat="1" applyFont="1" applyFill="1" applyBorder="1" applyAlignment="1" applyProtection="1">
      <alignment vertical="center"/>
    </xf>
    <xf numFmtId="0" fontId="0" fillId="0" borderId="367" xfId="0" applyBorder="1" applyAlignment="1">
      <alignment vertical="center"/>
    </xf>
    <xf numFmtId="0" fontId="0" fillId="0" borderId="368" xfId="0" applyBorder="1" applyAlignment="1">
      <alignment vertical="center"/>
    </xf>
    <xf numFmtId="3" fontId="6" fillId="0" borderId="410" xfId="6" applyNumberFormat="1" applyFont="1" applyBorder="1" applyAlignment="1">
      <alignment horizontal="center" vertical="center"/>
    </xf>
    <xf numFmtId="3" fontId="6" fillId="0" borderId="501" xfId="6" applyNumberFormat="1" applyFont="1" applyBorder="1" applyAlignment="1">
      <alignment horizontal="center" vertical="center"/>
    </xf>
    <xf numFmtId="3" fontId="6" fillId="0" borderId="198" xfId="6" applyNumberFormat="1" applyFont="1" applyBorder="1" applyAlignment="1">
      <alignment horizontal="center" vertical="center"/>
    </xf>
    <xf numFmtId="0" fontId="6" fillId="0" borderId="545" xfId="8" applyFont="1" applyBorder="1" applyAlignment="1">
      <alignment horizontal="center" vertical="center"/>
    </xf>
    <xf numFmtId="0" fontId="6" fillId="0" borderId="532" xfId="8" applyFont="1" applyBorder="1" applyAlignment="1">
      <alignment horizontal="center" vertical="center"/>
    </xf>
    <xf numFmtId="0" fontId="6" fillId="0" borderId="392" xfId="8" applyFont="1" applyBorder="1" applyAlignment="1">
      <alignment horizontal="center" vertical="center"/>
    </xf>
    <xf numFmtId="3" fontId="6" fillId="0" borderId="423" xfId="8" applyNumberFormat="1" applyFont="1" applyFill="1" applyBorder="1" applyAlignment="1" applyProtection="1">
      <alignment horizontal="center" vertical="center"/>
    </xf>
    <xf numFmtId="3" fontId="6" fillId="0" borderId="212"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55" xfId="6" applyNumberFormat="1" applyFont="1" applyBorder="1" applyAlignment="1">
      <alignment horizontal="center" vertical="center"/>
    </xf>
    <xf numFmtId="3" fontId="5" fillId="0" borderId="556" xfId="6" applyNumberFormat="1" applyFont="1" applyBorder="1" applyAlignment="1">
      <alignment horizontal="center" vertical="center"/>
    </xf>
    <xf numFmtId="3" fontId="5" fillId="0" borderId="423" xfId="6" applyNumberFormat="1" applyFont="1" applyBorder="1" applyAlignment="1">
      <alignment horizontal="center" vertical="center"/>
    </xf>
    <xf numFmtId="3" fontId="5" fillId="0" borderId="212" xfId="6" applyNumberFormat="1" applyFont="1" applyBorder="1" applyAlignment="1">
      <alignment horizontal="center" vertical="center"/>
    </xf>
    <xf numFmtId="0" fontId="10" fillId="0" borderId="402" xfId="8" applyFont="1" applyBorder="1" applyAlignment="1">
      <alignment horizontal="center" vertical="center"/>
    </xf>
    <xf numFmtId="0" fontId="10" fillId="0" borderId="559" xfId="8" applyFont="1" applyBorder="1" applyAlignment="1">
      <alignment horizontal="center" vertical="center"/>
    </xf>
    <xf numFmtId="0" fontId="10" fillId="0" borderId="560" xfId="8" applyFont="1" applyBorder="1" applyAlignment="1">
      <alignment horizontal="center" vertical="center"/>
    </xf>
    <xf numFmtId="0" fontId="10" fillId="0" borderId="554" xfId="8" applyFont="1" applyBorder="1" applyAlignment="1">
      <alignment horizontal="center" vertical="center"/>
    </xf>
    <xf numFmtId="0" fontId="10" fillId="0" borderId="555" xfId="8" applyFont="1" applyBorder="1" applyAlignment="1">
      <alignment horizontal="center" vertical="center"/>
    </xf>
    <xf numFmtId="0" fontId="10" fillId="0" borderId="556" xfId="8" applyFont="1" applyBorder="1" applyAlignment="1">
      <alignment horizontal="center" vertical="center"/>
    </xf>
    <xf numFmtId="3" fontId="10" fillId="0" borderId="561" xfId="8" applyNumberFormat="1" applyFont="1" applyFill="1" applyBorder="1" applyAlignment="1" applyProtection="1">
      <alignment horizontal="center" vertical="center"/>
    </xf>
    <xf numFmtId="3" fontId="10" fillId="0" borderId="562" xfId="8" applyNumberFormat="1" applyFont="1" applyFill="1" applyBorder="1" applyAlignment="1" applyProtection="1">
      <alignment horizontal="center" vertical="center"/>
    </xf>
    <xf numFmtId="0" fontId="5" fillId="0" borderId="423" xfId="8" applyFont="1" applyBorder="1" applyAlignment="1">
      <alignment horizontal="center" vertical="center"/>
    </xf>
    <xf numFmtId="0" fontId="5" fillId="0" borderId="212" xfId="8" applyFont="1" applyBorder="1" applyAlignment="1">
      <alignment horizontal="center" vertical="center"/>
    </xf>
    <xf numFmtId="3" fontId="5" fillId="0" borderId="411" xfId="8" applyNumberFormat="1" applyFont="1" applyFill="1" applyBorder="1" applyAlignment="1" applyProtection="1">
      <alignment horizontal="center" vertical="center"/>
    </xf>
    <xf numFmtId="3" fontId="5" fillId="0" borderId="84"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shrinkToFit="1"/>
    </xf>
    <xf numFmtId="3" fontId="5" fillId="0" borderId="84" xfId="8" applyNumberFormat="1" applyFont="1" applyFill="1" applyBorder="1" applyAlignment="1" applyProtection="1">
      <alignment horizontal="center" vertical="center" shrinkToFit="1"/>
    </xf>
    <xf numFmtId="3" fontId="18" fillId="0" borderId="82" xfId="3" applyNumberFormat="1" applyFont="1" applyFill="1" applyBorder="1" applyAlignment="1">
      <alignment vertical="center"/>
    </xf>
    <xf numFmtId="3" fontId="18" fillId="0" borderId="88" xfId="3" applyNumberFormat="1" applyFont="1" applyFill="1" applyBorder="1" applyAlignment="1">
      <alignment vertical="center"/>
    </xf>
    <xf numFmtId="3" fontId="18" fillId="0" borderId="83"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89" xfId="3" applyNumberFormat="1" applyFont="1" applyBorder="1" applyAlignment="1">
      <alignment horizontal="center" vertical="center"/>
    </xf>
    <xf numFmtId="3" fontId="5" fillId="0" borderId="83" xfId="3" applyNumberFormat="1" applyFont="1" applyBorder="1" applyAlignment="1">
      <alignment horizontal="center" vertical="center"/>
    </xf>
    <xf numFmtId="3" fontId="5" fillId="0" borderId="85" xfId="3" applyNumberFormat="1" applyFont="1" applyBorder="1" applyAlignment="1">
      <alignment horizontal="center" vertical="center"/>
    </xf>
    <xf numFmtId="3" fontId="5" fillId="0" borderId="88" xfId="3" applyNumberFormat="1" applyFont="1" applyBorder="1" applyAlignment="1">
      <alignment horizontal="center" vertical="center"/>
    </xf>
    <xf numFmtId="3" fontId="5" fillId="0" borderId="90" xfId="3" applyNumberFormat="1" applyFont="1" applyBorder="1" applyAlignment="1">
      <alignment horizontal="center" vertical="center"/>
    </xf>
    <xf numFmtId="3" fontId="5" fillId="0" borderId="561" xfId="7" applyNumberFormat="1" applyFont="1" applyFill="1" applyBorder="1" applyAlignment="1" applyProtection="1">
      <alignment horizontal="center" vertical="center"/>
    </xf>
    <xf numFmtId="3" fontId="5" fillId="0" borderId="503" xfId="7" applyNumberFormat="1" applyFont="1" applyFill="1" applyBorder="1" applyAlignment="1" applyProtection="1">
      <alignment horizontal="center" vertical="center"/>
    </xf>
    <xf numFmtId="3" fontId="5" fillId="0" borderId="386"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center" vertical="center"/>
    </xf>
    <xf numFmtId="3" fontId="6" fillId="0" borderId="73" xfId="0" applyNumberFormat="1" applyFont="1" applyFill="1" applyBorder="1" applyAlignment="1" applyProtection="1">
      <alignment horizontal="center" vertical="center"/>
    </xf>
    <xf numFmtId="3" fontId="6" fillId="0" borderId="67" xfId="0" applyNumberFormat="1" applyFont="1" applyFill="1" applyBorder="1" applyAlignment="1" applyProtection="1">
      <alignment horizontal="center" vertical="center"/>
    </xf>
    <xf numFmtId="3" fontId="6" fillId="0" borderId="385" xfId="7" applyNumberFormat="1" applyFont="1" applyFill="1" applyBorder="1" applyAlignment="1" applyProtection="1">
      <alignment horizontal="left" vertical="center"/>
    </xf>
    <xf numFmtId="3" fontId="6" fillId="0" borderId="80"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410" xfId="0" applyNumberFormat="1" applyFont="1" applyFill="1" applyBorder="1" applyAlignment="1" applyProtection="1">
      <alignment horizontal="center" vertical="center"/>
    </xf>
    <xf numFmtId="3" fontId="6" fillId="0" borderId="437" xfId="0" applyNumberFormat="1" applyFont="1" applyFill="1" applyBorder="1" applyAlignment="1" applyProtection="1">
      <alignment horizontal="center" vertical="center"/>
    </xf>
    <xf numFmtId="3" fontId="6" fillId="0" borderId="387" xfId="0" applyNumberFormat="1" applyFont="1" applyFill="1" applyBorder="1" applyAlignment="1" applyProtection="1">
      <alignment horizontal="center" vertical="center"/>
    </xf>
    <xf numFmtId="3" fontId="6" fillId="0" borderId="503" xfId="0" applyNumberFormat="1" applyFont="1" applyFill="1" applyBorder="1" applyAlignment="1" applyProtection="1">
      <alignment horizontal="center" vertical="center"/>
    </xf>
    <xf numFmtId="3" fontId="6" fillId="0" borderId="386" xfId="0" applyNumberFormat="1" applyFont="1" applyFill="1" applyBorder="1" applyAlignment="1" applyProtection="1">
      <alignment horizontal="center" vertical="center"/>
    </xf>
    <xf numFmtId="3" fontId="6" fillId="0" borderId="388" xfId="0" applyNumberFormat="1" applyFont="1" applyFill="1" applyBorder="1" applyAlignment="1" applyProtection="1">
      <alignment horizontal="center" vertical="center"/>
    </xf>
    <xf numFmtId="3" fontId="6" fillId="0" borderId="159"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2" xfId="0" applyNumberFormat="1" applyFont="1" applyBorder="1" applyAlignment="1">
      <alignment vertical="center"/>
    </xf>
    <xf numFmtId="3" fontId="5" fillId="0" borderId="593" xfId="0" applyNumberFormat="1" applyFont="1" applyBorder="1" applyAlignment="1">
      <alignment vertical="center"/>
    </xf>
    <xf numFmtId="3" fontId="5" fillId="0" borderId="589" xfId="0" applyNumberFormat="1" applyFont="1" applyBorder="1" applyAlignment="1">
      <alignment horizontal="center" vertical="center"/>
    </xf>
    <xf numFmtId="0" fontId="5" fillId="0" borderId="513" xfId="0" applyFont="1" applyBorder="1" applyAlignment="1">
      <alignment horizontal="center" vertical="center"/>
    </xf>
    <xf numFmtId="0" fontId="5" fillId="0" borderId="556" xfId="0" applyFont="1" applyBorder="1" applyAlignment="1">
      <alignment horizontal="center" vertical="center"/>
    </xf>
    <xf numFmtId="0" fontId="5" fillId="0" borderId="150" xfId="0" applyFont="1" applyBorder="1" applyAlignment="1">
      <alignment horizontal="center" vertical="center"/>
    </xf>
    <xf numFmtId="0" fontId="5" fillId="0" borderId="378" xfId="0" applyFont="1" applyBorder="1" applyAlignment="1">
      <alignment horizontal="center" vertical="center"/>
    </xf>
    <xf numFmtId="3" fontId="5" fillId="0" borderId="459" xfId="0" applyNumberFormat="1" applyFont="1" applyBorder="1" applyAlignment="1">
      <alignment horizontal="center" vertical="center"/>
    </xf>
    <xf numFmtId="3" fontId="5" fillId="0" borderId="189" xfId="0" applyNumberFormat="1" applyFont="1" applyBorder="1" applyAlignment="1">
      <alignment horizontal="center" vertical="center"/>
    </xf>
    <xf numFmtId="3" fontId="5" fillId="0" borderId="423" xfId="0" applyNumberFormat="1" applyFont="1" applyBorder="1" applyAlignment="1">
      <alignment horizontal="center" vertical="center"/>
    </xf>
    <xf numFmtId="3" fontId="5" fillId="0" borderId="212" xfId="0" applyNumberFormat="1" applyFont="1" applyBorder="1" applyAlignment="1">
      <alignment horizontal="center" vertical="center"/>
    </xf>
    <xf numFmtId="3" fontId="5" fillId="0" borderId="353" xfId="0" applyNumberFormat="1" applyFont="1" applyBorder="1" applyAlignment="1">
      <alignment horizontal="left" vertical="center"/>
    </xf>
    <xf numFmtId="3" fontId="5" fillId="0" borderId="367" xfId="0" applyNumberFormat="1" applyFont="1" applyBorder="1" applyAlignment="1">
      <alignment horizontal="left" vertical="center"/>
    </xf>
    <xf numFmtId="3" fontId="5" fillId="0" borderId="368" xfId="0" applyNumberFormat="1" applyFont="1" applyBorder="1" applyAlignment="1">
      <alignment horizontal="left" vertical="center"/>
    </xf>
    <xf numFmtId="3" fontId="5" fillId="0" borderId="588" xfId="0" applyNumberFormat="1" applyFont="1" applyBorder="1" applyAlignment="1">
      <alignment horizontal="center" vertical="center"/>
    </xf>
    <xf numFmtId="3" fontId="5" fillId="0" borderId="178" xfId="0" applyNumberFormat="1" applyFont="1" applyBorder="1" applyAlignment="1">
      <alignment horizontal="center" vertical="center"/>
    </xf>
    <xf numFmtId="3" fontId="5" fillId="0" borderId="590"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1" xfId="9" applyNumberFormat="1" applyFont="1" applyFill="1" applyBorder="1" applyAlignment="1">
      <alignment horizontal="center" vertical="center"/>
    </xf>
    <xf numFmtId="0" fontId="6" fillId="0" borderId="162" xfId="0" applyFont="1" applyBorder="1" applyAlignment="1">
      <alignment horizontal="center" vertical="center"/>
    </xf>
    <xf numFmtId="3" fontId="6" fillId="0" borderId="172" xfId="9" applyNumberFormat="1" applyFont="1" applyFill="1" applyBorder="1" applyAlignment="1">
      <alignment horizontal="center" vertical="center"/>
    </xf>
    <xf numFmtId="3" fontId="6" fillId="0" borderId="162" xfId="7" applyNumberFormat="1" applyFont="1" applyFill="1" applyBorder="1" applyAlignment="1">
      <alignment horizontal="center" vertical="center"/>
    </xf>
    <xf numFmtId="3" fontId="29" fillId="0" borderId="441" xfId="9" applyNumberFormat="1" applyFont="1" applyFill="1" applyBorder="1" applyAlignment="1">
      <alignment horizontal="center" vertical="center"/>
    </xf>
    <xf numFmtId="0" fontId="6" fillId="0" borderId="211" xfId="7" applyFont="1" applyFill="1" applyBorder="1" applyAlignment="1">
      <alignment horizontal="center" vertical="center"/>
    </xf>
    <xf numFmtId="3" fontId="11" fillId="0" borderId="140" xfId="9" applyNumberFormat="1" applyFont="1" applyFill="1" applyBorder="1" applyAlignment="1">
      <alignment horizontal="center" vertical="center" shrinkToFit="1"/>
    </xf>
    <xf numFmtId="3" fontId="11" fillId="0" borderId="210" xfId="9" applyNumberFormat="1" applyFont="1" applyFill="1" applyBorder="1" applyAlignment="1">
      <alignment horizontal="center" vertical="center" shrinkToFit="1"/>
    </xf>
    <xf numFmtId="3" fontId="6" fillId="0" borderId="205" xfId="9" applyNumberFormat="1" applyFont="1" applyFill="1" applyBorder="1" applyAlignment="1">
      <alignment horizontal="center" vertical="center"/>
    </xf>
    <xf numFmtId="0" fontId="6" fillId="0" borderId="209" xfId="7" applyFont="1" applyBorder="1" applyAlignment="1">
      <alignment horizontal="center" vertical="center"/>
    </xf>
    <xf numFmtId="0" fontId="17" fillId="0" borderId="423" xfId="0" applyFont="1" applyBorder="1" applyAlignment="1">
      <alignment horizontal="center" vertical="center"/>
    </xf>
    <xf numFmtId="0" fontId="17" fillId="0" borderId="230" xfId="0" applyFont="1" applyBorder="1" applyAlignment="1">
      <alignment horizontal="center" vertical="center"/>
    </xf>
    <xf numFmtId="0" fontId="17" fillId="0" borderId="212" xfId="0" applyFont="1" applyBorder="1" applyAlignment="1">
      <alignment horizontal="center" vertical="center"/>
    </xf>
    <xf numFmtId="3" fontId="29" fillId="0" borderId="702" xfId="9" applyNumberFormat="1" applyFont="1" applyFill="1" applyBorder="1" applyAlignment="1">
      <alignment vertical="center"/>
    </xf>
    <xf numFmtId="3" fontId="29" fillId="0" borderId="367" xfId="9" applyNumberFormat="1" applyFont="1" applyFill="1" applyBorder="1" applyAlignment="1">
      <alignment vertical="center"/>
    </xf>
    <xf numFmtId="0" fontId="6" fillId="0" borderId="367" xfId="0" applyFont="1" applyFill="1" applyBorder="1">
      <alignment vertical="center"/>
    </xf>
    <xf numFmtId="0" fontId="6" fillId="0" borderId="368" xfId="0" applyFont="1" applyFill="1" applyBorder="1">
      <alignment vertical="center"/>
    </xf>
    <xf numFmtId="3" fontId="11" fillId="0" borderId="207" xfId="9" applyNumberFormat="1" applyFont="1" applyFill="1" applyBorder="1" applyAlignment="1">
      <alignment horizontal="center" vertical="center" shrinkToFit="1"/>
    </xf>
    <xf numFmtId="3" fontId="11" fillId="0" borderId="143" xfId="9" applyNumberFormat="1" applyFont="1" applyFill="1" applyBorder="1" applyAlignment="1">
      <alignment horizontal="center" vertical="center" shrinkToFit="1"/>
    </xf>
    <xf numFmtId="3" fontId="11" fillId="0" borderId="208" xfId="9" applyNumberFormat="1" applyFont="1" applyFill="1" applyBorder="1" applyAlignment="1">
      <alignment horizontal="center" vertical="center" shrinkToFit="1"/>
    </xf>
    <xf numFmtId="3" fontId="11" fillId="0" borderId="212" xfId="9" applyNumberFormat="1" applyFont="1" applyFill="1" applyBorder="1" applyAlignment="1">
      <alignment horizontal="center" vertical="center" shrinkToFit="1"/>
    </xf>
    <xf numFmtId="3" fontId="6" fillId="0" borderId="272" xfId="7" applyNumberFormat="1" applyFont="1" applyFill="1" applyBorder="1" applyAlignment="1" applyProtection="1">
      <alignment horizontal="left" vertical="center"/>
    </xf>
    <xf numFmtId="3" fontId="6" fillId="0" borderId="160" xfId="7" applyNumberFormat="1" applyFont="1" applyFill="1" applyBorder="1" applyAlignment="1" applyProtection="1">
      <alignment horizontal="left" vertical="center"/>
    </xf>
    <xf numFmtId="3" fontId="6" fillId="0" borderId="166"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701"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2" xfId="9" applyNumberFormat="1" applyFont="1" applyFill="1" applyBorder="1" applyAlignment="1">
      <alignment horizontal="center" vertical="center" shrinkToFit="1"/>
    </xf>
    <xf numFmtId="3" fontId="5" fillId="0" borderId="282" xfId="3" applyNumberFormat="1" applyFont="1" applyBorder="1" applyAlignment="1">
      <alignment horizontal="center" vertical="center"/>
    </xf>
    <xf numFmtId="3" fontId="5" fillId="0" borderId="272" xfId="3" applyNumberFormat="1" applyFont="1" applyBorder="1" applyAlignment="1">
      <alignment horizontal="center" vertical="center"/>
    </xf>
    <xf numFmtId="3" fontId="5" fillId="0" borderId="392" xfId="3" applyNumberFormat="1" applyFont="1" applyBorder="1" applyAlignment="1">
      <alignment horizontal="center" vertical="center"/>
    </xf>
    <xf numFmtId="3" fontId="5" fillId="0" borderId="282" xfId="3" applyNumberFormat="1" applyFont="1" applyBorder="1" applyAlignment="1">
      <alignment horizontal="center" vertical="center" shrinkToFit="1"/>
    </xf>
    <xf numFmtId="3" fontId="5" fillId="0" borderId="392" xfId="3" applyNumberFormat="1" applyFont="1" applyBorder="1" applyAlignment="1">
      <alignment horizontal="center" vertical="center" shrinkToFit="1"/>
    </xf>
    <xf numFmtId="3" fontId="5" fillId="0" borderId="423" xfId="3" applyNumberFormat="1" applyFont="1" applyFill="1" applyBorder="1" applyAlignment="1">
      <alignment horizontal="center" vertical="center"/>
    </xf>
    <xf numFmtId="3" fontId="5" fillId="0" borderId="212"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2" xfId="7" applyNumberFormat="1" applyFont="1" applyFill="1" applyBorder="1" applyAlignment="1" applyProtection="1">
      <alignment horizontal="left" vertical="center"/>
    </xf>
    <xf numFmtId="3" fontId="5" fillId="0" borderId="593" xfId="7" applyNumberFormat="1" applyFont="1" applyFill="1" applyBorder="1" applyAlignment="1" applyProtection="1">
      <alignment horizontal="left" vertical="center"/>
    </xf>
    <xf numFmtId="3" fontId="5" fillId="0" borderId="586" xfId="7" applyNumberFormat="1" applyFont="1" applyFill="1" applyBorder="1" applyAlignment="1" applyProtection="1">
      <alignment horizontal="center" vertical="center"/>
    </xf>
    <xf numFmtId="3" fontId="5" fillId="0" borderId="587" xfId="7" applyNumberFormat="1" applyFont="1" applyFill="1" applyBorder="1" applyAlignment="1" applyProtection="1">
      <alignment horizontal="center" vertical="center"/>
    </xf>
    <xf numFmtId="3" fontId="5" fillId="0" borderId="588" xfId="7" applyNumberFormat="1" applyFont="1" applyFill="1" applyBorder="1" applyAlignment="1" applyProtection="1">
      <alignment horizontal="center" vertical="center"/>
    </xf>
    <xf numFmtId="3" fontId="5" fillId="0" borderId="589" xfId="7" applyNumberFormat="1" applyFont="1" applyFill="1" applyBorder="1" applyAlignment="1" applyProtection="1">
      <alignment horizontal="center" vertical="center"/>
    </xf>
    <xf numFmtId="3" fontId="5" fillId="0" borderId="590" xfId="7" applyNumberFormat="1" applyFont="1" applyFill="1" applyBorder="1" applyAlignment="1" applyProtection="1">
      <alignment horizontal="center" vertical="center"/>
    </xf>
    <xf numFmtId="3" fontId="5" fillId="0" borderId="385"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87" xfId="7" applyNumberFormat="1" applyFont="1" applyFill="1" applyBorder="1" applyAlignment="1" applyProtection="1">
      <alignment horizontal="center" vertical="center"/>
    </xf>
    <xf numFmtId="3" fontId="5" fillId="0" borderId="465"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6" xfId="3" applyNumberFormat="1" applyFont="1" applyBorder="1" applyAlignment="1">
      <alignment horizontal="center" vertical="center"/>
    </xf>
    <xf numFmtId="3" fontId="5" fillId="0" borderId="276" xfId="3" applyNumberFormat="1" applyFont="1" applyBorder="1" applyAlignment="1">
      <alignment horizontal="center" vertical="center"/>
    </xf>
    <xf numFmtId="177" fontId="5" fillId="0" borderId="467" xfId="3" applyNumberFormat="1" applyFont="1" applyBorder="1" applyAlignment="1">
      <alignment horizontal="center" vertical="center" wrapText="1"/>
    </xf>
    <xf numFmtId="3" fontId="5" fillId="0" borderId="469" xfId="3" applyNumberFormat="1" applyFont="1" applyBorder="1" applyAlignment="1">
      <alignment horizontal="center" vertical="center" wrapText="1"/>
    </xf>
    <xf numFmtId="0" fontId="5" fillId="0" borderId="480" xfId="3" applyNumberFormat="1" applyFont="1" applyFill="1" applyBorder="1" applyAlignment="1">
      <alignment vertical="center"/>
    </xf>
    <xf numFmtId="0" fontId="5" fillId="0" borderId="385" xfId="3" applyNumberFormat="1" applyFont="1" applyFill="1" applyBorder="1" applyAlignment="1">
      <alignment vertical="center"/>
    </xf>
    <xf numFmtId="0" fontId="5" fillId="0" borderId="81" xfId="3" applyNumberFormat="1" applyFont="1" applyFill="1" applyBorder="1" applyAlignment="1">
      <alignment vertical="center"/>
    </xf>
    <xf numFmtId="3" fontId="5" fillId="0" borderId="523" xfId="3" applyNumberFormat="1" applyFont="1" applyBorder="1" applyAlignment="1">
      <alignment horizontal="center" vertical="center"/>
    </xf>
    <xf numFmtId="3" fontId="5" fillId="0" borderId="524" xfId="3" applyNumberFormat="1" applyFont="1" applyBorder="1" applyAlignment="1">
      <alignment horizontal="center" vertical="center"/>
    </xf>
    <xf numFmtId="3" fontId="5" fillId="0" borderId="464" xfId="3" applyNumberFormat="1" applyFont="1" applyBorder="1" applyAlignment="1">
      <alignment horizontal="center" vertical="center"/>
    </xf>
    <xf numFmtId="3" fontId="5" fillId="0" borderId="463" xfId="3" applyNumberFormat="1" applyFont="1" applyBorder="1" applyAlignment="1">
      <alignment horizontal="center" vertical="center"/>
    </xf>
    <xf numFmtId="0" fontId="5" fillId="0" borderId="272" xfId="0" applyFont="1" applyBorder="1" applyAlignment="1">
      <alignment horizontal="center" vertical="center"/>
    </xf>
    <xf numFmtId="0" fontId="5" fillId="0" borderId="160" xfId="0" applyFont="1" applyBorder="1" applyAlignment="1">
      <alignment horizontal="center" vertical="center"/>
    </xf>
    <xf numFmtId="0" fontId="5" fillId="0" borderId="166" xfId="0" applyFont="1" applyBorder="1" applyAlignment="1">
      <alignment horizontal="center" vertical="center"/>
    </xf>
    <xf numFmtId="0" fontId="5" fillId="0" borderId="165" xfId="0" applyFont="1" applyBorder="1" applyAlignment="1">
      <alignment horizontal="center" vertical="center"/>
    </xf>
    <xf numFmtId="0" fontId="5" fillId="0" borderId="165"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0" xfId="0" applyFont="1" applyBorder="1" applyAlignment="1">
      <alignment horizontal="center" vertical="center" shrinkToFit="1"/>
    </xf>
    <xf numFmtId="0" fontId="11" fillId="0" borderId="243" xfId="0" applyFont="1" applyBorder="1" applyAlignment="1">
      <alignment horizontal="center" vertical="center" shrinkToFit="1"/>
    </xf>
    <xf numFmtId="3" fontId="5" fillId="0" borderId="275" xfId="3" applyNumberFormat="1" applyFont="1" applyBorder="1" applyAlignment="1">
      <alignment horizontal="center" vertical="center"/>
    </xf>
    <xf numFmtId="3" fontId="5" fillId="0" borderId="277" xfId="3" applyNumberFormat="1" applyFont="1" applyBorder="1" applyAlignment="1">
      <alignment vertical="center"/>
    </xf>
    <xf numFmtId="0" fontId="0" fillId="0" borderId="448" xfId="0" applyBorder="1" applyAlignment="1">
      <alignment horizontal="center" vertical="center"/>
    </xf>
    <xf numFmtId="0" fontId="0" fillId="0" borderId="230" xfId="0" applyBorder="1" applyAlignment="1">
      <alignment vertical="center"/>
    </xf>
    <xf numFmtId="0" fontId="0" fillId="0" borderId="212" xfId="0" applyBorder="1" applyAlignment="1">
      <alignment vertical="center"/>
    </xf>
    <xf numFmtId="3" fontId="5" fillId="0" borderId="447"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210" xfId="3" applyNumberFormat="1" applyFont="1" applyBorder="1" applyAlignment="1">
      <alignment horizontal="center" vertical="center"/>
    </xf>
    <xf numFmtId="3" fontId="5" fillId="0" borderId="143" xfId="3" applyNumberFormat="1" applyFont="1" applyBorder="1" applyAlignment="1">
      <alignment vertical="center"/>
    </xf>
    <xf numFmtId="177" fontId="5" fillId="0" borderId="274" xfId="3" applyNumberFormat="1" applyFont="1" applyBorder="1" applyAlignment="1">
      <alignment horizontal="center" vertical="center" shrinkToFit="1"/>
    </xf>
    <xf numFmtId="3" fontId="5" fillId="0" borderId="276" xfId="3" applyNumberFormat="1" applyFont="1" applyBorder="1" applyAlignment="1">
      <alignment vertical="center" shrinkToFit="1"/>
    </xf>
    <xf numFmtId="0" fontId="5" fillId="0" borderId="385"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49" xfId="0" applyFont="1" applyBorder="1" applyAlignment="1">
      <alignment horizontal="center" vertical="center"/>
    </xf>
    <xf numFmtId="0" fontId="5" fillId="0" borderId="197" xfId="0" applyFont="1" applyBorder="1" applyAlignment="1">
      <alignment horizontal="center" vertical="center"/>
    </xf>
    <xf numFmtId="0" fontId="5" fillId="0" borderId="284" xfId="0" applyFont="1" applyBorder="1" applyAlignment="1">
      <alignment horizontal="center" vertical="center"/>
    </xf>
    <xf numFmtId="0" fontId="5" fillId="0" borderId="142" xfId="0" applyFont="1" applyBorder="1" applyAlignment="1">
      <alignment horizontal="center" vertical="center"/>
    </xf>
    <xf numFmtId="0" fontId="11" fillId="0" borderId="285" xfId="0" applyFont="1" applyBorder="1" applyAlignment="1">
      <alignment horizontal="center" vertical="center" shrinkToFit="1"/>
    </xf>
    <xf numFmtId="0" fontId="5" fillId="0" borderId="448" xfId="3" applyNumberFormat="1" applyFont="1" applyBorder="1" applyAlignment="1">
      <alignment horizontal="center" vertical="center"/>
    </xf>
    <xf numFmtId="0" fontId="5" fillId="0" borderId="230" xfId="0" applyFont="1" applyBorder="1" applyAlignment="1">
      <alignment horizontal="center" vertical="center"/>
    </xf>
    <xf numFmtId="0" fontId="5" fillId="0" borderId="272" xfId="3" applyNumberFormat="1" applyFont="1" applyBorder="1" applyAlignment="1">
      <alignment vertical="center"/>
    </xf>
    <xf numFmtId="0" fontId="5" fillId="0" borderId="160" xfId="3" applyNumberFormat="1" applyFont="1" applyBorder="1" applyAlignment="1">
      <alignment vertical="center"/>
    </xf>
    <xf numFmtId="0" fontId="5" fillId="0" borderId="295"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1" xfId="3" applyNumberFormat="1" applyFont="1" applyFill="1" applyBorder="1" applyAlignment="1">
      <alignment horizontal="center" vertical="center"/>
    </xf>
    <xf numFmtId="3" fontId="5" fillId="0" borderId="162" xfId="3" applyNumberFormat="1" applyFont="1" applyFill="1" applyBorder="1" applyAlignment="1">
      <alignment horizontal="center" vertical="center"/>
    </xf>
    <xf numFmtId="3" fontId="5" fillId="0" borderId="272" xfId="3" applyNumberFormat="1" applyFont="1" applyBorder="1" applyAlignment="1"/>
    <xf numFmtId="3" fontId="5" fillId="0" borderId="283"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5" xfId="3" applyNumberFormat="1" applyFont="1" applyBorder="1" applyAlignment="1">
      <alignment horizontal="center" vertical="center"/>
    </xf>
    <xf numFmtId="3" fontId="5" fillId="0" borderId="286" xfId="3" applyNumberFormat="1" applyFont="1" applyBorder="1" applyAlignment="1">
      <alignment horizontal="center" vertical="center"/>
    </xf>
    <xf numFmtId="3" fontId="5" fillId="0" borderId="154" xfId="3" applyNumberFormat="1" applyFont="1" applyBorder="1" applyAlignment="1">
      <alignment horizontal="center" vertical="center"/>
    </xf>
    <xf numFmtId="3" fontId="5" fillId="0" borderId="448" xfId="3" applyNumberFormat="1" applyFont="1" applyFill="1" applyBorder="1" applyAlignment="1">
      <alignment horizontal="center" vertical="center"/>
    </xf>
    <xf numFmtId="3" fontId="5" fillId="0" borderId="230" xfId="3" applyNumberFormat="1" applyFont="1" applyFill="1" applyBorder="1" applyAlignment="1">
      <alignment horizontal="center" vertical="center"/>
    </xf>
    <xf numFmtId="3" fontId="5" fillId="0" borderId="424" xfId="3" applyNumberFormat="1" applyFont="1" applyFill="1" applyBorder="1" applyAlignment="1">
      <alignment vertical="center"/>
    </xf>
    <xf numFmtId="3" fontId="5" fillId="0" borderId="160" xfId="3" applyNumberFormat="1" applyFont="1" applyFill="1" applyBorder="1" applyAlignment="1">
      <alignment vertical="center"/>
    </xf>
    <xf numFmtId="3" fontId="5" fillId="0" borderId="295"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1" xfId="3" applyNumberFormat="1" applyFont="1" applyFill="1" applyBorder="1" applyAlignment="1">
      <alignment horizontal="center" vertical="center"/>
    </xf>
    <xf numFmtId="0" fontId="31" fillId="0" borderId="162" xfId="3" applyNumberFormat="1" applyFont="1" applyFill="1" applyBorder="1" applyAlignment="1">
      <alignment horizontal="center" vertical="center"/>
    </xf>
    <xf numFmtId="0" fontId="31" fillId="0" borderId="170" xfId="3" applyNumberFormat="1" applyFont="1" applyFill="1" applyBorder="1" applyAlignment="1">
      <alignment horizontal="center" vertical="center"/>
    </xf>
    <xf numFmtId="3" fontId="31" fillId="0" borderId="160" xfId="3" applyNumberFormat="1" applyFont="1" applyBorder="1" applyAlignment="1">
      <alignment horizontal="center" vertical="center"/>
    </xf>
    <xf numFmtId="3" fontId="2" fillId="0" borderId="160" xfId="3" applyNumberFormat="1" applyBorder="1" applyAlignment="1"/>
    <xf numFmtId="3" fontId="2" fillId="0" borderId="295"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5" xfId="3" applyNumberFormat="1" applyFont="1" applyBorder="1" applyAlignment="1">
      <alignment horizontal="center" vertical="center"/>
    </xf>
    <xf numFmtId="3" fontId="31" fillId="0" borderId="296"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5" fillId="0" borderId="411" xfId="4" applyNumberFormat="1" applyFont="1" applyFill="1" applyBorder="1" applyAlignment="1">
      <alignment horizontal="center" vertical="center"/>
    </xf>
    <xf numFmtId="3" fontId="5" fillId="0" borderId="412" xfId="4" applyNumberFormat="1" applyFont="1" applyFill="1" applyBorder="1" applyAlignment="1">
      <alignment horizontal="center" vertical="center"/>
    </xf>
    <xf numFmtId="3" fontId="31" fillId="0" borderId="212" xfId="2" applyNumberFormat="1" applyFont="1" applyFill="1" applyBorder="1" applyAlignment="1">
      <alignment horizontal="center" vertical="center"/>
    </xf>
    <xf numFmtId="0" fontId="5" fillId="0" borderId="165" xfId="4" applyNumberFormat="1" applyFont="1" applyBorder="1" applyAlignment="1">
      <alignment vertical="center"/>
    </xf>
    <xf numFmtId="0" fontId="5" fillId="0" borderId="272" xfId="4" applyNumberFormat="1" applyFont="1" applyBorder="1" applyAlignment="1">
      <alignment vertical="center"/>
    </xf>
    <xf numFmtId="0" fontId="5" fillId="0" borderId="199" xfId="4" applyNumberFormat="1" applyFont="1" applyBorder="1" applyAlignment="1">
      <alignment vertical="center"/>
    </xf>
    <xf numFmtId="0" fontId="5" fillId="0" borderId="166"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3" fontId="6" fillId="0" borderId="302" xfId="5" applyNumberFormat="1" applyFont="1" applyFill="1" applyBorder="1" applyAlignment="1">
      <alignment horizontal="center" vertical="center" shrinkToFit="1"/>
    </xf>
    <xf numFmtId="3" fontId="6" fillId="0" borderId="210" xfId="5" applyNumberFormat="1" applyFont="1" applyFill="1" applyBorder="1" applyAlignment="1">
      <alignment horizontal="center" vertical="center" shrinkToFit="1"/>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180"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0" fontId="6" fillId="0" borderId="296" xfId="10" applyFont="1" applyFill="1" applyBorder="1" applyAlignment="1">
      <alignment horizontal="center" vertical="center" shrinkToFit="1"/>
    </xf>
    <xf numFmtId="0" fontId="6" fillId="0" borderId="338" xfId="10" applyFont="1" applyFill="1" applyBorder="1" applyAlignment="1">
      <alignment horizontal="center" vertical="center" shrinkToFit="1"/>
    </xf>
    <xf numFmtId="3" fontId="6" fillId="0" borderId="446" xfId="5" applyNumberFormat="1" applyFont="1" applyFill="1" applyBorder="1" applyAlignment="1">
      <alignment horizontal="center" vertical="center"/>
    </xf>
    <xf numFmtId="3" fontId="6" fillId="0" borderId="270" xfId="5" applyNumberFormat="1" applyFont="1" applyFill="1" applyBorder="1" applyAlignment="1">
      <alignment horizontal="center" vertical="center"/>
    </xf>
    <xf numFmtId="3" fontId="6" fillId="0" borderId="328" xfId="5" applyNumberFormat="1" applyFont="1" applyFill="1" applyBorder="1" applyAlignment="1">
      <alignment horizontal="center" vertical="center"/>
    </xf>
    <xf numFmtId="0" fontId="6" fillId="0" borderId="270" xfId="10" applyFont="1" applyFill="1" applyBorder="1" applyAlignment="1">
      <alignment horizontal="center" vertical="center"/>
    </xf>
    <xf numFmtId="0" fontId="6" fillId="0" borderId="271" xfId="10" applyFont="1" applyFill="1" applyBorder="1" applyAlignment="1">
      <alignment horizontal="center" vertical="center"/>
    </xf>
    <xf numFmtId="3" fontId="6" fillId="0" borderId="411" xfId="5" applyNumberFormat="1" applyFont="1" applyFill="1" applyBorder="1" applyAlignment="1">
      <alignment horizontal="center" vertical="center"/>
    </xf>
    <xf numFmtId="0" fontId="6" fillId="0" borderId="162" xfId="10" applyFont="1" applyFill="1" applyBorder="1" applyAlignment="1">
      <alignment horizontal="center" vertical="center"/>
    </xf>
    <xf numFmtId="0" fontId="6" fillId="0" borderId="84" xfId="10" applyFont="1" applyFill="1" applyBorder="1" applyAlignment="1">
      <alignment horizontal="center" vertical="center"/>
    </xf>
    <xf numFmtId="3" fontId="6" fillId="0" borderId="273" xfId="5" applyNumberFormat="1" applyFont="1" applyFill="1" applyBorder="1" applyAlignment="1">
      <alignment horizontal="center" vertical="center"/>
    </xf>
    <xf numFmtId="3" fontId="6" fillId="0" borderId="228" xfId="5" applyNumberFormat="1" applyFont="1" applyFill="1" applyBorder="1" applyAlignment="1">
      <alignment horizontal="center" vertical="center"/>
    </xf>
    <xf numFmtId="3" fontId="6" fillId="0" borderId="210" xfId="5" applyNumberFormat="1" applyFont="1" applyFill="1" applyBorder="1" applyAlignment="1">
      <alignment horizontal="center" vertical="center"/>
    </xf>
    <xf numFmtId="0" fontId="6" fillId="0" borderId="273" xfId="10" applyFont="1" applyFill="1" applyBorder="1" applyAlignment="1">
      <alignment horizontal="center" vertical="center" shrinkToFit="1"/>
    </xf>
    <xf numFmtId="0" fontId="6" fillId="0" borderId="228" xfId="10" applyFont="1" applyFill="1" applyBorder="1" applyAlignment="1">
      <alignment horizontal="center" vertical="center" shrinkToFit="1"/>
    </xf>
    <xf numFmtId="0" fontId="6" fillId="0" borderId="329" xfId="10" applyFont="1" applyFill="1" applyBorder="1" applyAlignment="1">
      <alignment horizontal="center" vertical="center" shrinkToFit="1"/>
    </xf>
    <xf numFmtId="0" fontId="6" fillId="0" borderId="331" xfId="10" applyFont="1" applyFill="1" applyBorder="1" applyAlignment="1">
      <alignment horizontal="center" vertical="center" shrinkToFit="1"/>
    </xf>
    <xf numFmtId="0" fontId="6" fillId="0" borderId="335" xfId="10" applyFont="1" applyFill="1" applyBorder="1" applyAlignment="1">
      <alignment horizontal="center" vertical="center" shrinkToFit="1"/>
    </xf>
    <xf numFmtId="0" fontId="6" fillId="0" borderId="330" xfId="10" applyFont="1" applyFill="1" applyBorder="1" applyAlignment="1">
      <alignment horizontal="center" vertical="center"/>
    </xf>
    <xf numFmtId="0" fontId="6" fillId="0" borderId="65" xfId="10" applyFont="1" applyFill="1" applyBorder="1" applyAlignment="1">
      <alignment horizontal="center" vertical="center"/>
    </xf>
    <xf numFmtId="0" fontId="6" fillId="0" borderId="137" xfId="10" applyFont="1" applyFill="1" applyBorder="1" applyAlignment="1">
      <alignment horizontal="center" vertical="center"/>
    </xf>
    <xf numFmtId="0" fontId="6" fillId="0" borderId="337" xfId="10" applyFont="1" applyFill="1" applyBorder="1" applyAlignment="1">
      <alignment horizontal="center" vertical="center"/>
    </xf>
    <xf numFmtId="0" fontId="6" fillId="0" borderId="137" xfId="10" applyFont="1" applyFill="1" applyBorder="1" applyAlignment="1">
      <alignment horizontal="center" vertical="center" shrinkToFit="1"/>
    </xf>
    <xf numFmtId="0" fontId="6" fillId="0" borderId="141" xfId="10" applyFont="1" applyFill="1" applyBorder="1" applyAlignment="1">
      <alignment horizontal="center" vertical="center" shrinkToFit="1"/>
    </xf>
    <xf numFmtId="0" fontId="6" fillId="0" borderId="243" xfId="10" applyFont="1" applyFill="1" applyBorder="1" applyAlignment="1">
      <alignment horizontal="center" vertical="center" shrinkToFit="1"/>
    </xf>
    <xf numFmtId="3" fontId="6" fillId="0" borderId="441"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3" fontId="11" fillId="0" borderId="741" xfId="4" applyNumberFormat="1" applyFont="1" applyFill="1" applyBorder="1" applyAlignment="1">
      <alignment horizontal="center" vertical="center" shrinkToFit="1"/>
    </xf>
    <xf numFmtId="3" fontId="11" fillId="0" borderId="231" xfId="4" applyNumberFormat="1" applyFont="1" applyFill="1" applyBorder="1" applyAlignment="1">
      <alignment horizontal="center" vertical="center" shrinkToFit="1"/>
    </xf>
    <xf numFmtId="3" fontId="11" fillId="0" borderId="196" xfId="4" applyNumberFormat="1" applyFont="1" applyFill="1" applyBorder="1" applyAlignment="1">
      <alignment horizontal="center" vertical="center" shrinkToFit="1"/>
    </xf>
    <xf numFmtId="0" fontId="5" fillId="0" borderId="741" xfId="10" applyFont="1" applyBorder="1" applyAlignment="1">
      <alignment horizontal="center" vertical="center" wrapText="1"/>
    </xf>
    <xf numFmtId="0" fontId="5" fillId="0" borderId="231" xfId="10" applyFont="1" applyBorder="1" applyAlignment="1">
      <alignment horizontal="center" vertical="center"/>
    </xf>
    <xf numFmtId="0" fontId="5" fillId="0" borderId="196" xfId="10" applyFont="1" applyBorder="1" applyAlignment="1">
      <alignment horizontal="center" vertical="center"/>
    </xf>
    <xf numFmtId="3" fontId="11" fillId="0" borderId="650" xfId="4" applyNumberFormat="1" applyFont="1" applyFill="1" applyBorder="1" applyAlignment="1">
      <alignment horizontal="center" vertical="center" shrinkToFit="1"/>
    </xf>
    <xf numFmtId="3" fontId="11" fillId="0" borderId="141" xfId="4" applyNumberFormat="1" applyFont="1" applyFill="1" applyBorder="1" applyAlignment="1">
      <alignment horizontal="center" vertical="center" shrinkToFit="1"/>
    </xf>
    <xf numFmtId="3" fontId="11" fillId="0" borderId="57" xfId="4" applyNumberFormat="1" applyFont="1" applyFill="1" applyBorder="1" applyAlignment="1">
      <alignment horizontal="center" vertical="center" shrinkToFit="1"/>
    </xf>
    <xf numFmtId="3" fontId="5" fillId="0" borderId="697" xfId="4" applyNumberFormat="1" applyFont="1" applyFill="1" applyBorder="1" applyAlignment="1">
      <alignment horizontal="center" vertical="center"/>
    </xf>
    <xf numFmtId="0" fontId="5" fillId="0" borderId="742" xfId="10" applyFont="1" applyFill="1" applyBorder="1" applyAlignment="1">
      <alignment horizontal="center" vertical="center"/>
    </xf>
    <xf numFmtId="3" fontId="11" fillId="0" borderId="696" xfId="4" applyNumberFormat="1" applyFont="1" applyFill="1" applyBorder="1" applyAlignment="1">
      <alignment horizontal="center" vertical="center" shrinkToFit="1"/>
    </xf>
    <xf numFmtId="0" fontId="11" fillId="0" borderId="658" xfId="10" applyFont="1" applyFill="1" applyBorder="1" applyAlignment="1">
      <alignment horizontal="center" vertical="center" shrinkToFit="1"/>
    </xf>
    <xf numFmtId="3" fontId="5" fillId="0" borderId="696" xfId="4" applyNumberFormat="1" applyFont="1" applyFill="1" applyBorder="1" applyAlignment="1">
      <alignment horizontal="center" vertical="center"/>
    </xf>
    <xf numFmtId="3" fontId="5" fillId="0" borderId="658" xfId="4" applyNumberFormat="1" applyFont="1" applyFill="1" applyBorder="1" applyAlignment="1">
      <alignment horizontal="center" vertical="center"/>
    </xf>
    <xf numFmtId="0" fontId="5" fillId="0" borderId="658" xfId="10" applyFont="1" applyFill="1" applyBorder="1" applyAlignment="1">
      <alignment horizontal="center" vertical="center"/>
    </xf>
    <xf numFmtId="3" fontId="5" fillId="0" borderId="739" xfId="4" applyNumberFormat="1" applyFont="1" applyFill="1" applyBorder="1" applyAlignment="1">
      <alignment horizontal="center" vertical="center"/>
    </xf>
    <xf numFmtId="3" fontId="5" fillId="0" borderId="740" xfId="4" applyNumberFormat="1" applyFont="1" applyFill="1" applyBorder="1" applyAlignment="1">
      <alignment horizontal="center" vertical="center"/>
    </xf>
    <xf numFmtId="3" fontId="5" fillId="0" borderId="386" xfId="11" applyNumberFormat="1" applyFont="1" applyBorder="1" applyAlignment="1">
      <alignment horizontal="center" vertical="center"/>
    </xf>
    <xf numFmtId="0" fontId="5" fillId="0" borderId="388" xfId="0" applyFont="1" applyBorder="1" applyAlignment="1">
      <alignment horizontal="center" vertical="center"/>
    </xf>
    <xf numFmtId="3" fontId="5" fillId="0" borderId="411" xfId="11" applyNumberFormat="1" applyFont="1" applyBorder="1" applyAlignment="1">
      <alignment horizontal="center" vertical="center"/>
    </xf>
    <xf numFmtId="3" fontId="5" fillId="0" borderId="420" xfId="11" applyNumberFormat="1" applyFont="1" applyBorder="1" applyAlignment="1">
      <alignment horizontal="center" vertical="center"/>
    </xf>
    <xf numFmtId="0" fontId="5" fillId="0" borderId="420" xfId="0" applyFont="1" applyBorder="1" applyAlignment="1">
      <alignment horizontal="center" vertical="center"/>
    </xf>
    <xf numFmtId="192" fontId="11" fillId="0" borderId="273" xfId="11" applyNumberFormat="1" applyFont="1" applyFill="1" applyBorder="1" applyAlignment="1">
      <alignment horizontal="center" vertical="center" shrinkToFit="1"/>
    </xf>
    <xf numFmtId="192" fontId="11" fillId="0" borderId="463" xfId="11" applyNumberFormat="1" applyFont="1" applyFill="1" applyBorder="1" applyAlignment="1">
      <alignment horizontal="center" vertical="center" shrinkToFit="1"/>
    </xf>
    <xf numFmtId="38" fontId="5" fillId="0" borderId="272" xfId="1" applyFont="1" applyBorder="1" applyAlignment="1">
      <alignment horizontal="center" vertical="center" wrapText="1"/>
    </xf>
    <xf numFmtId="38" fontId="5" fillId="0" borderId="367" xfId="1" applyFont="1" applyBorder="1" applyAlignment="1">
      <alignment horizontal="center" vertical="center"/>
    </xf>
    <xf numFmtId="192" fontId="11" fillId="0" borderId="472" xfId="11" applyNumberFormat="1" applyFont="1" applyFill="1" applyBorder="1" applyAlignment="1">
      <alignment horizontal="center" vertical="center" shrinkToFit="1"/>
    </xf>
    <xf numFmtId="192" fontId="11" fillId="0" borderId="277" xfId="11" applyNumberFormat="1" applyFont="1" applyFill="1" applyBorder="1" applyAlignment="1">
      <alignment horizontal="center" vertical="center" shrinkToFit="1"/>
    </xf>
    <xf numFmtId="3" fontId="5" fillId="0" borderId="165" xfId="11" applyNumberFormat="1" applyFont="1" applyFill="1" applyBorder="1" applyAlignment="1">
      <alignment vertical="center"/>
    </xf>
    <xf numFmtId="3" fontId="5" fillId="0" borderId="272" xfId="11" applyNumberFormat="1" applyFont="1" applyFill="1" applyBorder="1" applyAlignment="1">
      <alignment vertical="center"/>
    </xf>
    <xf numFmtId="3" fontId="5" fillId="0" borderId="272" xfId="11" applyNumberFormat="1" applyFont="1" applyFill="1" applyBorder="1" applyAlignment="1">
      <alignment vertical="center" shrinkToFit="1"/>
    </xf>
    <xf numFmtId="3" fontId="5" fillId="0" borderId="166" xfId="11" applyNumberFormat="1" applyFont="1" applyFill="1" applyBorder="1" applyAlignment="1">
      <alignment vertical="center" shrinkToFit="1"/>
    </xf>
    <xf numFmtId="3" fontId="6" fillId="0" borderId="350" xfId="11" applyNumberFormat="1" applyFont="1" applyFill="1" applyBorder="1" applyAlignment="1">
      <alignment horizontal="center" vertical="center"/>
    </xf>
    <xf numFmtId="3" fontId="6" fillId="0" borderId="334" xfId="11" applyNumberFormat="1" applyFont="1" applyFill="1" applyBorder="1" applyAlignment="1">
      <alignment horizontal="center" vertical="center"/>
    </xf>
    <xf numFmtId="192" fontId="11" fillId="0" borderId="210" xfId="11" applyNumberFormat="1" applyFont="1" applyFill="1" applyBorder="1" applyAlignment="1">
      <alignment horizontal="center" vertical="center" shrinkToFit="1"/>
    </xf>
    <xf numFmtId="3" fontId="6" fillId="0" borderId="273" xfId="11" applyNumberFormat="1" applyFont="1" applyFill="1" applyBorder="1" applyAlignment="1">
      <alignment horizontal="center" vertical="center"/>
    </xf>
    <xf numFmtId="3" fontId="6" fillId="0" borderId="210"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1" xfId="11" applyNumberFormat="1" applyFont="1" applyFill="1" applyBorder="1" applyAlignment="1">
      <alignment horizontal="center" vertical="center"/>
    </xf>
    <xf numFmtId="3" fontId="6" fillId="0" borderId="352" xfId="11" applyNumberFormat="1" applyFont="1" applyFill="1" applyBorder="1" applyAlignment="1">
      <alignment horizontal="center" vertical="center"/>
    </xf>
    <xf numFmtId="192" fontId="11" fillId="0" borderId="510" xfId="11" applyNumberFormat="1" applyFont="1" applyFill="1" applyBorder="1" applyAlignment="1">
      <alignment horizontal="center" vertical="center" shrinkToFit="1"/>
    </xf>
    <xf numFmtId="192" fontId="11" fillId="0" borderId="468" xfId="11" applyNumberFormat="1" applyFont="1" applyFill="1" applyBorder="1" applyAlignment="1">
      <alignment horizontal="center" vertical="center" shrinkToFit="1"/>
    </xf>
    <xf numFmtId="38" fontId="5" fillId="0" borderId="513" xfId="1" applyFont="1" applyBorder="1" applyAlignment="1">
      <alignment horizontal="center" vertical="center" wrapText="1"/>
    </xf>
    <xf numFmtId="38" fontId="5" fillId="0" borderId="353" xfId="1" applyFont="1" applyBorder="1" applyAlignment="1">
      <alignment horizontal="center" vertical="center"/>
    </xf>
    <xf numFmtId="3" fontId="5" fillId="0" borderId="344" xfId="11" applyNumberFormat="1" applyFont="1" applyFill="1" applyBorder="1" applyAlignment="1">
      <alignment horizontal="center" vertical="center"/>
    </xf>
    <xf numFmtId="3" fontId="2" fillId="0" borderId="516" xfId="11" applyNumberFormat="1" applyFill="1" applyBorder="1" applyAlignment="1">
      <alignment vertical="center"/>
    </xf>
    <xf numFmtId="3" fontId="5" fillId="0" borderId="517" xfId="11" applyNumberFormat="1" applyFont="1" applyFill="1" applyBorder="1" applyAlignment="1">
      <alignment horizontal="center" vertical="center"/>
    </xf>
    <xf numFmtId="3" fontId="10" fillId="0" borderId="518" xfId="11" applyNumberFormat="1" applyFont="1" applyFill="1" applyBorder="1" applyAlignment="1">
      <alignment horizontal="center" vertical="center"/>
    </xf>
    <xf numFmtId="3" fontId="5" fillId="0" borderId="423" xfId="11" applyNumberFormat="1" applyFont="1" applyFill="1" applyBorder="1" applyAlignment="1">
      <alignment horizontal="center" vertical="center"/>
    </xf>
    <xf numFmtId="3" fontId="5" fillId="0" borderId="230" xfId="11" applyNumberFormat="1" applyFont="1" applyFill="1" applyBorder="1" applyAlignment="1">
      <alignment horizontal="center" vertical="center"/>
    </xf>
    <xf numFmtId="3" fontId="5" fillId="0" borderId="212" xfId="11" applyNumberFormat="1" applyFont="1" applyFill="1" applyBorder="1" applyAlignment="1">
      <alignment horizontal="center" vertical="center"/>
    </xf>
    <xf numFmtId="3" fontId="5" fillId="0" borderId="357" xfId="11" applyNumberFormat="1" applyFont="1" applyFill="1" applyBorder="1" applyAlignment="1">
      <alignment horizontal="center" vertical="center"/>
    </xf>
    <xf numFmtId="3" fontId="5" fillId="0" borderId="358" xfId="11" applyNumberFormat="1" applyFont="1" applyFill="1" applyBorder="1" applyAlignment="1">
      <alignment horizontal="center" vertical="center"/>
    </xf>
    <xf numFmtId="3" fontId="5" fillId="0" borderId="345"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1" xfId="3" applyNumberFormat="1" applyFont="1" applyBorder="1" applyAlignment="1">
      <alignment horizontal="center" vertical="center"/>
    </xf>
    <xf numFmtId="3" fontId="10" fillId="0" borderId="162" xfId="3" applyNumberFormat="1" applyFont="1" applyBorder="1" applyAlignment="1">
      <alignment horizontal="center" vertical="center"/>
    </xf>
    <xf numFmtId="3" fontId="10" fillId="0" borderId="170" xfId="3" applyNumberFormat="1" applyFont="1" applyBorder="1" applyAlignment="1">
      <alignment horizontal="center" vertical="center"/>
    </xf>
    <xf numFmtId="3" fontId="5" fillId="0" borderId="167" xfId="3" applyNumberFormat="1" applyFont="1" applyBorder="1" applyAlignment="1">
      <alignment horizontal="center" vertical="center"/>
    </xf>
    <xf numFmtId="3" fontId="6" fillId="0" borderId="237" xfId="3" applyNumberFormat="1" applyFont="1" applyBorder="1" applyAlignment="1">
      <alignment horizontal="center" vertical="center"/>
    </xf>
    <xf numFmtId="3" fontId="6" fillId="0" borderId="160" xfId="3" applyNumberFormat="1" applyFont="1" applyBorder="1" applyAlignment="1">
      <alignment horizontal="center" vertical="center"/>
    </xf>
    <xf numFmtId="3" fontId="6" fillId="0" borderId="295" xfId="3" applyNumberFormat="1" applyFont="1" applyBorder="1" applyAlignment="1">
      <alignment horizontal="center" vertical="center"/>
    </xf>
    <xf numFmtId="3" fontId="6" fillId="0" borderId="63" xfId="3" applyNumberFormat="1" applyFont="1" applyBorder="1" applyAlignment="1">
      <alignment horizontal="center" vertical="center"/>
    </xf>
    <xf numFmtId="3" fontId="6" fillId="0" borderId="65"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59" xfId="3" applyNumberFormat="1" applyFont="1" applyBorder="1" applyAlignment="1">
      <alignment horizontal="center" vertical="center"/>
    </xf>
    <xf numFmtId="3" fontId="6" fillId="0" borderId="187" xfId="3" applyNumberFormat="1" applyFont="1" applyBorder="1" applyAlignment="1">
      <alignment horizontal="center" vertical="center"/>
    </xf>
    <xf numFmtId="3" fontId="6" fillId="0" borderId="370" xfId="3" applyNumberFormat="1" applyFont="1" applyBorder="1" applyAlignment="1">
      <alignment horizontal="center" vertical="center"/>
    </xf>
    <xf numFmtId="3" fontId="6" fillId="0" borderId="411" xfId="3" applyNumberFormat="1" applyFont="1" applyBorder="1" applyAlignment="1">
      <alignment horizontal="center" vertical="center"/>
    </xf>
    <xf numFmtId="3" fontId="6" fillId="0" borderId="162" xfId="3" applyNumberFormat="1" applyFont="1" applyBorder="1" applyAlignment="1">
      <alignment horizontal="center" vertical="center"/>
    </xf>
    <xf numFmtId="3" fontId="6" fillId="0" borderId="369" xfId="3" applyNumberFormat="1" applyFont="1" applyBorder="1" applyAlignment="1">
      <alignment horizontal="center" vertical="center"/>
    </xf>
    <xf numFmtId="3" fontId="6" fillId="0" borderId="237" xfId="3" applyNumberFormat="1" applyFont="1" applyBorder="1" applyAlignment="1" applyProtection="1">
      <alignment horizontal="center" vertical="center"/>
      <protection locked="0"/>
    </xf>
    <xf numFmtId="3" fontId="6" fillId="0" borderId="365" xfId="3" applyNumberFormat="1" applyFont="1" applyBorder="1" applyAlignment="1">
      <alignment horizontal="center" vertical="center"/>
    </xf>
    <xf numFmtId="3" fontId="6" fillId="0" borderId="166" xfId="3" applyNumberFormat="1" applyFont="1" applyBorder="1" applyAlignment="1">
      <alignment horizontal="center" vertical="center"/>
    </xf>
    <xf numFmtId="3" fontId="6" fillId="0" borderId="308" xfId="3" applyNumberFormat="1" applyFont="1" applyBorder="1" applyAlignment="1">
      <alignment horizontal="center" vertical="center"/>
    </xf>
    <xf numFmtId="3" fontId="6" fillId="0" borderId="203" xfId="3" applyNumberFormat="1" applyFont="1" applyBorder="1" applyAlignment="1">
      <alignment horizontal="center" vertical="center"/>
    </xf>
    <xf numFmtId="3" fontId="6" fillId="0" borderId="371" xfId="3" applyNumberFormat="1" applyFont="1" applyBorder="1" applyAlignment="1">
      <alignment horizontal="center" vertical="center"/>
    </xf>
    <xf numFmtId="3" fontId="6" fillId="0" borderId="160" xfId="3" applyNumberFormat="1" applyFont="1" applyBorder="1" applyAlignment="1">
      <alignment horizontal="center" vertical="center" wrapText="1"/>
    </xf>
    <xf numFmtId="3" fontId="6" fillId="0" borderId="181" xfId="3" applyNumberFormat="1" applyFont="1" applyBorder="1" applyAlignment="1">
      <alignment horizontal="center" vertical="center"/>
    </xf>
    <xf numFmtId="3" fontId="6" fillId="0" borderId="372" xfId="3" applyNumberFormat="1" applyFont="1" applyBorder="1" applyAlignment="1">
      <alignment horizontal="center" vertical="center"/>
    </xf>
    <xf numFmtId="3" fontId="6" fillId="0" borderId="423" xfId="3" applyNumberFormat="1" applyFont="1" applyFill="1" applyBorder="1" applyAlignment="1">
      <alignment horizontal="center" vertical="center"/>
    </xf>
    <xf numFmtId="0" fontId="6" fillId="0" borderId="230" xfId="0" applyFont="1" applyBorder="1" applyAlignment="1">
      <alignment horizontal="center" vertical="center"/>
    </xf>
    <xf numFmtId="3" fontId="6" fillId="0" borderId="272" xfId="3" applyNumberFormat="1" applyFont="1" applyFill="1" applyBorder="1" applyAlignment="1">
      <alignment vertical="center"/>
    </xf>
    <xf numFmtId="3" fontId="6" fillId="0" borderId="295"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78" xfId="3" applyNumberFormat="1" applyFont="1" applyFill="1" applyBorder="1" applyAlignment="1">
      <alignment vertical="center"/>
    </xf>
    <xf numFmtId="3" fontId="6" fillId="0" borderId="0" xfId="3" applyNumberFormat="1" applyFont="1" applyBorder="1" applyAlignment="1">
      <alignment vertical="center"/>
    </xf>
    <xf numFmtId="3" fontId="6" fillId="0" borderId="378" xfId="3" applyNumberFormat="1" applyFont="1" applyBorder="1" applyAlignment="1">
      <alignment vertical="center"/>
    </xf>
    <xf numFmtId="3" fontId="6" fillId="0" borderId="32" xfId="3" applyNumberFormat="1" applyFont="1" applyBorder="1" applyAlignment="1">
      <alignment vertical="center"/>
    </xf>
    <xf numFmtId="3" fontId="6" fillId="0" borderId="326" xfId="3" applyNumberFormat="1" applyFont="1" applyBorder="1" applyAlignment="1">
      <alignment vertical="center"/>
    </xf>
    <xf numFmtId="3" fontId="5" fillId="0" borderId="759" xfId="3" applyNumberFormat="1" applyFont="1" applyFill="1" applyBorder="1" applyAlignment="1">
      <alignment vertical="center"/>
    </xf>
    <xf numFmtId="3" fontId="5" fillId="0" borderId="760" xfId="3" applyNumberFormat="1" applyFont="1" applyFill="1" applyBorder="1" applyAlignment="1">
      <alignment vertical="center"/>
    </xf>
    <xf numFmtId="3" fontId="5" fillId="0" borderId="761" xfId="3" applyNumberFormat="1" applyFont="1" applyFill="1" applyBorder="1" applyAlignment="1">
      <alignment vertical="center"/>
    </xf>
    <xf numFmtId="3" fontId="5" fillId="0" borderId="762" xfId="3" applyNumberFormat="1" applyFont="1" applyFill="1" applyBorder="1" applyAlignment="1">
      <alignment vertical="center"/>
    </xf>
    <xf numFmtId="3" fontId="5" fillId="0" borderId="763" xfId="3" applyNumberFormat="1" applyFont="1" applyFill="1" applyBorder="1" applyAlignment="1">
      <alignment vertical="center"/>
    </xf>
    <xf numFmtId="183" fontId="6" fillId="0" borderId="764" xfId="4" applyNumberFormat="1" applyFont="1" applyFill="1" applyBorder="1" applyAlignment="1">
      <alignment vertical="center"/>
    </xf>
    <xf numFmtId="178" fontId="6" fillId="0" borderId="764" xfId="4" applyNumberFormat="1" applyFont="1" applyFill="1" applyBorder="1" applyAlignment="1">
      <alignment horizontal="right" vertical="center"/>
    </xf>
    <xf numFmtId="183" fontId="6" fillId="0" borderId="765" xfId="4" applyNumberFormat="1" applyFont="1" applyFill="1" applyBorder="1" applyAlignment="1">
      <alignment vertical="center"/>
    </xf>
    <xf numFmtId="178" fontId="6" fillId="0" borderId="765" xfId="4" applyNumberFormat="1" applyFont="1" applyFill="1" applyBorder="1" applyAlignment="1">
      <alignment horizontal="right" vertical="center"/>
    </xf>
    <xf numFmtId="184" fontId="5" fillId="0" borderId="764" xfId="4" applyNumberFormat="1" applyFont="1" applyFill="1" applyBorder="1" applyAlignment="1">
      <alignment vertical="center"/>
    </xf>
    <xf numFmtId="183" fontId="5" fillId="0" borderId="764" xfId="4" applyNumberFormat="1" applyFont="1" applyFill="1" applyBorder="1" applyAlignment="1">
      <alignment vertical="center"/>
    </xf>
    <xf numFmtId="38" fontId="5" fillId="0" borderId="764" xfId="1" applyFont="1" applyFill="1" applyBorder="1" applyAlignment="1">
      <alignment vertical="center"/>
    </xf>
    <xf numFmtId="182" fontId="5" fillId="0" borderId="764" xfId="10" applyNumberFormat="1" applyFont="1" applyFill="1" applyBorder="1" applyAlignment="1">
      <alignment vertical="center"/>
    </xf>
    <xf numFmtId="189" fontId="5" fillId="0" borderId="764" xfId="10" applyNumberFormat="1" applyFont="1" applyFill="1" applyBorder="1" applyAlignment="1">
      <alignment vertical="center"/>
    </xf>
    <xf numFmtId="184" fontId="5" fillId="0" borderId="765" xfId="4" applyNumberFormat="1" applyFont="1" applyFill="1" applyBorder="1" applyAlignment="1">
      <alignment vertical="center"/>
    </xf>
    <xf numFmtId="183" fontId="5" fillId="0" borderId="765" xfId="4" applyNumberFormat="1" applyFont="1" applyFill="1" applyBorder="1" applyAlignment="1">
      <alignment vertical="center"/>
    </xf>
    <xf numFmtId="38" fontId="5" fillId="0" borderId="765" xfId="1" applyFont="1" applyFill="1" applyBorder="1" applyAlignment="1">
      <alignment vertical="center"/>
    </xf>
    <xf numFmtId="182" fontId="5" fillId="0" borderId="765" xfId="10" applyNumberFormat="1" applyFont="1" applyFill="1" applyBorder="1" applyAlignment="1">
      <alignment vertical="center"/>
    </xf>
    <xf numFmtId="189" fontId="5" fillId="0" borderId="765" xfId="10" applyNumberFormat="1" applyFont="1" applyFill="1" applyBorder="1" applyAlignment="1">
      <alignment vertical="center"/>
    </xf>
    <xf numFmtId="3" fontId="5" fillId="0" borderId="758" xfId="11" applyNumberFormat="1" applyFont="1" applyFill="1" applyBorder="1" applyAlignment="1">
      <alignment horizontal="right" vertical="center"/>
    </xf>
    <xf numFmtId="181" fontId="5" fillId="0" borderId="764" xfId="11" applyNumberFormat="1" applyFont="1" applyFill="1" applyBorder="1" applyAlignment="1">
      <alignment vertical="center"/>
    </xf>
    <xf numFmtId="183" fontId="5" fillId="0" borderId="764" xfId="0" applyNumberFormat="1" applyFont="1" applyFill="1" applyBorder="1">
      <alignment vertical="center"/>
    </xf>
    <xf numFmtId="181" fontId="5" fillId="0" borderId="764" xfId="11" applyNumberFormat="1" applyFont="1" applyFill="1" applyBorder="1" applyAlignment="1">
      <alignment horizontal="right" vertical="center"/>
    </xf>
    <xf numFmtId="181" fontId="5" fillId="0" borderId="765" xfId="11" applyNumberFormat="1" applyFont="1" applyFill="1" applyBorder="1" applyAlignment="1">
      <alignment vertical="center"/>
    </xf>
    <xf numFmtId="183" fontId="5" fillId="0" borderId="765" xfId="0" applyNumberFormat="1" applyFont="1" applyFill="1" applyBorder="1">
      <alignment vertical="center"/>
    </xf>
    <xf numFmtId="181" fontId="5" fillId="0" borderId="765" xfId="11" applyNumberFormat="1" applyFont="1" applyFill="1" applyBorder="1" applyAlignment="1">
      <alignment horizontal="right" vertical="center"/>
    </xf>
    <xf numFmtId="181" fontId="5" fillId="0" borderId="753" xfId="11" applyNumberFormat="1" applyFont="1" applyFill="1" applyBorder="1" applyAlignment="1">
      <alignment vertical="center"/>
    </xf>
    <xf numFmtId="181" fontId="5" fillId="0" borderId="753" xfId="11" applyNumberFormat="1" applyFont="1" applyFill="1" applyBorder="1" applyAlignment="1">
      <alignment horizontal="right" vertical="center"/>
    </xf>
    <xf numFmtId="181" fontId="5" fillId="0" borderId="515" xfId="11" applyNumberFormat="1" applyFont="1" applyFill="1" applyBorder="1" applyAlignment="1">
      <alignment vertical="center"/>
    </xf>
  </cellXfs>
  <cellStyles count="12">
    <cellStyle name="桁区切り" xfId="1" builtinId="6"/>
    <cellStyle name="標準" xfId="0" builtinId="0"/>
    <cellStyle name="標準_１７年度４／四運輸の動き（福家）" xfId="2" xr:uid="{00000000-0005-0000-0000-000002000000}"/>
    <cellStyle name="標準_１８年度１／四運輸の動き（福家）" xfId="3" xr:uid="{00000000-0005-0000-0000-000003000000}"/>
    <cellStyle name="標準_１瀬戸大橋" xfId="4" xr:uid="{00000000-0005-0000-0000-000004000000}"/>
    <cellStyle name="標準_２明石大橋" xfId="5" xr:uid="{00000000-0005-0000-0000-000005000000}"/>
    <cellStyle name="標準_３バス" xfId="6" xr:uid="{00000000-0005-0000-0000-000006000000}"/>
    <cellStyle name="標準_７新" xfId="9" xr:uid="{00000000-0005-0000-0000-000007000000}"/>
    <cellStyle name="標準_航空旅客～インター" xfId="7" xr:uid="{00000000-0005-0000-0000-000008000000}"/>
    <cellStyle name="標準_高速バス（関東・京阪神・四国内）" xfId="8" xr:uid="{00000000-0005-0000-0000-000009000000}"/>
    <cellStyle name="標準_高速道路（高松道１，２）" xfId="11" xr:uid="{00000000-0005-0000-0000-00000A000000}"/>
    <cellStyle name="標準_瀬戸大橋～生口橋・グラフ" xfId="10" xr:uid="{00000000-0005-0000-0000-00000B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CC99"/>
      <color rgb="FFFF6699"/>
      <color rgb="FFFFCCFF"/>
      <color rgb="FFFF99CC"/>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3</xdr:col>
      <xdr:colOff>0</xdr:colOff>
      <xdr:row>71</xdr:row>
      <xdr:rowOff>0</xdr:rowOff>
    </xdr:from>
    <xdr:ext cx="114300" cy="228603"/>
    <xdr:sp macro="" textlink="">
      <xdr:nvSpPr>
        <xdr:cNvPr id="2" name="Text Box 3">
          <a:extLst>
            <a:ext uri="{FF2B5EF4-FFF2-40B4-BE49-F238E27FC236}">
              <a16:creationId xmlns:a16="http://schemas.microsoft.com/office/drawing/2014/main" id="{00000000-0008-0000-0D00-000002000000}"/>
            </a:ext>
          </a:extLst>
        </xdr:cNvPr>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70</xdr:row>
      <xdr:rowOff>0</xdr:rowOff>
    </xdr:from>
    <xdr:to>
      <xdr:col>1</xdr:col>
      <xdr:colOff>114300</xdr:colOff>
      <xdr:row>71</xdr:row>
      <xdr:rowOff>53343</xdr:rowOff>
    </xdr:to>
    <xdr:sp macro="" textlink="">
      <xdr:nvSpPr>
        <xdr:cNvPr id="2" name="Text Box 3">
          <a:extLst>
            <a:ext uri="{FF2B5EF4-FFF2-40B4-BE49-F238E27FC236}">
              <a16:creationId xmlns:a16="http://schemas.microsoft.com/office/drawing/2014/main" id="{00000000-0008-0000-0E00-000002000000}"/>
            </a:ext>
          </a:extLst>
        </xdr:cNvPr>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D35"/>
  <sheetViews>
    <sheetView workbookViewId="0">
      <selection activeCell="G10" sqref="G10"/>
    </sheetView>
  </sheetViews>
  <sheetFormatPr defaultColWidth="9" defaultRowHeight="14.4"/>
  <cols>
    <col min="1" max="1" width="2.88671875" style="883" bestFit="1" customWidth="1"/>
    <col min="2" max="2" width="11.77734375" style="885" customWidth="1"/>
    <col min="3" max="3" width="9" style="883"/>
    <col min="4" max="4" width="74" style="80" customWidth="1"/>
    <col min="5" max="16384" width="9" style="80"/>
  </cols>
  <sheetData>
    <row r="1" spans="1:4" ht="30.75" customHeight="1">
      <c r="A1" s="2581"/>
      <c r="B1" s="2582"/>
      <c r="C1" s="880" t="s">
        <v>135</v>
      </c>
      <c r="D1" s="880" t="s">
        <v>385</v>
      </c>
    </row>
    <row r="2" spans="1:4" ht="22.5" customHeight="1">
      <c r="A2" s="2583" t="s">
        <v>353</v>
      </c>
      <c r="B2" s="2577" t="s">
        <v>138</v>
      </c>
      <c r="C2" s="1016">
        <v>1</v>
      </c>
      <c r="D2" s="1017" t="s">
        <v>363</v>
      </c>
    </row>
    <row r="3" spans="1:4" ht="22.5" customHeight="1">
      <c r="A3" s="2584"/>
      <c r="B3" s="2578"/>
      <c r="C3" s="886">
        <v>2</v>
      </c>
      <c r="D3" s="882" t="s">
        <v>371</v>
      </c>
    </row>
    <row r="4" spans="1:4" ht="22.5" customHeight="1">
      <c r="A4" s="2584"/>
      <c r="B4" s="2578"/>
      <c r="C4" s="886">
        <v>3</v>
      </c>
      <c r="D4" s="882" t="s">
        <v>372</v>
      </c>
    </row>
    <row r="5" spans="1:4" ht="22.5" customHeight="1">
      <c r="A5" s="2584"/>
      <c r="B5" s="2578"/>
      <c r="C5" s="886">
        <v>4</v>
      </c>
      <c r="D5" s="882" t="s">
        <v>373</v>
      </c>
    </row>
    <row r="6" spans="1:4" ht="22.5" customHeight="1">
      <c r="A6" s="2584"/>
      <c r="B6" s="2578"/>
      <c r="C6" s="886">
        <v>5</v>
      </c>
      <c r="D6" s="882" t="s">
        <v>374</v>
      </c>
    </row>
    <row r="7" spans="1:4" ht="22.5" customHeight="1">
      <c r="A7" s="2584"/>
      <c r="B7" s="2578"/>
      <c r="C7" s="886">
        <v>6</v>
      </c>
      <c r="D7" s="882" t="s">
        <v>375</v>
      </c>
    </row>
    <row r="8" spans="1:4" ht="22.5" customHeight="1">
      <c r="A8" s="2584"/>
      <c r="B8" s="2578"/>
      <c r="C8" s="886">
        <v>7</v>
      </c>
      <c r="D8" s="882" t="s">
        <v>376</v>
      </c>
    </row>
    <row r="9" spans="1:4" ht="22.5" customHeight="1">
      <c r="A9" s="2584"/>
      <c r="B9" s="2578"/>
      <c r="C9" s="886">
        <v>8</v>
      </c>
      <c r="D9" s="882" t="s">
        <v>394</v>
      </c>
    </row>
    <row r="10" spans="1:4" ht="22.5" customHeight="1">
      <c r="A10" s="2584"/>
      <c r="B10" s="2578"/>
      <c r="C10" s="1018">
        <v>9</v>
      </c>
      <c r="D10" s="1019" t="s">
        <v>377</v>
      </c>
    </row>
    <row r="11" spans="1:4" ht="22.5" customHeight="1">
      <c r="A11" s="2584"/>
      <c r="B11" s="2578"/>
      <c r="C11" s="1020">
        <v>10</v>
      </c>
      <c r="D11" s="1021" t="s">
        <v>378</v>
      </c>
    </row>
    <row r="12" spans="1:4" ht="22.5" customHeight="1">
      <c r="A12" s="2584"/>
      <c r="B12" s="2578"/>
      <c r="C12" s="886">
        <v>11</v>
      </c>
      <c r="D12" s="882" t="s">
        <v>357</v>
      </c>
    </row>
    <row r="13" spans="1:4" ht="22.5" customHeight="1">
      <c r="A13" s="2584"/>
      <c r="B13" s="2578"/>
      <c r="C13" s="887" t="s">
        <v>136</v>
      </c>
      <c r="D13" s="882" t="s">
        <v>356</v>
      </c>
    </row>
    <row r="14" spans="1:4" ht="22.5" customHeight="1">
      <c r="A14" s="2584"/>
      <c r="B14" s="2578"/>
      <c r="C14" s="888">
        <v>12</v>
      </c>
      <c r="D14" s="882" t="s">
        <v>361</v>
      </c>
    </row>
    <row r="15" spans="1:4" ht="22.5" customHeight="1">
      <c r="A15" s="2584"/>
      <c r="B15" s="2578"/>
      <c r="C15" s="1022" t="s">
        <v>137</v>
      </c>
      <c r="D15" s="1019" t="s">
        <v>364</v>
      </c>
    </row>
    <row r="16" spans="1:4" ht="22.5" customHeight="1">
      <c r="A16" s="2584"/>
      <c r="B16" s="2578"/>
      <c r="C16" s="886">
        <v>13</v>
      </c>
      <c r="D16" s="882" t="s">
        <v>368</v>
      </c>
    </row>
    <row r="17" spans="1:4" ht="22.5" customHeight="1">
      <c r="A17" s="2585"/>
      <c r="B17" s="2579"/>
      <c r="C17" s="889">
        <v>14</v>
      </c>
      <c r="D17" s="884" t="s">
        <v>362</v>
      </c>
    </row>
    <row r="18" spans="1:4" ht="22.5" customHeight="1">
      <c r="A18" s="2583" t="s">
        <v>351</v>
      </c>
      <c r="B18" s="2580" t="s">
        <v>367</v>
      </c>
      <c r="C18" s="890">
        <v>15</v>
      </c>
      <c r="D18" s="881" t="s">
        <v>379</v>
      </c>
    </row>
    <row r="19" spans="1:4" ht="22.5" customHeight="1">
      <c r="A19" s="2584"/>
      <c r="B19" s="2578"/>
      <c r="C19" s="1018">
        <v>16</v>
      </c>
      <c r="D19" s="1019" t="s">
        <v>380</v>
      </c>
    </row>
    <row r="20" spans="1:4" ht="22.5" customHeight="1">
      <c r="A20" s="2584"/>
      <c r="B20" s="2578"/>
      <c r="C20" s="891">
        <v>17</v>
      </c>
      <c r="D20" s="882" t="s">
        <v>359</v>
      </c>
    </row>
    <row r="21" spans="1:4" ht="22.5" customHeight="1">
      <c r="A21" s="2584"/>
      <c r="B21" s="2578"/>
      <c r="C21" s="1022" t="s">
        <v>129</v>
      </c>
      <c r="D21" s="1019" t="s">
        <v>360</v>
      </c>
    </row>
    <row r="22" spans="1:4" ht="22.5" customHeight="1">
      <c r="A22" s="2584"/>
      <c r="B22" s="2578"/>
      <c r="C22" s="891">
        <v>18</v>
      </c>
      <c r="D22" s="882" t="s">
        <v>354</v>
      </c>
    </row>
    <row r="23" spans="1:4" ht="22.5" customHeight="1">
      <c r="A23" s="2584"/>
      <c r="B23" s="2578"/>
      <c r="C23" s="891">
        <v>19</v>
      </c>
      <c r="D23" s="882" t="s">
        <v>355</v>
      </c>
    </row>
    <row r="24" spans="1:4" ht="22.5" customHeight="1">
      <c r="A24" s="2584"/>
      <c r="B24" s="2578"/>
      <c r="C24" s="891">
        <v>20</v>
      </c>
      <c r="D24" s="882" t="s">
        <v>365</v>
      </c>
    </row>
    <row r="25" spans="1:4" ht="22.5" customHeight="1">
      <c r="A25" s="2584"/>
      <c r="B25" s="2578"/>
      <c r="C25" s="1018">
        <v>21</v>
      </c>
      <c r="D25" s="1019" t="s">
        <v>366</v>
      </c>
    </row>
    <row r="26" spans="1:4" ht="22.5" customHeight="1">
      <c r="A26" s="2584"/>
      <c r="B26" s="2578"/>
      <c r="C26" s="891">
        <v>22</v>
      </c>
      <c r="D26" s="882" t="s">
        <v>130</v>
      </c>
    </row>
    <row r="27" spans="1:4" ht="22.5" customHeight="1">
      <c r="A27" s="2585"/>
      <c r="B27" s="2579"/>
      <c r="C27" s="893">
        <v>23</v>
      </c>
      <c r="D27" s="884" t="s">
        <v>131</v>
      </c>
    </row>
    <row r="28" spans="1:4" ht="22.5" customHeight="1">
      <c r="A28" s="2583" t="s">
        <v>352</v>
      </c>
      <c r="B28" s="2577" t="s">
        <v>140</v>
      </c>
      <c r="C28" s="890">
        <v>24</v>
      </c>
      <c r="D28" s="881" t="s">
        <v>133</v>
      </c>
    </row>
    <row r="29" spans="1:4" ht="22.5" customHeight="1">
      <c r="A29" s="2584"/>
      <c r="B29" s="2578"/>
      <c r="C29" s="891">
        <v>25</v>
      </c>
      <c r="D29" s="882" t="s">
        <v>370</v>
      </c>
    </row>
    <row r="30" spans="1:4" ht="22.5" customHeight="1">
      <c r="A30" s="2584"/>
      <c r="B30" s="2578"/>
      <c r="C30" s="1022" t="s">
        <v>132</v>
      </c>
      <c r="D30" s="1019" t="s">
        <v>134</v>
      </c>
    </row>
    <row r="31" spans="1:4" ht="22.5" customHeight="1">
      <c r="A31" s="2584"/>
      <c r="B31" s="2578"/>
      <c r="C31" s="892">
        <v>26</v>
      </c>
      <c r="D31" s="882" t="s">
        <v>381</v>
      </c>
    </row>
    <row r="32" spans="1:4" ht="22.5" customHeight="1">
      <c r="A32" s="2584"/>
      <c r="B32" s="2578"/>
      <c r="C32" s="891">
        <v>27</v>
      </c>
      <c r="D32" s="882" t="s">
        <v>382</v>
      </c>
    </row>
    <row r="33" spans="1:4" ht="22.5" customHeight="1">
      <c r="A33" s="2584"/>
      <c r="B33" s="2578"/>
      <c r="C33" s="1018">
        <v>28</v>
      </c>
      <c r="D33" s="1019" t="s">
        <v>383</v>
      </c>
    </row>
    <row r="34" spans="1:4" ht="22.5" customHeight="1">
      <c r="A34" s="2584"/>
      <c r="B34" s="2578"/>
      <c r="C34" s="1020">
        <v>29</v>
      </c>
      <c r="D34" s="1021" t="s">
        <v>369</v>
      </c>
    </row>
    <row r="35" spans="1:4" ht="22.5" customHeight="1">
      <c r="A35" s="2585"/>
      <c r="B35" s="2579"/>
      <c r="C35" s="893">
        <v>30</v>
      </c>
      <c r="D35" s="884" t="s">
        <v>384</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T87"/>
  <sheetViews>
    <sheetView topLeftCell="A32" zoomScaleNormal="100" zoomScaleSheetLayoutView="87" workbookViewId="0">
      <selection activeCell="G10" sqref="G10"/>
    </sheetView>
  </sheetViews>
  <sheetFormatPr defaultColWidth="9" defaultRowHeight="13.2"/>
  <cols>
    <col min="1" max="1" width="13.6640625" style="4" customWidth="1"/>
    <col min="2" max="17" width="10.21875" style="4" customWidth="1"/>
    <col min="18" max="18" width="5.109375" style="4" customWidth="1"/>
    <col min="19" max="19" width="9" style="31" customWidth="1"/>
    <col min="20" max="21" width="9.33203125" style="31" bestFit="1" customWidth="1"/>
    <col min="22" max="16384" width="9" style="31"/>
  </cols>
  <sheetData>
    <row r="1" spans="1:20" s="1322" customFormat="1" ht="19.5" customHeight="1">
      <c r="A1" s="1320"/>
      <c r="B1" s="1320"/>
      <c r="C1" s="1320"/>
      <c r="D1" s="1320"/>
      <c r="E1" s="1320"/>
      <c r="F1" s="1320"/>
      <c r="G1" s="1320"/>
      <c r="H1" s="1320"/>
      <c r="I1" s="1320"/>
      <c r="J1" s="1321"/>
      <c r="K1" s="1321"/>
      <c r="L1" s="1321"/>
      <c r="M1" s="1321"/>
      <c r="N1" s="1321"/>
      <c r="O1" s="1321"/>
      <c r="P1" s="1321"/>
      <c r="Q1" s="1321"/>
      <c r="R1" s="1321"/>
    </row>
    <row r="2" spans="1:20" s="1322" customFormat="1" ht="15" customHeight="1">
      <c r="A2" s="1320"/>
      <c r="B2" s="1320"/>
      <c r="C2" s="1320"/>
      <c r="D2" s="1320"/>
      <c r="E2" s="1320"/>
      <c r="F2" s="1320"/>
      <c r="G2" s="1320"/>
      <c r="H2" s="1320"/>
      <c r="I2" s="1320"/>
      <c r="J2" s="1321"/>
      <c r="K2" s="1321"/>
      <c r="L2" s="1321"/>
      <c r="M2" s="1321"/>
      <c r="N2" s="1321"/>
      <c r="O2" s="1321"/>
      <c r="P2" s="1321"/>
      <c r="Q2" s="1321"/>
      <c r="R2" s="1321"/>
    </row>
    <row r="3" spans="1:20" s="1322" customFormat="1" ht="15" customHeight="1" thickBot="1">
      <c r="A3" s="1314" t="s">
        <v>67</v>
      </c>
      <c r="B3" s="1323"/>
      <c r="C3" s="1323"/>
      <c r="D3" s="1323"/>
      <c r="E3" s="1323"/>
      <c r="F3" s="1323"/>
      <c r="G3" s="1323"/>
      <c r="H3" s="1323"/>
      <c r="I3" s="1321"/>
      <c r="J3" s="1321"/>
      <c r="K3" s="1321"/>
      <c r="L3" s="1321"/>
      <c r="M3" s="1321"/>
      <c r="N3" s="1321"/>
      <c r="O3" s="1321"/>
      <c r="P3" s="1321"/>
      <c r="Q3" s="1324" t="s">
        <v>44</v>
      </c>
      <c r="R3" s="1324"/>
    </row>
    <row r="4" spans="1:20" s="4" customFormat="1">
      <c r="A4" s="1077"/>
      <c r="B4" s="2669" t="s">
        <v>38</v>
      </c>
      <c r="C4" s="2670"/>
      <c r="D4" s="2671" t="s">
        <v>14</v>
      </c>
      <c r="E4" s="2670"/>
      <c r="F4" s="2673" t="s">
        <v>15</v>
      </c>
      <c r="G4" s="2670"/>
      <c r="H4" s="2673" t="s">
        <v>16</v>
      </c>
      <c r="I4" s="2670"/>
      <c r="J4" s="2671" t="s">
        <v>17</v>
      </c>
      <c r="K4" s="2670"/>
      <c r="L4" s="2673" t="s">
        <v>18</v>
      </c>
      <c r="M4" s="2670"/>
      <c r="N4" s="2674" t="s">
        <v>84</v>
      </c>
      <c r="O4" s="2675"/>
      <c r="P4" s="2671" t="s">
        <v>79</v>
      </c>
      <c r="Q4" s="2672"/>
      <c r="R4" s="137"/>
    </row>
    <row r="5" spans="1:20" ht="13.8" thickBot="1">
      <c r="A5" s="1078"/>
      <c r="B5" s="1085" t="s">
        <v>1</v>
      </c>
      <c r="C5" s="1012" t="s">
        <v>120</v>
      </c>
      <c r="D5" s="1012" t="s">
        <v>1</v>
      </c>
      <c r="E5" s="1012" t="s">
        <v>120</v>
      </c>
      <c r="F5" s="1012" t="s">
        <v>1</v>
      </c>
      <c r="G5" s="1013" t="s">
        <v>120</v>
      </c>
      <c r="H5" s="1012" t="s">
        <v>1</v>
      </c>
      <c r="I5" s="1012" t="s">
        <v>120</v>
      </c>
      <c r="J5" s="1014" t="s">
        <v>1</v>
      </c>
      <c r="K5" s="1012" t="s">
        <v>120</v>
      </c>
      <c r="L5" s="1012" t="s">
        <v>1</v>
      </c>
      <c r="M5" s="1012" t="s">
        <v>120</v>
      </c>
      <c r="N5" s="1012" t="s">
        <v>1</v>
      </c>
      <c r="O5" s="1012" t="s">
        <v>120</v>
      </c>
      <c r="P5" s="1014" t="s">
        <v>1</v>
      </c>
      <c r="Q5" s="1015" t="s">
        <v>120</v>
      </c>
      <c r="R5" s="138"/>
    </row>
    <row r="6" spans="1:20" hidden="1">
      <c r="A6" s="1682" t="s">
        <v>434</v>
      </c>
      <c r="B6" s="1086">
        <f>SUM(B11:B22)</f>
        <v>29300</v>
      </c>
      <c r="C6" s="209">
        <v>-68.5</v>
      </c>
      <c r="D6" s="210">
        <f>SUM(D11:D22)</f>
        <v>42813</v>
      </c>
      <c r="E6" s="209">
        <v>-69.5</v>
      </c>
      <c r="F6" s="211">
        <f>SUM(F11:F22)</f>
        <v>41238</v>
      </c>
      <c r="G6" s="209">
        <v>-66.3</v>
      </c>
      <c r="H6" s="212">
        <f>SUM(H11:H22)</f>
        <v>33459</v>
      </c>
      <c r="I6" s="209">
        <v>-64.5</v>
      </c>
      <c r="J6" s="211">
        <f>SUM(J11:J22)</f>
        <v>24623</v>
      </c>
      <c r="K6" s="209">
        <v>-56.5</v>
      </c>
      <c r="L6" s="211">
        <f>SUM(L11:L22)</f>
        <v>46832</v>
      </c>
      <c r="M6" s="209">
        <v>-58</v>
      </c>
      <c r="N6" s="211">
        <f>SUM(N11:N22)</f>
        <v>296</v>
      </c>
      <c r="O6" s="209">
        <v>-94.1</v>
      </c>
      <c r="P6" s="211">
        <f t="shared" ref="P6:P7" si="0">SUM(B6,D6,F6,H6,J6,L6,N6)</f>
        <v>218561</v>
      </c>
      <c r="Q6" s="213">
        <v>-64.900000000000006</v>
      </c>
      <c r="R6" s="73"/>
      <c r="T6" s="135"/>
    </row>
    <row r="7" spans="1:20" hidden="1">
      <c r="A7" s="2184" t="s">
        <v>435</v>
      </c>
      <c r="B7" s="2185">
        <f>SUM(B23:B34)</f>
        <v>40201</v>
      </c>
      <c r="C7" s="2186">
        <f>(B7/B6-1)*100</f>
        <v>37.204778156996589</v>
      </c>
      <c r="D7" s="2187">
        <f>SUM(D23:D34)</f>
        <v>58069</v>
      </c>
      <c r="E7" s="2186">
        <f>(D7/D6-1)*100</f>
        <v>35.634036390815879</v>
      </c>
      <c r="F7" s="2185">
        <f>SUM(F23:F34)</f>
        <v>52504</v>
      </c>
      <c r="G7" s="2186">
        <f>(F7/F6-1)*100</f>
        <v>27.319462631553428</v>
      </c>
      <c r="H7" s="2188">
        <f>SUM(H23:H34)</f>
        <v>47330</v>
      </c>
      <c r="I7" s="2186">
        <f>(H7/H6-1)*100</f>
        <v>41.45670821004812</v>
      </c>
      <c r="J7" s="2185">
        <f>SUM(J23:J34)</f>
        <v>34622</v>
      </c>
      <c r="K7" s="2186">
        <f>(J7/J6-1)*100</f>
        <v>40.60837428420583</v>
      </c>
      <c r="L7" s="2185">
        <f>SUM(L23:L34)</f>
        <v>56647</v>
      </c>
      <c r="M7" s="2186">
        <f>(L7/L6-1)*100</f>
        <v>20.957892039631034</v>
      </c>
      <c r="N7" s="2185">
        <f>SUM(N23:N34)</f>
        <v>0</v>
      </c>
      <c r="O7" s="2186">
        <f>(N7/N6-1)*100</f>
        <v>-100</v>
      </c>
      <c r="P7" s="2185">
        <f t="shared" si="0"/>
        <v>289373</v>
      </c>
      <c r="Q7" s="2189">
        <f>(P7/P6-1)*100</f>
        <v>32.399192902667906</v>
      </c>
      <c r="R7" s="73"/>
    </row>
    <row r="8" spans="1:20" ht="13.8" hidden="1" thickBot="1">
      <c r="A8" s="1906" t="s">
        <v>454</v>
      </c>
      <c r="B8" s="1919">
        <f>SUM(B35:B46)</f>
        <v>53324</v>
      </c>
      <c r="C8" s="2190">
        <f>(B8/B7-1)*100</f>
        <v>32.643466580433333</v>
      </c>
      <c r="D8" s="2191">
        <f>SUM(D35:D46)</f>
        <v>77145</v>
      </c>
      <c r="E8" s="2190">
        <f>(D8/D7-1)*100</f>
        <v>32.850574316761104</v>
      </c>
      <c r="F8" s="1919">
        <f>SUM(F35:F46)</f>
        <v>70135</v>
      </c>
      <c r="G8" s="2190">
        <f>(F8/F7-1)*100</f>
        <v>33.580298643912855</v>
      </c>
      <c r="H8" s="2192">
        <f>SUM(H35:H46)</f>
        <v>65279</v>
      </c>
      <c r="I8" s="2190">
        <f>(H8/H7-1)*100</f>
        <v>37.923093175575737</v>
      </c>
      <c r="J8" s="1919">
        <f>SUM(J35:J46)</f>
        <v>42582</v>
      </c>
      <c r="K8" s="2190">
        <f>(J8/J7-1)*100</f>
        <v>22.991161689099428</v>
      </c>
      <c r="L8" s="1919">
        <f>SUM(L35:L46)</f>
        <v>83888</v>
      </c>
      <c r="M8" s="2190">
        <f>(L8/L7-1)*100</f>
        <v>48.089042667749403</v>
      </c>
      <c r="N8" s="1919">
        <f>SUM(N24:N35)</f>
        <v>0</v>
      </c>
      <c r="O8" s="2190" t="e">
        <f>(N8/N7-1)*100</f>
        <v>#DIV/0!</v>
      </c>
      <c r="P8" s="1919">
        <f>SUM(B8,D8,F8,H8,J8,L8,N8)</f>
        <v>392353</v>
      </c>
      <c r="Q8" s="1920">
        <f>(P8/P7-1)*100</f>
        <v>35.587286996368015</v>
      </c>
      <c r="R8" s="73"/>
    </row>
    <row r="9" spans="1:20" ht="12" hidden="1" customHeight="1" thickTop="1">
      <c r="A9" s="1007">
        <v>2</v>
      </c>
      <c r="B9" s="1087">
        <v>6727</v>
      </c>
      <c r="C9" s="214">
        <v>-15.020212228398178</v>
      </c>
      <c r="D9" s="215">
        <v>10747</v>
      </c>
      <c r="E9" s="214">
        <v>-6.6371297020241471</v>
      </c>
      <c r="F9" s="216">
        <v>9921</v>
      </c>
      <c r="G9" s="214">
        <v>-6.1311382344592662</v>
      </c>
      <c r="H9" s="217">
        <v>7117</v>
      </c>
      <c r="I9" s="214">
        <v>-12.803234501347704</v>
      </c>
      <c r="J9" s="216">
        <v>4629</v>
      </c>
      <c r="K9" s="214">
        <v>-4.2803970223325045</v>
      </c>
      <c r="L9" s="216">
        <v>9048</v>
      </c>
      <c r="M9" s="214">
        <v>-6.6639158242211671</v>
      </c>
      <c r="N9" s="216">
        <v>368</v>
      </c>
      <c r="O9" s="214">
        <v>-4.6632124352331665</v>
      </c>
      <c r="P9" s="216">
        <f t="shared" ref="P9:P34" si="1">SUM(B9,D9,F9,H9,J9,L9,N9)</f>
        <v>48557</v>
      </c>
      <c r="Q9" s="218">
        <v>-8.5107585635150969</v>
      </c>
      <c r="R9" s="73"/>
    </row>
    <row r="10" spans="1:20" ht="12" hidden="1" customHeight="1">
      <c r="A10" s="1007">
        <v>3</v>
      </c>
      <c r="B10" s="1087">
        <v>5368</v>
      </c>
      <c r="C10" s="214">
        <v>-44.147331183019453</v>
      </c>
      <c r="D10" s="215">
        <v>7702</v>
      </c>
      <c r="E10" s="214">
        <v>-46.282605663272427</v>
      </c>
      <c r="F10" s="216">
        <v>5849</v>
      </c>
      <c r="G10" s="214">
        <v>-51.641174038859042</v>
      </c>
      <c r="H10" s="217">
        <v>6015</v>
      </c>
      <c r="I10" s="214">
        <v>-45.452072186451446</v>
      </c>
      <c r="J10" s="216">
        <v>3463</v>
      </c>
      <c r="K10" s="214">
        <v>-46.878355576008587</v>
      </c>
      <c r="L10" s="216">
        <v>5701</v>
      </c>
      <c r="M10" s="214">
        <v>-50.840734672760199</v>
      </c>
      <c r="N10" s="216">
        <v>272</v>
      </c>
      <c r="O10" s="214">
        <v>-48.582230623818525</v>
      </c>
      <c r="P10" s="216">
        <f t="shared" si="1"/>
        <v>34370</v>
      </c>
      <c r="Q10" s="218">
        <v>-47.699190455901153</v>
      </c>
      <c r="R10" s="31"/>
    </row>
    <row r="11" spans="1:20" ht="12" hidden="1" customHeight="1">
      <c r="A11" s="1006" t="s">
        <v>398</v>
      </c>
      <c r="B11" s="1086">
        <v>1811</v>
      </c>
      <c r="C11" s="209">
        <v>-77.825394881841561</v>
      </c>
      <c r="D11" s="210">
        <v>634</v>
      </c>
      <c r="E11" s="209">
        <v>-94.794318088513023</v>
      </c>
      <c r="F11" s="211">
        <v>798</v>
      </c>
      <c r="G11" s="209">
        <v>-92.230552039723491</v>
      </c>
      <c r="H11" s="212">
        <v>1167</v>
      </c>
      <c r="I11" s="209">
        <v>-85.764820687972673</v>
      </c>
      <c r="J11" s="211">
        <v>703</v>
      </c>
      <c r="K11" s="209">
        <v>-84.881720430107535</v>
      </c>
      <c r="L11" s="211">
        <v>1783</v>
      </c>
      <c r="M11" s="209">
        <v>-81.563437079929685</v>
      </c>
      <c r="N11" s="211">
        <v>44</v>
      </c>
      <c r="O11" s="209">
        <v>-89.294403892944047</v>
      </c>
      <c r="P11" s="211">
        <f t="shared" si="1"/>
        <v>6940</v>
      </c>
      <c r="Q11" s="213">
        <v>-87.039423310362864</v>
      </c>
      <c r="R11" s="31"/>
    </row>
    <row r="12" spans="1:20" ht="12" hidden="1" customHeight="1">
      <c r="A12" s="1007">
        <v>5</v>
      </c>
      <c r="B12" s="1087">
        <v>0</v>
      </c>
      <c r="C12" s="214">
        <v>-100</v>
      </c>
      <c r="D12" s="215">
        <v>0</v>
      </c>
      <c r="E12" s="214">
        <v>-100</v>
      </c>
      <c r="F12" s="216">
        <v>0</v>
      </c>
      <c r="G12" s="214">
        <v>-100</v>
      </c>
      <c r="H12" s="217">
        <v>0</v>
      </c>
      <c r="I12" s="214">
        <v>-100</v>
      </c>
      <c r="J12" s="216">
        <v>0</v>
      </c>
      <c r="K12" s="214">
        <v>-100</v>
      </c>
      <c r="L12" s="216">
        <v>1000</v>
      </c>
      <c r="M12" s="214">
        <v>-89.757246747925848</v>
      </c>
      <c r="N12" s="216">
        <v>0</v>
      </c>
      <c r="O12" s="214">
        <v>-100</v>
      </c>
      <c r="P12" s="216">
        <f t="shared" si="1"/>
        <v>1000</v>
      </c>
      <c r="Q12" s="218">
        <v>-98.200143988480932</v>
      </c>
      <c r="R12" s="31"/>
    </row>
    <row r="13" spans="1:20" ht="12" hidden="1" customHeight="1">
      <c r="A13" s="1007">
        <v>6</v>
      </c>
      <c r="B13" s="1087">
        <v>1652</v>
      </c>
      <c r="C13" s="214">
        <v>-80.031427535355988</v>
      </c>
      <c r="D13" s="215">
        <v>1477</v>
      </c>
      <c r="E13" s="214">
        <v>-87.460735206723825</v>
      </c>
      <c r="F13" s="216">
        <v>1359</v>
      </c>
      <c r="G13" s="214">
        <v>-86.236580919586785</v>
      </c>
      <c r="H13" s="217">
        <v>1262</v>
      </c>
      <c r="I13" s="214">
        <v>-82.317500350287233</v>
      </c>
      <c r="J13" s="216">
        <v>671</v>
      </c>
      <c r="K13" s="214">
        <v>-82.869543017615527</v>
      </c>
      <c r="L13" s="216">
        <v>2453</v>
      </c>
      <c r="M13" s="214">
        <v>-72.948831054256729</v>
      </c>
      <c r="N13" s="216">
        <v>0</v>
      </c>
      <c r="O13" s="214">
        <v>-100</v>
      </c>
      <c r="P13" s="216">
        <f t="shared" si="1"/>
        <v>8874</v>
      </c>
      <c r="Q13" s="218">
        <v>-82.394603709949408</v>
      </c>
      <c r="R13" s="31"/>
    </row>
    <row r="14" spans="1:20" ht="12" hidden="1" customHeight="1">
      <c r="A14" s="1006" t="s">
        <v>450</v>
      </c>
      <c r="B14" s="1086">
        <v>2540</v>
      </c>
      <c r="C14" s="209">
        <v>-68.796068796068795</v>
      </c>
      <c r="D14" s="210">
        <v>4104</v>
      </c>
      <c r="E14" s="209">
        <v>-65.407956844234661</v>
      </c>
      <c r="F14" s="211">
        <v>5222</v>
      </c>
      <c r="G14" s="209">
        <v>-49.138014999513004</v>
      </c>
      <c r="H14" s="212">
        <v>3141</v>
      </c>
      <c r="I14" s="209">
        <v>-59.725605846903449</v>
      </c>
      <c r="J14" s="211">
        <v>2307</v>
      </c>
      <c r="K14" s="209">
        <v>-48.721938208490776</v>
      </c>
      <c r="L14" s="211">
        <v>4319</v>
      </c>
      <c r="M14" s="209">
        <v>-54.33495453584267</v>
      </c>
      <c r="N14" s="211">
        <v>0</v>
      </c>
      <c r="O14" s="209">
        <v>-100</v>
      </c>
      <c r="P14" s="211">
        <f t="shared" si="1"/>
        <v>21633</v>
      </c>
      <c r="Q14" s="213">
        <v>-58.699096966341479</v>
      </c>
      <c r="R14" s="31"/>
    </row>
    <row r="15" spans="1:20" ht="12" hidden="1" customHeight="1">
      <c r="A15" s="1007">
        <v>8</v>
      </c>
      <c r="B15" s="1087">
        <v>2342</v>
      </c>
      <c r="C15" s="214">
        <v>-73.66171839856051</v>
      </c>
      <c r="D15" s="215">
        <v>4061</v>
      </c>
      <c r="E15" s="214">
        <v>-70.35982774979928</v>
      </c>
      <c r="F15" s="216">
        <v>3996</v>
      </c>
      <c r="G15" s="214">
        <v>-67.664670658682638</v>
      </c>
      <c r="H15" s="217">
        <v>2762</v>
      </c>
      <c r="I15" s="214">
        <v>-75.152932709607768</v>
      </c>
      <c r="J15" s="216">
        <v>2138</v>
      </c>
      <c r="K15" s="214">
        <v>-70.692254969156963</v>
      </c>
      <c r="L15" s="216">
        <v>4372</v>
      </c>
      <c r="M15" s="214">
        <v>-61.309734513274336</v>
      </c>
      <c r="N15" s="216">
        <v>252</v>
      </c>
      <c r="O15" s="214">
        <v>-62.5</v>
      </c>
      <c r="P15" s="216">
        <f t="shared" si="1"/>
        <v>19923</v>
      </c>
      <c r="Q15" s="218">
        <v>-69.50592340894481</v>
      </c>
      <c r="R15" s="31"/>
    </row>
    <row r="16" spans="1:20" ht="12" hidden="1" customHeight="1">
      <c r="A16" s="1007">
        <v>9</v>
      </c>
      <c r="B16" s="1087">
        <v>2568</v>
      </c>
      <c r="C16" s="214">
        <v>-66.523269456394218</v>
      </c>
      <c r="D16" s="215">
        <v>4442</v>
      </c>
      <c r="E16" s="214">
        <v>-62.279211956521742</v>
      </c>
      <c r="F16" s="216">
        <v>4327</v>
      </c>
      <c r="G16" s="214">
        <v>-58.613103778096608</v>
      </c>
      <c r="H16" s="217">
        <v>2969</v>
      </c>
      <c r="I16" s="214">
        <v>-65.696129404968232</v>
      </c>
      <c r="J16" s="216">
        <v>2293</v>
      </c>
      <c r="K16" s="214">
        <v>-58.467668900561499</v>
      </c>
      <c r="L16" s="216">
        <v>4662</v>
      </c>
      <c r="M16" s="214">
        <v>-54.463762453604225</v>
      </c>
      <c r="N16" s="216">
        <v>0</v>
      </c>
      <c r="O16" s="214">
        <v>-100</v>
      </c>
      <c r="P16" s="216">
        <f t="shared" si="1"/>
        <v>21261</v>
      </c>
      <c r="Q16" s="218">
        <v>-61.178468392798457</v>
      </c>
      <c r="R16" s="31"/>
    </row>
    <row r="17" spans="1:18" ht="12" hidden="1" customHeight="1">
      <c r="A17" s="1006" t="s">
        <v>451</v>
      </c>
      <c r="B17" s="1086">
        <v>2835</v>
      </c>
      <c r="C17" s="209">
        <v>-64.072994550754032</v>
      </c>
      <c r="D17" s="210">
        <v>4860</v>
      </c>
      <c r="E17" s="209">
        <v>-59.449311639549428</v>
      </c>
      <c r="F17" s="211">
        <v>4669</v>
      </c>
      <c r="G17" s="209">
        <v>-56.684293533722972</v>
      </c>
      <c r="H17" s="212">
        <v>3522</v>
      </c>
      <c r="I17" s="209">
        <v>-50.651534258091637</v>
      </c>
      <c r="J17" s="211">
        <v>2689</v>
      </c>
      <c r="K17" s="209">
        <v>-35.577383804504073</v>
      </c>
      <c r="L17" s="211">
        <v>5264</v>
      </c>
      <c r="M17" s="209">
        <v>-41.698969985601956</v>
      </c>
      <c r="N17" s="211">
        <v>0</v>
      </c>
      <c r="O17" s="209">
        <v>-100</v>
      </c>
      <c r="P17" s="211">
        <f t="shared" si="1"/>
        <v>23839</v>
      </c>
      <c r="Q17" s="213">
        <v>-53.655786465522269</v>
      </c>
      <c r="R17" s="31"/>
    </row>
    <row r="18" spans="1:18" ht="12" hidden="1" customHeight="1">
      <c r="A18" s="1007">
        <v>11</v>
      </c>
      <c r="B18" s="1087">
        <v>3386</v>
      </c>
      <c r="C18" s="214">
        <v>-59.89102108505093</v>
      </c>
      <c r="D18" s="215">
        <v>4890</v>
      </c>
      <c r="E18" s="214">
        <v>-61.474828645710232</v>
      </c>
      <c r="F18" s="216">
        <v>5096</v>
      </c>
      <c r="G18" s="214">
        <v>-56.084108927955882</v>
      </c>
      <c r="H18" s="217">
        <v>3915</v>
      </c>
      <c r="I18" s="214">
        <v>-47.336561743341413</v>
      </c>
      <c r="J18" s="216">
        <v>3101</v>
      </c>
      <c r="K18" s="214">
        <v>-30.950790469828547</v>
      </c>
      <c r="L18" s="216">
        <v>5841</v>
      </c>
      <c r="M18" s="214">
        <v>-41.903719912472646</v>
      </c>
      <c r="N18" s="216">
        <v>0</v>
      </c>
      <c r="O18" s="214">
        <v>-100</v>
      </c>
      <c r="P18" s="216">
        <f t="shared" si="1"/>
        <v>26229</v>
      </c>
      <c r="Q18" s="218">
        <v>-52.42940312312966</v>
      </c>
      <c r="R18" s="31"/>
    </row>
    <row r="19" spans="1:18" ht="12" hidden="1" customHeight="1">
      <c r="A19" s="1007">
        <v>12</v>
      </c>
      <c r="B19" s="1088">
        <v>3277</v>
      </c>
      <c r="C19" s="219">
        <v>-54.263782274947658</v>
      </c>
      <c r="D19" s="220">
        <v>4432</v>
      </c>
      <c r="E19" s="219">
        <v>-63.020442219440966</v>
      </c>
      <c r="F19" s="221">
        <v>3940</v>
      </c>
      <c r="G19" s="219">
        <v>-62.307471539271035</v>
      </c>
      <c r="H19" s="177">
        <v>3531</v>
      </c>
      <c r="I19" s="219">
        <v>-56.353522867737951</v>
      </c>
      <c r="J19" s="221">
        <v>2457</v>
      </c>
      <c r="K19" s="219">
        <v>-47.058823529411761</v>
      </c>
      <c r="L19" s="221">
        <v>4164</v>
      </c>
      <c r="M19" s="219">
        <v>-55.090595340811042</v>
      </c>
      <c r="N19" s="221">
        <v>0</v>
      </c>
      <c r="O19" s="219">
        <v>-100</v>
      </c>
      <c r="P19" s="221">
        <f t="shared" si="1"/>
        <v>21801</v>
      </c>
      <c r="Q19" s="178">
        <v>-58.114469058003039</v>
      </c>
      <c r="R19" s="31"/>
    </row>
    <row r="20" spans="1:18" ht="12" hidden="1" customHeight="1">
      <c r="A20" s="1006" t="s">
        <v>324</v>
      </c>
      <c r="B20" s="1086">
        <v>2486</v>
      </c>
      <c r="C20" s="209">
        <f t="shared" ref="C20:C52" si="2">(B20/B8-1)*100</f>
        <v>-95.337934138474239</v>
      </c>
      <c r="D20" s="210">
        <v>3743</v>
      </c>
      <c r="E20" s="209">
        <f t="shared" ref="E20:E52" si="3">(D20/D8-1)*100</f>
        <v>-95.148097738025797</v>
      </c>
      <c r="F20" s="211">
        <v>3026</v>
      </c>
      <c r="G20" s="209">
        <f t="shared" ref="G20:G52" si="4">(F20/F8-1)*100</f>
        <v>-95.685463748485063</v>
      </c>
      <c r="H20" s="212">
        <v>2872</v>
      </c>
      <c r="I20" s="209">
        <f t="shared" ref="I20:I52" si="5">(H20/H8-1)*100</f>
        <v>-95.600422800594373</v>
      </c>
      <c r="J20" s="211">
        <v>2050</v>
      </c>
      <c r="K20" s="209">
        <f t="shared" ref="K20:K52" si="6">(J20/J8-1)*100</f>
        <v>-95.185759240993846</v>
      </c>
      <c r="L20" s="211">
        <v>3450</v>
      </c>
      <c r="M20" s="209">
        <f t="shared" ref="M20:M52" si="7">(L20/L8-1)*100</f>
        <v>-95.887373641045201</v>
      </c>
      <c r="N20" s="211">
        <v>0</v>
      </c>
      <c r="O20" s="209" t="e">
        <f t="shared" ref="O20:O52" si="8">(N20/N8-1)*100</f>
        <v>#DIV/0!</v>
      </c>
      <c r="P20" s="211">
        <f t="shared" si="1"/>
        <v>17627</v>
      </c>
      <c r="Q20" s="213">
        <f t="shared" ref="Q20:Q52" si="9">(P20/P8-1)*100</f>
        <v>-95.507361992899249</v>
      </c>
      <c r="R20" s="31"/>
    </row>
    <row r="21" spans="1:18" ht="12" hidden="1" customHeight="1">
      <c r="A21" s="1007">
        <v>2</v>
      </c>
      <c r="B21" s="1087">
        <v>2664</v>
      </c>
      <c r="C21" s="214">
        <f t="shared" si="2"/>
        <v>-60.398394529507947</v>
      </c>
      <c r="D21" s="215">
        <v>3980</v>
      </c>
      <c r="E21" s="214">
        <f t="shared" si="3"/>
        <v>-62.966409230482931</v>
      </c>
      <c r="F21" s="216">
        <v>3402</v>
      </c>
      <c r="G21" s="214">
        <f t="shared" si="4"/>
        <v>-65.709101905049891</v>
      </c>
      <c r="H21" s="217">
        <v>2992</v>
      </c>
      <c r="I21" s="214">
        <f t="shared" si="5"/>
        <v>-57.959814528593512</v>
      </c>
      <c r="J21" s="216">
        <v>2208</v>
      </c>
      <c r="K21" s="214">
        <f t="shared" si="6"/>
        <v>-52.300712896953996</v>
      </c>
      <c r="L21" s="216">
        <v>3729</v>
      </c>
      <c r="M21" s="214">
        <f t="shared" si="7"/>
        <v>-58.786472148541115</v>
      </c>
      <c r="N21" s="216">
        <v>0</v>
      </c>
      <c r="O21" s="214">
        <f t="shared" si="8"/>
        <v>-100</v>
      </c>
      <c r="P21" s="216">
        <f t="shared" si="1"/>
        <v>18975</v>
      </c>
      <c r="Q21" s="218">
        <f t="shared" si="9"/>
        <v>-60.922215128611732</v>
      </c>
      <c r="R21" s="31"/>
    </row>
    <row r="22" spans="1:18" ht="12" hidden="1" customHeight="1">
      <c r="A22" s="1007">
        <v>3</v>
      </c>
      <c r="B22" s="1087">
        <v>3739</v>
      </c>
      <c r="C22" s="214">
        <f t="shared" si="2"/>
        <v>-30.346497764530554</v>
      </c>
      <c r="D22" s="215">
        <v>6190</v>
      </c>
      <c r="E22" s="214">
        <f t="shared" si="3"/>
        <v>-19.631264606595689</v>
      </c>
      <c r="F22" s="216">
        <v>5403</v>
      </c>
      <c r="G22" s="214">
        <f t="shared" si="4"/>
        <v>-7.6252350829201561</v>
      </c>
      <c r="H22" s="217">
        <v>5326</v>
      </c>
      <c r="I22" s="214">
        <f t="shared" si="5"/>
        <v>-11.454696591853697</v>
      </c>
      <c r="J22" s="216">
        <v>4006</v>
      </c>
      <c r="K22" s="214">
        <f t="shared" si="6"/>
        <v>15.680046202714415</v>
      </c>
      <c r="L22" s="216">
        <v>5795</v>
      </c>
      <c r="M22" s="214">
        <f t="shared" si="7"/>
        <v>1.6488335379758023</v>
      </c>
      <c r="N22" s="216">
        <v>0</v>
      </c>
      <c r="O22" s="214">
        <f t="shared" si="8"/>
        <v>-100</v>
      </c>
      <c r="P22" s="216">
        <f t="shared" si="1"/>
        <v>30459</v>
      </c>
      <c r="Q22" s="218">
        <f t="shared" si="9"/>
        <v>-11.379109688681988</v>
      </c>
      <c r="R22" s="31"/>
    </row>
    <row r="23" spans="1:18" ht="12" hidden="1" customHeight="1">
      <c r="A23" s="1006">
        <v>4</v>
      </c>
      <c r="B23" s="1089">
        <v>2848</v>
      </c>
      <c r="C23" s="209">
        <f t="shared" si="2"/>
        <v>57.26118166758696</v>
      </c>
      <c r="D23" s="210">
        <v>4071</v>
      </c>
      <c r="E23" s="209">
        <f t="shared" si="3"/>
        <v>542.11356466876964</v>
      </c>
      <c r="F23" s="210">
        <v>3863</v>
      </c>
      <c r="G23" s="209">
        <f t="shared" si="4"/>
        <v>384.08521303258152</v>
      </c>
      <c r="H23" s="210">
        <v>3083</v>
      </c>
      <c r="I23" s="209">
        <f t="shared" si="5"/>
        <v>164.18166238217654</v>
      </c>
      <c r="J23" s="210">
        <v>2668</v>
      </c>
      <c r="K23" s="209">
        <f t="shared" si="6"/>
        <v>279.51635846372687</v>
      </c>
      <c r="L23" s="210">
        <v>3764</v>
      </c>
      <c r="M23" s="209">
        <f t="shared" si="7"/>
        <v>111.1048794167134</v>
      </c>
      <c r="N23" s="210">
        <v>0</v>
      </c>
      <c r="O23" s="209">
        <f t="shared" si="8"/>
        <v>-100</v>
      </c>
      <c r="P23" s="210">
        <f t="shared" si="1"/>
        <v>20297</v>
      </c>
      <c r="Q23" s="213">
        <f t="shared" si="9"/>
        <v>192.46397694524498</v>
      </c>
      <c r="R23" s="31"/>
    </row>
    <row r="24" spans="1:18" ht="12" hidden="1" customHeight="1">
      <c r="A24" s="1007">
        <v>5</v>
      </c>
      <c r="B24" s="1090">
        <v>2513</v>
      </c>
      <c r="C24" s="214" t="e">
        <f>(B24/B12-1)*100</f>
        <v>#DIV/0!</v>
      </c>
      <c r="D24" s="215">
        <v>3432</v>
      </c>
      <c r="E24" s="214" t="e">
        <f t="shared" si="3"/>
        <v>#DIV/0!</v>
      </c>
      <c r="F24" s="215">
        <v>3303</v>
      </c>
      <c r="G24" s="214" t="e">
        <f t="shared" si="4"/>
        <v>#DIV/0!</v>
      </c>
      <c r="H24" s="215">
        <v>2641</v>
      </c>
      <c r="I24" s="214" t="e">
        <f t="shared" si="5"/>
        <v>#DIV/0!</v>
      </c>
      <c r="J24" s="215">
        <v>2361</v>
      </c>
      <c r="K24" s="214" t="e">
        <f>(J24/J12-1)*100</f>
        <v>#DIV/0!</v>
      </c>
      <c r="L24" s="215">
        <v>3498</v>
      </c>
      <c r="M24" s="214">
        <f t="shared" si="7"/>
        <v>249.8</v>
      </c>
      <c r="N24" s="215">
        <v>0</v>
      </c>
      <c r="O24" s="214" t="e">
        <f>(N24/N12-1)*100</f>
        <v>#DIV/0!</v>
      </c>
      <c r="P24" s="215">
        <f t="shared" si="1"/>
        <v>17748</v>
      </c>
      <c r="Q24" s="218">
        <f t="shared" si="9"/>
        <v>1674.8000000000002</v>
      </c>
      <c r="R24" s="31"/>
    </row>
    <row r="25" spans="1:18" ht="12" hidden="1" customHeight="1">
      <c r="A25" s="1007">
        <v>6</v>
      </c>
      <c r="B25" s="1090">
        <v>3127</v>
      </c>
      <c r="C25" s="214">
        <f t="shared" si="2"/>
        <v>89.285714285714278</v>
      </c>
      <c r="D25" s="215">
        <v>4058</v>
      </c>
      <c r="E25" s="214">
        <f t="shared" si="3"/>
        <v>174.74610697359512</v>
      </c>
      <c r="F25" s="215">
        <v>3323</v>
      </c>
      <c r="G25" s="214">
        <f t="shared" si="4"/>
        <v>144.51802796173658</v>
      </c>
      <c r="H25" s="215">
        <v>3102</v>
      </c>
      <c r="I25" s="214">
        <f t="shared" si="5"/>
        <v>145.80031695721075</v>
      </c>
      <c r="J25" s="215">
        <v>2309</v>
      </c>
      <c r="K25" s="214">
        <f t="shared" si="6"/>
        <v>244.11326378539493</v>
      </c>
      <c r="L25" s="215">
        <v>3686</v>
      </c>
      <c r="M25" s="214">
        <f t="shared" si="7"/>
        <v>50.264981655116195</v>
      </c>
      <c r="N25" s="215">
        <v>0</v>
      </c>
      <c r="O25" s="214" t="e">
        <f t="shared" si="8"/>
        <v>#DIV/0!</v>
      </c>
      <c r="P25" s="215">
        <f t="shared" si="1"/>
        <v>19605</v>
      </c>
      <c r="Q25" s="218">
        <f t="shared" si="9"/>
        <v>120.9263015551048</v>
      </c>
      <c r="R25" s="31"/>
    </row>
    <row r="26" spans="1:18" ht="12" hidden="1" customHeight="1">
      <c r="A26" s="1006">
        <v>7</v>
      </c>
      <c r="B26" s="1091">
        <v>3438</v>
      </c>
      <c r="C26" s="222">
        <f t="shared" si="2"/>
        <v>35.354330708661408</v>
      </c>
      <c r="D26" s="223">
        <v>5030</v>
      </c>
      <c r="E26" s="222">
        <f t="shared" si="3"/>
        <v>22.563352826510719</v>
      </c>
      <c r="F26" s="223">
        <v>4706</v>
      </c>
      <c r="G26" s="222">
        <f t="shared" si="4"/>
        <v>-9.8812715434699392</v>
      </c>
      <c r="H26" s="223">
        <v>3807</v>
      </c>
      <c r="I26" s="222">
        <f t="shared" si="5"/>
        <v>21.203438395415475</v>
      </c>
      <c r="J26" s="223">
        <v>3004</v>
      </c>
      <c r="K26" s="222">
        <f t="shared" si="6"/>
        <v>30.21239705244907</v>
      </c>
      <c r="L26" s="223">
        <v>5035</v>
      </c>
      <c r="M26" s="222">
        <f t="shared" si="7"/>
        <v>16.577911553600376</v>
      </c>
      <c r="N26" s="223">
        <v>0</v>
      </c>
      <c r="O26" s="222" t="e">
        <f t="shared" si="8"/>
        <v>#DIV/0!</v>
      </c>
      <c r="P26" s="223">
        <f t="shared" si="1"/>
        <v>25020</v>
      </c>
      <c r="Q26" s="224">
        <f t="shared" si="9"/>
        <v>15.656635695465271</v>
      </c>
      <c r="R26" s="31"/>
    </row>
    <row r="27" spans="1:18" ht="12" hidden="1" customHeight="1">
      <c r="A27" s="1007">
        <v>8</v>
      </c>
      <c r="B27" s="1090">
        <v>3244</v>
      </c>
      <c r="C27" s="214">
        <f t="shared" si="2"/>
        <v>38.514090520922295</v>
      </c>
      <c r="D27" s="215">
        <v>4639</v>
      </c>
      <c r="E27" s="214">
        <f t="shared" si="3"/>
        <v>14.232947549864573</v>
      </c>
      <c r="F27" s="215">
        <v>4913</v>
      </c>
      <c r="G27" s="214">
        <f t="shared" si="4"/>
        <v>22.947947947947945</v>
      </c>
      <c r="H27" s="215">
        <v>3996</v>
      </c>
      <c r="I27" s="214">
        <f t="shared" si="5"/>
        <v>44.677769732078197</v>
      </c>
      <c r="J27" s="215">
        <v>3578</v>
      </c>
      <c r="K27" s="214">
        <f t="shared" si="6"/>
        <v>67.352666043030879</v>
      </c>
      <c r="L27" s="215">
        <v>4625</v>
      </c>
      <c r="M27" s="214">
        <f t="shared" si="7"/>
        <v>5.7868252516011021</v>
      </c>
      <c r="N27" s="215">
        <v>0</v>
      </c>
      <c r="O27" s="214">
        <f>(N27/N15-1)*100</f>
        <v>-100</v>
      </c>
      <c r="P27" s="215">
        <f t="shared" si="1"/>
        <v>24995</v>
      </c>
      <c r="Q27" s="218">
        <f t="shared" si="9"/>
        <v>25.458013351402897</v>
      </c>
      <c r="R27" s="31"/>
    </row>
    <row r="28" spans="1:18" ht="12" hidden="1" customHeight="1">
      <c r="A28" s="1007">
        <v>9</v>
      </c>
      <c r="B28" s="1090">
        <v>2838</v>
      </c>
      <c r="C28" s="214">
        <f t="shared" si="2"/>
        <v>10.514018691588788</v>
      </c>
      <c r="D28" s="215">
        <v>3991</v>
      </c>
      <c r="E28" s="214">
        <f t="shared" si="3"/>
        <v>-10.153084196307971</v>
      </c>
      <c r="F28" s="215">
        <v>3409</v>
      </c>
      <c r="G28" s="214">
        <f t="shared" si="4"/>
        <v>-21.21562283337185</v>
      </c>
      <c r="H28" s="215">
        <v>3140</v>
      </c>
      <c r="I28" s="214">
        <f t="shared" si="5"/>
        <v>5.7595149882115226</v>
      </c>
      <c r="J28" s="215">
        <v>2627</v>
      </c>
      <c r="K28" s="214">
        <f t="shared" si="6"/>
        <v>14.566070649803752</v>
      </c>
      <c r="L28" s="215">
        <v>3774</v>
      </c>
      <c r="M28" s="214">
        <f t="shared" si="7"/>
        <v>-19.047619047619047</v>
      </c>
      <c r="N28" s="215">
        <v>0</v>
      </c>
      <c r="O28" s="214" t="e">
        <f t="shared" si="8"/>
        <v>#DIV/0!</v>
      </c>
      <c r="P28" s="215">
        <f t="shared" si="1"/>
        <v>19779</v>
      </c>
      <c r="Q28" s="218">
        <f t="shared" si="9"/>
        <v>-6.9705093833780207</v>
      </c>
      <c r="R28" s="31"/>
    </row>
    <row r="29" spans="1:18" ht="21" customHeight="1">
      <c r="A29" s="1006">
        <v>10</v>
      </c>
      <c r="B29" s="1091">
        <v>3626</v>
      </c>
      <c r="C29" s="222">
        <f t="shared" si="2"/>
        <v>27.901234567901234</v>
      </c>
      <c r="D29" s="223">
        <v>5375</v>
      </c>
      <c r="E29" s="222">
        <f t="shared" si="3"/>
        <v>10.596707818930051</v>
      </c>
      <c r="F29" s="223">
        <v>4512</v>
      </c>
      <c r="G29" s="222">
        <f t="shared" si="4"/>
        <v>-3.3626044120796728</v>
      </c>
      <c r="H29" s="223">
        <v>3887</v>
      </c>
      <c r="I29" s="222">
        <f t="shared" si="5"/>
        <v>10.363429869392382</v>
      </c>
      <c r="J29" s="223">
        <v>2819</v>
      </c>
      <c r="K29" s="222">
        <f t="shared" si="6"/>
        <v>4.8345109706210421</v>
      </c>
      <c r="L29" s="223">
        <v>4979</v>
      </c>
      <c r="M29" s="222">
        <f t="shared" si="7"/>
        <v>-5.4141337386018229</v>
      </c>
      <c r="N29" s="223">
        <v>0</v>
      </c>
      <c r="O29" s="222" t="e">
        <f t="shared" si="8"/>
        <v>#DIV/0!</v>
      </c>
      <c r="P29" s="223">
        <f t="shared" si="1"/>
        <v>25198</v>
      </c>
      <c r="Q29" s="224">
        <f t="shared" si="9"/>
        <v>5.7007424808087626</v>
      </c>
      <c r="R29" s="31"/>
    </row>
    <row r="30" spans="1:18" ht="21" customHeight="1">
      <c r="A30" s="1007">
        <v>11</v>
      </c>
      <c r="B30" s="1090">
        <v>4110</v>
      </c>
      <c r="C30" s="214">
        <f t="shared" si="2"/>
        <v>21.382161842882464</v>
      </c>
      <c r="D30" s="215">
        <v>6134</v>
      </c>
      <c r="E30" s="214">
        <f t="shared" si="3"/>
        <v>25.439672801635993</v>
      </c>
      <c r="F30" s="215">
        <v>5564</v>
      </c>
      <c r="G30" s="214">
        <f t="shared" si="4"/>
        <v>9.1836734693877542</v>
      </c>
      <c r="H30" s="215">
        <v>4729</v>
      </c>
      <c r="I30" s="214">
        <f t="shared" si="5"/>
        <v>20.791826309067684</v>
      </c>
      <c r="J30" s="215">
        <v>2925</v>
      </c>
      <c r="K30" s="214">
        <f t="shared" si="6"/>
        <v>-5.6755885198323082</v>
      </c>
      <c r="L30" s="215">
        <v>5809</v>
      </c>
      <c r="M30" s="214">
        <f t="shared" si="7"/>
        <v>-0.54785139530901805</v>
      </c>
      <c r="N30" s="215">
        <v>0</v>
      </c>
      <c r="O30" s="214" t="e">
        <f t="shared" si="8"/>
        <v>#DIV/0!</v>
      </c>
      <c r="P30" s="215">
        <f t="shared" si="1"/>
        <v>29271</v>
      </c>
      <c r="Q30" s="218">
        <f t="shared" si="9"/>
        <v>11.597849708338103</v>
      </c>
      <c r="R30" s="31"/>
    </row>
    <row r="31" spans="1:18" ht="20.25" customHeight="1">
      <c r="A31" s="1007">
        <v>12</v>
      </c>
      <c r="B31" s="1090">
        <v>4414</v>
      </c>
      <c r="C31" s="214">
        <f t="shared" si="2"/>
        <v>34.696368629844379</v>
      </c>
      <c r="D31" s="215">
        <v>6815</v>
      </c>
      <c r="E31" s="214">
        <f t="shared" si="3"/>
        <v>53.768050541516253</v>
      </c>
      <c r="F31" s="215">
        <v>5990</v>
      </c>
      <c r="G31" s="214">
        <f t="shared" si="4"/>
        <v>52.030456852791886</v>
      </c>
      <c r="H31" s="215">
        <v>5794</v>
      </c>
      <c r="I31" s="214">
        <f t="shared" si="5"/>
        <v>64.089493061455684</v>
      </c>
      <c r="J31" s="215">
        <v>3685</v>
      </c>
      <c r="K31" s="214">
        <f t="shared" si="6"/>
        <v>49.979649979649984</v>
      </c>
      <c r="L31" s="215">
        <v>6802</v>
      </c>
      <c r="M31" s="214">
        <f t="shared" si="7"/>
        <v>63.352545629202694</v>
      </c>
      <c r="N31" s="215">
        <v>0</v>
      </c>
      <c r="O31" s="214" t="e">
        <f t="shared" si="8"/>
        <v>#DIV/0!</v>
      </c>
      <c r="P31" s="215">
        <f t="shared" si="1"/>
        <v>33500</v>
      </c>
      <c r="Q31" s="218">
        <f t="shared" si="9"/>
        <v>53.662676024035605</v>
      </c>
      <c r="R31" s="31"/>
    </row>
    <row r="32" spans="1:18" ht="21" customHeight="1">
      <c r="A32" s="1006" t="s">
        <v>439</v>
      </c>
      <c r="B32" s="1091">
        <v>3239</v>
      </c>
      <c r="C32" s="222">
        <f t="shared" si="2"/>
        <v>30.289621882542228</v>
      </c>
      <c r="D32" s="223">
        <v>4905</v>
      </c>
      <c r="E32" s="222">
        <f t="shared" si="3"/>
        <v>31.044616617686337</v>
      </c>
      <c r="F32" s="223">
        <v>4468</v>
      </c>
      <c r="G32" s="222">
        <f t="shared" si="4"/>
        <v>47.653668208856573</v>
      </c>
      <c r="H32" s="223">
        <v>4464</v>
      </c>
      <c r="I32" s="222">
        <f t="shared" si="5"/>
        <v>55.431754874651816</v>
      </c>
      <c r="J32" s="223">
        <v>3034</v>
      </c>
      <c r="K32" s="222">
        <f t="shared" si="6"/>
        <v>48</v>
      </c>
      <c r="L32" s="223">
        <v>4943</v>
      </c>
      <c r="M32" s="222">
        <f t="shared" si="7"/>
        <v>43.275362318840571</v>
      </c>
      <c r="N32" s="223">
        <v>0</v>
      </c>
      <c r="O32" s="222" t="e">
        <f t="shared" si="8"/>
        <v>#DIV/0!</v>
      </c>
      <c r="P32" s="223">
        <f t="shared" si="1"/>
        <v>25053</v>
      </c>
      <c r="Q32" s="224">
        <f t="shared" si="9"/>
        <v>42.128552788336073</v>
      </c>
      <c r="R32" s="31"/>
    </row>
    <row r="33" spans="1:18" ht="21" customHeight="1">
      <c r="A33" s="1007">
        <v>2</v>
      </c>
      <c r="B33" s="1090">
        <v>2679</v>
      </c>
      <c r="C33" s="214">
        <f t="shared" si="2"/>
        <v>0.56306306306306286</v>
      </c>
      <c r="D33" s="215">
        <v>3402</v>
      </c>
      <c r="E33" s="214">
        <f t="shared" si="3"/>
        <v>-14.522613065326627</v>
      </c>
      <c r="F33" s="215">
        <v>3383</v>
      </c>
      <c r="G33" s="214">
        <f t="shared" si="4"/>
        <v>-0.55849500293945198</v>
      </c>
      <c r="H33" s="215">
        <v>3086</v>
      </c>
      <c r="I33" s="214">
        <f t="shared" si="5"/>
        <v>3.1417112299465311</v>
      </c>
      <c r="J33" s="215">
        <v>2024</v>
      </c>
      <c r="K33" s="214">
        <f t="shared" si="6"/>
        <v>-8.3333333333333375</v>
      </c>
      <c r="L33" s="215">
        <v>3588</v>
      </c>
      <c r="M33" s="214">
        <f t="shared" si="7"/>
        <v>-3.7811745776347494</v>
      </c>
      <c r="N33" s="215">
        <v>0</v>
      </c>
      <c r="O33" s="214" t="e">
        <f t="shared" si="8"/>
        <v>#DIV/0!</v>
      </c>
      <c r="P33" s="215">
        <f t="shared" si="1"/>
        <v>18162</v>
      </c>
      <c r="Q33" s="218">
        <f t="shared" si="9"/>
        <v>-4.284584980237149</v>
      </c>
      <c r="R33" s="31"/>
    </row>
    <row r="34" spans="1:18" ht="20.25" customHeight="1">
      <c r="A34" s="1007">
        <v>3</v>
      </c>
      <c r="B34" s="1090">
        <v>4125</v>
      </c>
      <c r="C34" s="214">
        <f t="shared" si="2"/>
        <v>10.323615940090924</v>
      </c>
      <c r="D34" s="215">
        <v>6217</v>
      </c>
      <c r="E34" s="214">
        <f t="shared" si="3"/>
        <v>0.43618739903068526</v>
      </c>
      <c r="F34" s="215">
        <v>5070</v>
      </c>
      <c r="G34" s="214">
        <f t="shared" si="4"/>
        <v>-6.1632426429761189</v>
      </c>
      <c r="H34" s="215">
        <v>5601</v>
      </c>
      <c r="I34" s="214">
        <f t="shared" si="5"/>
        <v>5.1633496057078565</v>
      </c>
      <c r="J34" s="215">
        <v>3588</v>
      </c>
      <c r="K34" s="214">
        <f t="shared" si="6"/>
        <v>-10.434348477284072</v>
      </c>
      <c r="L34" s="215">
        <v>6144</v>
      </c>
      <c r="M34" s="214">
        <f t="shared" si="7"/>
        <v>6.022433132010363</v>
      </c>
      <c r="N34" s="215">
        <v>0</v>
      </c>
      <c r="O34" s="214" t="e">
        <f t="shared" si="8"/>
        <v>#DIV/0!</v>
      </c>
      <c r="P34" s="215">
        <f t="shared" si="1"/>
        <v>30745</v>
      </c>
      <c r="Q34" s="218">
        <f t="shared" si="9"/>
        <v>0.93896713615022609</v>
      </c>
      <c r="R34" s="31"/>
    </row>
    <row r="35" spans="1:18" ht="21" customHeight="1">
      <c r="A35" s="1006">
        <v>4</v>
      </c>
      <c r="B35" s="1091">
        <v>4074</v>
      </c>
      <c r="C35" s="222">
        <f t="shared" si="2"/>
        <v>43.047752808988761</v>
      </c>
      <c r="D35" s="223">
        <v>5313</v>
      </c>
      <c r="E35" s="222">
        <f t="shared" si="3"/>
        <v>30.508474576271194</v>
      </c>
      <c r="F35" s="223">
        <v>4888</v>
      </c>
      <c r="G35" s="222">
        <f t="shared" si="4"/>
        <v>26.533782034688059</v>
      </c>
      <c r="H35" s="223">
        <v>4167</v>
      </c>
      <c r="I35" s="222">
        <f t="shared" si="5"/>
        <v>35.160557898151154</v>
      </c>
      <c r="J35" s="223">
        <v>3129</v>
      </c>
      <c r="K35" s="222">
        <f t="shared" si="6"/>
        <v>17.27886056971515</v>
      </c>
      <c r="L35" s="223">
        <v>5567</v>
      </c>
      <c r="M35" s="222">
        <f t="shared" si="7"/>
        <v>47.901168969181725</v>
      </c>
      <c r="N35" s="223">
        <v>0</v>
      </c>
      <c r="O35" s="222" t="e">
        <f t="shared" si="8"/>
        <v>#DIV/0!</v>
      </c>
      <c r="P35" s="223">
        <v>27138</v>
      </c>
      <c r="Q35" s="224">
        <f t="shared" si="9"/>
        <v>33.704488348031724</v>
      </c>
      <c r="R35" s="31"/>
    </row>
    <row r="36" spans="1:18" ht="21" customHeight="1">
      <c r="A36" s="1007">
        <v>5</v>
      </c>
      <c r="B36" s="1090">
        <v>4573</v>
      </c>
      <c r="C36" s="214">
        <f t="shared" si="2"/>
        <v>81.973736569836845</v>
      </c>
      <c r="D36" s="215">
        <v>6221</v>
      </c>
      <c r="E36" s="214">
        <f t="shared" si="3"/>
        <v>81.26456876456875</v>
      </c>
      <c r="F36" s="215">
        <v>5704</v>
      </c>
      <c r="G36" s="214">
        <f t="shared" si="4"/>
        <v>72.691492582500757</v>
      </c>
      <c r="H36" s="215">
        <v>5284</v>
      </c>
      <c r="I36" s="214">
        <f t="shared" si="5"/>
        <v>100.07572889057177</v>
      </c>
      <c r="J36" s="215">
        <v>3420</v>
      </c>
      <c r="K36" s="214">
        <f t="shared" si="6"/>
        <v>44.853875476493023</v>
      </c>
      <c r="L36" s="215">
        <v>6713</v>
      </c>
      <c r="M36" s="214">
        <f t="shared" si="7"/>
        <v>91.909662664379653</v>
      </c>
      <c r="N36" s="215">
        <v>0</v>
      </c>
      <c r="O36" s="214" t="e">
        <f t="shared" si="8"/>
        <v>#DIV/0!</v>
      </c>
      <c r="P36" s="215">
        <v>31915</v>
      </c>
      <c r="Q36" s="218">
        <f t="shared" si="9"/>
        <v>79.823078656750042</v>
      </c>
      <c r="R36" s="31"/>
    </row>
    <row r="37" spans="1:18" ht="20.25" customHeight="1">
      <c r="A37" s="1007">
        <v>6</v>
      </c>
      <c r="B37" s="1090">
        <v>4432</v>
      </c>
      <c r="C37" s="214">
        <f t="shared" si="2"/>
        <v>41.733290693955858</v>
      </c>
      <c r="D37" s="215">
        <v>6000</v>
      </c>
      <c r="E37" s="214">
        <f t="shared" si="3"/>
        <v>47.856086742237558</v>
      </c>
      <c r="F37" s="215">
        <v>5280</v>
      </c>
      <c r="G37" s="214">
        <f t="shared" si="4"/>
        <v>58.892566957568462</v>
      </c>
      <c r="H37" s="215">
        <v>4973</v>
      </c>
      <c r="I37" s="214">
        <f t="shared" si="5"/>
        <v>60.315925209542229</v>
      </c>
      <c r="J37" s="215">
        <v>2878</v>
      </c>
      <c r="K37" s="214">
        <f t="shared" si="6"/>
        <v>24.642702468601119</v>
      </c>
      <c r="L37" s="215">
        <v>6187</v>
      </c>
      <c r="M37" s="214">
        <f t="shared" si="7"/>
        <v>67.85132935431362</v>
      </c>
      <c r="N37" s="215">
        <v>0</v>
      </c>
      <c r="O37" s="214" t="e">
        <f t="shared" si="8"/>
        <v>#DIV/0!</v>
      </c>
      <c r="P37" s="215">
        <v>29750</v>
      </c>
      <c r="Q37" s="218">
        <f t="shared" si="9"/>
        <v>51.747003315480747</v>
      </c>
      <c r="R37" s="31"/>
    </row>
    <row r="38" spans="1:18" ht="21" customHeight="1">
      <c r="A38" s="1006">
        <v>7</v>
      </c>
      <c r="B38" s="1091">
        <v>4375</v>
      </c>
      <c r="C38" s="222">
        <f t="shared" si="2"/>
        <v>27.254217568353688</v>
      </c>
      <c r="D38" s="223">
        <v>6041</v>
      </c>
      <c r="E38" s="222">
        <f t="shared" si="3"/>
        <v>20.099403578528818</v>
      </c>
      <c r="F38" s="223">
        <v>5833</v>
      </c>
      <c r="G38" s="222">
        <f t="shared" si="4"/>
        <v>23.948151296217588</v>
      </c>
      <c r="H38" s="223">
        <v>5037</v>
      </c>
      <c r="I38" s="222">
        <f t="shared" si="5"/>
        <v>32.308904649330181</v>
      </c>
      <c r="J38" s="223">
        <v>3214</v>
      </c>
      <c r="K38" s="222">
        <f t="shared" si="6"/>
        <v>6.9906790945406083</v>
      </c>
      <c r="L38" s="223">
        <v>5959</v>
      </c>
      <c r="M38" s="222">
        <f t="shared" si="7"/>
        <v>18.351539225422052</v>
      </c>
      <c r="N38" s="223">
        <v>0</v>
      </c>
      <c r="O38" s="222" t="e">
        <f t="shared" si="8"/>
        <v>#DIV/0!</v>
      </c>
      <c r="P38" s="223">
        <v>30459</v>
      </c>
      <c r="Q38" s="224">
        <f t="shared" si="9"/>
        <v>21.738609112709838</v>
      </c>
      <c r="R38" s="31"/>
    </row>
    <row r="39" spans="1:18" ht="21" customHeight="1">
      <c r="A39" s="1007">
        <v>8</v>
      </c>
      <c r="B39" s="1090">
        <v>4791</v>
      </c>
      <c r="C39" s="214">
        <f t="shared" si="2"/>
        <v>47.688039457459922</v>
      </c>
      <c r="D39" s="215">
        <v>6727</v>
      </c>
      <c r="E39" s="214">
        <f t="shared" si="3"/>
        <v>45.009700366458283</v>
      </c>
      <c r="F39" s="215">
        <v>6213</v>
      </c>
      <c r="G39" s="214">
        <f t="shared" si="4"/>
        <v>26.460411154081022</v>
      </c>
      <c r="H39" s="215">
        <v>6136</v>
      </c>
      <c r="I39" s="214">
        <f t="shared" si="5"/>
        <v>53.553553553553556</v>
      </c>
      <c r="J39" s="215">
        <v>4443</v>
      </c>
      <c r="K39" s="214">
        <f t="shared" si="6"/>
        <v>24.175517048630525</v>
      </c>
      <c r="L39" s="215">
        <v>6957</v>
      </c>
      <c r="M39" s="214">
        <f t="shared" si="7"/>
        <v>50.421621621621625</v>
      </c>
      <c r="N39" s="215">
        <v>0</v>
      </c>
      <c r="O39" s="214" t="e">
        <f t="shared" si="8"/>
        <v>#DIV/0!</v>
      </c>
      <c r="P39" s="215">
        <v>35267</v>
      </c>
      <c r="Q39" s="218">
        <f t="shared" si="9"/>
        <v>41.096219243848765</v>
      </c>
      <c r="R39" s="31"/>
    </row>
    <row r="40" spans="1:18" ht="20.25" customHeight="1">
      <c r="A40" s="1007">
        <v>9</v>
      </c>
      <c r="B40" s="1090">
        <v>4026</v>
      </c>
      <c r="C40" s="214">
        <f t="shared" si="2"/>
        <v>41.86046511627908</v>
      </c>
      <c r="D40" s="215">
        <v>6181</v>
      </c>
      <c r="E40" s="214">
        <f t="shared" si="3"/>
        <v>54.873465296918056</v>
      </c>
      <c r="F40" s="215">
        <v>5463</v>
      </c>
      <c r="G40" s="214">
        <f t="shared" si="4"/>
        <v>60.252273393957182</v>
      </c>
      <c r="H40" s="215">
        <v>5307</v>
      </c>
      <c r="I40" s="214">
        <f t="shared" si="5"/>
        <v>69.01273885350318</v>
      </c>
      <c r="J40" s="215">
        <v>3404</v>
      </c>
      <c r="K40" s="214">
        <f t="shared" si="6"/>
        <v>29.577464788732399</v>
      </c>
      <c r="L40" s="215">
        <v>6422</v>
      </c>
      <c r="M40" s="214">
        <f t="shared" si="7"/>
        <v>70.164281928987805</v>
      </c>
      <c r="N40" s="215">
        <v>0</v>
      </c>
      <c r="O40" s="214" t="e">
        <f t="shared" si="8"/>
        <v>#DIV/0!</v>
      </c>
      <c r="P40" s="215">
        <v>30803</v>
      </c>
      <c r="Q40" s="218">
        <f t="shared" si="9"/>
        <v>55.735881490469687</v>
      </c>
      <c r="R40" s="31"/>
    </row>
    <row r="41" spans="1:18" ht="21" customHeight="1">
      <c r="A41" s="1006">
        <v>10</v>
      </c>
      <c r="B41" s="1091">
        <v>4617</v>
      </c>
      <c r="C41" s="222">
        <f t="shared" si="2"/>
        <v>27.33039161610591</v>
      </c>
      <c r="D41" s="223">
        <v>6712</v>
      </c>
      <c r="E41" s="222">
        <f t="shared" si="3"/>
        <v>24.874418604651162</v>
      </c>
      <c r="F41" s="223">
        <v>5722</v>
      </c>
      <c r="G41" s="222">
        <f t="shared" si="4"/>
        <v>26.817375886524818</v>
      </c>
      <c r="H41" s="223">
        <v>5271</v>
      </c>
      <c r="I41" s="222">
        <f t="shared" si="5"/>
        <v>35.605865706200149</v>
      </c>
      <c r="J41" s="223">
        <v>3193</v>
      </c>
      <c r="K41" s="222">
        <f t="shared" si="6"/>
        <v>13.267115998581058</v>
      </c>
      <c r="L41" s="223">
        <v>6756</v>
      </c>
      <c r="M41" s="222">
        <f t="shared" si="7"/>
        <v>35.689897569793125</v>
      </c>
      <c r="N41" s="223">
        <v>0</v>
      </c>
      <c r="O41" s="222" t="e">
        <f t="shared" si="8"/>
        <v>#DIV/0!</v>
      </c>
      <c r="P41" s="223">
        <v>32271</v>
      </c>
      <c r="Q41" s="224">
        <f t="shared" si="9"/>
        <v>28.069688070481781</v>
      </c>
      <c r="R41" s="31"/>
    </row>
    <row r="42" spans="1:18" ht="21" customHeight="1">
      <c r="A42" s="1007">
        <v>11</v>
      </c>
      <c r="B42" s="1090">
        <v>4549</v>
      </c>
      <c r="C42" s="214">
        <f t="shared" si="2"/>
        <v>10.68126520681265</v>
      </c>
      <c r="D42" s="215">
        <v>6368</v>
      </c>
      <c r="E42" s="214">
        <f t="shared" si="3"/>
        <v>3.8148027388327455</v>
      </c>
      <c r="F42" s="215">
        <v>5668</v>
      </c>
      <c r="G42" s="214">
        <f t="shared" si="4"/>
        <v>1.8691588785046731</v>
      </c>
      <c r="H42" s="215">
        <v>5370</v>
      </c>
      <c r="I42" s="214">
        <f t="shared" si="5"/>
        <v>13.554662719390986</v>
      </c>
      <c r="J42" s="215">
        <v>3491</v>
      </c>
      <c r="K42" s="214">
        <f t="shared" si="6"/>
        <v>19.350427350427356</v>
      </c>
      <c r="L42" s="215">
        <v>7397</v>
      </c>
      <c r="M42" s="214">
        <f t="shared" si="7"/>
        <v>27.336891031158551</v>
      </c>
      <c r="N42" s="215">
        <v>0</v>
      </c>
      <c r="O42" s="214" t="e">
        <f t="shared" si="8"/>
        <v>#DIV/0!</v>
      </c>
      <c r="P42" s="215">
        <v>32843</v>
      </c>
      <c r="Q42" s="218">
        <f t="shared" si="9"/>
        <v>12.20320453691366</v>
      </c>
      <c r="R42" s="31"/>
    </row>
    <row r="43" spans="1:18" ht="20.25" customHeight="1">
      <c r="A43" s="1007">
        <v>12</v>
      </c>
      <c r="B43" s="1090">
        <v>4330</v>
      </c>
      <c r="C43" s="214">
        <f t="shared" si="2"/>
        <v>-1.9030357951971055</v>
      </c>
      <c r="D43" s="215">
        <v>6921</v>
      </c>
      <c r="E43" s="214">
        <f t="shared" si="3"/>
        <v>1.5553925165077143</v>
      </c>
      <c r="F43" s="215">
        <v>6287</v>
      </c>
      <c r="G43" s="214">
        <f t="shared" si="4"/>
        <v>4.9582637729549184</v>
      </c>
      <c r="H43" s="215">
        <v>5843</v>
      </c>
      <c r="I43" s="214">
        <f t="shared" si="5"/>
        <v>0.84570245081119211</v>
      </c>
      <c r="J43" s="215">
        <v>3772</v>
      </c>
      <c r="K43" s="214">
        <f t="shared" si="6"/>
        <v>2.3609226594301314</v>
      </c>
      <c r="L43" s="215">
        <v>7531</v>
      </c>
      <c r="M43" s="214">
        <f t="shared" si="7"/>
        <v>10.717436048221106</v>
      </c>
      <c r="N43" s="215">
        <v>0</v>
      </c>
      <c r="O43" s="214" t="e">
        <f t="shared" si="8"/>
        <v>#DIV/0!</v>
      </c>
      <c r="P43" s="215">
        <v>34684</v>
      </c>
      <c r="Q43" s="218">
        <f t="shared" si="9"/>
        <v>3.5343283582089491</v>
      </c>
      <c r="R43" s="31"/>
    </row>
    <row r="44" spans="1:18" ht="21" customHeight="1">
      <c r="A44" s="1006" t="s">
        <v>455</v>
      </c>
      <c r="B44" s="1091">
        <v>3828</v>
      </c>
      <c r="C44" s="222">
        <f t="shared" si="2"/>
        <v>18.184624884223521</v>
      </c>
      <c r="D44" s="223">
        <v>6217</v>
      </c>
      <c r="E44" s="222">
        <f t="shared" si="3"/>
        <v>26.748216106014276</v>
      </c>
      <c r="F44" s="223">
        <v>5428</v>
      </c>
      <c r="G44" s="222">
        <f t="shared" si="4"/>
        <v>21.486123545210379</v>
      </c>
      <c r="H44" s="223">
        <v>5190</v>
      </c>
      <c r="I44" s="222">
        <f t="shared" si="5"/>
        <v>16.263440860215049</v>
      </c>
      <c r="J44" s="223">
        <v>3457</v>
      </c>
      <c r="K44" s="222">
        <f t="shared" si="6"/>
        <v>13.941990771259061</v>
      </c>
      <c r="L44" s="223">
        <v>7242</v>
      </c>
      <c r="M44" s="222">
        <f t="shared" si="7"/>
        <v>46.51021646773215</v>
      </c>
      <c r="N44" s="223">
        <v>0</v>
      </c>
      <c r="O44" s="222" t="e">
        <f t="shared" si="8"/>
        <v>#DIV/0!</v>
      </c>
      <c r="P44" s="223">
        <v>31362</v>
      </c>
      <c r="Q44" s="224">
        <f t="shared" si="9"/>
        <v>25.182612860735244</v>
      </c>
      <c r="R44" s="31"/>
    </row>
    <row r="45" spans="1:18" ht="21" customHeight="1">
      <c r="A45" s="1007">
        <v>2</v>
      </c>
      <c r="B45" s="1090">
        <v>4353</v>
      </c>
      <c r="C45" s="214">
        <f t="shared" si="2"/>
        <v>62.48600223964165</v>
      </c>
      <c r="D45" s="215">
        <v>6652</v>
      </c>
      <c r="E45" s="214">
        <f t="shared" si="3"/>
        <v>95.532039976484427</v>
      </c>
      <c r="F45" s="215">
        <v>5981</v>
      </c>
      <c r="G45" s="214">
        <f t="shared" si="4"/>
        <v>76.795743422997333</v>
      </c>
      <c r="H45" s="215">
        <v>5455</v>
      </c>
      <c r="I45" s="214">
        <f t="shared" si="5"/>
        <v>76.766040181464689</v>
      </c>
      <c r="J45" s="215">
        <v>3638</v>
      </c>
      <c r="K45" s="214">
        <f t="shared" si="6"/>
        <v>79.743083003952563</v>
      </c>
      <c r="L45" s="215">
        <v>7430</v>
      </c>
      <c r="M45" s="214">
        <f t="shared" si="7"/>
        <v>107.07915273132667</v>
      </c>
      <c r="N45" s="215">
        <v>0</v>
      </c>
      <c r="O45" s="214" t="e">
        <f t="shared" si="8"/>
        <v>#DIV/0!</v>
      </c>
      <c r="P45" s="215">
        <v>33509</v>
      </c>
      <c r="Q45" s="218">
        <f t="shared" si="9"/>
        <v>84.500605660169597</v>
      </c>
      <c r="R45" s="31"/>
    </row>
    <row r="46" spans="1:18" ht="20.25" customHeight="1">
      <c r="A46" s="1007">
        <v>3</v>
      </c>
      <c r="B46" s="1090">
        <v>5376</v>
      </c>
      <c r="C46" s="214">
        <f t="shared" si="2"/>
        <v>30.327272727272735</v>
      </c>
      <c r="D46" s="215">
        <v>7792</v>
      </c>
      <c r="E46" s="214">
        <f t="shared" si="3"/>
        <v>25.333762264757919</v>
      </c>
      <c r="F46" s="215">
        <v>7668</v>
      </c>
      <c r="G46" s="214">
        <f t="shared" si="4"/>
        <v>51.242603550295861</v>
      </c>
      <c r="H46" s="215">
        <v>7246</v>
      </c>
      <c r="I46" s="214">
        <f t="shared" si="5"/>
        <v>29.369755400821273</v>
      </c>
      <c r="J46" s="215">
        <v>4543</v>
      </c>
      <c r="K46" s="214">
        <f t="shared" si="6"/>
        <v>26.616499442586395</v>
      </c>
      <c r="L46" s="215">
        <v>9727</v>
      </c>
      <c r="M46" s="214">
        <f t="shared" si="7"/>
        <v>58.317057291666671</v>
      </c>
      <c r="N46" s="215">
        <v>0</v>
      </c>
      <c r="O46" s="214" t="e">
        <f t="shared" si="8"/>
        <v>#DIV/0!</v>
      </c>
      <c r="P46" s="215">
        <v>42352</v>
      </c>
      <c r="Q46" s="218">
        <f t="shared" si="9"/>
        <v>37.752480078061467</v>
      </c>
      <c r="R46" s="31"/>
    </row>
    <row r="47" spans="1:18" ht="21" customHeight="1">
      <c r="A47" s="1006">
        <v>4</v>
      </c>
      <c r="B47" s="1091">
        <v>4421</v>
      </c>
      <c r="C47" s="222">
        <f t="shared" si="2"/>
        <v>8.5174275895925291</v>
      </c>
      <c r="D47" s="223">
        <v>6971</v>
      </c>
      <c r="E47" s="222">
        <f t="shared" si="3"/>
        <v>31.206474684735564</v>
      </c>
      <c r="F47" s="223">
        <v>6178</v>
      </c>
      <c r="G47" s="222">
        <f t="shared" si="4"/>
        <v>26.391162029459903</v>
      </c>
      <c r="H47" s="223">
        <v>4913</v>
      </c>
      <c r="I47" s="222">
        <f t="shared" si="5"/>
        <v>17.902567794576441</v>
      </c>
      <c r="J47" s="223">
        <v>3431</v>
      </c>
      <c r="K47" s="222">
        <f t="shared" si="6"/>
        <v>9.6516458932566209</v>
      </c>
      <c r="L47" s="223">
        <v>6948</v>
      </c>
      <c r="M47" s="222">
        <f t="shared" si="7"/>
        <v>24.806897790551474</v>
      </c>
      <c r="N47" s="223">
        <v>0</v>
      </c>
      <c r="O47" s="222" t="e">
        <f t="shared" si="8"/>
        <v>#DIV/0!</v>
      </c>
      <c r="P47" s="223">
        <v>32862</v>
      </c>
      <c r="Q47" s="224">
        <f t="shared" si="9"/>
        <v>21.092195445500785</v>
      </c>
      <c r="R47" s="31"/>
    </row>
    <row r="48" spans="1:18" ht="21" customHeight="1">
      <c r="A48" s="1007">
        <v>5</v>
      </c>
      <c r="B48" s="1090">
        <v>4841</v>
      </c>
      <c r="C48" s="214">
        <f t="shared" si="2"/>
        <v>5.8604854581237653</v>
      </c>
      <c r="D48" s="215">
        <v>8151</v>
      </c>
      <c r="E48" s="214">
        <f t="shared" si="3"/>
        <v>31.023951133258308</v>
      </c>
      <c r="F48" s="215">
        <v>7250</v>
      </c>
      <c r="G48" s="214">
        <f t="shared" si="4"/>
        <v>27.103786816269281</v>
      </c>
      <c r="H48" s="215">
        <v>6162</v>
      </c>
      <c r="I48" s="214">
        <f t="shared" si="5"/>
        <v>16.616199848599543</v>
      </c>
      <c r="J48" s="215">
        <v>4329</v>
      </c>
      <c r="K48" s="214">
        <f t="shared" si="6"/>
        <v>26.578947368421058</v>
      </c>
      <c r="L48" s="215">
        <v>8604</v>
      </c>
      <c r="M48" s="214">
        <f t="shared" si="7"/>
        <v>28.169223893937144</v>
      </c>
      <c r="N48" s="215">
        <v>0</v>
      </c>
      <c r="O48" s="214" t="e">
        <f t="shared" si="8"/>
        <v>#DIV/0!</v>
      </c>
      <c r="P48" s="215">
        <v>39337</v>
      </c>
      <c r="Q48" s="218">
        <f t="shared" si="9"/>
        <v>23.255522481591729</v>
      </c>
      <c r="R48" s="31"/>
    </row>
    <row r="49" spans="1:19" ht="20.25" customHeight="1">
      <c r="A49" s="1007">
        <v>6</v>
      </c>
      <c r="B49" s="1090">
        <v>4657</v>
      </c>
      <c r="C49" s="214">
        <f t="shared" si="2"/>
        <v>5.0767148014440489</v>
      </c>
      <c r="D49" s="215">
        <v>7361</v>
      </c>
      <c r="E49" s="214">
        <f t="shared" si="3"/>
        <v>22.683333333333344</v>
      </c>
      <c r="F49" s="215">
        <v>6205</v>
      </c>
      <c r="G49" s="214">
        <f t="shared" si="4"/>
        <v>17.518939393939405</v>
      </c>
      <c r="H49" s="215">
        <v>5122</v>
      </c>
      <c r="I49" s="214">
        <f t="shared" si="5"/>
        <v>2.9961793685903793</v>
      </c>
      <c r="J49" s="215">
        <v>3341</v>
      </c>
      <c r="K49" s="214">
        <f t="shared" si="6"/>
        <v>16.087560806115352</v>
      </c>
      <c r="L49" s="215">
        <v>7327</v>
      </c>
      <c r="M49" s="214">
        <f t="shared" si="7"/>
        <v>18.425731372232089</v>
      </c>
      <c r="N49" s="215">
        <v>0</v>
      </c>
      <c r="O49" s="214" t="e">
        <f t="shared" si="8"/>
        <v>#DIV/0!</v>
      </c>
      <c r="P49" s="215">
        <v>34013</v>
      </c>
      <c r="Q49" s="218">
        <f t="shared" si="9"/>
        <v>14.329411764705879</v>
      </c>
      <c r="R49" s="31"/>
    </row>
    <row r="50" spans="1:19" ht="21" customHeight="1">
      <c r="A50" s="1006">
        <v>7</v>
      </c>
      <c r="B50" s="1091">
        <v>4694</v>
      </c>
      <c r="C50" s="222">
        <f t="shared" si="2"/>
        <v>7.2914285714285709</v>
      </c>
      <c r="D50" s="223">
        <v>8101</v>
      </c>
      <c r="E50" s="222">
        <f t="shared" si="3"/>
        <v>34.100314517464</v>
      </c>
      <c r="F50" s="223">
        <v>7261</v>
      </c>
      <c r="G50" s="222">
        <f t="shared" si="4"/>
        <v>24.481398937082123</v>
      </c>
      <c r="H50" s="223">
        <v>5456</v>
      </c>
      <c r="I50" s="222">
        <f t="shared" si="5"/>
        <v>8.3184435179670437</v>
      </c>
      <c r="J50" s="223">
        <v>3933</v>
      </c>
      <c r="K50" s="222">
        <f t="shared" si="6"/>
        <v>22.370877411325441</v>
      </c>
      <c r="L50" s="223">
        <v>7572</v>
      </c>
      <c r="M50" s="222">
        <f t="shared" si="7"/>
        <v>27.068300050344018</v>
      </c>
      <c r="N50" s="223">
        <v>0</v>
      </c>
      <c r="O50" s="222" t="e">
        <f t="shared" si="8"/>
        <v>#DIV/0!</v>
      </c>
      <c r="P50" s="223">
        <v>37017</v>
      </c>
      <c r="Q50" s="224">
        <f t="shared" si="9"/>
        <v>21.530582093962369</v>
      </c>
      <c r="R50" s="31"/>
    </row>
    <row r="51" spans="1:19" ht="21" customHeight="1">
      <c r="A51" s="1007">
        <v>8</v>
      </c>
      <c r="B51" s="1090">
        <v>5656</v>
      </c>
      <c r="C51" s="214">
        <f t="shared" si="2"/>
        <v>18.054685869338339</v>
      </c>
      <c r="D51" s="215">
        <v>9780</v>
      </c>
      <c r="E51" s="214">
        <f t="shared" si="3"/>
        <v>45.384272335364948</v>
      </c>
      <c r="F51" s="215">
        <v>9127</v>
      </c>
      <c r="G51" s="214">
        <f t="shared" si="4"/>
        <v>46.90165781426041</v>
      </c>
      <c r="H51" s="215">
        <v>7477</v>
      </c>
      <c r="I51" s="214">
        <f t="shared" si="5"/>
        <v>21.854628422425026</v>
      </c>
      <c r="J51" s="215">
        <v>5622</v>
      </c>
      <c r="K51" s="214">
        <f t="shared" si="6"/>
        <v>26.536124240378122</v>
      </c>
      <c r="L51" s="215">
        <v>9831</v>
      </c>
      <c r="M51" s="214">
        <f t="shared" si="7"/>
        <v>41.310909874946098</v>
      </c>
      <c r="N51" s="215">
        <v>0</v>
      </c>
      <c r="O51" s="214" t="e">
        <f t="shared" si="8"/>
        <v>#DIV/0!</v>
      </c>
      <c r="P51" s="215">
        <v>47493</v>
      </c>
      <c r="Q51" s="218">
        <f t="shared" si="9"/>
        <v>34.666969121274846</v>
      </c>
      <c r="R51" s="31"/>
    </row>
    <row r="52" spans="1:19" ht="20.25" customHeight="1" thickBot="1">
      <c r="A52" s="1007">
        <v>9</v>
      </c>
      <c r="B52" s="1090">
        <v>4952</v>
      </c>
      <c r="C52" s="214">
        <f t="shared" si="2"/>
        <v>23.000496770988565</v>
      </c>
      <c r="D52" s="215">
        <v>8297</v>
      </c>
      <c r="E52" s="214">
        <f t="shared" si="3"/>
        <v>34.233942727713959</v>
      </c>
      <c r="F52" s="215">
        <v>7169</v>
      </c>
      <c r="G52" s="214">
        <f t="shared" si="4"/>
        <v>31.228262859234857</v>
      </c>
      <c r="H52" s="215">
        <v>6168</v>
      </c>
      <c r="I52" s="214">
        <f t="shared" si="5"/>
        <v>16.223855285472013</v>
      </c>
      <c r="J52" s="215">
        <v>4107</v>
      </c>
      <c r="K52" s="214">
        <f t="shared" si="6"/>
        <v>20.65217391304348</v>
      </c>
      <c r="L52" s="215">
        <v>7835</v>
      </c>
      <c r="M52" s="214">
        <f t="shared" si="7"/>
        <v>22.002491435689819</v>
      </c>
      <c r="N52" s="215">
        <v>0</v>
      </c>
      <c r="O52" s="214" t="e">
        <f t="shared" si="8"/>
        <v>#DIV/0!</v>
      </c>
      <c r="P52" s="215">
        <v>38528</v>
      </c>
      <c r="Q52" s="218">
        <f t="shared" si="9"/>
        <v>25.078726098107328</v>
      </c>
      <c r="R52" s="31"/>
    </row>
    <row r="53" spans="1:19" ht="20.25" customHeight="1" thickBot="1">
      <c r="A53" s="1093" t="s">
        <v>390</v>
      </c>
      <c r="B53" s="1092" t="s">
        <v>119</v>
      </c>
      <c r="C53" s="225"/>
      <c r="D53" s="226"/>
      <c r="E53" s="225"/>
      <c r="F53" s="226"/>
      <c r="G53" s="225"/>
      <c r="H53" s="226"/>
      <c r="I53" s="225"/>
      <c r="J53" s="226"/>
      <c r="K53" s="225"/>
      <c r="L53" s="226"/>
      <c r="M53" s="225"/>
      <c r="N53" s="226"/>
      <c r="O53" s="227"/>
      <c r="P53" s="228"/>
      <c r="Q53" s="229"/>
      <c r="R53" s="83"/>
      <c r="S53" s="33"/>
    </row>
    <row r="55" spans="1:19" ht="12.75" customHeight="1">
      <c r="C55" s="65"/>
      <c r="D55" s="66"/>
      <c r="E55" s="66"/>
      <c r="F55" s="66"/>
      <c r="G55" s="66"/>
      <c r="H55" s="66"/>
      <c r="I55" s="53"/>
      <c r="Q55" s="92"/>
      <c r="R55" s="132"/>
    </row>
    <row r="56" spans="1:19">
      <c r="B56" s="65"/>
      <c r="C56" s="65"/>
      <c r="D56" s="53"/>
      <c r="E56" s="53"/>
      <c r="F56" s="53"/>
      <c r="G56" s="53"/>
      <c r="H56" s="53"/>
      <c r="I56" s="65"/>
      <c r="J56" s="65"/>
      <c r="K56" s="65"/>
      <c r="Q56" s="92"/>
      <c r="R56" s="132"/>
    </row>
    <row r="57" spans="1:19">
      <c r="B57" s="65"/>
      <c r="D57" s="53"/>
      <c r="E57" s="53"/>
      <c r="F57" s="53"/>
      <c r="G57" s="53"/>
      <c r="H57" s="53"/>
      <c r="I57" s="65"/>
      <c r="J57" s="65"/>
      <c r="K57" s="65"/>
      <c r="Q57" s="92"/>
      <c r="R57" s="132"/>
    </row>
    <row r="58" spans="1:19">
      <c r="D58" s="53"/>
      <c r="E58" s="53"/>
      <c r="F58" s="53"/>
      <c r="G58" s="53"/>
      <c r="H58" s="53"/>
      <c r="I58" s="53"/>
      <c r="Q58" s="92"/>
      <c r="R58" s="132"/>
    </row>
    <row r="59" spans="1:19">
      <c r="D59" s="53"/>
      <c r="E59" s="53"/>
      <c r="F59" s="53"/>
      <c r="G59" s="53"/>
      <c r="H59" s="53"/>
      <c r="I59" s="53"/>
      <c r="Q59" s="92"/>
      <c r="R59" s="132"/>
    </row>
    <row r="60" spans="1:19">
      <c r="D60" s="53"/>
      <c r="E60" s="53"/>
      <c r="F60" s="53"/>
      <c r="G60" s="53"/>
      <c r="H60" s="53"/>
      <c r="I60" s="53"/>
      <c r="Q60" s="92"/>
      <c r="R60" s="132"/>
    </row>
    <row r="61" spans="1:19">
      <c r="D61" s="53"/>
      <c r="E61" s="53"/>
      <c r="F61" s="53"/>
      <c r="G61" s="53"/>
      <c r="H61" s="53"/>
      <c r="I61" s="53"/>
      <c r="Q61" s="92"/>
      <c r="R61" s="132"/>
    </row>
    <row r="62" spans="1:19">
      <c r="D62" s="53"/>
      <c r="E62" s="53"/>
      <c r="F62" s="53"/>
      <c r="G62" s="53"/>
      <c r="H62" s="53"/>
      <c r="I62" s="53"/>
      <c r="Q62" s="92"/>
      <c r="R62" s="132"/>
    </row>
    <row r="63" spans="1:19">
      <c r="D63" s="53"/>
      <c r="E63" s="53"/>
      <c r="F63" s="53"/>
      <c r="G63" s="53"/>
      <c r="H63" s="53"/>
      <c r="I63" s="53"/>
      <c r="Q63" s="92"/>
      <c r="R63" s="132"/>
    </row>
    <row r="64" spans="1:19">
      <c r="D64" s="53"/>
      <c r="E64" s="53"/>
      <c r="F64" s="53"/>
      <c r="G64" s="53"/>
      <c r="H64" s="53"/>
      <c r="I64" s="53"/>
      <c r="Q64" s="92"/>
      <c r="R64" s="132"/>
    </row>
    <row r="65" spans="3:18">
      <c r="D65" s="53"/>
      <c r="E65" s="53"/>
      <c r="F65" s="53"/>
      <c r="G65" s="53"/>
      <c r="H65" s="53"/>
      <c r="I65" s="53"/>
      <c r="Q65" s="92"/>
      <c r="R65" s="132"/>
    </row>
    <row r="66" spans="3:18">
      <c r="D66" s="53"/>
      <c r="E66" s="53"/>
      <c r="F66" s="53"/>
      <c r="G66" s="53"/>
      <c r="H66" s="53"/>
      <c r="I66" s="53"/>
      <c r="Q66" s="92"/>
      <c r="R66" s="132"/>
    </row>
    <row r="67" spans="3:18">
      <c r="D67" s="53"/>
      <c r="E67" s="53"/>
      <c r="F67" s="53"/>
      <c r="G67" s="53"/>
      <c r="H67" s="53"/>
      <c r="I67" s="53"/>
      <c r="Q67" s="92"/>
      <c r="R67" s="132"/>
    </row>
    <row r="68" spans="3:18">
      <c r="D68" s="53"/>
      <c r="E68" s="53"/>
      <c r="F68" s="53"/>
      <c r="G68" s="53"/>
      <c r="H68" s="53"/>
      <c r="I68" s="53"/>
      <c r="Q68" s="92"/>
      <c r="R68" s="132"/>
    </row>
    <row r="69" spans="3:18">
      <c r="D69" s="53"/>
      <c r="E69" s="53"/>
      <c r="F69" s="53"/>
      <c r="G69" s="53"/>
      <c r="H69" s="53"/>
      <c r="I69" s="53"/>
      <c r="Q69" s="92"/>
      <c r="R69" s="132"/>
    </row>
    <row r="70" spans="3:18">
      <c r="D70" s="53"/>
      <c r="E70" s="53"/>
      <c r="F70" s="53"/>
      <c r="G70" s="53"/>
      <c r="H70" s="53"/>
      <c r="I70" s="53"/>
      <c r="Q70" s="92"/>
      <c r="R70" s="132"/>
    </row>
    <row r="71" spans="3:18">
      <c r="D71" s="53"/>
      <c r="E71" s="53"/>
      <c r="F71" s="53"/>
      <c r="G71" s="53"/>
      <c r="H71" s="53"/>
      <c r="I71" s="53"/>
      <c r="Q71" s="92"/>
      <c r="R71" s="132"/>
    </row>
    <row r="72" spans="3:18">
      <c r="D72" s="53"/>
      <c r="E72" s="53"/>
      <c r="F72" s="53"/>
      <c r="G72" s="53"/>
      <c r="H72" s="53"/>
      <c r="I72" s="53"/>
      <c r="Q72" s="92"/>
      <c r="R72" s="132"/>
    </row>
    <row r="73" spans="3:18">
      <c r="Q73" s="92"/>
      <c r="R73" s="132"/>
    </row>
    <row r="74" spans="3:18">
      <c r="Q74" s="92"/>
      <c r="R74" s="132"/>
    </row>
    <row r="75" spans="3:18">
      <c r="Q75" s="92"/>
      <c r="R75" s="132"/>
    </row>
    <row r="76" spans="3:18">
      <c r="Q76" s="92"/>
      <c r="R76" s="132"/>
    </row>
    <row r="77" spans="3:18">
      <c r="C77" s="92"/>
      <c r="D77" s="92"/>
      <c r="E77" s="92"/>
      <c r="Q77" s="92"/>
      <c r="R77" s="132"/>
    </row>
    <row r="78" spans="3:18">
      <c r="C78" s="92"/>
      <c r="D78" s="92"/>
      <c r="E78" s="92"/>
      <c r="Q78" s="92"/>
      <c r="R78" s="132"/>
    </row>
    <row r="79" spans="3:18">
      <c r="Q79" s="92"/>
      <c r="R79" s="132"/>
    </row>
    <row r="80" spans="3:18">
      <c r="Q80" s="92"/>
      <c r="R80" s="132"/>
    </row>
    <row r="81" spans="7:20">
      <c r="H81" s="53"/>
      <c r="Q81" s="92"/>
      <c r="R81" s="132"/>
    </row>
    <row r="82" spans="7:20">
      <c r="G82" s="53"/>
      <c r="Q82" s="92"/>
      <c r="R82" s="132"/>
    </row>
    <row r="83" spans="7:20">
      <c r="Q83" s="92"/>
      <c r="R83" s="132"/>
    </row>
    <row r="84" spans="7:20">
      <c r="Q84" s="92"/>
      <c r="R84" s="132"/>
    </row>
    <row r="86" spans="7:20">
      <c r="S86" s="3"/>
      <c r="T86" s="3"/>
    </row>
    <row r="87" spans="7:20">
      <c r="S87" s="3"/>
      <c r="T87"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70866141732283472" right="0.70866141732283472" top="0.74803149606299213" bottom="0.74803149606299213" header="0.31496062992125984" footer="0.31496062992125984"/>
  <pageSetup paperSize="9" scale="75"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O80"/>
  <sheetViews>
    <sheetView zoomScaleNormal="100" zoomScaleSheetLayoutView="93" workbookViewId="0">
      <pane xSplit="1" ySplit="5" topLeftCell="B36" activePane="bottomRight" state="frozen"/>
      <selection activeCell="G10" sqref="G10"/>
      <selection pane="topRight" activeCell="G10" sqref="G10"/>
      <selection pane="bottomLeft" activeCell="G10" sqref="G10"/>
      <selection pane="bottomRight" activeCell="G10" sqref="G10"/>
    </sheetView>
  </sheetViews>
  <sheetFormatPr defaultColWidth="10.33203125" defaultRowHeight="17.25" customHeight="1"/>
  <cols>
    <col min="1" max="1" width="13.6640625" style="26" customWidth="1"/>
    <col min="2" max="2" width="13.88671875" style="26" customWidth="1"/>
    <col min="3" max="3" width="12.109375" style="25" customWidth="1"/>
    <col min="4" max="4" width="13.88671875" style="26" customWidth="1"/>
    <col min="5" max="5" width="12.109375" style="25" customWidth="1"/>
    <col min="6" max="6" width="13.88671875" style="26" customWidth="1"/>
    <col min="7" max="7" width="13.109375" style="25" bestFit="1" customWidth="1"/>
    <col min="8" max="8" width="13.88671875" style="26" customWidth="1"/>
    <col min="9" max="9" width="12.109375" style="25" customWidth="1"/>
    <col min="10" max="10" width="13.88671875" style="26" customWidth="1"/>
    <col min="11" max="11" width="15.33203125" style="25" bestFit="1" customWidth="1"/>
    <col min="12" max="16384" width="10.33203125" style="26"/>
  </cols>
  <sheetData>
    <row r="1" spans="1:12" s="1311" customFormat="1" ht="12.75" customHeight="1">
      <c r="A1" s="1316"/>
      <c r="B1" s="1316"/>
      <c r="C1" s="1316"/>
      <c r="D1" s="1316"/>
      <c r="E1" s="1316"/>
      <c r="F1" s="1316"/>
      <c r="G1" s="1316"/>
      <c r="H1" s="1316"/>
      <c r="I1" s="1316"/>
      <c r="J1" s="1316"/>
      <c r="K1" s="1316"/>
    </row>
    <row r="2" spans="1:12" s="1311" customFormat="1" ht="15" customHeight="1">
      <c r="A2" s="1325" t="s">
        <v>80</v>
      </c>
      <c r="B2" s="1316"/>
      <c r="C2" s="1316"/>
      <c r="D2" s="1316"/>
      <c r="E2" s="1316"/>
      <c r="F2" s="1316"/>
      <c r="G2" s="1316"/>
      <c r="H2" s="1316"/>
      <c r="I2" s="1316"/>
      <c r="J2" s="1316"/>
      <c r="K2" s="1316"/>
    </row>
    <row r="3" spans="1:12" s="1311" customFormat="1" ht="15" customHeight="1" thickBot="1">
      <c r="A3" s="1326"/>
      <c r="B3" s="1317"/>
      <c r="C3" s="1317"/>
      <c r="D3" s="1317"/>
      <c r="E3" s="1317"/>
      <c r="F3" s="1317"/>
      <c r="G3" s="1317"/>
      <c r="H3" s="1317"/>
      <c r="I3" s="1317"/>
      <c r="J3" s="1317"/>
      <c r="K3" s="1318" t="s">
        <v>81</v>
      </c>
    </row>
    <row r="4" spans="1:12" s="19" customFormat="1" ht="17.25" customHeight="1">
      <c r="A4" s="1077"/>
      <c r="B4" s="2684" t="s">
        <v>82</v>
      </c>
      <c r="C4" s="2685"/>
      <c r="D4" s="2682" t="s">
        <v>32</v>
      </c>
      <c r="E4" s="2686"/>
      <c r="F4" s="2682" t="s">
        <v>24</v>
      </c>
      <c r="G4" s="2686"/>
      <c r="H4" s="2682" t="s">
        <v>25</v>
      </c>
      <c r="I4" s="2686"/>
      <c r="J4" s="2682" t="s">
        <v>31</v>
      </c>
      <c r="K4" s="2683"/>
      <c r="L4" s="20"/>
    </row>
    <row r="5" spans="1:12" s="22" customFormat="1" ht="13.8" thickBot="1">
      <c r="A5" s="1078"/>
      <c r="B5" s="180" t="s">
        <v>1</v>
      </c>
      <c r="C5" s="181" t="s">
        <v>120</v>
      </c>
      <c r="D5" s="182" t="s">
        <v>1</v>
      </c>
      <c r="E5" s="181" t="s">
        <v>120</v>
      </c>
      <c r="F5" s="183" t="s">
        <v>1</v>
      </c>
      <c r="G5" s="181" t="s">
        <v>120</v>
      </c>
      <c r="H5" s="183" t="s">
        <v>1</v>
      </c>
      <c r="I5" s="181" t="s">
        <v>120</v>
      </c>
      <c r="J5" s="183" t="s">
        <v>1</v>
      </c>
      <c r="K5" s="184" t="s">
        <v>120</v>
      </c>
      <c r="L5" s="21"/>
    </row>
    <row r="6" spans="1:12" s="19" customFormat="1" ht="13.2" hidden="1">
      <c r="A6" s="1682" t="s">
        <v>434</v>
      </c>
      <c r="B6" s="185">
        <f>SUM(B12:B23)</f>
        <v>547786</v>
      </c>
      <c r="C6" s="186">
        <v>-34.9</v>
      </c>
      <c r="D6" s="187">
        <f>SUM(D12:D23)</f>
        <v>896412</v>
      </c>
      <c r="E6" s="188">
        <v>-33.9</v>
      </c>
      <c r="F6" s="189">
        <f>SUM(F12:F23)</f>
        <v>1256829</v>
      </c>
      <c r="G6" s="188">
        <v>-38.6</v>
      </c>
      <c r="H6" s="190">
        <f>SUM(H12:H23)</f>
        <v>1248468</v>
      </c>
      <c r="I6" s="188">
        <v>-37.4</v>
      </c>
      <c r="J6" s="191">
        <f t="shared" ref="J6:J7" si="0">SUM(H6,F6,D6,B6)</f>
        <v>3949495</v>
      </c>
      <c r="K6" s="192">
        <v>-36.700000000000003</v>
      </c>
      <c r="L6" s="20"/>
    </row>
    <row r="7" spans="1:12" s="19" customFormat="1" ht="13.2" hidden="1">
      <c r="A7" s="2184" t="s">
        <v>435</v>
      </c>
      <c r="B7" s="2193">
        <f>SUM(B24:B35)</f>
        <v>553248</v>
      </c>
      <c r="C7" s="2194">
        <f>(B7/B6-1)*100</f>
        <v>0.99710470877314439</v>
      </c>
      <c r="D7" s="2195">
        <f>SUM(D24:D35)</f>
        <v>851334</v>
      </c>
      <c r="E7" s="2196">
        <f>(D7/D6-1)*100</f>
        <v>-5.0287144750404966</v>
      </c>
      <c r="F7" s="2197">
        <f>SUM(F24:F35)</f>
        <v>1211064</v>
      </c>
      <c r="G7" s="2196">
        <f>(F7/F6-1)*100</f>
        <v>-3.6413068126212922</v>
      </c>
      <c r="H7" s="2198">
        <f>SUM(H24:H35)</f>
        <v>1294525</v>
      </c>
      <c r="I7" s="2196">
        <f>(H7/H6-1)*100</f>
        <v>3.6890813380879628</v>
      </c>
      <c r="J7" s="2199">
        <f t="shared" si="0"/>
        <v>3910171</v>
      </c>
      <c r="K7" s="2200">
        <f>(J7/J6-1)*100</f>
        <v>-0.99567159852081977</v>
      </c>
      <c r="L7" s="20"/>
    </row>
    <row r="8" spans="1:12" s="19" customFormat="1" ht="13.8" hidden="1" thickBot="1">
      <c r="A8" s="1906" t="s">
        <v>454</v>
      </c>
      <c r="B8" s="1921">
        <f>SUM(B36:B47)</f>
        <v>610118</v>
      </c>
      <c r="C8" s="1922">
        <f>(B8/B7-1)*100</f>
        <v>10.279296084215407</v>
      </c>
      <c r="D8" s="1923">
        <f>SUM(D36:D47)</f>
        <v>1043959</v>
      </c>
      <c r="E8" s="2201">
        <f>(D8/D7-1)*100</f>
        <v>22.6262547954152</v>
      </c>
      <c r="F8" s="2202">
        <f>SUM(F36:F47)</f>
        <v>1319135</v>
      </c>
      <c r="G8" s="2201">
        <f>(F8/F7-1)*100</f>
        <v>8.9236406994180228</v>
      </c>
      <c r="H8" s="2203">
        <f>SUM(H36:H47)</f>
        <v>1509810</v>
      </c>
      <c r="I8" s="2201">
        <f>(H8/H7-1)*100</f>
        <v>16.630424286900602</v>
      </c>
      <c r="J8" s="2204">
        <f>SUM(H8,F8,D8,B8)</f>
        <v>4483022</v>
      </c>
      <c r="K8" s="1924">
        <f>(J8/J7-1)*100</f>
        <v>14.650280000542182</v>
      </c>
      <c r="L8" s="20"/>
    </row>
    <row r="9" spans="1:12" s="19" customFormat="1" ht="12" hidden="1" customHeight="1" thickTop="1">
      <c r="A9" s="1007" t="s">
        <v>323</v>
      </c>
      <c r="B9" s="2139">
        <v>68154</v>
      </c>
      <c r="C9" s="2140">
        <v>-12.138713420136648</v>
      </c>
      <c r="D9" s="2141">
        <v>106325</v>
      </c>
      <c r="E9" s="2142">
        <v>-4.1901329128182008</v>
      </c>
      <c r="F9" s="2143">
        <v>165537</v>
      </c>
      <c r="G9" s="2142">
        <v>0.45513298985964123</v>
      </c>
      <c r="H9" s="2144">
        <v>158723</v>
      </c>
      <c r="I9" s="2142">
        <v>-2.7903159622486684</v>
      </c>
      <c r="J9" s="2145">
        <f t="shared" ref="J9:J35" si="1">SUM(H9,F9,D9,B9)</f>
        <v>498739</v>
      </c>
      <c r="K9" s="2146">
        <v>-3.459469504133672</v>
      </c>
      <c r="L9" s="20"/>
    </row>
    <row r="10" spans="1:12" s="19" customFormat="1" ht="12" hidden="1" customHeight="1">
      <c r="A10" s="1007">
        <v>2</v>
      </c>
      <c r="B10" s="193">
        <v>66131</v>
      </c>
      <c r="C10" s="196">
        <v>-1.8245249406175779</v>
      </c>
      <c r="D10" s="194">
        <v>99792</v>
      </c>
      <c r="E10" s="197">
        <v>-6.9173942243116233</v>
      </c>
      <c r="F10" s="198">
        <v>154870</v>
      </c>
      <c r="G10" s="197">
        <v>-1.2592049475596889</v>
      </c>
      <c r="H10" s="195">
        <v>148034</v>
      </c>
      <c r="I10" s="197">
        <v>-6.9869434635635885</v>
      </c>
      <c r="J10" s="199">
        <f t="shared" si="1"/>
        <v>468827</v>
      </c>
      <c r="K10" s="200">
        <v>-4.4316066918484109</v>
      </c>
      <c r="L10" s="20"/>
    </row>
    <row r="11" spans="1:12" s="19" customFormat="1" ht="12" hidden="1" customHeight="1">
      <c r="A11" s="1007">
        <v>3</v>
      </c>
      <c r="B11" s="193">
        <v>53844</v>
      </c>
      <c r="C11" s="196">
        <v>-27.186671715259369</v>
      </c>
      <c r="D11" s="194">
        <v>81231</v>
      </c>
      <c r="E11" s="197">
        <v>-30.910745573000831</v>
      </c>
      <c r="F11" s="198">
        <v>124630</v>
      </c>
      <c r="G11" s="197">
        <v>-32.397467956193694</v>
      </c>
      <c r="H11" s="195">
        <v>112265</v>
      </c>
      <c r="I11" s="197">
        <v>-37.990554834433432</v>
      </c>
      <c r="J11" s="199">
        <f t="shared" si="1"/>
        <v>371970</v>
      </c>
      <c r="K11" s="200">
        <v>-33.209917331628738</v>
      </c>
      <c r="L11" s="20"/>
    </row>
    <row r="12" spans="1:12" s="19" customFormat="1" ht="12" hidden="1" customHeight="1">
      <c r="A12" s="1006" t="s">
        <v>398</v>
      </c>
      <c r="B12" s="185">
        <v>35409</v>
      </c>
      <c r="C12" s="186">
        <v>-51.217865704130276</v>
      </c>
      <c r="D12" s="187">
        <v>50749</v>
      </c>
      <c r="E12" s="188">
        <v>-56.619224686925676</v>
      </c>
      <c r="F12" s="189">
        <v>73112</v>
      </c>
      <c r="G12" s="188">
        <v>-58.855573563839371</v>
      </c>
      <c r="H12" s="190">
        <v>59379</v>
      </c>
      <c r="I12" s="188">
        <v>-65.146828354923727</v>
      </c>
      <c r="J12" s="191">
        <f t="shared" si="1"/>
        <v>218649</v>
      </c>
      <c r="K12" s="192">
        <v>-59.331406379037112</v>
      </c>
      <c r="L12" s="20"/>
    </row>
    <row r="13" spans="1:12" s="19" customFormat="1" ht="12" hidden="1" customHeight="1">
      <c r="A13" s="1007">
        <v>5</v>
      </c>
      <c r="B13" s="193">
        <v>31215</v>
      </c>
      <c r="C13" s="196">
        <v>-54.889662846655199</v>
      </c>
      <c r="D13" s="194">
        <v>40460</v>
      </c>
      <c r="E13" s="197">
        <v>-63.765974405129725</v>
      </c>
      <c r="F13" s="198">
        <v>65821</v>
      </c>
      <c r="G13" s="197">
        <v>-61.375825929794502</v>
      </c>
      <c r="H13" s="195">
        <v>65710</v>
      </c>
      <c r="I13" s="197">
        <v>-61.483226944742405</v>
      </c>
      <c r="J13" s="199">
        <f t="shared" si="1"/>
        <v>203206</v>
      </c>
      <c r="K13" s="200">
        <v>-61.062323353293415</v>
      </c>
      <c r="L13" s="20"/>
    </row>
    <row r="14" spans="1:12" s="19" customFormat="1" ht="12" hidden="1" customHeight="1">
      <c r="A14" s="1007">
        <v>6</v>
      </c>
      <c r="B14" s="193">
        <v>45771</v>
      </c>
      <c r="C14" s="196">
        <v>-34.466811751904245</v>
      </c>
      <c r="D14" s="194">
        <v>73670</v>
      </c>
      <c r="E14" s="197">
        <v>-36.26501020867218</v>
      </c>
      <c r="F14" s="198">
        <v>104189</v>
      </c>
      <c r="G14" s="197">
        <v>-39.698460469961802</v>
      </c>
      <c r="H14" s="195">
        <v>108390</v>
      </c>
      <c r="I14" s="197">
        <v>-36.100597785716815</v>
      </c>
      <c r="J14" s="199">
        <f t="shared" si="1"/>
        <v>332020</v>
      </c>
      <c r="K14" s="200">
        <v>-37.098124803443476</v>
      </c>
      <c r="L14" s="20"/>
    </row>
    <row r="15" spans="1:12" s="19" customFormat="1" ht="12" hidden="1" customHeight="1">
      <c r="A15" s="1006" t="s">
        <v>450</v>
      </c>
      <c r="B15" s="185">
        <v>47585</v>
      </c>
      <c r="C15" s="186">
        <v>-34.704155003018819</v>
      </c>
      <c r="D15" s="187">
        <v>92941</v>
      </c>
      <c r="E15" s="188">
        <v>-24.405023343581732</v>
      </c>
      <c r="F15" s="189">
        <v>123168</v>
      </c>
      <c r="G15" s="188">
        <v>-33.295061902234544</v>
      </c>
      <c r="H15" s="190">
        <v>131851</v>
      </c>
      <c r="I15" s="188">
        <v>-26.088760083188056</v>
      </c>
      <c r="J15" s="191">
        <f t="shared" si="1"/>
        <v>395545</v>
      </c>
      <c r="K15" s="192">
        <v>-29.222755650351871</v>
      </c>
      <c r="L15" s="20"/>
    </row>
    <row r="16" spans="1:12" s="19" customFormat="1" ht="12" hidden="1" customHeight="1">
      <c r="A16" s="1007">
        <v>8</v>
      </c>
      <c r="B16" s="193">
        <v>44890</v>
      </c>
      <c r="C16" s="196">
        <v>-43.604819156019545</v>
      </c>
      <c r="D16" s="194">
        <v>81523</v>
      </c>
      <c r="E16" s="197">
        <v>-37.015776380240119</v>
      </c>
      <c r="F16" s="198">
        <v>118145</v>
      </c>
      <c r="G16" s="197">
        <v>-36.977569146240633</v>
      </c>
      <c r="H16" s="195">
        <v>125831</v>
      </c>
      <c r="I16" s="197">
        <v>-36.571362321178334</v>
      </c>
      <c r="J16" s="199">
        <f t="shared" si="1"/>
        <v>370389</v>
      </c>
      <c r="K16" s="200">
        <v>-37.737190693921463</v>
      </c>
      <c r="L16" s="20"/>
    </row>
    <row r="17" spans="1:12" s="19" customFormat="1" ht="12" hidden="1" customHeight="1">
      <c r="A17" s="1007">
        <v>9</v>
      </c>
      <c r="B17" s="193">
        <v>46717</v>
      </c>
      <c r="C17" s="196">
        <v>-30.969619953897986</v>
      </c>
      <c r="D17" s="194">
        <v>82812</v>
      </c>
      <c r="E17" s="197">
        <v>-29.790589232725729</v>
      </c>
      <c r="F17" s="198">
        <v>115867</v>
      </c>
      <c r="G17" s="197">
        <v>-30.873131879605044</v>
      </c>
      <c r="H17" s="195">
        <v>120709</v>
      </c>
      <c r="I17" s="197">
        <v>-26.707995336863068</v>
      </c>
      <c r="J17" s="199">
        <f t="shared" si="1"/>
        <v>366105</v>
      </c>
      <c r="K17" s="200">
        <v>-29.314762220115576</v>
      </c>
      <c r="L17" s="20"/>
    </row>
    <row r="18" spans="1:12" s="19" customFormat="1" ht="12" hidden="1" customHeight="1">
      <c r="A18" s="1006" t="s">
        <v>451</v>
      </c>
      <c r="B18" s="185">
        <v>51185</v>
      </c>
      <c r="C18" s="186">
        <v>-26.656445234137671</v>
      </c>
      <c r="D18" s="187">
        <v>90393</v>
      </c>
      <c r="E18" s="188">
        <v>-22.239236096176185</v>
      </c>
      <c r="F18" s="189">
        <v>131951</v>
      </c>
      <c r="G18" s="188">
        <v>-24.727177304802705</v>
      </c>
      <c r="H18" s="190">
        <v>130252</v>
      </c>
      <c r="I18" s="188">
        <v>-22.542816365366313</v>
      </c>
      <c r="J18" s="191">
        <f t="shared" si="1"/>
        <v>403781</v>
      </c>
      <c r="K18" s="192">
        <v>-23.741524863547948</v>
      </c>
      <c r="L18" s="20"/>
    </row>
    <row r="19" spans="1:12" s="19" customFormat="1" ht="12" hidden="1" customHeight="1">
      <c r="A19" s="1007">
        <v>11</v>
      </c>
      <c r="B19" s="193">
        <v>50837</v>
      </c>
      <c r="C19" s="196">
        <v>-29.297803985925487</v>
      </c>
      <c r="D19" s="194">
        <v>87285</v>
      </c>
      <c r="E19" s="197">
        <v>-25.116462624720103</v>
      </c>
      <c r="F19" s="198">
        <v>114505</v>
      </c>
      <c r="G19" s="197">
        <v>-34.407401042561723</v>
      </c>
      <c r="H19" s="195">
        <v>124717</v>
      </c>
      <c r="I19" s="197">
        <v>-24.881495178495062</v>
      </c>
      <c r="J19" s="199">
        <f t="shared" si="1"/>
        <v>377344</v>
      </c>
      <c r="K19" s="200">
        <v>-28.67665543292739</v>
      </c>
      <c r="L19" s="20"/>
    </row>
    <row r="20" spans="1:12" s="19" customFormat="1" ht="12" hidden="1" customHeight="1">
      <c r="A20" s="1007">
        <v>12</v>
      </c>
      <c r="B20" s="131">
        <v>58450</v>
      </c>
      <c r="C20" s="201">
        <v>-26.461337158098686</v>
      </c>
      <c r="D20" s="202">
        <v>87123</v>
      </c>
      <c r="E20" s="203">
        <v>-28.335705061239935</v>
      </c>
      <c r="F20" s="204">
        <v>114084</v>
      </c>
      <c r="G20" s="203">
        <v>-40.505022059513749</v>
      </c>
      <c r="H20" s="205">
        <v>94384</v>
      </c>
      <c r="I20" s="203">
        <v>-50.202862765581393</v>
      </c>
      <c r="J20" s="206">
        <f t="shared" si="1"/>
        <v>354041</v>
      </c>
      <c r="K20" s="207">
        <v>-39.204147376808208</v>
      </c>
      <c r="L20" s="20"/>
    </row>
    <row r="21" spans="1:12" s="19" customFormat="1" ht="12" hidden="1" customHeight="1">
      <c r="A21" s="1006" t="s">
        <v>324</v>
      </c>
      <c r="B21" s="185">
        <v>42758</v>
      </c>
      <c r="C21" s="186">
        <f t="shared" ref="C21:C53" si="2">(B21/B9-1)*100</f>
        <v>-37.262669835959741</v>
      </c>
      <c r="D21" s="187">
        <v>66389</v>
      </c>
      <c r="E21" s="188">
        <f t="shared" ref="E21:E53" si="3">(D21/D9-1)*100</f>
        <v>-37.560310369151182</v>
      </c>
      <c r="F21" s="189">
        <v>96027</v>
      </c>
      <c r="G21" s="188">
        <f t="shared" ref="G21:G53" si="4">(F21/F9-1)*100</f>
        <v>-41.99061237064825</v>
      </c>
      <c r="H21" s="190">
        <v>82891</v>
      </c>
      <c r="I21" s="188">
        <f t="shared" ref="I21:I53" si="5">(H21/H9-1)*100</f>
        <v>-47.776314711793496</v>
      </c>
      <c r="J21" s="191">
        <f t="shared" si="1"/>
        <v>288065</v>
      </c>
      <c r="K21" s="192">
        <f>(J21/J9-1)*100</f>
        <v>-42.241332640920405</v>
      </c>
      <c r="L21" s="20"/>
    </row>
    <row r="22" spans="1:12" s="19" customFormat="1" ht="12" hidden="1" customHeight="1">
      <c r="A22" s="1007">
        <v>2</v>
      </c>
      <c r="B22" s="193">
        <v>42956</v>
      </c>
      <c r="C22" s="196">
        <f t="shared" si="2"/>
        <v>-35.04407917618061</v>
      </c>
      <c r="D22" s="194">
        <v>63938</v>
      </c>
      <c r="E22" s="197">
        <f t="shared" si="3"/>
        <v>-35.928731762065091</v>
      </c>
      <c r="F22" s="198">
        <v>88939</v>
      </c>
      <c r="G22" s="197">
        <f t="shared" si="4"/>
        <v>-42.571834441789889</v>
      </c>
      <c r="H22" s="195">
        <v>89466</v>
      </c>
      <c r="I22" s="197">
        <f t="shared" si="5"/>
        <v>-39.563883972600891</v>
      </c>
      <c r="J22" s="199">
        <f t="shared" si="1"/>
        <v>285299</v>
      </c>
      <c r="K22" s="200">
        <f>(J22/J10-1)*100</f>
        <v>-39.146209582639223</v>
      </c>
      <c r="L22" s="20"/>
    </row>
    <row r="23" spans="1:12" s="19" customFormat="1" ht="12" hidden="1" customHeight="1">
      <c r="A23" s="1007">
        <v>3</v>
      </c>
      <c r="B23" s="193">
        <v>50013</v>
      </c>
      <c r="C23" s="196">
        <f t="shared" si="2"/>
        <v>-7.1149988856697099</v>
      </c>
      <c r="D23" s="194">
        <v>79129</v>
      </c>
      <c r="E23" s="197">
        <f t="shared" si="3"/>
        <v>-2.5876820425699498</v>
      </c>
      <c r="F23" s="198">
        <v>111021</v>
      </c>
      <c r="G23" s="197">
        <f t="shared" si="4"/>
        <v>-10.919521784482066</v>
      </c>
      <c r="H23" s="195">
        <v>114888</v>
      </c>
      <c r="I23" s="197">
        <f t="shared" si="5"/>
        <v>2.3364361109873943</v>
      </c>
      <c r="J23" s="199">
        <f t="shared" si="1"/>
        <v>355051</v>
      </c>
      <c r="K23" s="200">
        <f>(J23/J11-1)*100</f>
        <v>-4.5484850928838361</v>
      </c>
      <c r="L23" s="20"/>
    </row>
    <row r="24" spans="1:12" s="19" customFormat="1" ht="12" hidden="1" customHeight="1">
      <c r="A24" s="1006">
        <v>4</v>
      </c>
      <c r="B24" s="185">
        <v>41446</v>
      </c>
      <c r="C24" s="186">
        <f t="shared" si="2"/>
        <v>17.049337738992911</v>
      </c>
      <c r="D24" s="187">
        <v>70434</v>
      </c>
      <c r="E24" s="188">
        <f t="shared" si="3"/>
        <v>38.788941654022736</v>
      </c>
      <c r="F24" s="187">
        <v>85627</v>
      </c>
      <c r="G24" s="188">
        <f t="shared" si="4"/>
        <v>17.117573038625665</v>
      </c>
      <c r="H24" s="187">
        <v>111984</v>
      </c>
      <c r="I24" s="188">
        <f t="shared" si="5"/>
        <v>88.591926438639931</v>
      </c>
      <c r="J24" s="191">
        <f t="shared" si="1"/>
        <v>309491</v>
      </c>
      <c r="K24" s="192">
        <f t="shared" ref="K24:K53" si="6">(J24/J12-1)*100</f>
        <v>41.546954250876979</v>
      </c>
      <c r="L24" s="20"/>
    </row>
    <row r="25" spans="1:12" s="19" customFormat="1" ht="12" hidden="1" customHeight="1">
      <c r="A25" s="1007">
        <v>5</v>
      </c>
      <c r="B25" s="193">
        <v>34734</v>
      </c>
      <c r="C25" s="196">
        <f t="shared" si="2"/>
        <v>11.273426237385875</v>
      </c>
      <c r="D25" s="194">
        <v>56344</v>
      </c>
      <c r="E25" s="197">
        <f t="shared" si="3"/>
        <v>39.258526940187835</v>
      </c>
      <c r="F25" s="194">
        <v>78553</v>
      </c>
      <c r="G25" s="197">
        <f t="shared" si="4"/>
        <v>19.343370656781268</v>
      </c>
      <c r="H25" s="194">
        <v>102950</v>
      </c>
      <c r="I25" s="197">
        <f t="shared" si="5"/>
        <v>56.67326129964998</v>
      </c>
      <c r="J25" s="199">
        <f t="shared" si="1"/>
        <v>272581</v>
      </c>
      <c r="K25" s="200">
        <f t="shared" si="6"/>
        <v>34.140232079761425</v>
      </c>
      <c r="L25" s="20"/>
    </row>
    <row r="26" spans="1:12" s="19" customFormat="1" ht="12" hidden="1" customHeight="1">
      <c r="A26" s="1007">
        <v>6</v>
      </c>
      <c r="B26" s="193">
        <v>45304</v>
      </c>
      <c r="C26" s="196">
        <f t="shared" si="2"/>
        <v>-1.0202966944134917</v>
      </c>
      <c r="D26" s="194">
        <v>67249</v>
      </c>
      <c r="E26" s="197">
        <f t="shared" si="3"/>
        <v>-8.7158952083616121</v>
      </c>
      <c r="F26" s="194">
        <v>107208</v>
      </c>
      <c r="G26" s="260">
        <f t="shared" si="4"/>
        <v>2.8976187505398876</v>
      </c>
      <c r="H26" s="194">
        <v>92121</v>
      </c>
      <c r="I26" s="197">
        <f t="shared" si="5"/>
        <v>-15.009687240520343</v>
      </c>
      <c r="J26" s="199">
        <f t="shared" si="1"/>
        <v>311882</v>
      </c>
      <c r="K26" s="200">
        <f t="shared" si="6"/>
        <v>-6.0652972712487152</v>
      </c>
      <c r="L26" s="20"/>
    </row>
    <row r="27" spans="1:12" s="19" customFormat="1" ht="12" hidden="1" customHeight="1">
      <c r="A27" s="1006">
        <v>7</v>
      </c>
      <c r="B27" s="185">
        <v>51214</v>
      </c>
      <c r="C27" s="208">
        <f t="shared" si="2"/>
        <v>7.6263528422822358</v>
      </c>
      <c r="D27" s="187">
        <v>82950</v>
      </c>
      <c r="E27" s="261">
        <f t="shared" si="3"/>
        <v>-10.749830537652915</v>
      </c>
      <c r="F27" s="187">
        <v>121065</v>
      </c>
      <c r="G27" s="245">
        <f t="shared" si="4"/>
        <v>-1.7074240062353807</v>
      </c>
      <c r="H27" s="187">
        <v>118716</v>
      </c>
      <c r="I27" s="261">
        <f t="shared" si="5"/>
        <v>-9.9620025634997056</v>
      </c>
      <c r="J27" s="262">
        <f t="shared" si="1"/>
        <v>373945</v>
      </c>
      <c r="K27" s="263">
        <f t="shared" si="6"/>
        <v>-5.4608198814294244</v>
      </c>
      <c r="L27" s="20"/>
    </row>
    <row r="28" spans="1:12" s="19" customFormat="1" ht="12" hidden="1" customHeight="1">
      <c r="A28" s="1007">
        <v>8</v>
      </c>
      <c r="B28" s="193">
        <v>48452</v>
      </c>
      <c r="C28" s="196">
        <f t="shared" si="2"/>
        <v>7.9349521051459204</v>
      </c>
      <c r="D28" s="194">
        <v>70170</v>
      </c>
      <c r="E28" s="197">
        <f t="shared" si="3"/>
        <v>-13.926131275836262</v>
      </c>
      <c r="F28" s="194">
        <v>100083</v>
      </c>
      <c r="G28" s="197">
        <f t="shared" si="4"/>
        <v>-15.28799356722671</v>
      </c>
      <c r="H28" s="194">
        <v>105143</v>
      </c>
      <c r="I28" s="197">
        <f t="shared" si="5"/>
        <v>-16.441099570058249</v>
      </c>
      <c r="J28" s="199">
        <f t="shared" si="1"/>
        <v>323848</v>
      </c>
      <c r="K28" s="200">
        <f t="shared" si="6"/>
        <v>-12.565437958470692</v>
      </c>
      <c r="L28" s="20"/>
    </row>
    <row r="29" spans="1:12" s="19" customFormat="1" ht="12" hidden="1" customHeight="1">
      <c r="A29" s="1007">
        <v>9</v>
      </c>
      <c r="B29" s="193">
        <v>38207</v>
      </c>
      <c r="C29" s="196">
        <f t="shared" si="2"/>
        <v>-18.216066956354215</v>
      </c>
      <c r="D29" s="194">
        <v>56442</v>
      </c>
      <c r="E29" s="197">
        <f t="shared" si="3"/>
        <v>-31.843211128821913</v>
      </c>
      <c r="F29" s="194">
        <v>86510</v>
      </c>
      <c r="G29" s="197">
        <f t="shared" si="4"/>
        <v>-25.336808582253788</v>
      </c>
      <c r="H29" s="194">
        <v>76880</v>
      </c>
      <c r="I29" s="197">
        <f t="shared" si="5"/>
        <v>-36.309637226718806</v>
      </c>
      <c r="J29" s="199">
        <f t="shared" si="1"/>
        <v>258039</v>
      </c>
      <c r="K29" s="200">
        <f t="shared" si="6"/>
        <v>-29.517761297988287</v>
      </c>
      <c r="L29" s="20"/>
    </row>
    <row r="30" spans="1:12" s="19" customFormat="1" ht="21" customHeight="1">
      <c r="A30" s="1006">
        <v>10</v>
      </c>
      <c r="B30" s="185">
        <v>50086</v>
      </c>
      <c r="C30" s="266">
        <f t="shared" si="2"/>
        <v>-2.147113412132462</v>
      </c>
      <c r="D30" s="187">
        <v>76663</v>
      </c>
      <c r="E30" s="267">
        <f t="shared" si="3"/>
        <v>-15.189229254477665</v>
      </c>
      <c r="F30" s="187">
        <v>113703</v>
      </c>
      <c r="G30" s="267">
        <f t="shared" si="4"/>
        <v>-13.82937605626331</v>
      </c>
      <c r="H30" s="187">
        <v>117821</v>
      </c>
      <c r="I30" s="267">
        <f t="shared" si="5"/>
        <v>-9.5438073887541108</v>
      </c>
      <c r="J30" s="268">
        <f t="shared" si="1"/>
        <v>358273</v>
      </c>
      <c r="K30" s="269">
        <f t="shared" si="6"/>
        <v>-11.270465920882856</v>
      </c>
      <c r="L30" s="20"/>
    </row>
    <row r="31" spans="1:12" s="19" customFormat="1" ht="21" customHeight="1">
      <c r="A31" s="1007">
        <v>11</v>
      </c>
      <c r="B31" s="193">
        <v>53766</v>
      </c>
      <c r="C31" s="196">
        <f t="shared" si="2"/>
        <v>5.761551625784378</v>
      </c>
      <c r="D31" s="194">
        <v>86806</v>
      </c>
      <c r="E31" s="197">
        <f t="shared" si="3"/>
        <v>-0.54877699490175624</v>
      </c>
      <c r="F31" s="194">
        <v>111691</v>
      </c>
      <c r="G31" s="197">
        <f t="shared" si="4"/>
        <v>-2.4575346054757419</v>
      </c>
      <c r="H31" s="194">
        <v>126016</v>
      </c>
      <c r="I31" s="197">
        <f t="shared" si="5"/>
        <v>1.0415580875101194</v>
      </c>
      <c r="J31" s="199">
        <f t="shared" si="1"/>
        <v>378279</v>
      </c>
      <c r="K31" s="200">
        <f t="shared" si="6"/>
        <v>0.24778451492537545</v>
      </c>
      <c r="L31" s="20"/>
    </row>
    <row r="32" spans="1:12" s="19" customFormat="1" ht="21" customHeight="1">
      <c r="A32" s="1007">
        <v>12</v>
      </c>
      <c r="B32" s="193">
        <v>53272</v>
      </c>
      <c r="C32" s="196">
        <f t="shared" si="2"/>
        <v>-8.8588537211291669</v>
      </c>
      <c r="D32" s="194">
        <v>96369</v>
      </c>
      <c r="E32" s="197">
        <f t="shared" si="3"/>
        <v>10.612582211356347</v>
      </c>
      <c r="F32" s="194">
        <v>126721</v>
      </c>
      <c r="G32" s="197">
        <f t="shared" si="4"/>
        <v>11.076925773991086</v>
      </c>
      <c r="H32" s="194">
        <v>150650</v>
      </c>
      <c r="I32" s="197">
        <f t="shared" si="5"/>
        <v>59.613917613154776</v>
      </c>
      <c r="J32" s="199">
        <f t="shared" si="1"/>
        <v>427012</v>
      </c>
      <c r="K32" s="200">
        <f t="shared" si="6"/>
        <v>20.61088969921563</v>
      </c>
      <c r="L32" s="20"/>
    </row>
    <row r="33" spans="1:12" s="19" customFormat="1" ht="21" customHeight="1">
      <c r="A33" s="1006" t="s">
        <v>444</v>
      </c>
      <c r="B33" s="185">
        <v>48166</v>
      </c>
      <c r="C33" s="266">
        <f t="shared" si="2"/>
        <v>12.647925534402926</v>
      </c>
      <c r="D33" s="187">
        <v>70445</v>
      </c>
      <c r="E33" s="267">
        <f t="shared" si="3"/>
        <v>6.1094458419316489</v>
      </c>
      <c r="F33" s="187">
        <v>89266</v>
      </c>
      <c r="G33" s="267">
        <f t="shared" si="4"/>
        <v>-7.0407281285471797</v>
      </c>
      <c r="H33" s="187">
        <v>116613</v>
      </c>
      <c r="I33" s="267">
        <f t="shared" si="5"/>
        <v>40.68234187064941</v>
      </c>
      <c r="J33" s="268">
        <f t="shared" si="1"/>
        <v>324490</v>
      </c>
      <c r="K33" s="269">
        <f t="shared" si="6"/>
        <v>12.644715602381407</v>
      </c>
      <c r="L33" s="20"/>
    </row>
    <row r="34" spans="1:12" s="19" customFormat="1" ht="21" customHeight="1">
      <c r="A34" s="1007">
        <v>2</v>
      </c>
      <c r="B34" s="193">
        <v>39738</v>
      </c>
      <c r="C34" s="196">
        <f t="shared" si="2"/>
        <v>-7.4913865350591298</v>
      </c>
      <c r="D34" s="194">
        <v>50148</v>
      </c>
      <c r="E34" s="197">
        <f t="shared" si="3"/>
        <v>-21.567768776001749</v>
      </c>
      <c r="F34" s="194">
        <v>82731</v>
      </c>
      <c r="G34" s="197">
        <f t="shared" si="4"/>
        <v>-6.9800649883628108</v>
      </c>
      <c r="H34" s="194">
        <v>70179</v>
      </c>
      <c r="I34" s="197">
        <f t="shared" si="5"/>
        <v>-21.557910267587687</v>
      </c>
      <c r="J34" s="199">
        <f t="shared" si="1"/>
        <v>242796</v>
      </c>
      <c r="K34" s="200">
        <f t="shared" si="6"/>
        <v>-14.897703812491459</v>
      </c>
      <c r="L34" s="20"/>
    </row>
    <row r="35" spans="1:12" s="19" customFormat="1" ht="21" customHeight="1">
      <c r="A35" s="1007">
        <v>3</v>
      </c>
      <c r="B35" s="193">
        <v>48863</v>
      </c>
      <c r="C35" s="196">
        <f t="shared" si="2"/>
        <v>-2.2994021554395894</v>
      </c>
      <c r="D35" s="194">
        <v>67314</v>
      </c>
      <c r="E35" s="197">
        <f t="shared" si="3"/>
        <v>-14.931314688672925</v>
      </c>
      <c r="F35" s="194">
        <v>107906</v>
      </c>
      <c r="G35" s="197">
        <f t="shared" si="4"/>
        <v>-2.8057754839174609</v>
      </c>
      <c r="H35" s="194">
        <v>105452</v>
      </c>
      <c r="I35" s="197">
        <f t="shared" si="5"/>
        <v>-8.2132163498363617</v>
      </c>
      <c r="J35" s="199">
        <f t="shared" si="1"/>
        <v>329535</v>
      </c>
      <c r="K35" s="200">
        <f t="shared" si="6"/>
        <v>-7.186573196526691</v>
      </c>
      <c r="L35" s="20"/>
    </row>
    <row r="36" spans="1:12" s="19" customFormat="1" ht="21" customHeight="1">
      <c r="A36" s="1006">
        <v>4</v>
      </c>
      <c r="B36" s="185">
        <v>52034</v>
      </c>
      <c r="C36" s="266">
        <f t="shared" si="2"/>
        <v>25.546494233460404</v>
      </c>
      <c r="D36" s="187">
        <v>81925</v>
      </c>
      <c r="E36" s="267">
        <f t="shared" si="3"/>
        <v>16.314563988982588</v>
      </c>
      <c r="F36" s="187">
        <v>105851</v>
      </c>
      <c r="G36" s="267">
        <f t="shared" si="4"/>
        <v>23.618718394898796</v>
      </c>
      <c r="H36" s="187">
        <v>119241</v>
      </c>
      <c r="I36" s="267">
        <f t="shared" si="5"/>
        <v>6.4803900557222516</v>
      </c>
      <c r="J36" s="268">
        <v>359051</v>
      </c>
      <c r="K36" s="269">
        <f t="shared" si="6"/>
        <v>16.013389727003368</v>
      </c>
      <c r="L36" s="20"/>
    </row>
    <row r="37" spans="1:12" s="19" customFormat="1" ht="21" customHeight="1">
      <c r="A37" s="1007">
        <v>5</v>
      </c>
      <c r="B37" s="193">
        <v>51168</v>
      </c>
      <c r="C37" s="196">
        <f t="shared" si="2"/>
        <v>47.313871134911032</v>
      </c>
      <c r="D37" s="194">
        <v>83836</v>
      </c>
      <c r="E37" s="197">
        <f t="shared" si="3"/>
        <v>48.793127928439596</v>
      </c>
      <c r="F37" s="194">
        <v>107011</v>
      </c>
      <c r="G37" s="197">
        <f t="shared" si="4"/>
        <v>36.227769786004352</v>
      </c>
      <c r="H37" s="194">
        <v>121743</v>
      </c>
      <c r="I37" s="197">
        <f t="shared" si="5"/>
        <v>18.254492472073824</v>
      </c>
      <c r="J37" s="199">
        <v>363758</v>
      </c>
      <c r="K37" s="200">
        <f t="shared" si="6"/>
        <v>33.449506752121394</v>
      </c>
      <c r="L37" s="20"/>
    </row>
    <row r="38" spans="1:12" s="19" customFormat="1" ht="21" customHeight="1">
      <c r="A38" s="1007">
        <v>6</v>
      </c>
      <c r="B38" s="193">
        <v>53076</v>
      </c>
      <c r="C38" s="196">
        <f t="shared" si="2"/>
        <v>17.155218082288549</v>
      </c>
      <c r="D38" s="194">
        <v>85912</v>
      </c>
      <c r="E38" s="197">
        <f t="shared" si="3"/>
        <v>27.752085532870385</v>
      </c>
      <c r="F38" s="194">
        <v>114481</v>
      </c>
      <c r="G38" s="197">
        <f t="shared" si="4"/>
        <v>6.7840086560704504</v>
      </c>
      <c r="H38" s="194">
        <v>124162</v>
      </c>
      <c r="I38" s="197">
        <f t="shared" si="5"/>
        <v>34.781428773026789</v>
      </c>
      <c r="J38" s="199">
        <v>377631</v>
      </c>
      <c r="K38" s="200">
        <f t="shared" si="6"/>
        <v>21.081370518337074</v>
      </c>
      <c r="L38" s="20"/>
    </row>
    <row r="39" spans="1:12" s="19" customFormat="1" ht="21" customHeight="1">
      <c r="A39" s="1006">
        <v>7</v>
      </c>
      <c r="B39" s="185">
        <v>54038</v>
      </c>
      <c r="C39" s="266">
        <f t="shared" si="2"/>
        <v>5.5141172335689381</v>
      </c>
      <c r="D39" s="187">
        <v>90379</v>
      </c>
      <c r="E39" s="267">
        <f t="shared" si="3"/>
        <v>8.9559975889089714</v>
      </c>
      <c r="F39" s="187">
        <v>113364</v>
      </c>
      <c r="G39" s="267">
        <f t="shared" si="4"/>
        <v>-6.3610457192417318</v>
      </c>
      <c r="H39" s="187">
        <v>133497</v>
      </c>
      <c r="I39" s="267">
        <f t="shared" si="5"/>
        <v>12.450722733245723</v>
      </c>
      <c r="J39" s="268">
        <v>391278</v>
      </c>
      <c r="K39" s="269">
        <f t="shared" si="6"/>
        <v>4.6351736217892903</v>
      </c>
      <c r="L39" s="20"/>
    </row>
    <row r="40" spans="1:12" s="19" customFormat="1" ht="21" customHeight="1">
      <c r="A40" s="1007">
        <v>8</v>
      </c>
      <c r="B40" s="193">
        <v>54982</v>
      </c>
      <c r="C40" s="196">
        <f t="shared" si="2"/>
        <v>13.47725584083217</v>
      </c>
      <c r="D40" s="194">
        <v>93068</v>
      </c>
      <c r="E40" s="197">
        <f t="shared" si="3"/>
        <v>32.632178993872031</v>
      </c>
      <c r="F40" s="194">
        <v>111544</v>
      </c>
      <c r="G40" s="197">
        <f t="shared" si="4"/>
        <v>11.451495258935074</v>
      </c>
      <c r="H40" s="194">
        <v>130969</v>
      </c>
      <c r="I40" s="197">
        <f t="shared" si="5"/>
        <v>24.562738365844616</v>
      </c>
      <c r="J40" s="199">
        <v>390563</v>
      </c>
      <c r="K40" s="200">
        <f t="shared" si="6"/>
        <v>20.60071391517009</v>
      </c>
      <c r="L40" s="20"/>
    </row>
    <row r="41" spans="1:12" s="19" customFormat="1" ht="21" customHeight="1">
      <c r="A41" s="1007">
        <v>9</v>
      </c>
      <c r="B41" s="193">
        <v>47935</v>
      </c>
      <c r="C41" s="196">
        <f t="shared" si="2"/>
        <v>25.461302902609461</v>
      </c>
      <c r="D41" s="194">
        <v>82330</v>
      </c>
      <c r="E41" s="197">
        <f t="shared" si="3"/>
        <v>45.866553275929277</v>
      </c>
      <c r="F41" s="194">
        <v>105246</v>
      </c>
      <c r="G41" s="197">
        <f t="shared" si="4"/>
        <v>21.657611836781875</v>
      </c>
      <c r="H41" s="194">
        <v>119224</v>
      </c>
      <c r="I41" s="197">
        <f t="shared" si="5"/>
        <v>55.07804370447451</v>
      </c>
      <c r="J41" s="199">
        <v>354735</v>
      </c>
      <c r="K41" s="200">
        <f t="shared" si="6"/>
        <v>37.473405182937469</v>
      </c>
      <c r="L41" s="20"/>
    </row>
    <row r="42" spans="1:12" s="19" customFormat="1" ht="21" customHeight="1">
      <c r="A42" s="1006">
        <v>10</v>
      </c>
      <c r="B42" s="185">
        <v>52776</v>
      </c>
      <c r="C42" s="266">
        <f t="shared" si="2"/>
        <v>5.3707622888631512</v>
      </c>
      <c r="D42" s="187">
        <v>89358</v>
      </c>
      <c r="E42" s="267">
        <f t="shared" si="3"/>
        <v>16.559487627669146</v>
      </c>
      <c r="F42" s="187">
        <v>113956</v>
      </c>
      <c r="G42" s="267">
        <f t="shared" si="4"/>
        <v>0.22250952041722449</v>
      </c>
      <c r="H42" s="187">
        <v>130091</v>
      </c>
      <c r="I42" s="267">
        <f t="shared" si="5"/>
        <v>10.414102749085474</v>
      </c>
      <c r="J42" s="268">
        <v>386181</v>
      </c>
      <c r="K42" s="269">
        <f t="shared" si="6"/>
        <v>7.7895906194438425</v>
      </c>
      <c r="L42" s="20"/>
    </row>
    <row r="43" spans="1:12" s="19" customFormat="1" ht="21" customHeight="1">
      <c r="A43" s="1007">
        <v>11</v>
      </c>
      <c r="B43" s="193">
        <v>50727</v>
      </c>
      <c r="C43" s="196">
        <f t="shared" si="2"/>
        <v>-5.6522709519026932</v>
      </c>
      <c r="D43" s="194">
        <v>89386</v>
      </c>
      <c r="E43" s="197">
        <f t="shared" si="3"/>
        <v>2.9721447826187131</v>
      </c>
      <c r="F43" s="194">
        <v>109460</v>
      </c>
      <c r="G43" s="197">
        <f t="shared" si="4"/>
        <v>-1.9974751770509669</v>
      </c>
      <c r="H43" s="194">
        <v>126665</v>
      </c>
      <c r="I43" s="197">
        <f t="shared" si="5"/>
        <v>0.51501396648043762</v>
      </c>
      <c r="J43" s="199">
        <v>376238</v>
      </c>
      <c r="K43" s="200">
        <f t="shared" si="6"/>
        <v>-0.53954885150907517</v>
      </c>
      <c r="L43" s="20"/>
    </row>
    <row r="44" spans="1:12" s="19" customFormat="1" ht="21" customHeight="1">
      <c r="A44" s="1007">
        <v>12</v>
      </c>
      <c r="B44" s="193">
        <v>52350</v>
      </c>
      <c r="C44" s="196">
        <f t="shared" si="2"/>
        <v>-1.7307403514041142</v>
      </c>
      <c r="D44" s="194">
        <v>95303</v>
      </c>
      <c r="E44" s="197">
        <f t="shared" si="3"/>
        <v>-1.1061648455416129</v>
      </c>
      <c r="F44" s="194">
        <v>121790</v>
      </c>
      <c r="G44" s="197">
        <f t="shared" si="4"/>
        <v>-3.8912256058585393</v>
      </c>
      <c r="H44" s="194">
        <v>138153</v>
      </c>
      <c r="I44" s="197">
        <f t="shared" si="5"/>
        <v>-8.2953866578161275</v>
      </c>
      <c r="J44" s="199">
        <v>407596</v>
      </c>
      <c r="K44" s="200">
        <f t="shared" si="6"/>
        <v>-4.5469448165391118</v>
      </c>
      <c r="L44" s="20"/>
    </row>
    <row r="45" spans="1:12" s="19" customFormat="1" ht="21" customHeight="1">
      <c r="A45" s="1006" t="s">
        <v>457</v>
      </c>
      <c r="B45" s="185">
        <v>43936</v>
      </c>
      <c r="C45" s="266">
        <f t="shared" si="2"/>
        <v>-8.7821284723664021</v>
      </c>
      <c r="D45" s="187">
        <v>81045</v>
      </c>
      <c r="E45" s="267">
        <f t="shared" si="3"/>
        <v>15.047199943218104</v>
      </c>
      <c r="F45" s="187">
        <v>104796</v>
      </c>
      <c r="G45" s="267">
        <f t="shared" si="4"/>
        <v>17.397441355051193</v>
      </c>
      <c r="H45" s="187">
        <v>115735</v>
      </c>
      <c r="I45" s="267">
        <f t="shared" si="5"/>
        <v>-0.75291777074597555</v>
      </c>
      <c r="J45" s="268">
        <v>345512</v>
      </c>
      <c r="K45" s="269">
        <f t="shared" si="6"/>
        <v>6.4784739129094993</v>
      </c>
      <c r="L45" s="20"/>
    </row>
    <row r="46" spans="1:12" s="19" customFormat="1" ht="21" customHeight="1">
      <c r="A46" s="1007">
        <v>2</v>
      </c>
      <c r="B46" s="193">
        <v>45799</v>
      </c>
      <c r="C46" s="196">
        <f t="shared" si="2"/>
        <v>15.25240324123005</v>
      </c>
      <c r="D46" s="194">
        <v>82184</v>
      </c>
      <c r="E46" s="197">
        <f t="shared" si="3"/>
        <v>63.882906596474442</v>
      </c>
      <c r="F46" s="194">
        <v>97834</v>
      </c>
      <c r="G46" s="197">
        <f t="shared" si="4"/>
        <v>18.255551123520817</v>
      </c>
      <c r="H46" s="194">
        <v>114958</v>
      </c>
      <c r="I46" s="197">
        <f t="shared" si="5"/>
        <v>63.806836803032255</v>
      </c>
      <c r="J46" s="199">
        <v>340775</v>
      </c>
      <c r="K46" s="200">
        <f t="shared" si="6"/>
        <v>40.354453944875537</v>
      </c>
      <c r="L46" s="20"/>
    </row>
    <row r="47" spans="1:12" s="19" customFormat="1" ht="21" customHeight="1">
      <c r="A47" s="1007">
        <v>3</v>
      </c>
      <c r="B47" s="193">
        <v>51297</v>
      </c>
      <c r="C47" s="196">
        <f t="shared" si="2"/>
        <v>4.981274174733441</v>
      </c>
      <c r="D47" s="194">
        <v>89233</v>
      </c>
      <c r="E47" s="197">
        <f t="shared" si="3"/>
        <v>32.562319874023224</v>
      </c>
      <c r="F47" s="194">
        <v>113802</v>
      </c>
      <c r="G47" s="197">
        <f t="shared" si="4"/>
        <v>5.464014975997622</v>
      </c>
      <c r="H47" s="194">
        <v>135372</v>
      </c>
      <c r="I47" s="197">
        <f t="shared" si="5"/>
        <v>28.373098661002171</v>
      </c>
      <c r="J47" s="199">
        <v>389704</v>
      </c>
      <c r="K47" s="200">
        <f t="shared" si="6"/>
        <v>18.258758553719634</v>
      </c>
      <c r="L47" s="20"/>
    </row>
    <row r="48" spans="1:12" s="19" customFormat="1" ht="21" customHeight="1">
      <c r="A48" s="1006">
        <v>4</v>
      </c>
      <c r="B48" s="185">
        <v>49345</v>
      </c>
      <c r="C48" s="266">
        <f t="shared" si="2"/>
        <v>-5.1677749164008135</v>
      </c>
      <c r="D48" s="187">
        <v>83914</v>
      </c>
      <c r="E48" s="267">
        <f t="shared" si="3"/>
        <v>2.4278303326213058</v>
      </c>
      <c r="F48" s="187">
        <v>107589</v>
      </c>
      <c r="G48" s="267">
        <f t="shared" si="4"/>
        <v>1.641930638350142</v>
      </c>
      <c r="H48" s="187">
        <v>130549</v>
      </c>
      <c r="I48" s="267">
        <f t="shared" si="5"/>
        <v>9.4833153026224295</v>
      </c>
      <c r="J48" s="268">
        <v>371397</v>
      </c>
      <c r="K48" s="269">
        <f t="shared" si="6"/>
        <v>3.4385087355278232</v>
      </c>
      <c r="L48" s="20"/>
    </row>
    <row r="49" spans="1:12" s="19" customFormat="1" ht="21" customHeight="1">
      <c r="A49" s="1007">
        <v>5</v>
      </c>
      <c r="B49" s="193">
        <v>49622</v>
      </c>
      <c r="C49" s="196">
        <f t="shared" si="2"/>
        <v>-3.0214196372732927</v>
      </c>
      <c r="D49" s="194">
        <v>83570</v>
      </c>
      <c r="E49" s="197">
        <f t="shared" si="3"/>
        <v>-0.31728613006345441</v>
      </c>
      <c r="F49" s="194">
        <v>103560</v>
      </c>
      <c r="G49" s="197">
        <f t="shared" si="4"/>
        <v>-3.2249021128669009</v>
      </c>
      <c r="H49" s="194">
        <v>139418</v>
      </c>
      <c r="I49" s="197">
        <f t="shared" si="5"/>
        <v>14.518288525828993</v>
      </c>
      <c r="J49" s="199">
        <v>376170</v>
      </c>
      <c r="K49" s="200">
        <f t="shared" si="6"/>
        <v>3.4121586329372899</v>
      </c>
      <c r="L49" s="20"/>
    </row>
    <row r="50" spans="1:12" s="19" customFormat="1" ht="21" customHeight="1">
      <c r="A50" s="1007">
        <v>6</v>
      </c>
      <c r="B50" s="193">
        <v>50790</v>
      </c>
      <c r="C50" s="196">
        <f t="shared" si="2"/>
        <v>-4.3070314266335119</v>
      </c>
      <c r="D50" s="194">
        <v>84086</v>
      </c>
      <c r="E50" s="197">
        <f t="shared" si="3"/>
        <v>-2.1254306732470418</v>
      </c>
      <c r="F50" s="194">
        <v>112795</v>
      </c>
      <c r="G50" s="197">
        <f t="shared" si="4"/>
        <v>-1.4727334666887915</v>
      </c>
      <c r="H50" s="194">
        <v>136601</v>
      </c>
      <c r="I50" s="197">
        <f t="shared" si="5"/>
        <v>10.018363106264406</v>
      </c>
      <c r="J50" s="199">
        <v>384272</v>
      </c>
      <c r="K50" s="200">
        <f t="shared" si="6"/>
        <v>1.7585950305986531</v>
      </c>
      <c r="L50" s="20"/>
    </row>
    <row r="51" spans="1:12" s="19" customFormat="1" ht="21" customHeight="1">
      <c r="A51" s="1006">
        <v>7</v>
      </c>
      <c r="B51" s="185">
        <v>51111</v>
      </c>
      <c r="C51" s="266">
        <f t="shared" si="2"/>
        <v>-5.4165587179392238</v>
      </c>
      <c r="D51" s="187">
        <v>89398</v>
      </c>
      <c r="E51" s="267">
        <f t="shared" si="3"/>
        <v>-1.0854291372995983</v>
      </c>
      <c r="F51" s="187">
        <v>115885</v>
      </c>
      <c r="G51" s="267">
        <f t="shared" si="4"/>
        <v>2.2238100278748174</v>
      </c>
      <c r="H51" s="187">
        <v>141908</v>
      </c>
      <c r="I51" s="267">
        <f t="shared" si="5"/>
        <v>6.3005161164670476</v>
      </c>
      <c r="J51" s="268">
        <v>398302</v>
      </c>
      <c r="K51" s="269">
        <f t="shared" si="6"/>
        <v>1.7951430951906211</v>
      </c>
      <c r="L51" s="20"/>
    </row>
    <row r="52" spans="1:12" s="19" customFormat="1" ht="21" customHeight="1">
      <c r="A52" s="1007">
        <v>8</v>
      </c>
      <c r="B52" s="193">
        <v>49215</v>
      </c>
      <c r="C52" s="196">
        <f t="shared" si="2"/>
        <v>-10.488887272198177</v>
      </c>
      <c r="D52" s="194">
        <v>95518</v>
      </c>
      <c r="E52" s="197">
        <f t="shared" si="3"/>
        <v>2.6324837753040731</v>
      </c>
      <c r="F52" s="194">
        <v>106579</v>
      </c>
      <c r="G52" s="197">
        <f t="shared" si="4"/>
        <v>-4.4511582873126283</v>
      </c>
      <c r="H52" s="194">
        <v>150706</v>
      </c>
      <c r="I52" s="197">
        <f t="shared" si="5"/>
        <v>15.069978391833171</v>
      </c>
      <c r="J52" s="199">
        <v>402018</v>
      </c>
      <c r="K52" s="200">
        <f t="shared" si="6"/>
        <v>2.932945517112473</v>
      </c>
      <c r="L52" s="20"/>
    </row>
    <row r="53" spans="1:12" s="19" customFormat="1" ht="21" customHeight="1" thickBot="1">
      <c r="A53" s="1007">
        <v>9</v>
      </c>
      <c r="B53" s="193">
        <v>43754</v>
      </c>
      <c r="C53" s="196">
        <f t="shared" si="2"/>
        <v>-8.7222280171065041</v>
      </c>
      <c r="D53" s="194">
        <v>88826</v>
      </c>
      <c r="E53" s="197">
        <f t="shared" si="3"/>
        <v>7.8901979837240344</v>
      </c>
      <c r="F53" s="194">
        <v>83467</v>
      </c>
      <c r="G53" s="197">
        <f t="shared" si="4"/>
        <v>-20.69342302795356</v>
      </c>
      <c r="H53" s="194">
        <v>132900</v>
      </c>
      <c r="I53" s="197">
        <f t="shared" si="5"/>
        <v>11.470844796349722</v>
      </c>
      <c r="J53" s="199">
        <v>348947</v>
      </c>
      <c r="K53" s="200">
        <f t="shared" si="6"/>
        <v>-1.6316405203884554</v>
      </c>
      <c r="L53" s="20"/>
    </row>
    <row r="54" spans="1:12" ht="21" customHeight="1">
      <c r="A54" s="2629" t="s">
        <v>391</v>
      </c>
      <c r="B54" s="2676" t="s">
        <v>41</v>
      </c>
      <c r="C54" s="2677"/>
      <c r="D54" s="2677"/>
      <c r="E54" s="2677"/>
      <c r="F54" s="2677"/>
      <c r="G54" s="2677"/>
      <c r="H54" s="2677"/>
      <c r="I54" s="2677"/>
      <c r="J54" s="2677"/>
      <c r="K54" s="2678"/>
    </row>
    <row r="55" spans="1:12" ht="21" customHeight="1" thickBot="1">
      <c r="A55" s="2631"/>
      <c r="B55" s="2679" t="s">
        <v>105</v>
      </c>
      <c r="C55" s="2680"/>
      <c r="D55" s="2680"/>
      <c r="E55" s="2680"/>
      <c r="F55" s="2680"/>
      <c r="G55" s="2680"/>
      <c r="H55" s="2680"/>
      <c r="I55" s="2680"/>
      <c r="J55" s="2680"/>
      <c r="K55" s="2681"/>
    </row>
    <row r="56" spans="1:12" ht="15" customHeight="1">
      <c r="A56" s="95"/>
      <c r="B56" s="23"/>
      <c r="C56" s="23"/>
      <c r="D56" s="23"/>
      <c r="E56" s="23"/>
      <c r="F56" s="23"/>
      <c r="G56" s="23"/>
      <c r="H56" s="23"/>
      <c r="I56" s="23"/>
      <c r="J56" s="23"/>
      <c r="K56" s="23"/>
    </row>
    <row r="57" spans="1:12" ht="15" customHeight="1">
      <c r="A57" s="24"/>
      <c r="B57" s="24"/>
      <c r="E57" s="27"/>
      <c r="F57" s="24"/>
      <c r="G57" s="27"/>
      <c r="H57" s="24"/>
      <c r="I57" s="27"/>
      <c r="J57" s="3"/>
      <c r="K57" s="27"/>
    </row>
    <row r="58" spans="1:12" ht="15" customHeight="1">
      <c r="A58" s="24"/>
      <c r="B58" s="24"/>
      <c r="C58" s="27"/>
      <c r="D58" s="24"/>
      <c r="E58" s="27"/>
      <c r="F58" s="24"/>
      <c r="G58" s="27"/>
      <c r="H58" s="24"/>
      <c r="I58" s="27"/>
      <c r="J58" s="16"/>
      <c r="K58" s="27"/>
    </row>
    <row r="59" spans="1:12" ht="15" customHeight="1">
      <c r="A59" s="24"/>
      <c r="B59" s="24"/>
      <c r="C59" s="27"/>
      <c r="D59" s="24"/>
      <c r="E59" s="27"/>
      <c r="F59" s="24"/>
      <c r="G59" s="27"/>
      <c r="H59" s="24"/>
      <c r="I59" s="27"/>
      <c r="J59" s="16"/>
      <c r="K59" s="27"/>
    </row>
    <row r="60" spans="1:12" ht="15" customHeight="1">
      <c r="J60" s="3"/>
    </row>
    <row r="61" spans="1:12" ht="15" customHeight="1">
      <c r="F61" s="25"/>
      <c r="H61" s="25"/>
      <c r="J61" s="3"/>
    </row>
    <row r="62" spans="1:12" ht="15" customHeight="1">
      <c r="F62" s="25"/>
      <c r="H62" s="25"/>
      <c r="J62" s="25"/>
    </row>
    <row r="63" spans="1:12" ht="15" customHeight="1">
      <c r="A63" s="28"/>
      <c r="F63" s="25"/>
      <c r="H63" s="25"/>
      <c r="J63" s="25"/>
    </row>
    <row r="64" spans="1:12" ht="15" customHeight="1">
      <c r="A64" s="28"/>
      <c r="F64" s="25"/>
      <c r="H64" s="25"/>
      <c r="J64" s="25"/>
    </row>
    <row r="65" spans="1:15" ht="15" customHeight="1">
      <c r="A65" s="28"/>
      <c r="F65" s="25"/>
      <c r="H65" s="25"/>
      <c r="I65" s="29"/>
      <c r="J65" s="30"/>
      <c r="K65" s="30"/>
    </row>
    <row r="66" spans="1:15" ht="15" customHeight="1">
      <c r="A66" s="28"/>
      <c r="F66" s="25"/>
      <c r="H66" s="25"/>
      <c r="I66" s="30"/>
      <c r="J66" s="30"/>
      <c r="K66" s="30"/>
    </row>
    <row r="67" spans="1:15" ht="15" customHeight="1">
      <c r="A67" s="28"/>
      <c r="F67" s="25"/>
      <c r="H67" s="25"/>
      <c r="I67" s="30"/>
      <c r="J67" s="30"/>
      <c r="K67" s="30"/>
    </row>
    <row r="68" spans="1:15" ht="17.25" customHeight="1">
      <c r="A68" s="28"/>
    </row>
    <row r="72" spans="1:15" ht="17.25" customHeight="1">
      <c r="O72" s="3"/>
    </row>
    <row r="76" spans="1:15" ht="17.25" customHeight="1">
      <c r="G76" s="26"/>
      <c r="I76" s="26"/>
      <c r="K76" s="26"/>
    </row>
    <row r="80" spans="1:15" ht="17.25" customHeight="1">
      <c r="C80" s="26"/>
      <c r="E80" s="26"/>
      <c r="G80" s="26"/>
      <c r="I80" s="26"/>
      <c r="K80" s="26"/>
    </row>
  </sheetData>
  <mergeCells count="8">
    <mergeCell ref="B54:K54"/>
    <mergeCell ref="B55:K55"/>
    <mergeCell ref="A54:A55"/>
    <mergeCell ref="J4:K4"/>
    <mergeCell ref="B4:C4"/>
    <mergeCell ref="D4:E4"/>
    <mergeCell ref="F4:G4"/>
    <mergeCell ref="H4:I4"/>
  </mergeCells>
  <phoneticPr fontId="3"/>
  <printOptions horizontalCentered="1" gridLinesSet="0"/>
  <pageMargins left="0.70866141732283472" right="0.70866141732283472" top="0.74803149606299213" bottom="0.74803149606299213" header="0.31496062992125984" footer="0.31496062992125984"/>
  <pageSetup paperSize="9" scale="84"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S108"/>
  <sheetViews>
    <sheetView topLeftCell="A30" zoomScaleNormal="100" zoomScaleSheetLayoutView="95" workbookViewId="0">
      <selection activeCell="G10" sqref="G10"/>
    </sheetView>
  </sheetViews>
  <sheetFormatPr defaultColWidth="9" defaultRowHeight="13.2"/>
  <cols>
    <col min="1" max="1" width="13.6640625" style="74" customWidth="1"/>
    <col min="2" max="11" width="15.6640625" style="74" customWidth="1"/>
    <col min="12" max="13" width="3.88671875" style="74" customWidth="1"/>
    <col min="14" max="14" width="7.21875" style="18" customWidth="1"/>
    <col min="15" max="15" width="13" style="18" customWidth="1"/>
    <col min="16" max="16" width="13.109375" style="18" customWidth="1"/>
    <col min="17" max="17" width="11.33203125" style="18" bestFit="1" customWidth="1"/>
    <col min="18" max="18" width="14.21875" style="18" bestFit="1" customWidth="1"/>
    <col min="19" max="16384" width="9" style="18"/>
  </cols>
  <sheetData>
    <row r="1" spans="1:17" s="1322" customFormat="1" ht="17.25" customHeight="1">
      <c r="A1" s="1320"/>
      <c r="B1" s="1320"/>
      <c r="C1" s="1320"/>
      <c r="D1" s="1321"/>
      <c r="E1" s="1321"/>
      <c r="F1" s="1321"/>
      <c r="G1" s="1321"/>
      <c r="H1" s="1321"/>
      <c r="I1" s="1321"/>
      <c r="J1" s="1321"/>
      <c r="K1" s="1321"/>
      <c r="L1" s="1321"/>
      <c r="M1" s="1321"/>
    </row>
    <row r="2" spans="1:17" s="1322" customFormat="1" ht="17.25" customHeight="1">
      <c r="A2" s="1327" t="s">
        <v>71</v>
      </c>
      <c r="B2" s="1320"/>
      <c r="C2" s="1320"/>
      <c r="D2" s="1321"/>
      <c r="E2" s="1321"/>
      <c r="F2" s="1321"/>
      <c r="G2" s="1321"/>
      <c r="H2" s="1321"/>
      <c r="I2" s="1321"/>
      <c r="J2" s="1321"/>
      <c r="K2" s="1321"/>
      <c r="L2" s="1321"/>
      <c r="M2" s="1321"/>
    </row>
    <row r="3" spans="1:17" s="1322" customFormat="1" ht="17.25" customHeight="1" thickBot="1">
      <c r="A3" s="1328" t="s">
        <v>19</v>
      </c>
      <c r="B3" s="1323"/>
      <c r="C3" s="1323"/>
      <c r="D3" s="1321"/>
      <c r="E3" s="1321"/>
      <c r="F3" s="1321"/>
      <c r="G3" s="1321"/>
      <c r="H3" s="1321"/>
      <c r="I3" s="1321"/>
      <c r="J3" s="1321"/>
      <c r="K3" s="1324" t="s">
        <v>81</v>
      </c>
      <c r="L3" s="1324"/>
      <c r="M3" s="1321"/>
    </row>
    <row r="4" spans="1:17" ht="20.25" customHeight="1">
      <c r="A4" s="1077"/>
      <c r="B4" s="2687" t="s">
        <v>110</v>
      </c>
      <c r="C4" s="2688"/>
      <c r="D4" s="2689" t="s">
        <v>112</v>
      </c>
      <c r="E4" s="2688"/>
      <c r="F4" s="2689" t="s">
        <v>33</v>
      </c>
      <c r="G4" s="2687"/>
      <c r="H4" s="2689" t="s">
        <v>34</v>
      </c>
      <c r="I4" s="2688"/>
      <c r="J4" s="2687" t="s">
        <v>79</v>
      </c>
      <c r="K4" s="2690"/>
      <c r="L4" s="103"/>
      <c r="N4" s="3"/>
      <c r="O4" s="3"/>
    </row>
    <row r="5" spans="1:17" ht="13.8" thickBot="1">
      <c r="A5" s="1078"/>
      <c r="B5" s="1094" t="s">
        <v>1</v>
      </c>
      <c r="C5" s="1253" t="s">
        <v>120</v>
      </c>
      <c r="D5" s="1253" t="s">
        <v>1</v>
      </c>
      <c r="E5" s="1253" t="s">
        <v>120</v>
      </c>
      <c r="F5" s="1253" t="s">
        <v>1</v>
      </c>
      <c r="G5" s="1253" t="s">
        <v>120</v>
      </c>
      <c r="H5" s="1253" t="s">
        <v>19</v>
      </c>
      <c r="I5" s="1253" t="s">
        <v>120</v>
      </c>
      <c r="J5" s="1094" t="s">
        <v>1</v>
      </c>
      <c r="K5" s="1260" t="s">
        <v>120</v>
      </c>
      <c r="L5" s="115"/>
      <c r="M5" s="115"/>
      <c r="N5" s="3"/>
      <c r="O5" s="3"/>
      <c r="P5" s="3"/>
      <c r="Q5" s="3"/>
    </row>
    <row r="6" spans="1:17" s="113" customFormat="1" hidden="1">
      <c r="A6" s="1429" t="s">
        <v>434</v>
      </c>
      <c r="B6" s="1430">
        <f>SUM(B12:B23)</f>
        <v>338263</v>
      </c>
      <c r="C6" s="1683">
        <v>-54.4</v>
      </c>
      <c r="D6" s="1431">
        <f>SUM(D12:D23)</f>
        <v>379118.5</v>
      </c>
      <c r="E6" s="1683">
        <v>-54.4</v>
      </c>
      <c r="F6" s="1754">
        <f>SUM(F12:F23)</f>
        <v>9908</v>
      </c>
      <c r="G6" s="1683">
        <v>-55</v>
      </c>
      <c r="H6" s="1760">
        <f>SUM(H12:H23)</f>
        <v>651260</v>
      </c>
      <c r="I6" s="1683">
        <v>-51.6</v>
      </c>
      <c r="J6" s="1791">
        <f>SUM(J12:J23)</f>
        <v>1378549.5</v>
      </c>
      <c r="K6" s="1768">
        <v>-54.9</v>
      </c>
      <c r="L6" s="1711"/>
    </row>
    <row r="7" spans="1:17" s="3" customFormat="1" hidden="1">
      <c r="A7" s="2108" t="s">
        <v>435</v>
      </c>
      <c r="B7" s="2109">
        <f>SUM(B24:B35)</f>
        <v>385086</v>
      </c>
      <c r="C7" s="2205">
        <f>(B7/B6-1)*100</f>
        <v>13.842187883392508</v>
      </c>
      <c r="D7" s="2206">
        <f>SUM(D24:D35)</f>
        <v>394826</v>
      </c>
      <c r="E7" s="2207">
        <f>(D7/D6-1)*100</f>
        <v>4.1431636810126626</v>
      </c>
      <c r="F7" s="2206">
        <f>SUM(F24:F35)</f>
        <v>17888.5</v>
      </c>
      <c r="G7" s="2208">
        <f>(F7/F6-1)*100</f>
        <v>80.546023415421871</v>
      </c>
      <c r="H7" s="2209">
        <f>SUM(H24:H35)</f>
        <v>769290.5</v>
      </c>
      <c r="I7" s="2210">
        <f>(H7/H6-1)*100</f>
        <v>18.123406934250518</v>
      </c>
      <c r="J7" s="2211">
        <f>SUM(J24:J35)</f>
        <v>1567091</v>
      </c>
      <c r="K7" s="2212">
        <f>(J7/J6-1)*100</f>
        <v>13.676803045519947</v>
      </c>
      <c r="L7" s="1712"/>
    </row>
    <row r="8" spans="1:17" s="3" customFormat="1" ht="13.8" hidden="1" thickBot="1">
      <c r="A8" s="1871" t="s">
        <v>454</v>
      </c>
      <c r="B8" s="1872">
        <f>SUM(B36:B47)</f>
        <v>564710</v>
      </c>
      <c r="C8" s="1925">
        <f>(B8/B7-1)*100</f>
        <v>46.645164976135199</v>
      </c>
      <c r="D8" s="2213">
        <f>SUM(D36:D47)</f>
        <v>581547</v>
      </c>
      <c r="E8" s="2214">
        <f>(D8/D7-1)*100</f>
        <v>47.291971653335892</v>
      </c>
      <c r="F8" s="2213">
        <f>SUM(F36:F47)</f>
        <v>24969.5</v>
      </c>
      <c r="G8" s="2215">
        <f>(F8/F7-1)*100</f>
        <v>39.584090337367584</v>
      </c>
      <c r="H8" s="2216">
        <f>SUM(H36:H47)</f>
        <v>1045445.5</v>
      </c>
      <c r="I8" s="2217">
        <f>(H8/H7-1)*100</f>
        <v>35.897362569796456</v>
      </c>
      <c r="J8" s="2218">
        <f>SUM(J36:J47)</f>
        <v>2216672</v>
      </c>
      <c r="K8" s="1926">
        <f>(J8/J7-1)*100</f>
        <v>41.451389868233555</v>
      </c>
      <c r="L8" s="1712"/>
    </row>
    <row r="9" spans="1:17" ht="12" hidden="1" customHeight="1" thickTop="1">
      <c r="A9" s="1007" t="s">
        <v>323</v>
      </c>
      <c r="B9" s="2147">
        <v>56967</v>
      </c>
      <c r="C9" s="2148">
        <v>-1.9517736355656568</v>
      </c>
      <c r="D9" s="159">
        <v>67809</v>
      </c>
      <c r="E9" s="2149">
        <v>-1.049928132091027</v>
      </c>
      <c r="F9" s="2150">
        <v>1504</v>
      </c>
      <c r="G9" s="2149">
        <v>9.8612125639152559</v>
      </c>
      <c r="H9" s="159">
        <v>105632</v>
      </c>
      <c r="I9" s="2149">
        <v>7.5934281960133188</v>
      </c>
      <c r="J9" s="2151">
        <v>231912</v>
      </c>
      <c r="K9" s="2138">
        <v>-2.0043903479952898</v>
      </c>
      <c r="L9" s="73"/>
      <c r="M9" s="73"/>
      <c r="N9" s="3"/>
      <c r="O9" s="3"/>
    </row>
    <row r="10" spans="1:17" ht="12" hidden="1" customHeight="1">
      <c r="A10" s="1007">
        <v>2</v>
      </c>
      <c r="B10" s="2152">
        <v>44963</v>
      </c>
      <c r="C10" s="1595">
        <v>-9.66568891389079</v>
      </c>
      <c r="D10" s="1596">
        <v>59229</v>
      </c>
      <c r="E10" s="1597">
        <v>0.78101071975498204</v>
      </c>
      <c r="F10" s="1598">
        <v>991</v>
      </c>
      <c r="G10" s="1597">
        <v>3.5527690700104531</v>
      </c>
      <c r="H10" s="1596">
        <v>80262</v>
      </c>
      <c r="I10" s="1597">
        <v>0.58777085709271759</v>
      </c>
      <c r="J10" s="1599">
        <v>185445</v>
      </c>
      <c r="K10" s="1600">
        <v>-6.4231432983136045</v>
      </c>
      <c r="L10" s="73"/>
      <c r="M10" s="73"/>
      <c r="N10" s="3"/>
      <c r="O10" s="3"/>
    </row>
    <row r="11" spans="1:17" ht="12" hidden="1" customHeight="1">
      <c r="A11" s="1007">
        <v>3</v>
      </c>
      <c r="B11" s="2153">
        <v>37552</v>
      </c>
      <c r="C11" s="1595">
        <v>-54.323525476506141</v>
      </c>
      <c r="D11" s="1596">
        <v>46238</v>
      </c>
      <c r="E11" s="1597">
        <v>-41.495694863570506</v>
      </c>
      <c r="F11" s="1598">
        <v>1301</v>
      </c>
      <c r="G11" s="1597">
        <v>-46.372629843363569</v>
      </c>
      <c r="H11" s="1596">
        <v>73467.5</v>
      </c>
      <c r="I11" s="1597">
        <v>-41.032823529883899</v>
      </c>
      <c r="J11" s="1599">
        <v>158558.5</v>
      </c>
      <c r="K11" s="1600">
        <v>-47.042133564903722</v>
      </c>
      <c r="L11" s="73"/>
      <c r="M11" s="73"/>
      <c r="N11" s="3"/>
      <c r="O11" s="3"/>
    </row>
    <row r="12" spans="1:17" ht="12" hidden="1" customHeight="1">
      <c r="A12" s="1434" t="s">
        <v>398</v>
      </c>
      <c r="B12" s="1588">
        <v>16432</v>
      </c>
      <c r="C12" s="1589">
        <v>-78.379800797336955</v>
      </c>
      <c r="D12" s="1590">
        <v>16445</v>
      </c>
      <c r="E12" s="1591">
        <v>-78.036874545078163</v>
      </c>
      <c r="F12" s="1592">
        <v>237</v>
      </c>
      <c r="G12" s="1591">
        <v>-89.677700348432055</v>
      </c>
      <c r="H12" s="1590">
        <v>35157.5</v>
      </c>
      <c r="I12" s="1591">
        <v>-74.914377452729212</v>
      </c>
      <c r="J12" s="1593">
        <f t="shared" ref="J12:J44" si="0">B12+D12+F12+H12</f>
        <v>68271.5</v>
      </c>
      <c r="K12" s="1594">
        <v>-77.539646899555706</v>
      </c>
      <c r="L12" s="73"/>
      <c r="M12" s="73"/>
      <c r="N12" s="3"/>
      <c r="O12" s="3"/>
    </row>
    <row r="13" spans="1:17" ht="12" hidden="1" customHeight="1">
      <c r="A13" s="1007">
        <v>5</v>
      </c>
      <c r="B13" s="1601">
        <v>14804</v>
      </c>
      <c r="C13" s="1595">
        <v>-82.712474017329569</v>
      </c>
      <c r="D13" s="1596">
        <v>10282</v>
      </c>
      <c r="E13" s="1597">
        <v>-87.772842677321734</v>
      </c>
      <c r="F13" s="1598">
        <v>88</v>
      </c>
      <c r="G13" s="1597">
        <v>-95.684158901422265</v>
      </c>
      <c r="H13" s="1596">
        <v>29819</v>
      </c>
      <c r="I13" s="1597">
        <v>-81.451981600644416</v>
      </c>
      <c r="J13" s="1599">
        <f t="shared" si="0"/>
        <v>54993</v>
      </c>
      <c r="K13" s="1600">
        <v>-84.196641789972503</v>
      </c>
      <c r="L13" s="73"/>
      <c r="M13" s="73"/>
      <c r="N13" s="3"/>
      <c r="O13" s="3"/>
    </row>
    <row r="14" spans="1:17" ht="12" hidden="1" customHeight="1">
      <c r="A14" s="1007">
        <v>6</v>
      </c>
      <c r="B14" s="1601">
        <v>21092</v>
      </c>
      <c r="C14" s="1595">
        <v>-56.88647234373083</v>
      </c>
      <c r="D14" s="1596">
        <v>25394.5</v>
      </c>
      <c r="E14" s="1597">
        <v>-57.90734294712415</v>
      </c>
      <c r="F14" s="1598">
        <v>72</v>
      </c>
      <c r="G14" s="1597">
        <v>-93.484162895927597</v>
      </c>
      <c r="H14" s="1596">
        <v>41316.5</v>
      </c>
      <c r="I14" s="1597">
        <v>-50.198283551505504</v>
      </c>
      <c r="J14" s="1599">
        <f t="shared" si="0"/>
        <v>87875</v>
      </c>
      <c r="K14" s="1600">
        <v>-56.391958751631435</v>
      </c>
      <c r="L14" s="73"/>
      <c r="M14" s="73"/>
      <c r="N14" s="3"/>
      <c r="O14" s="3"/>
    </row>
    <row r="15" spans="1:17" ht="12" hidden="1" customHeight="1">
      <c r="A15" s="1434" t="s">
        <v>450</v>
      </c>
      <c r="B15" s="1588">
        <v>28092</v>
      </c>
      <c r="C15" s="1589">
        <v>-52.375139863696461</v>
      </c>
      <c r="D15" s="1590">
        <v>35788.5</v>
      </c>
      <c r="E15" s="1591">
        <v>-43.680512388760803</v>
      </c>
      <c r="F15" s="1592">
        <v>779</v>
      </c>
      <c r="G15" s="1591">
        <v>-57.869118442401302</v>
      </c>
      <c r="H15" s="1590">
        <v>56629.5</v>
      </c>
      <c r="I15" s="1591">
        <v>-45.210601934045094</v>
      </c>
      <c r="J15" s="1593">
        <f t="shared" si="0"/>
        <v>121289</v>
      </c>
      <c r="K15" s="1594">
        <v>-48.885536202689551</v>
      </c>
      <c r="L15" s="73"/>
      <c r="M15" s="73"/>
      <c r="N15" s="3"/>
      <c r="O15" s="3"/>
    </row>
    <row r="16" spans="1:17" ht="12" hidden="1" customHeight="1">
      <c r="A16" s="1007">
        <v>8</v>
      </c>
      <c r="B16" s="1601">
        <v>33034</v>
      </c>
      <c r="C16" s="1595">
        <v>-61.995812337497981</v>
      </c>
      <c r="D16" s="1596">
        <v>36946.5</v>
      </c>
      <c r="E16" s="1597">
        <v>-58.581085625882821</v>
      </c>
      <c r="F16" s="1598">
        <v>1446</v>
      </c>
      <c r="G16" s="1597">
        <v>-62.654958677685954</v>
      </c>
      <c r="H16" s="1596">
        <v>64668.5</v>
      </c>
      <c r="I16" s="1597">
        <v>-60.259758615603957</v>
      </c>
      <c r="J16" s="1599">
        <f t="shared" si="0"/>
        <v>136095</v>
      </c>
      <c r="K16" s="1600">
        <v>-61.880393590293004</v>
      </c>
      <c r="L16" s="73"/>
      <c r="M16" s="73"/>
      <c r="N16" s="3"/>
      <c r="O16" s="3"/>
    </row>
    <row r="17" spans="1:15" ht="12" hidden="1" customHeight="1">
      <c r="A17" s="1007">
        <v>9</v>
      </c>
      <c r="B17" s="1601">
        <v>34121</v>
      </c>
      <c r="C17" s="1595">
        <v>-44.673433648981707</v>
      </c>
      <c r="D17" s="1596">
        <v>38524.5</v>
      </c>
      <c r="E17" s="1597">
        <v>-41.59990298105857</v>
      </c>
      <c r="F17" s="1598">
        <v>996</v>
      </c>
      <c r="G17" s="1597">
        <v>-48.205928237129484</v>
      </c>
      <c r="H17" s="1596">
        <v>59333.5</v>
      </c>
      <c r="I17" s="1597">
        <v>-40.516601836628311</v>
      </c>
      <c r="J17" s="1599">
        <f t="shared" si="0"/>
        <v>132975</v>
      </c>
      <c r="K17" s="1600">
        <v>-44.236749020290326</v>
      </c>
      <c r="L17" s="73"/>
      <c r="M17" s="73"/>
      <c r="N17" s="3"/>
      <c r="O17" s="3"/>
    </row>
    <row r="18" spans="1:15" ht="12" hidden="1" customHeight="1">
      <c r="A18" s="1434" t="s">
        <v>451</v>
      </c>
      <c r="B18" s="1588">
        <v>38841</v>
      </c>
      <c r="C18" s="1589">
        <v>-33.489160587691359</v>
      </c>
      <c r="D18" s="1590">
        <v>44354.5</v>
      </c>
      <c r="E18" s="1591">
        <v>-35.584617395471774</v>
      </c>
      <c r="F18" s="1592">
        <v>1468</v>
      </c>
      <c r="G18" s="1591">
        <v>-6.0179257362355969</v>
      </c>
      <c r="H18" s="1590">
        <v>67018</v>
      </c>
      <c r="I18" s="1591">
        <v>-36.306483113871479</v>
      </c>
      <c r="J18" s="1593">
        <f t="shared" si="0"/>
        <v>151681.5</v>
      </c>
      <c r="K18" s="1594">
        <v>-38.121133373992613</v>
      </c>
      <c r="L18" s="73"/>
      <c r="M18" s="73"/>
      <c r="N18" s="3"/>
      <c r="O18" s="3"/>
    </row>
    <row r="19" spans="1:15" ht="12" hidden="1" customHeight="1">
      <c r="A19" s="1007">
        <v>11</v>
      </c>
      <c r="B19" s="1601">
        <v>42426</v>
      </c>
      <c r="C19" s="1595">
        <v>-33.578607884272159</v>
      </c>
      <c r="D19" s="1596">
        <v>46221.5</v>
      </c>
      <c r="E19" s="1597">
        <v>-43.654305636824652</v>
      </c>
      <c r="F19" s="1598">
        <v>1393</v>
      </c>
      <c r="G19" s="1597">
        <v>-10.705128205128201</v>
      </c>
      <c r="H19" s="1596">
        <v>78682</v>
      </c>
      <c r="I19" s="1597">
        <v>-35.185673333553005</v>
      </c>
      <c r="J19" s="1599">
        <f t="shared" si="0"/>
        <v>168722.5</v>
      </c>
      <c r="K19" s="1600">
        <v>-41.502529236167206</v>
      </c>
      <c r="L19" s="73"/>
      <c r="M19" s="73"/>
      <c r="N19" s="3"/>
      <c r="O19" s="3"/>
    </row>
    <row r="20" spans="1:15" ht="12" hidden="1" customHeight="1">
      <c r="A20" s="1007">
        <v>12</v>
      </c>
      <c r="B20" s="1601">
        <v>29001</v>
      </c>
      <c r="C20" s="1595">
        <v>-52.65993046146815</v>
      </c>
      <c r="D20" s="1596">
        <v>33274</v>
      </c>
      <c r="E20" s="1597">
        <v>-52.413368991605047</v>
      </c>
      <c r="F20" s="1598">
        <v>1097</v>
      </c>
      <c r="G20" s="1597">
        <v>-45.368525896414347</v>
      </c>
      <c r="H20" s="1596">
        <v>60384</v>
      </c>
      <c r="I20" s="1597">
        <v>-45.57057869118443</v>
      </c>
      <c r="J20" s="1599">
        <f t="shared" si="0"/>
        <v>123756</v>
      </c>
      <c r="K20" s="1600">
        <v>-53.092166108222031</v>
      </c>
      <c r="L20" s="73"/>
      <c r="M20" s="73"/>
      <c r="N20" s="3"/>
      <c r="O20" s="3"/>
    </row>
    <row r="21" spans="1:15" ht="12" hidden="1" customHeight="1">
      <c r="A21" s="1434" t="s">
        <v>399</v>
      </c>
      <c r="B21" s="1588">
        <v>21639</v>
      </c>
      <c r="C21" s="1589">
        <f>(B21/B9-1)*100</f>
        <v>-62.014850703038604</v>
      </c>
      <c r="D21" s="1590">
        <v>23164.5</v>
      </c>
      <c r="E21" s="1591">
        <f>(D21/D9-1)*100</f>
        <v>-65.838605494845808</v>
      </c>
      <c r="F21" s="1592">
        <v>560</v>
      </c>
      <c r="G21" s="1591">
        <f>(F21/F9-1)*100</f>
        <v>-62.765957446808507</v>
      </c>
      <c r="H21" s="1590">
        <v>44644</v>
      </c>
      <c r="I21" s="1591">
        <f>(H21/H9-1)*100</f>
        <v>-57.736292032717351</v>
      </c>
      <c r="J21" s="1593">
        <f t="shared" si="0"/>
        <v>90007.5</v>
      </c>
      <c r="K21" s="1594">
        <f>(J21/J9-1)*100</f>
        <v>-61.188942357445931</v>
      </c>
      <c r="L21" s="73"/>
      <c r="M21" s="73"/>
      <c r="N21" s="3"/>
      <c r="O21" s="3"/>
    </row>
    <row r="22" spans="1:15" ht="12" hidden="1" customHeight="1">
      <c r="A22" s="1007">
        <v>2</v>
      </c>
      <c r="B22" s="1601">
        <v>20101</v>
      </c>
      <c r="C22" s="1595">
        <f>(B22/B10-1)*100</f>
        <v>-55.294353134799721</v>
      </c>
      <c r="D22" s="1596">
        <v>26325</v>
      </c>
      <c r="E22" s="1597">
        <f>(D22/D10-1)*100</f>
        <v>-55.55386719343565</v>
      </c>
      <c r="F22" s="1598">
        <v>474</v>
      </c>
      <c r="G22" s="1597">
        <f>(F22/F10-1)*100</f>
        <v>-52.169525731584265</v>
      </c>
      <c r="H22" s="1596">
        <v>41805</v>
      </c>
      <c r="I22" s="1597">
        <f>(H22/H10-1)*100</f>
        <v>-47.914330567391794</v>
      </c>
      <c r="J22" s="1599">
        <f t="shared" si="0"/>
        <v>88705</v>
      </c>
      <c r="K22" s="1600">
        <f>(J22/J10-1)*100</f>
        <v>-52.166410526031967</v>
      </c>
      <c r="L22" s="73"/>
      <c r="M22" s="73"/>
      <c r="N22" s="3"/>
      <c r="O22" s="3"/>
    </row>
    <row r="23" spans="1:15" ht="12" hidden="1" customHeight="1">
      <c r="A23" s="1007">
        <v>3</v>
      </c>
      <c r="B23" s="1602">
        <v>38680</v>
      </c>
      <c r="C23" s="1603">
        <f>(B23/B11-1)*100</f>
        <v>3.0038346825735029</v>
      </c>
      <c r="D23" s="1604">
        <v>42398</v>
      </c>
      <c r="E23" s="1605">
        <f>(D23/D11-1)*100</f>
        <v>-8.3048574765344547</v>
      </c>
      <c r="F23" s="1606">
        <v>1298</v>
      </c>
      <c r="G23" s="1605">
        <f>(F23/F11-1)*100</f>
        <v>-0.23059185242121361</v>
      </c>
      <c r="H23" s="1604">
        <v>71802.5</v>
      </c>
      <c r="I23" s="1605">
        <f>(H23/H11-1)*100</f>
        <v>-2.2663082315309446</v>
      </c>
      <c r="J23" s="1607">
        <f t="shared" si="0"/>
        <v>154178.5</v>
      </c>
      <c r="K23" s="1608">
        <f>(J23/J11-1)*100</f>
        <v>-2.7623873838362512</v>
      </c>
      <c r="L23" s="73"/>
      <c r="M23" s="73"/>
      <c r="N23" s="3"/>
      <c r="O23" s="3"/>
    </row>
    <row r="24" spans="1:15" ht="12" hidden="1" customHeight="1">
      <c r="A24" s="1434">
        <v>4</v>
      </c>
      <c r="B24" s="1098">
        <v>26757</v>
      </c>
      <c r="C24" s="158">
        <f t="shared" ref="C24:C53" si="1">(B24/B12-1)*100</f>
        <v>62.834712755598822</v>
      </c>
      <c r="D24" s="159">
        <v>28069.5</v>
      </c>
      <c r="E24" s="1591">
        <f t="shared" ref="E24:E38" si="2">(D24/D12-1)*100</f>
        <v>70.68713894800851</v>
      </c>
      <c r="F24" s="2154">
        <v>1273.5</v>
      </c>
      <c r="G24" s="1591">
        <f t="shared" ref="G24:G38" si="3">(F24/F12-1)*100</f>
        <v>437.34177215189874</v>
      </c>
      <c r="H24" s="159">
        <v>55234.5</v>
      </c>
      <c r="I24" s="1591">
        <f t="shared" ref="I24:I38" si="4">(H24/H12-1)*100</f>
        <v>57.105880679798048</v>
      </c>
      <c r="J24" s="1593">
        <f t="shared" si="0"/>
        <v>111334.5</v>
      </c>
      <c r="K24" s="1594">
        <f t="shared" ref="K24:K38" si="5">(J24/J12-1)*100</f>
        <v>63.076100569051505</v>
      </c>
      <c r="L24" s="73"/>
      <c r="M24" s="73"/>
      <c r="N24" s="3"/>
      <c r="O24" s="3"/>
    </row>
    <row r="25" spans="1:15" ht="12" hidden="1" customHeight="1">
      <c r="A25" s="1007">
        <v>5</v>
      </c>
      <c r="B25" s="1601">
        <v>23291</v>
      </c>
      <c r="C25" s="1595">
        <f t="shared" si="1"/>
        <v>57.329100243177521</v>
      </c>
      <c r="D25" s="1596">
        <v>22115.5</v>
      </c>
      <c r="E25" s="1597">
        <f t="shared" si="2"/>
        <v>115.08947675549504</v>
      </c>
      <c r="F25" s="1598">
        <v>994.5</v>
      </c>
      <c r="G25" s="1597">
        <f t="shared" si="3"/>
        <v>1030.1136363636363</v>
      </c>
      <c r="H25" s="1596">
        <v>50750.5</v>
      </c>
      <c r="I25" s="1597">
        <f t="shared" si="4"/>
        <v>70.195177571347116</v>
      </c>
      <c r="J25" s="1599">
        <f t="shared" si="0"/>
        <v>97151.5</v>
      </c>
      <c r="K25" s="1600">
        <f t="shared" si="5"/>
        <v>76.661575109559394</v>
      </c>
      <c r="L25" s="73"/>
      <c r="M25" s="73"/>
      <c r="N25" s="3"/>
      <c r="O25" s="3"/>
    </row>
    <row r="26" spans="1:15" ht="12" hidden="1" customHeight="1">
      <c r="A26" s="1007">
        <v>6</v>
      </c>
      <c r="B26" s="1601">
        <v>21092</v>
      </c>
      <c r="C26" s="1595">
        <f t="shared" si="1"/>
        <v>0</v>
      </c>
      <c r="D26" s="1596">
        <v>23326.5</v>
      </c>
      <c r="E26" s="1605">
        <f t="shared" si="2"/>
        <v>-8.1434956388194308</v>
      </c>
      <c r="F26" s="1598">
        <v>648.5</v>
      </c>
      <c r="G26" s="1605">
        <f t="shared" si="3"/>
        <v>800.69444444444446</v>
      </c>
      <c r="H26" s="1610">
        <v>41615</v>
      </c>
      <c r="I26" s="1605">
        <f t="shared" si="4"/>
        <v>0.72247165176140271</v>
      </c>
      <c r="J26" s="1607">
        <f t="shared" si="0"/>
        <v>86682</v>
      </c>
      <c r="K26" s="1608">
        <f t="shared" si="5"/>
        <v>-1.3576102418207725</v>
      </c>
      <c r="L26" s="73"/>
      <c r="M26" s="73"/>
      <c r="N26" s="3"/>
      <c r="O26" s="3"/>
    </row>
    <row r="27" spans="1:15" ht="12" hidden="1" customHeight="1">
      <c r="A27" s="1434">
        <v>7</v>
      </c>
      <c r="B27" s="1588">
        <v>34712</v>
      </c>
      <c r="C27" s="1589">
        <f t="shared" si="1"/>
        <v>23.565427879823432</v>
      </c>
      <c r="D27" s="2155">
        <v>37081</v>
      </c>
      <c r="E27" s="1591">
        <f t="shared" si="2"/>
        <v>3.6114953127401206</v>
      </c>
      <c r="F27" s="1592">
        <v>1458</v>
      </c>
      <c r="G27" s="1591">
        <f t="shared" si="3"/>
        <v>87.163029525032101</v>
      </c>
      <c r="H27" s="2155">
        <v>67796.5</v>
      </c>
      <c r="I27" s="1591">
        <f t="shared" si="4"/>
        <v>19.719404197458921</v>
      </c>
      <c r="J27" s="1593">
        <f t="shared" si="0"/>
        <v>141047.5</v>
      </c>
      <c r="K27" s="1594">
        <f t="shared" si="5"/>
        <v>16.290430294585654</v>
      </c>
      <c r="L27" s="20"/>
      <c r="M27" s="73"/>
      <c r="N27" s="3"/>
      <c r="O27" s="3"/>
    </row>
    <row r="28" spans="1:15" ht="12" hidden="1" customHeight="1">
      <c r="A28" s="1007">
        <v>8</v>
      </c>
      <c r="B28" s="1601">
        <v>33390</v>
      </c>
      <c r="C28" s="1595">
        <f t="shared" si="1"/>
        <v>1.0776775443482434</v>
      </c>
      <c r="D28" s="1610">
        <v>33149.5</v>
      </c>
      <c r="E28" s="1597">
        <f t="shared" si="2"/>
        <v>-10.277022180720774</v>
      </c>
      <c r="F28" s="1596">
        <v>2067</v>
      </c>
      <c r="G28" s="1597">
        <f t="shared" si="3"/>
        <v>42.946058091286311</v>
      </c>
      <c r="H28" s="1610">
        <v>71191</v>
      </c>
      <c r="I28" s="1597">
        <f t="shared" si="4"/>
        <v>10.086054261348254</v>
      </c>
      <c r="J28" s="1599">
        <f t="shared" si="0"/>
        <v>139797.5</v>
      </c>
      <c r="K28" s="1600">
        <f t="shared" si="5"/>
        <v>2.7205261030897487</v>
      </c>
      <c r="L28" s="73"/>
      <c r="M28" s="73"/>
      <c r="N28" s="3"/>
      <c r="O28" s="3"/>
    </row>
    <row r="29" spans="1:15" ht="12" hidden="1" customHeight="1">
      <c r="A29" s="1007">
        <v>9</v>
      </c>
      <c r="B29" s="1601">
        <v>25724</v>
      </c>
      <c r="C29" s="1595">
        <f t="shared" si="1"/>
        <v>-24.609478034055275</v>
      </c>
      <c r="D29" s="1610">
        <v>22814</v>
      </c>
      <c r="E29" s="1605">
        <f t="shared" si="2"/>
        <v>-40.780542252332928</v>
      </c>
      <c r="F29" s="1596">
        <v>1199.5</v>
      </c>
      <c r="G29" s="1605">
        <f t="shared" si="3"/>
        <v>20.431726907630534</v>
      </c>
      <c r="H29" s="1610">
        <v>51280</v>
      </c>
      <c r="I29" s="1605">
        <f t="shared" si="4"/>
        <v>-13.573276479560448</v>
      </c>
      <c r="J29" s="1607">
        <f t="shared" si="0"/>
        <v>101017.5</v>
      </c>
      <c r="K29" s="1608">
        <f t="shared" si="5"/>
        <v>-24.032712915961653</v>
      </c>
      <c r="L29" s="73"/>
      <c r="M29" s="73"/>
      <c r="N29" s="3"/>
      <c r="O29" s="3"/>
    </row>
    <row r="30" spans="1:15" ht="21" customHeight="1">
      <c r="A30" s="1434">
        <v>10</v>
      </c>
      <c r="B30" s="1588">
        <v>37879</v>
      </c>
      <c r="C30" s="1589">
        <f t="shared" si="1"/>
        <v>-2.4767642439689985</v>
      </c>
      <c r="D30" s="1612">
        <v>39907.5</v>
      </c>
      <c r="E30" s="1591">
        <f t="shared" si="2"/>
        <v>-10.026040198852426</v>
      </c>
      <c r="F30" s="1590">
        <v>1749.5</v>
      </c>
      <c r="G30" s="1591">
        <f t="shared" si="3"/>
        <v>19.175749318801081</v>
      </c>
      <c r="H30" s="1612">
        <v>70013</v>
      </c>
      <c r="I30" s="1591">
        <f t="shared" si="4"/>
        <v>4.4689486406636947</v>
      </c>
      <c r="J30" s="1593">
        <f t="shared" si="0"/>
        <v>149549</v>
      </c>
      <c r="K30" s="1594">
        <f t="shared" si="5"/>
        <v>-1.405906455302719</v>
      </c>
      <c r="L30" s="73"/>
      <c r="M30" s="73"/>
      <c r="N30" s="3"/>
      <c r="O30" s="3"/>
    </row>
    <row r="31" spans="1:15" ht="21" customHeight="1">
      <c r="A31" s="1007">
        <v>11</v>
      </c>
      <c r="B31" s="1601">
        <v>44022</v>
      </c>
      <c r="C31" s="1595">
        <f t="shared" si="1"/>
        <v>3.7618441521708457</v>
      </c>
      <c r="D31" s="1610">
        <v>46189</v>
      </c>
      <c r="E31" s="1597">
        <f t="shared" si="2"/>
        <v>-7.0313598649973663E-2</v>
      </c>
      <c r="F31" s="1596">
        <v>1963</v>
      </c>
      <c r="G31" s="1597">
        <f t="shared" si="3"/>
        <v>40.918880114860023</v>
      </c>
      <c r="H31" s="1610">
        <v>80347.5</v>
      </c>
      <c r="I31" s="1597">
        <f t="shared" si="4"/>
        <v>2.1167484303906914</v>
      </c>
      <c r="J31" s="1599">
        <f t="shared" si="0"/>
        <v>172521.5</v>
      </c>
      <c r="K31" s="1600">
        <f t="shared" si="5"/>
        <v>2.251626190934819</v>
      </c>
      <c r="L31" s="73"/>
      <c r="M31" s="73"/>
      <c r="N31" s="3"/>
      <c r="O31" s="3"/>
    </row>
    <row r="32" spans="1:15" ht="21" customHeight="1">
      <c r="A32" s="1007">
        <v>12</v>
      </c>
      <c r="B32" s="1601">
        <v>43378</v>
      </c>
      <c r="C32" s="1595">
        <f t="shared" si="1"/>
        <v>49.57415261542706</v>
      </c>
      <c r="D32" s="1610">
        <v>50666</v>
      </c>
      <c r="E32" s="1605">
        <f t="shared" si="2"/>
        <v>52.269038889222806</v>
      </c>
      <c r="F32" s="1596">
        <v>1931.5</v>
      </c>
      <c r="G32" s="1605">
        <f t="shared" si="3"/>
        <v>76.07110300820419</v>
      </c>
      <c r="H32" s="1610">
        <v>97890</v>
      </c>
      <c r="I32" s="1605">
        <f t="shared" si="4"/>
        <v>62.112480127186018</v>
      </c>
      <c r="J32" s="1607">
        <f t="shared" si="0"/>
        <v>193865.5</v>
      </c>
      <c r="K32" s="1608">
        <f t="shared" si="5"/>
        <v>56.651394679853915</v>
      </c>
      <c r="L32" s="73"/>
      <c r="M32" s="73"/>
      <c r="N32" s="3"/>
      <c r="O32" s="3"/>
    </row>
    <row r="33" spans="1:15" ht="21" customHeight="1">
      <c r="A33" s="1434" t="s">
        <v>400</v>
      </c>
      <c r="B33" s="1588">
        <v>32652</v>
      </c>
      <c r="C33" s="1589">
        <f t="shared" si="1"/>
        <v>50.894218771662267</v>
      </c>
      <c r="D33" s="1612">
        <v>30310</v>
      </c>
      <c r="E33" s="1591">
        <f t="shared" si="2"/>
        <v>30.846769841783761</v>
      </c>
      <c r="F33" s="1590">
        <v>1325</v>
      </c>
      <c r="G33" s="1591">
        <f t="shared" si="3"/>
        <v>136.60714285714283</v>
      </c>
      <c r="H33" s="1612">
        <v>66756.5</v>
      </c>
      <c r="I33" s="1591">
        <f t="shared" si="4"/>
        <v>49.530732013260462</v>
      </c>
      <c r="J33" s="1593">
        <f t="shared" si="0"/>
        <v>131043.5</v>
      </c>
      <c r="K33" s="1594">
        <f t="shared" si="5"/>
        <v>45.591756242535354</v>
      </c>
      <c r="L33" s="73"/>
      <c r="M33" s="73"/>
      <c r="N33" s="3"/>
      <c r="O33" s="3"/>
    </row>
    <row r="34" spans="1:15" ht="21" customHeight="1">
      <c r="A34" s="1007">
        <v>2</v>
      </c>
      <c r="B34" s="1601">
        <v>20693</v>
      </c>
      <c r="C34" s="1595">
        <f t="shared" si="1"/>
        <v>2.9451271081040842</v>
      </c>
      <c r="D34" s="1610">
        <v>20618.5</v>
      </c>
      <c r="E34" s="1597">
        <f t="shared" si="2"/>
        <v>-21.677113010446348</v>
      </c>
      <c r="F34" s="1596">
        <v>888.5</v>
      </c>
      <c r="G34" s="1597">
        <f t="shared" si="3"/>
        <v>87.447257383966232</v>
      </c>
      <c r="H34" s="1610">
        <v>40676</v>
      </c>
      <c r="I34" s="1597">
        <f t="shared" si="4"/>
        <v>-2.7006338954670528</v>
      </c>
      <c r="J34" s="1599">
        <f t="shared" si="0"/>
        <v>82876</v>
      </c>
      <c r="K34" s="1600">
        <f t="shared" si="5"/>
        <v>-6.5712192097401534</v>
      </c>
      <c r="L34" s="73"/>
      <c r="M34" s="73"/>
      <c r="N34" s="3"/>
      <c r="O34" s="3"/>
    </row>
    <row r="35" spans="1:15" ht="21" customHeight="1">
      <c r="A35" s="1007">
        <v>3</v>
      </c>
      <c r="B35" s="1601">
        <v>41496</v>
      </c>
      <c r="C35" s="1595">
        <f t="shared" si="1"/>
        <v>7.2802481902792149</v>
      </c>
      <c r="D35" s="1610">
        <v>40579</v>
      </c>
      <c r="E35" s="1605">
        <f t="shared" si="2"/>
        <v>-4.2902967121090647</v>
      </c>
      <c r="F35" s="1596">
        <v>2390</v>
      </c>
      <c r="G35" s="1605">
        <f t="shared" si="3"/>
        <v>84.129429892141758</v>
      </c>
      <c r="H35" s="1610">
        <v>75740</v>
      </c>
      <c r="I35" s="1605">
        <f t="shared" si="4"/>
        <v>5.4837923470631322</v>
      </c>
      <c r="J35" s="1607">
        <f t="shared" si="0"/>
        <v>160205</v>
      </c>
      <c r="K35" s="1608">
        <f t="shared" si="5"/>
        <v>3.9087810557243641</v>
      </c>
      <c r="L35" s="73"/>
      <c r="M35" s="73"/>
      <c r="N35" s="3"/>
      <c r="O35" s="3"/>
    </row>
    <row r="36" spans="1:15" ht="21" customHeight="1">
      <c r="A36" s="1434">
        <v>4</v>
      </c>
      <c r="B36" s="1588">
        <v>40757</v>
      </c>
      <c r="C36" s="1589">
        <f t="shared" si="1"/>
        <v>52.322756661808121</v>
      </c>
      <c r="D36" s="1612">
        <v>41479.5</v>
      </c>
      <c r="E36" s="1591">
        <f t="shared" si="2"/>
        <v>47.7742745684818</v>
      </c>
      <c r="F36" s="1590">
        <v>2370</v>
      </c>
      <c r="G36" s="1591">
        <f t="shared" si="3"/>
        <v>86.101295641931671</v>
      </c>
      <c r="H36" s="1612">
        <v>75408</v>
      </c>
      <c r="I36" s="1591">
        <f t="shared" si="4"/>
        <v>36.523368546832138</v>
      </c>
      <c r="J36" s="1593">
        <f t="shared" si="0"/>
        <v>160014.5</v>
      </c>
      <c r="K36" s="1594">
        <f t="shared" si="5"/>
        <v>43.724092711603312</v>
      </c>
      <c r="L36" s="73"/>
      <c r="M36" s="73"/>
      <c r="N36" s="3"/>
      <c r="O36" s="3"/>
    </row>
    <row r="37" spans="1:15" ht="21" customHeight="1">
      <c r="A37" s="1007">
        <v>5</v>
      </c>
      <c r="B37" s="1601">
        <v>53956</v>
      </c>
      <c r="C37" s="1595">
        <f t="shared" si="1"/>
        <v>131.66029796917263</v>
      </c>
      <c r="D37" s="1610">
        <v>51906.5</v>
      </c>
      <c r="E37" s="1597">
        <f t="shared" si="2"/>
        <v>134.70642761863849</v>
      </c>
      <c r="F37" s="1596">
        <v>2212</v>
      </c>
      <c r="G37" s="1597">
        <f t="shared" si="3"/>
        <v>122.42332830568125</v>
      </c>
      <c r="H37" s="1610">
        <v>99480.5</v>
      </c>
      <c r="I37" s="1597">
        <f t="shared" si="4"/>
        <v>96.018758435877487</v>
      </c>
      <c r="J37" s="1599">
        <f t="shared" si="0"/>
        <v>207555</v>
      </c>
      <c r="K37" s="1600">
        <f t="shared" si="5"/>
        <v>113.64055109802732</v>
      </c>
      <c r="L37" s="73"/>
      <c r="M37" s="73"/>
      <c r="N37" s="3"/>
      <c r="O37" s="3"/>
    </row>
    <row r="38" spans="1:15" ht="21" customHeight="1">
      <c r="A38" s="1007">
        <v>6</v>
      </c>
      <c r="B38" s="1601">
        <v>33615</v>
      </c>
      <c r="C38" s="1595">
        <f t="shared" si="1"/>
        <v>59.373222074720267</v>
      </c>
      <c r="D38" s="1610">
        <v>41593</v>
      </c>
      <c r="E38" s="1605">
        <f t="shared" si="2"/>
        <v>78.307933037532422</v>
      </c>
      <c r="F38" s="1596">
        <v>1408</v>
      </c>
      <c r="G38" s="1605">
        <f t="shared" si="3"/>
        <v>117.11642251349268</v>
      </c>
      <c r="H38" s="1610">
        <v>63153.5</v>
      </c>
      <c r="I38" s="1605">
        <f t="shared" si="4"/>
        <v>51.756578156914571</v>
      </c>
      <c r="J38" s="1607">
        <f t="shared" si="0"/>
        <v>139769.5</v>
      </c>
      <c r="K38" s="1608">
        <f t="shared" si="5"/>
        <v>61.24397222029949</v>
      </c>
      <c r="L38" s="73"/>
      <c r="M38" s="73"/>
      <c r="N38" s="3"/>
      <c r="O38" s="3"/>
    </row>
    <row r="39" spans="1:15" ht="21" customHeight="1">
      <c r="A39" s="1434">
        <v>7</v>
      </c>
      <c r="B39" s="1588">
        <v>41145</v>
      </c>
      <c r="C39" s="1589">
        <f t="shared" si="1"/>
        <v>18.532495966812633</v>
      </c>
      <c r="D39" s="1612">
        <v>43085.5</v>
      </c>
      <c r="E39" s="1591">
        <f t="shared" ref="E39:E53" si="6">(D39/D27-1)*100</f>
        <v>16.192928993284973</v>
      </c>
      <c r="F39" s="1590">
        <v>1987</v>
      </c>
      <c r="G39" s="1611">
        <f t="shared" ref="G39:G53" si="7">(F39/F27-1)*100</f>
        <v>36.282578875171481</v>
      </c>
      <c r="H39" s="1612">
        <v>76902.5</v>
      </c>
      <c r="I39" s="1591">
        <f t="shared" ref="I39:I53" si="8">(H39/H27-1)*100</f>
        <v>13.431371825979221</v>
      </c>
      <c r="J39" s="1593">
        <f t="shared" si="0"/>
        <v>163120</v>
      </c>
      <c r="K39" s="1594">
        <f t="shared" ref="K39:K53" si="9">(J39/J27-1)*100</f>
        <v>15.648983498466817</v>
      </c>
      <c r="L39" s="73"/>
      <c r="M39" s="73"/>
      <c r="N39" s="3"/>
      <c r="O39" s="3"/>
    </row>
    <row r="40" spans="1:15" ht="21" customHeight="1">
      <c r="A40" s="1007">
        <v>8</v>
      </c>
      <c r="B40" s="1601">
        <v>57436</v>
      </c>
      <c r="C40" s="1595">
        <f t="shared" si="1"/>
        <v>72.015573525007497</v>
      </c>
      <c r="D40" s="1610">
        <v>54696.5</v>
      </c>
      <c r="E40" s="1597">
        <f t="shared" si="6"/>
        <v>64.999472088568439</v>
      </c>
      <c r="F40" s="1596">
        <v>3653</v>
      </c>
      <c r="G40" s="1609">
        <f t="shared" si="7"/>
        <v>76.729559748427675</v>
      </c>
      <c r="H40" s="1610">
        <v>121941</v>
      </c>
      <c r="I40" s="1597">
        <f t="shared" si="8"/>
        <v>71.287100897585361</v>
      </c>
      <c r="J40" s="1599">
        <f t="shared" si="0"/>
        <v>237726.5</v>
      </c>
      <c r="K40" s="1600">
        <f t="shared" si="9"/>
        <v>70.050608916468462</v>
      </c>
      <c r="L40" s="73"/>
      <c r="M40" s="73"/>
      <c r="N40" s="3"/>
      <c r="O40" s="3"/>
    </row>
    <row r="41" spans="1:15" ht="21" customHeight="1">
      <c r="A41" s="1007">
        <v>9</v>
      </c>
      <c r="B41" s="1601">
        <v>36436</v>
      </c>
      <c r="C41" s="1595">
        <f t="shared" si="1"/>
        <v>41.642046338050065</v>
      </c>
      <c r="D41" s="1610">
        <v>41169.5</v>
      </c>
      <c r="E41" s="1597">
        <f t="shared" si="6"/>
        <v>80.457175418602617</v>
      </c>
      <c r="F41" s="1596">
        <v>1856</v>
      </c>
      <c r="G41" s="1609">
        <f t="shared" si="7"/>
        <v>54.731137974155899</v>
      </c>
      <c r="H41" s="1610">
        <v>65160.5</v>
      </c>
      <c r="I41" s="1597">
        <f t="shared" si="8"/>
        <v>27.068057722308893</v>
      </c>
      <c r="J41" s="1607">
        <f t="shared" si="0"/>
        <v>144622</v>
      </c>
      <c r="K41" s="1600">
        <f t="shared" si="9"/>
        <v>43.165293142277328</v>
      </c>
      <c r="L41" s="73"/>
      <c r="M41" s="73"/>
      <c r="N41" s="3"/>
      <c r="O41" s="3"/>
    </row>
    <row r="42" spans="1:15" ht="21" customHeight="1">
      <c r="A42" s="1434">
        <v>10</v>
      </c>
      <c r="B42" s="1588">
        <v>55638</v>
      </c>
      <c r="C42" s="1589">
        <f t="shared" si="1"/>
        <v>46.883497452414268</v>
      </c>
      <c r="D42" s="1612">
        <v>52671.5</v>
      </c>
      <c r="E42" s="1591">
        <f t="shared" si="6"/>
        <v>31.983962914239171</v>
      </c>
      <c r="F42" s="1590">
        <v>2379</v>
      </c>
      <c r="G42" s="1611">
        <f t="shared" si="7"/>
        <v>35.981709059731351</v>
      </c>
      <c r="H42" s="1612">
        <v>96744.5</v>
      </c>
      <c r="I42" s="1591">
        <f t="shared" si="8"/>
        <v>38.18076642909174</v>
      </c>
      <c r="J42" s="1593">
        <f t="shared" si="0"/>
        <v>207433</v>
      </c>
      <c r="K42" s="1594">
        <f t="shared" si="9"/>
        <v>38.705708496880618</v>
      </c>
      <c r="L42" s="73"/>
      <c r="M42" s="73"/>
      <c r="N42" s="3"/>
      <c r="O42" s="3"/>
    </row>
    <row r="43" spans="1:15" ht="21" customHeight="1">
      <c r="A43" s="1007">
        <v>11</v>
      </c>
      <c r="B43" s="1601">
        <v>50839</v>
      </c>
      <c r="C43" s="1595">
        <f t="shared" si="1"/>
        <v>15.485439098632492</v>
      </c>
      <c r="D43" s="1610">
        <v>58530.5</v>
      </c>
      <c r="E43" s="1597">
        <f t="shared" si="6"/>
        <v>26.719565264456911</v>
      </c>
      <c r="F43" s="1596">
        <v>2099</v>
      </c>
      <c r="G43" s="1609">
        <f t="shared" si="7"/>
        <v>6.9281711665817536</v>
      </c>
      <c r="H43" s="1610">
        <v>95273.5</v>
      </c>
      <c r="I43" s="1597">
        <f t="shared" si="8"/>
        <v>18.576806994617122</v>
      </c>
      <c r="J43" s="1599">
        <f t="shared" si="0"/>
        <v>206742</v>
      </c>
      <c r="K43" s="1600">
        <f t="shared" si="9"/>
        <v>19.835498763922189</v>
      </c>
      <c r="L43" s="73"/>
      <c r="M43" s="73"/>
      <c r="N43" s="3"/>
      <c r="O43" s="3"/>
    </row>
    <row r="44" spans="1:15" ht="21" customHeight="1">
      <c r="A44" s="1007">
        <v>12</v>
      </c>
      <c r="B44" s="1601">
        <v>47207</v>
      </c>
      <c r="C44" s="1595">
        <f t="shared" si="1"/>
        <v>8.8270551892664528</v>
      </c>
      <c r="D44" s="1610">
        <v>54923.5</v>
      </c>
      <c r="E44" s="1597">
        <f t="shared" si="6"/>
        <v>8.4030710930407047</v>
      </c>
      <c r="F44" s="1596">
        <v>1761</v>
      </c>
      <c r="G44" s="1609">
        <f t="shared" si="7"/>
        <v>-8.8273362671498887</v>
      </c>
      <c r="H44" s="1610">
        <v>94148</v>
      </c>
      <c r="I44" s="1597">
        <f t="shared" si="8"/>
        <v>-3.8226580856062897</v>
      </c>
      <c r="J44" s="1607">
        <f t="shared" si="0"/>
        <v>198039.5</v>
      </c>
      <c r="K44" s="1600">
        <f t="shared" si="9"/>
        <v>2.1530390915351028</v>
      </c>
      <c r="L44" s="73"/>
      <c r="M44" s="73"/>
      <c r="N44" s="3"/>
      <c r="O44" s="3"/>
    </row>
    <row r="45" spans="1:15" ht="21" customHeight="1">
      <c r="A45" s="1434" t="s">
        <v>455</v>
      </c>
      <c r="B45" s="1588">
        <v>43746</v>
      </c>
      <c r="C45" s="1589">
        <f t="shared" si="1"/>
        <v>33.976479235575162</v>
      </c>
      <c r="D45" s="1612">
        <v>45696.5</v>
      </c>
      <c r="E45" s="1591">
        <f t="shared" si="6"/>
        <v>50.763774331903669</v>
      </c>
      <c r="F45" s="1590">
        <v>1371</v>
      </c>
      <c r="G45" s="1611">
        <f t="shared" si="7"/>
        <v>3.4716981132075553</v>
      </c>
      <c r="H45" s="1612">
        <v>78313</v>
      </c>
      <c r="I45" s="1591">
        <f t="shared" si="8"/>
        <v>17.311422857699242</v>
      </c>
      <c r="J45" s="1593">
        <v>169126.5</v>
      </c>
      <c r="K45" s="1594">
        <f t="shared" si="9"/>
        <v>29.061342226054698</v>
      </c>
      <c r="L45" s="73"/>
      <c r="M45" s="73"/>
      <c r="N45" s="3"/>
      <c r="O45" s="3"/>
    </row>
    <row r="46" spans="1:15" ht="21" customHeight="1">
      <c r="A46" s="1007">
        <v>2</v>
      </c>
      <c r="B46" s="1601">
        <v>37390</v>
      </c>
      <c r="C46" s="1595">
        <f t="shared" si="1"/>
        <v>80.689121925288745</v>
      </c>
      <c r="D46" s="1610">
        <v>42903.5</v>
      </c>
      <c r="E46" s="1597">
        <f t="shared" si="6"/>
        <v>108.08254722700488</v>
      </c>
      <c r="F46" s="1596">
        <v>1114.5</v>
      </c>
      <c r="G46" s="1609">
        <f t="shared" si="7"/>
        <v>25.436128306133931</v>
      </c>
      <c r="H46" s="1610">
        <v>66776.5</v>
      </c>
      <c r="I46" s="1597">
        <f t="shared" si="8"/>
        <v>64.166830563477234</v>
      </c>
      <c r="J46" s="1599">
        <v>148184.5</v>
      </c>
      <c r="K46" s="1600">
        <f t="shared" si="9"/>
        <v>78.802669047733957</v>
      </c>
      <c r="L46" s="73"/>
      <c r="M46" s="73"/>
      <c r="N46" s="3"/>
      <c r="O46" s="3"/>
    </row>
    <row r="47" spans="1:15" ht="21" customHeight="1">
      <c r="A47" s="1007">
        <v>3</v>
      </c>
      <c r="B47" s="1601">
        <v>66545</v>
      </c>
      <c r="C47" s="1595">
        <f t="shared" si="1"/>
        <v>60.364854443801818</v>
      </c>
      <c r="D47" s="1610">
        <v>52891</v>
      </c>
      <c r="E47" s="1597">
        <f t="shared" si="6"/>
        <v>30.340816678577596</v>
      </c>
      <c r="F47" s="1596">
        <v>2759</v>
      </c>
      <c r="G47" s="1609">
        <f t="shared" si="7"/>
        <v>15.43933054393305</v>
      </c>
      <c r="H47" s="1610">
        <v>112144</v>
      </c>
      <c r="I47" s="1597">
        <f t="shared" si="8"/>
        <v>48.064430947979943</v>
      </c>
      <c r="J47" s="1607">
        <v>234339</v>
      </c>
      <c r="K47" s="1600">
        <f t="shared" si="9"/>
        <v>46.27446084703972</v>
      </c>
      <c r="L47" s="73"/>
      <c r="M47" s="73"/>
      <c r="N47" s="3"/>
      <c r="O47" s="3"/>
    </row>
    <row r="48" spans="1:15" ht="21" customHeight="1">
      <c r="A48" s="1434">
        <v>4</v>
      </c>
      <c r="B48" s="1588">
        <v>52882</v>
      </c>
      <c r="C48" s="1589">
        <f t="shared" si="1"/>
        <v>29.74949088500134</v>
      </c>
      <c r="D48" s="1612">
        <v>50918.5</v>
      </c>
      <c r="E48" s="1591">
        <f t="shared" si="6"/>
        <v>22.75581913957496</v>
      </c>
      <c r="F48" s="1590">
        <v>2174</v>
      </c>
      <c r="G48" s="1611">
        <f t="shared" si="7"/>
        <v>-8.2700421940928308</v>
      </c>
      <c r="H48" s="1612">
        <v>92440</v>
      </c>
      <c r="I48" s="1591">
        <f t="shared" si="8"/>
        <v>22.586462974750688</v>
      </c>
      <c r="J48" s="1593">
        <v>198414.5</v>
      </c>
      <c r="K48" s="1594">
        <f t="shared" si="9"/>
        <v>23.997825197091505</v>
      </c>
      <c r="L48" s="73"/>
      <c r="M48" s="73"/>
      <c r="N48" s="3"/>
      <c r="O48" s="3"/>
    </row>
    <row r="49" spans="1:15" ht="21" customHeight="1">
      <c r="A49" s="1007">
        <v>5</v>
      </c>
      <c r="B49" s="1601">
        <v>69467</v>
      </c>
      <c r="C49" s="1595">
        <f t="shared" si="1"/>
        <v>28.747497961301804</v>
      </c>
      <c r="D49" s="1610">
        <v>61045</v>
      </c>
      <c r="E49" s="1597">
        <f t="shared" si="6"/>
        <v>17.605694855172271</v>
      </c>
      <c r="F49" s="1596">
        <v>3117</v>
      </c>
      <c r="G49" s="1609">
        <f t="shared" si="7"/>
        <v>40.913200723327314</v>
      </c>
      <c r="H49" s="1610">
        <v>130935.5</v>
      </c>
      <c r="I49" s="1597">
        <f t="shared" si="8"/>
        <v>31.619262066435127</v>
      </c>
      <c r="J49" s="1599">
        <v>264564.5</v>
      </c>
      <c r="K49" s="1600">
        <f t="shared" si="9"/>
        <v>27.46717737467177</v>
      </c>
      <c r="L49" s="73"/>
      <c r="M49" s="73"/>
      <c r="N49" s="3"/>
      <c r="O49" s="3"/>
    </row>
    <row r="50" spans="1:15" ht="21" customHeight="1">
      <c r="A50" s="1007">
        <v>6</v>
      </c>
      <c r="B50" s="1601">
        <v>28315</v>
      </c>
      <c r="C50" s="1595">
        <f t="shared" si="1"/>
        <v>-15.766770786851103</v>
      </c>
      <c r="D50" s="1610">
        <v>48099</v>
      </c>
      <c r="E50" s="1597">
        <f t="shared" si="6"/>
        <v>15.642055153511404</v>
      </c>
      <c r="F50" s="1596">
        <v>1177</v>
      </c>
      <c r="G50" s="1609">
        <f t="shared" si="7"/>
        <v>-16.40625</v>
      </c>
      <c r="H50" s="1610">
        <v>69597.5</v>
      </c>
      <c r="I50" s="1597">
        <f t="shared" si="8"/>
        <v>10.203710008154744</v>
      </c>
      <c r="J50" s="1607">
        <v>147188.5</v>
      </c>
      <c r="K50" s="1600">
        <f t="shared" si="9"/>
        <v>5.3080249983007644</v>
      </c>
      <c r="L50" s="73"/>
      <c r="M50" s="73"/>
      <c r="N50" s="3"/>
      <c r="O50" s="3"/>
    </row>
    <row r="51" spans="1:15" ht="21" customHeight="1">
      <c r="A51" s="1434">
        <v>7</v>
      </c>
      <c r="B51" s="1588">
        <v>53317</v>
      </c>
      <c r="C51" s="1589">
        <f t="shared" si="1"/>
        <v>29.583181431522654</v>
      </c>
      <c r="D51" s="1612">
        <v>50365.5</v>
      </c>
      <c r="E51" s="1591">
        <f t="shared" si="6"/>
        <v>16.896635759130096</v>
      </c>
      <c r="F51" s="1590">
        <v>2334</v>
      </c>
      <c r="G51" s="1611">
        <f t="shared" si="7"/>
        <v>17.463512833417205</v>
      </c>
      <c r="H51" s="1612">
        <v>91991.5</v>
      </c>
      <c r="I51" s="1591">
        <f t="shared" si="8"/>
        <v>19.620948603751497</v>
      </c>
      <c r="J51" s="1593">
        <v>198008</v>
      </c>
      <c r="K51" s="1594">
        <f t="shared" si="9"/>
        <v>21.387935262383518</v>
      </c>
      <c r="L51" s="73"/>
      <c r="M51" s="73"/>
      <c r="N51" s="3"/>
      <c r="O51" s="3"/>
    </row>
    <row r="52" spans="1:15" ht="21" customHeight="1">
      <c r="A52" s="1007">
        <v>8</v>
      </c>
      <c r="B52" s="1601">
        <v>71567</v>
      </c>
      <c r="C52" s="1595">
        <f t="shared" si="1"/>
        <v>24.603036423149248</v>
      </c>
      <c r="D52" s="1610">
        <v>67420.5</v>
      </c>
      <c r="E52" s="1597">
        <f t="shared" si="6"/>
        <v>23.26291444607973</v>
      </c>
      <c r="F52" s="1596">
        <v>3753.5</v>
      </c>
      <c r="G52" s="1609">
        <f t="shared" si="7"/>
        <v>2.7511634273200025</v>
      </c>
      <c r="H52" s="1610">
        <v>144230</v>
      </c>
      <c r="I52" s="1597">
        <f t="shared" si="8"/>
        <v>18.278511739283744</v>
      </c>
      <c r="J52" s="1599">
        <v>286971</v>
      </c>
      <c r="K52" s="1600">
        <f t="shared" si="9"/>
        <v>20.714770965794727</v>
      </c>
      <c r="L52" s="73"/>
      <c r="M52" s="73"/>
      <c r="N52" s="3"/>
      <c r="O52" s="3"/>
    </row>
    <row r="53" spans="1:15" ht="21" customHeight="1" thickBot="1">
      <c r="A53" s="1007">
        <v>9</v>
      </c>
      <c r="B53" s="1601">
        <v>50832</v>
      </c>
      <c r="C53" s="1595">
        <f t="shared" si="1"/>
        <v>39.510374355033484</v>
      </c>
      <c r="D53" s="1610">
        <v>53395</v>
      </c>
      <c r="E53" s="1597">
        <f t="shared" si="6"/>
        <v>29.69552702850411</v>
      </c>
      <c r="F53" s="1596">
        <v>2460.5</v>
      </c>
      <c r="G53" s="1609">
        <f t="shared" si="7"/>
        <v>32.570043103448263</v>
      </c>
      <c r="H53" s="1610">
        <v>91852.5</v>
      </c>
      <c r="I53" s="1597">
        <f t="shared" si="8"/>
        <v>40.963467131160748</v>
      </c>
      <c r="J53" s="1607">
        <v>198540</v>
      </c>
      <c r="K53" s="1600">
        <f t="shared" si="9"/>
        <v>37.282017950242704</v>
      </c>
      <c r="L53" s="73"/>
      <c r="M53" s="73"/>
      <c r="N53" s="3"/>
      <c r="O53" s="3"/>
    </row>
    <row r="54" spans="1:15" ht="21" customHeight="1" thickBot="1">
      <c r="A54" s="1100" t="s">
        <v>420</v>
      </c>
      <c r="B54" s="1099" t="s">
        <v>421</v>
      </c>
      <c r="C54" s="1099"/>
      <c r="D54" s="1099"/>
      <c r="E54" s="1099"/>
      <c r="F54" s="1099"/>
      <c r="G54" s="1099"/>
      <c r="H54" s="1099"/>
      <c r="I54" s="1099"/>
      <c r="J54" s="1099"/>
      <c r="K54" s="179"/>
      <c r="L54" s="73"/>
      <c r="M54" s="73"/>
      <c r="N54" s="3"/>
      <c r="O54" s="3"/>
    </row>
    <row r="55" spans="1:15">
      <c r="A55" s="103"/>
      <c r="B55" s="104"/>
      <c r="C55" s="104"/>
      <c r="D55" s="104"/>
      <c r="E55" s="104"/>
      <c r="F55" s="104"/>
      <c r="G55" s="104"/>
      <c r="H55" s="104"/>
      <c r="I55" s="104"/>
      <c r="J55" s="104"/>
      <c r="K55" s="104"/>
      <c r="L55" s="73"/>
      <c r="M55" s="73"/>
      <c r="N55" s="3"/>
      <c r="O55" s="3"/>
    </row>
    <row r="56" spans="1:15">
      <c r="A56" s="271"/>
      <c r="B56" s="270"/>
      <c r="C56" s="270"/>
      <c r="D56" s="270"/>
      <c r="E56" s="270"/>
      <c r="F56" s="270"/>
      <c r="G56" s="270"/>
      <c r="H56" s="270"/>
      <c r="I56" s="270"/>
      <c r="J56" s="270"/>
      <c r="K56" s="270"/>
      <c r="L56" s="73"/>
      <c r="M56" s="73"/>
      <c r="N56" s="3"/>
      <c r="O56" s="3"/>
    </row>
    <row r="57" spans="1:15">
      <c r="A57" s="270"/>
      <c r="B57" s="270"/>
      <c r="C57" s="270"/>
      <c r="D57" s="270"/>
      <c r="E57" s="270"/>
      <c r="F57" s="270"/>
      <c r="G57" s="270"/>
      <c r="H57" s="270"/>
      <c r="I57" s="270"/>
      <c r="J57" s="270"/>
      <c r="K57" s="270"/>
      <c r="L57" s="73"/>
      <c r="M57" s="73"/>
      <c r="N57" s="3"/>
      <c r="O57" s="3"/>
    </row>
    <row r="58" spans="1:15">
      <c r="A58" s="270"/>
      <c r="B58" s="270"/>
      <c r="C58" s="270"/>
      <c r="D58" s="270"/>
      <c r="E58" s="270"/>
      <c r="F58" s="270"/>
      <c r="G58" s="270"/>
      <c r="H58" s="270"/>
      <c r="I58" s="270"/>
      <c r="J58" s="270"/>
      <c r="K58" s="270"/>
      <c r="L58" s="270"/>
      <c r="M58" s="270"/>
      <c r="N58" s="3"/>
      <c r="O58" s="3"/>
    </row>
    <row r="59" spans="1:15">
      <c r="A59" s="270"/>
      <c r="B59" s="270"/>
      <c r="C59" s="270"/>
      <c r="D59" s="270"/>
      <c r="E59" s="270"/>
      <c r="F59" s="270"/>
      <c r="G59" s="270"/>
      <c r="H59" s="270"/>
      <c r="I59" s="270"/>
      <c r="J59" s="270"/>
      <c r="K59" s="270"/>
      <c r="L59" s="270"/>
      <c r="M59" s="270"/>
      <c r="N59" s="3"/>
      <c r="O59" s="3"/>
    </row>
    <row r="60" spans="1:15">
      <c r="A60" s="270"/>
      <c r="B60" s="270"/>
      <c r="C60" s="270"/>
      <c r="D60" s="270"/>
      <c r="E60" s="270"/>
      <c r="F60" s="270"/>
      <c r="G60" s="270"/>
      <c r="H60" s="270"/>
      <c r="I60" s="270"/>
      <c r="J60" s="270"/>
      <c r="K60" s="270"/>
      <c r="L60" s="270"/>
      <c r="M60" s="270"/>
      <c r="N60" s="3"/>
      <c r="O60" s="3"/>
    </row>
    <row r="61" spans="1:15">
      <c r="A61" s="270"/>
      <c r="B61" s="270"/>
      <c r="C61" s="270"/>
      <c r="D61" s="270"/>
      <c r="E61" s="270"/>
      <c r="F61" s="270"/>
      <c r="G61" s="270"/>
      <c r="H61" s="270"/>
      <c r="I61" s="270"/>
      <c r="J61" s="270"/>
      <c r="K61" s="270"/>
      <c r="L61" s="270"/>
      <c r="M61" s="270"/>
      <c r="N61" s="3"/>
      <c r="O61" s="3"/>
    </row>
    <row r="62" spans="1:15">
      <c r="A62" s="270"/>
      <c r="B62" s="270"/>
      <c r="C62" s="270"/>
      <c r="D62" s="270"/>
      <c r="E62" s="270"/>
      <c r="F62" s="270"/>
      <c r="G62" s="270"/>
      <c r="H62" s="270"/>
      <c r="I62" s="270"/>
      <c r="J62" s="270"/>
      <c r="K62" s="270"/>
      <c r="L62" s="270"/>
      <c r="M62" s="270"/>
      <c r="N62" s="3"/>
      <c r="O62" s="3"/>
    </row>
    <row r="63" spans="1:15">
      <c r="A63" s="270"/>
      <c r="B63" s="270"/>
      <c r="C63" s="270"/>
      <c r="D63" s="270"/>
      <c r="E63" s="270"/>
      <c r="F63" s="270"/>
      <c r="G63" s="270"/>
      <c r="H63" s="270"/>
      <c r="I63" s="270"/>
      <c r="J63" s="270"/>
      <c r="K63" s="270"/>
      <c r="L63" s="270"/>
      <c r="M63" s="270"/>
      <c r="N63" s="3"/>
      <c r="O63" s="3"/>
    </row>
    <row r="64" spans="1:15">
      <c r="A64" s="270"/>
      <c r="B64" s="270"/>
      <c r="C64" s="270"/>
      <c r="D64" s="270"/>
      <c r="E64" s="270"/>
      <c r="F64" s="270"/>
      <c r="G64" s="270"/>
      <c r="H64" s="270"/>
      <c r="I64" s="270"/>
      <c r="J64" s="270"/>
      <c r="K64" s="270"/>
      <c r="L64" s="270"/>
      <c r="M64" s="270"/>
      <c r="N64" s="3"/>
      <c r="O64" s="3"/>
    </row>
    <row r="65" spans="1:16">
      <c r="A65" s="270"/>
      <c r="B65" s="270"/>
      <c r="C65" s="270"/>
      <c r="D65" s="270"/>
      <c r="E65" s="270"/>
      <c r="F65" s="270"/>
      <c r="G65" s="270"/>
      <c r="H65" s="270"/>
      <c r="I65" s="270"/>
      <c r="J65" s="270"/>
      <c r="K65" s="270"/>
      <c r="L65" s="270"/>
      <c r="M65" s="270"/>
      <c r="N65" s="3"/>
      <c r="O65" s="3"/>
    </row>
    <row r="66" spans="1:16">
      <c r="A66" s="270"/>
      <c r="B66" s="270"/>
      <c r="C66" s="270"/>
      <c r="D66" s="270"/>
      <c r="E66" s="270"/>
      <c r="F66" s="270"/>
      <c r="G66" s="270"/>
      <c r="H66" s="270"/>
      <c r="I66" s="270"/>
      <c r="J66" s="270"/>
      <c r="K66" s="270"/>
      <c r="L66" s="270"/>
      <c r="M66" s="270"/>
      <c r="N66" s="3"/>
      <c r="O66" s="3"/>
    </row>
    <row r="67" spans="1:16">
      <c r="A67" s="270"/>
      <c r="B67" s="270"/>
      <c r="C67" s="270"/>
      <c r="D67" s="270"/>
      <c r="E67" s="270"/>
      <c r="F67" s="270"/>
      <c r="G67" s="270"/>
      <c r="H67" s="270"/>
      <c r="I67" s="270"/>
      <c r="J67" s="270"/>
      <c r="K67" s="270"/>
      <c r="L67" s="270"/>
      <c r="M67" s="270"/>
      <c r="N67" s="3"/>
      <c r="O67" s="3"/>
    </row>
    <row r="68" spans="1:16">
      <c r="B68" s="75"/>
      <c r="K68" s="270"/>
      <c r="L68" s="270"/>
      <c r="M68" s="270"/>
      <c r="N68" s="3"/>
    </row>
    <row r="71" spans="1:16">
      <c r="P71" s="3"/>
    </row>
    <row r="72" spans="1:16">
      <c r="P72" s="3"/>
    </row>
    <row r="73" spans="1:16">
      <c r="P73" s="3"/>
    </row>
    <row r="74" spans="1:16">
      <c r="P74" s="3"/>
    </row>
    <row r="75" spans="1:16">
      <c r="H75" s="270"/>
    </row>
    <row r="76" spans="1:16">
      <c r="P76" s="3"/>
    </row>
    <row r="77" spans="1:16">
      <c r="P77" s="3"/>
    </row>
    <row r="78" spans="1:16">
      <c r="P78" s="3"/>
    </row>
    <row r="79" spans="1:16">
      <c r="P79" s="3"/>
    </row>
    <row r="80" spans="1:16">
      <c r="P80" s="3"/>
    </row>
    <row r="81" spans="1:19">
      <c r="A81" s="18"/>
      <c r="B81" s="18"/>
      <c r="C81" s="18"/>
      <c r="P81" s="3"/>
    </row>
    <row r="82" spans="1:19">
      <c r="A82" s="18"/>
      <c r="B82" s="18"/>
      <c r="C82" s="18"/>
      <c r="P82" s="3"/>
    </row>
    <row r="83" spans="1:19">
      <c r="A83" s="18"/>
      <c r="B83" s="18"/>
      <c r="C83" s="18"/>
      <c r="P83" s="3"/>
    </row>
    <row r="84" spans="1:19">
      <c r="A84" s="18"/>
      <c r="B84" s="18"/>
      <c r="C84" s="18"/>
      <c r="P84" s="3"/>
    </row>
    <row r="85" spans="1:19">
      <c r="A85" s="18"/>
      <c r="B85" s="18"/>
      <c r="C85" s="18"/>
      <c r="P85" s="3"/>
    </row>
    <row r="86" spans="1:19">
      <c r="A86" s="18"/>
      <c r="B86" s="18"/>
      <c r="C86" s="18"/>
      <c r="P86" s="3"/>
    </row>
    <row r="87" spans="1:19">
      <c r="A87" s="18"/>
      <c r="B87" s="18"/>
      <c r="C87" s="18"/>
      <c r="P87" s="3"/>
    </row>
    <row r="88" spans="1:19">
      <c r="A88" s="18"/>
      <c r="B88" s="18"/>
      <c r="C88" s="18"/>
      <c r="P88" s="3"/>
    </row>
    <row r="89" spans="1:19">
      <c r="A89" s="18"/>
      <c r="B89" s="18"/>
      <c r="C89" s="18"/>
      <c r="P89" s="3"/>
    </row>
    <row r="90" spans="1:19">
      <c r="A90" s="18"/>
      <c r="B90" s="18"/>
      <c r="C90" s="18"/>
      <c r="P90" s="3"/>
    </row>
    <row r="91" spans="1:19">
      <c r="A91" s="18"/>
      <c r="B91" s="18"/>
      <c r="C91" s="18"/>
      <c r="P91" s="3"/>
      <c r="Q91" s="3"/>
      <c r="R91" s="3"/>
      <c r="S91" s="3"/>
    </row>
    <row r="92" spans="1:19">
      <c r="A92" s="18"/>
      <c r="B92" s="18"/>
      <c r="C92" s="18"/>
      <c r="P92" s="3"/>
      <c r="Q92" s="3"/>
      <c r="R92" s="3"/>
      <c r="S92" s="3"/>
    </row>
    <row r="93" spans="1:19">
      <c r="A93" s="18"/>
      <c r="B93" s="18"/>
      <c r="C93" s="18"/>
      <c r="P93" s="3"/>
      <c r="Q93" s="3"/>
      <c r="R93" s="3"/>
      <c r="S93" s="3"/>
    </row>
    <row r="94" spans="1:19">
      <c r="A94" s="18"/>
      <c r="B94" s="18"/>
      <c r="C94" s="18"/>
      <c r="P94" s="3"/>
      <c r="Q94" s="3"/>
      <c r="R94" s="3"/>
      <c r="S94" s="3"/>
    </row>
    <row r="95" spans="1:19">
      <c r="A95" s="18"/>
      <c r="B95" s="18"/>
      <c r="C95" s="18"/>
      <c r="P95" s="3"/>
      <c r="Q95" s="3"/>
      <c r="R95" s="3"/>
      <c r="S95" s="3"/>
    </row>
    <row r="96" spans="1:19">
      <c r="A96" s="18"/>
      <c r="B96" s="18"/>
      <c r="C96" s="18"/>
      <c r="P96" s="3"/>
      <c r="Q96" s="3"/>
      <c r="R96" s="3"/>
      <c r="S96" s="3"/>
    </row>
    <row r="97" spans="1:19">
      <c r="A97" s="18"/>
      <c r="B97" s="18"/>
      <c r="C97" s="18"/>
      <c r="D97" s="18"/>
      <c r="E97" s="18"/>
      <c r="F97" s="18"/>
      <c r="G97" s="18"/>
      <c r="H97" s="18"/>
      <c r="I97" s="18"/>
      <c r="J97" s="18"/>
      <c r="K97" s="18"/>
      <c r="L97" s="18"/>
      <c r="M97" s="18"/>
      <c r="P97" s="3"/>
      <c r="Q97" s="3"/>
      <c r="R97" s="3"/>
      <c r="S97" s="3"/>
    </row>
    <row r="98" spans="1:19">
      <c r="A98" s="18"/>
      <c r="B98" s="18"/>
      <c r="C98" s="18"/>
      <c r="D98" s="18"/>
      <c r="E98" s="18"/>
      <c r="F98" s="18"/>
      <c r="G98" s="18"/>
      <c r="H98" s="18"/>
      <c r="I98" s="18"/>
      <c r="J98" s="18"/>
      <c r="K98" s="18"/>
      <c r="L98" s="18"/>
      <c r="M98" s="18"/>
      <c r="P98" s="3"/>
      <c r="Q98" s="3"/>
      <c r="R98" s="3"/>
      <c r="S98" s="3"/>
    </row>
    <row r="99" spans="1:19">
      <c r="A99" s="18"/>
      <c r="B99" s="18"/>
      <c r="C99" s="18"/>
      <c r="D99" s="18"/>
      <c r="E99" s="18"/>
      <c r="F99" s="18"/>
      <c r="G99" s="18"/>
      <c r="H99" s="18"/>
      <c r="I99" s="18"/>
      <c r="J99" s="18"/>
      <c r="K99" s="18"/>
      <c r="L99" s="18"/>
      <c r="M99" s="18"/>
      <c r="P99" s="3"/>
      <c r="Q99" s="3"/>
      <c r="R99" s="3"/>
      <c r="S99" s="3"/>
    </row>
    <row r="100" spans="1:19">
      <c r="A100" s="18"/>
      <c r="B100" s="18"/>
      <c r="C100" s="18"/>
      <c r="D100" s="18"/>
      <c r="E100" s="18"/>
      <c r="F100" s="18"/>
      <c r="G100" s="18"/>
      <c r="H100" s="18"/>
      <c r="I100" s="18"/>
      <c r="J100" s="18"/>
      <c r="K100" s="18"/>
      <c r="L100" s="18"/>
      <c r="M100" s="18"/>
      <c r="P100" s="3"/>
      <c r="Q100" s="3"/>
      <c r="R100" s="3"/>
      <c r="S100" s="3"/>
    </row>
    <row r="101" spans="1:19">
      <c r="A101" s="18"/>
      <c r="B101" s="18"/>
      <c r="C101" s="18"/>
      <c r="D101" s="18"/>
      <c r="E101" s="18"/>
      <c r="F101" s="18"/>
      <c r="G101" s="18"/>
      <c r="H101" s="18"/>
      <c r="I101" s="18"/>
      <c r="J101" s="18"/>
      <c r="K101" s="18"/>
      <c r="L101" s="18"/>
      <c r="M101" s="18"/>
      <c r="P101" s="3"/>
      <c r="Q101" s="3"/>
      <c r="R101" s="3"/>
      <c r="S101" s="3"/>
    </row>
    <row r="102" spans="1:19">
      <c r="A102" s="18"/>
      <c r="B102" s="18"/>
      <c r="C102" s="18"/>
      <c r="D102" s="18"/>
      <c r="E102" s="18"/>
      <c r="F102" s="18"/>
      <c r="G102" s="18"/>
      <c r="H102" s="18"/>
      <c r="I102" s="18"/>
      <c r="J102" s="18"/>
      <c r="K102" s="18"/>
      <c r="L102" s="18"/>
      <c r="M102" s="18"/>
      <c r="P102" s="3"/>
      <c r="Q102" s="3"/>
      <c r="R102" s="3"/>
      <c r="S102" s="3"/>
    </row>
    <row r="103" spans="1:19">
      <c r="A103" s="18"/>
      <c r="B103" s="18"/>
      <c r="C103" s="18"/>
      <c r="D103" s="18"/>
      <c r="E103" s="18"/>
      <c r="F103" s="18"/>
      <c r="G103" s="18"/>
      <c r="H103" s="18"/>
      <c r="I103" s="18"/>
      <c r="J103" s="18"/>
      <c r="K103" s="18"/>
      <c r="L103" s="18"/>
      <c r="M103" s="18"/>
      <c r="P103" s="3"/>
      <c r="Q103" s="3"/>
      <c r="R103" s="3"/>
      <c r="S103" s="3"/>
    </row>
    <row r="104" spans="1:19">
      <c r="A104" s="18"/>
      <c r="B104" s="18"/>
      <c r="C104" s="18"/>
      <c r="D104" s="18"/>
      <c r="E104" s="18"/>
      <c r="F104" s="18"/>
      <c r="G104" s="18"/>
      <c r="H104" s="18"/>
      <c r="I104" s="18"/>
      <c r="J104" s="18"/>
      <c r="K104" s="18"/>
      <c r="L104" s="18"/>
      <c r="M104" s="18"/>
      <c r="P104" s="3"/>
      <c r="Q104" s="3"/>
      <c r="R104" s="3"/>
      <c r="S104" s="3"/>
    </row>
    <row r="105" spans="1:19">
      <c r="A105" s="18"/>
      <c r="B105" s="18"/>
      <c r="C105" s="18"/>
      <c r="D105" s="18"/>
      <c r="E105" s="18"/>
      <c r="F105" s="18"/>
      <c r="G105" s="18"/>
      <c r="H105" s="18"/>
      <c r="I105" s="18"/>
      <c r="J105" s="18"/>
      <c r="K105" s="18"/>
      <c r="L105" s="18"/>
      <c r="M105" s="18"/>
      <c r="P105" s="3"/>
      <c r="Q105" s="3"/>
      <c r="R105" s="3"/>
      <c r="S105" s="3"/>
    </row>
    <row r="106" spans="1:19">
      <c r="A106" s="18"/>
      <c r="B106" s="18"/>
      <c r="C106" s="18"/>
      <c r="D106" s="18"/>
      <c r="E106" s="18"/>
      <c r="F106" s="18"/>
      <c r="G106" s="18"/>
      <c r="H106" s="18"/>
      <c r="I106" s="18"/>
      <c r="J106" s="18"/>
      <c r="K106" s="18"/>
      <c r="L106" s="18"/>
      <c r="M106" s="18"/>
      <c r="P106" s="3"/>
      <c r="Q106" s="3"/>
      <c r="R106" s="3"/>
      <c r="S106" s="3"/>
    </row>
    <row r="107" spans="1:19">
      <c r="A107" s="18"/>
      <c r="B107" s="18"/>
      <c r="C107" s="18"/>
      <c r="D107" s="18"/>
      <c r="E107" s="18"/>
      <c r="F107" s="18"/>
      <c r="G107" s="18"/>
      <c r="H107" s="18"/>
      <c r="I107" s="18"/>
      <c r="J107" s="18"/>
      <c r="K107" s="18"/>
      <c r="L107" s="18"/>
      <c r="M107" s="18"/>
      <c r="P107" s="3"/>
      <c r="Q107" s="3"/>
      <c r="R107" s="3"/>
      <c r="S107" s="3"/>
    </row>
    <row r="108" spans="1:19">
      <c r="P108" s="3"/>
      <c r="Q108" s="3"/>
      <c r="R108" s="3"/>
      <c r="S108"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AR107"/>
  <sheetViews>
    <sheetView topLeftCell="A4" zoomScaleNormal="100" zoomScaleSheetLayoutView="96" workbookViewId="0">
      <selection activeCell="G10" sqref="G10"/>
    </sheetView>
  </sheetViews>
  <sheetFormatPr defaultColWidth="9" defaultRowHeight="13.2"/>
  <cols>
    <col min="1" max="1" width="13.6640625" style="74" customWidth="1"/>
    <col min="2" max="3" width="21" style="74" customWidth="1"/>
    <col min="4" max="6" width="22.6640625" style="74" customWidth="1"/>
    <col min="7" max="7" width="16.33203125" style="74" bestFit="1" customWidth="1"/>
    <col min="8" max="8" width="12.44140625" style="74" customWidth="1"/>
    <col min="9" max="9" width="4.44140625" style="74" customWidth="1"/>
    <col min="10" max="10" width="6.33203125" style="74" customWidth="1"/>
    <col min="11" max="13" width="11.44140625" style="74" customWidth="1"/>
    <col min="14" max="14" width="13" style="252" bestFit="1" customWidth="1"/>
    <col min="15" max="15" width="8.109375" style="18" customWidth="1"/>
    <col min="16" max="16" width="3.33203125" style="18" customWidth="1"/>
    <col min="17" max="17" width="4.44140625" style="18" customWidth="1"/>
    <col min="18" max="18" width="6.44140625" style="18" customWidth="1"/>
    <col min="19" max="19" width="12" style="18" customWidth="1"/>
    <col min="20" max="20" width="13" style="18" customWidth="1"/>
    <col min="21" max="21" width="12.6640625" style="18" customWidth="1"/>
    <col min="22" max="22" width="13.21875" style="18" customWidth="1"/>
    <col min="23" max="23" width="12.77734375" style="18" customWidth="1"/>
    <col min="24" max="24" width="13" style="252" bestFit="1" customWidth="1"/>
    <col min="25" max="25" width="8.77734375" style="249" customWidth="1"/>
    <col min="26" max="26" width="3" style="18" customWidth="1"/>
    <col min="27" max="27" width="4.33203125" style="18" customWidth="1"/>
    <col min="28" max="28" width="7.33203125" style="18" customWidth="1"/>
    <col min="29" max="29" width="12.88671875" style="18" customWidth="1"/>
    <col min="30" max="30" width="12.77734375" style="18" customWidth="1"/>
    <col min="31" max="31" width="13.21875" style="18" customWidth="1"/>
    <col min="32" max="32" width="13.77734375" style="18" customWidth="1"/>
    <col min="33" max="33" width="13.109375" style="18" customWidth="1"/>
    <col min="34" max="34" width="12.88671875" style="18" customWidth="1"/>
    <col min="35" max="35" width="16.109375" style="18" hidden="1" customWidth="1"/>
    <col min="36" max="36" width="13" style="252" bestFit="1" customWidth="1"/>
    <col min="37" max="37" width="11.6640625" style="250" customWidth="1"/>
    <col min="38" max="40" width="14.44140625" style="18" customWidth="1"/>
    <col min="41" max="16384" width="9" style="18"/>
  </cols>
  <sheetData>
    <row r="1" spans="1:44" s="1322" customFormat="1" ht="17.25" customHeight="1">
      <c r="A1" s="1320"/>
      <c r="B1" s="1320"/>
      <c r="C1" s="1321"/>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row>
    <row r="2" spans="1:44" s="1322" customFormat="1" ht="17.25" customHeight="1">
      <c r="A2" s="1327" t="s">
        <v>71</v>
      </c>
      <c r="B2" s="1320"/>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row>
    <row r="3" spans="1:44" s="1322" customFormat="1" ht="17.25" customHeight="1" thickBot="1">
      <c r="A3" s="1328" t="s">
        <v>73</v>
      </c>
      <c r="B3" s="1323"/>
      <c r="C3" s="1321"/>
      <c r="D3" s="1321"/>
      <c r="E3" s="1321"/>
      <c r="F3" s="1321"/>
      <c r="G3" s="1324" t="s">
        <v>74</v>
      </c>
    </row>
    <row r="4" spans="1:44" ht="20.25" customHeight="1">
      <c r="A4" s="1077"/>
      <c r="B4" s="1101" t="s">
        <v>110</v>
      </c>
      <c r="C4" s="166" t="s">
        <v>112</v>
      </c>
      <c r="D4" s="166" t="s">
        <v>33</v>
      </c>
      <c r="E4" s="166" t="s">
        <v>34</v>
      </c>
      <c r="F4" s="2691" t="s">
        <v>70</v>
      </c>
      <c r="G4" s="2692"/>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03"/>
      <c r="B5" s="1102" t="s">
        <v>76</v>
      </c>
      <c r="C5" s="167" t="s">
        <v>76</v>
      </c>
      <c r="D5" s="167" t="s">
        <v>76</v>
      </c>
      <c r="E5" s="167" t="s">
        <v>76</v>
      </c>
      <c r="F5" s="167" t="s">
        <v>76</v>
      </c>
      <c r="G5" s="163" t="s">
        <v>327</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691" t="s">
        <v>434</v>
      </c>
      <c r="B6" s="1095">
        <f>SUM(B12:B23)</f>
        <v>38025.678999999996</v>
      </c>
      <c r="C6" s="170">
        <f>SUM(C12:C23)</f>
        <v>24487.670645000002</v>
      </c>
      <c r="D6" s="171">
        <f>SUM(D12:D23)</f>
        <v>6251.9480000000003</v>
      </c>
      <c r="E6" s="147">
        <f>SUM(E12:E23)</f>
        <v>41058.821999999993</v>
      </c>
      <c r="F6" s="172">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idden="1">
      <c r="A7" s="2184" t="s">
        <v>440</v>
      </c>
      <c r="B7" s="2219">
        <f t="shared" ref="B7:E7" si="0">SUM(B24:B35)</f>
        <v>44622.235000000001</v>
      </c>
      <c r="C7" s="2219">
        <f t="shared" si="0"/>
        <v>25039.10138</v>
      </c>
      <c r="D7" s="2188">
        <f t="shared" si="0"/>
        <v>11287.643500000002</v>
      </c>
      <c r="E7" s="2220">
        <f t="shared" si="0"/>
        <v>48581.078500000003</v>
      </c>
      <c r="F7" s="2221">
        <f>SUM(B7:E7)</f>
        <v>129530.05838</v>
      </c>
      <c r="G7" s="2222">
        <f t="shared" ref="G7" si="1">(F7/F6-1)*100</f>
        <v>17.943179329548276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3.8" hidden="1" thickBot="1">
      <c r="A8" s="1906" t="s">
        <v>454</v>
      </c>
      <c r="B8" s="2223">
        <f>SUM(B36:B47)</f>
        <v>66095.56700000001</v>
      </c>
      <c r="C8" s="2223">
        <f>SUM(C36:C47)</f>
        <v>37666.841500000002</v>
      </c>
      <c r="D8" s="2224">
        <f>SUM(D36:D47)</f>
        <v>15755.754500000001</v>
      </c>
      <c r="E8" s="1927">
        <f>SUM(E36:E47)</f>
        <v>63716.996499999994</v>
      </c>
      <c r="F8" s="2225">
        <f>SUM(B8:E8)</f>
        <v>183235.15950000001</v>
      </c>
      <c r="G8" s="1928">
        <f t="shared" ref="G8" si="2">(F8/F7-1)*100</f>
        <v>41.461496884720226</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t="12" hidden="1" customHeight="1" thickTop="1">
      <c r="A9" s="1007" t="s">
        <v>323</v>
      </c>
      <c r="B9" s="2147">
        <v>6611.9440000000004</v>
      </c>
      <c r="C9" s="2156">
        <v>4392.4519099999998</v>
      </c>
      <c r="D9" s="2137">
        <v>949.024</v>
      </c>
      <c r="E9" s="159">
        <v>7170.4305000000004</v>
      </c>
      <c r="F9" s="2151">
        <f t="shared" ref="F9:F35" si="3">B9+C9+D9+E9</f>
        <v>19123.850409999999</v>
      </c>
      <c r="G9" s="2157">
        <v>0.32557874869281189</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t="12" hidden="1" customHeight="1">
      <c r="A10" s="1007">
        <v>2</v>
      </c>
      <c r="B10" s="2158">
        <v>5483.4979999999996</v>
      </c>
      <c r="C10" s="173">
        <v>3850.1964199999998</v>
      </c>
      <c r="D10" s="174">
        <v>625.32100000000003</v>
      </c>
      <c r="E10" s="175">
        <v>5377.2550000000001</v>
      </c>
      <c r="F10" s="168">
        <f t="shared" si="3"/>
        <v>15336.270420000001</v>
      </c>
      <c r="G10" s="148">
        <v>-4.8717763363975592</v>
      </c>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row>
    <row r="11" spans="1:44" ht="12" hidden="1" customHeight="1">
      <c r="A11" s="1007">
        <v>3</v>
      </c>
      <c r="B11" s="1098">
        <v>4296.857</v>
      </c>
      <c r="C11" s="173">
        <v>2988.3103300000002</v>
      </c>
      <c r="D11" s="174">
        <v>820.93100000000004</v>
      </c>
      <c r="E11" s="175">
        <v>4771.8954999999996</v>
      </c>
      <c r="F11" s="168">
        <f t="shared" si="3"/>
        <v>12877.993829999999</v>
      </c>
      <c r="G11" s="150">
        <v>-48.782120560723698</v>
      </c>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row>
    <row r="12" spans="1:44" ht="12" hidden="1" customHeight="1">
      <c r="A12" s="1006" t="s">
        <v>398</v>
      </c>
      <c r="B12" s="1095">
        <v>1938.6020000000001</v>
      </c>
      <c r="C12" s="170">
        <v>1057.5300500000003</v>
      </c>
      <c r="D12" s="171">
        <v>149.547</v>
      </c>
      <c r="E12" s="147">
        <v>2260.4245000000001</v>
      </c>
      <c r="F12" s="172">
        <f t="shared" si="3"/>
        <v>5406.1035499999998</v>
      </c>
      <c r="G12" s="2159">
        <v>-78.19931882531813</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t="12" hidden="1" customHeight="1">
      <c r="A13" s="1007">
        <v>5</v>
      </c>
      <c r="B13" s="1096">
        <v>1684.644</v>
      </c>
      <c r="C13" s="173">
        <v>674.16075000000012</v>
      </c>
      <c r="D13" s="174">
        <v>55.527999999999999</v>
      </c>
      <c r="E13" s="175">
        <v>1841.43</v>
      </c>
      <c r="F13" s="168">
        <f t="shared" si="3"/>
        <v>4255.7627499999999</v>
      </c>
      <c r="G13" s="148">
        <v>-84.35974840009186</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12" hidden="1" customHeight="1">
      <c r="A14" s="1007">
        <v>6</v>
      </c>
      <c r="B14" s="1096">
        <v>2429.2179999999998</v>
      </c>
      <c r="C14" s="173">
        <v>1644.2875750000003</v>
      </c>
      <c r="D14" s="174">
        <v>45.432000000000002</v>
      </c>
      <c r="E14" s="175">
        <v>2432.0844999999999</v>
      </c>
      <c r="F14" s="168">
        <f t="shared" si="3"/>
        <v>6551.0220749999999</v>
      </c>
      <c r="G14" s="148">
        <v>-59.291640258248123</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12" hidden="1" customHeight="1">
      <c r="A15" s="1006" t="s">
        <v>450</v>
      </c>
      <c r="B15" s="1095">
        <v>3156.64</v>
      </c>
      <c r="C15" s="170">
        <v>2314.7085299999999</v>
      </c>
      <c r="D15" s="171">
        <v>491.54899999999998</v>
      </c>
      <c r="E15" s="147">
        <v>3587.6795000000002</v>
      </c>
      <c r="F15" s="172">
        <f t="shared" si="3"/>
        <v>9550.5770300000004</v>
      </c>
      <c r="G15" s="130">
        <v>-51.244900079582024</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12" hidden="1" customHeight="1">
      <c r="A16" s="1007">
        <v>8</v>
      </c>
      <c r="B16" s="1096">
        <v>3643.1660000000002</v>
      </c>
      <c r="C16" s="173">
        <v>2385.7309300000002</v>
      </c>
      <c r="D16" s="174">
        <v>912.42600000000004</v>
      </c>
      <c r="E16" s="175">
        <v>3939.0785000000001</v>
      </c>
      <c r="F16" s="168">
        <f t="shared" si="3"/>
        <v>10880.401430000002</v>
      </c>
      <c r="G16" s="148">
        <v>-63.627867382585968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12" hidden="1" customHeight="1">
      <c r="A17" s="1007">
        <v>9</v>
      </c>
      <c r="B17" s="1096">
        <v>3873.1770000000001</v>
      </c>
      <c r="C17" s="173">
        <v>2490.8618750000001</v>
      </c>
      <c r="D17" s="174">
        <v>628.476</v>
      </c>
      <c r="E17" s="175">
        <v>3769.5785000000001</v>
      </c>
      <c r="F17" s="168">
        <f t="shared" si="3"/>
        <v>10762.093375</v>
      </c>
      <c r="G17" s="148">
        <v>-45.441409528554168</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12" hidden="1" customHeight="1">
      <c r="A18" s="1006" t="s">
        <v>451</v>
      </c>
      <c r="B18" s="1095">
        <v>4533.2510000000002</v>
      </c>
      <c r="C18" s="170">
        <v>2862.7646149999996</v>
      </c>
      <c r="D18" s="171">
        <v>926.30799999999999</v>
      </c>
      <c r="E18" s="147">
        <v>4272.0820000000003</v>
      </c>
      <c r="F18" s="172">
        <f t="shared" si="3"/>
        <v>12594.405615000001</v>
      </c>
      <c r="G18" s="130">
        <v>-36.204787513952915</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12" hidden="1" customHeight="1">
      <c r="A19" s="1007">
        <v>11</v>
      </c>
      <c r="B19" s="1096">
        <v>4424.152</v>
      </c>
      <c r="C19" s="173">
        <v>2986.6170050000001</v>
      </c>
      <c r="D19" s="174">
        <v>878.98299999999995</v>
      </c>
      <c r="E19" s="175">
        <v>4869.9809999999998</v>
      </c>
      <c r="F19" s="168">
        <f t="shared" si="3"/>
        <v>13159.733005</v>
      </c>
      <c r="G19" s="148">
        <v>-38.844048762554998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12" hidden="1" customHeight="1">
      <c r="A20" s="1007">
        <v>12</v>
      </c>
      <c r="B20" s="1096">
        <v>3198.9940000000001</v>
      </c>
      <c r="C20" s="173">
        <v>2139.0550200000002</v>
      </c>
      <c r="D20" s="174">
        <v>692.20699999999999</v>
      </c>
      <c r="E20" s="175">
        <v>3886.02</v>
      </c>
      <c r="F20" s="168">
        <f t="shared" si="3"/>
        <v>9916.2760200000012</v>
      </c>
      <c r="G20" s="148">
        <v>-53.474000687515108</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12" hidden="1" customHeight="1">
      <c r="A21" s="1006" t="s">
        <v>324</v>
      </c>
      <c r="B21" s="1095">
        <v>2445.1860000000001</v>
      </c>
      <c r="C21" s="170">
        <v>1489.0969500000001</v>
      </c>
      <c r="D21" s="171">
        <v>353.36</v>
      </c>
      <c r="E21" s="147">
        <v>2914.2809999999999</v>
      </c>
      <c r="F21" s="172">
        <f t="shared" si="3"/>
        <v>7201.9239500000003</v>
      </c>
      <c r="G21" s="130">
        <f t="shared" ref="G21:G35" si="4">(F21/F9-1)*100</f>
        <v>-62.340617628790575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12" hidden="1" customHeight="1">
      <c r="A22" s="1007">
        <v>2</v>
      </c>
      <c r="B22" s="1096">
        <v>2312.4369999999999</v>
      </c>
      <c r="C22" s="173">
        <v>1697.9075499999999</v>
      </c>
      <c r="D22" s="174">
        <v>299.09399999999999</v>
      </c>
      <c r="E22" s="175">
        <v>2648.0810000000001</v>
      </c>
      <c r="F22" s="168">
        <f t="shared" si="3"/>
        <v>6957.51955</v>
      </c>
      <c r="G22" s="148">
        <f t="shared" si="4"/>
        <v>-54.633562401672883</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12" hidden="1" customHeight="1">
      <c r="A23" s="1007">
        <v>3</v>
      </c>
      <c r="B23" s="1097">
        <v>4386.2120000000004</v>
      </c>
      <c r="C23" s="176">
        <v>2744.9497950000004</v>
      </c>
      <c r="D23" s="177">
        <v>819.03800000000001</v>
      </c>
      <c r="E23" s="149">
        <v>4638.1014999999998</v>
      </c>
      <c r="F23" s="169">
        <f t="shared" si="3"/>
        <v>12588.301295000001</v>
      </c>
      <c r="G23" s="150">
        <f t="shared" si="4"/>
        <v>-2.2495160257426372</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12" hidden="1" customHeight="1">
      <c r="A24" s="1006">
        <v>4</v>
      </c>
      <c r="B24" s="1098">
        <v>3031.5949999999998</v>
      </c>
      <c r="C24" s="2160">
        <v>1671.0346700000002</v>
      </c>
      <c r="D24" s="2161">
        <v>803.57849999999996</v>
      </c>
      <c r="E24" s="159">
        <v>3553.4884999999999</v>
      </c>
      <c r="F24" s="172">
        <f t="shared" si="3"/>
        <v>9059.6966699999994</v>
      </c>
      <c r="G24" s="130">
        <f t="shared" si="4"/>
        <v>67.582743952435024</v>
      </c>
      <c r="H24" s="20"/>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12" hidden="1" customHeight="1">
      <c r="A25" s="1007">
        <v>5</v>
      </c>
      <c r="B25" s="1096">
        <v>2634.2809999999999</v>
      </c>
      <c r="C25" s="173">
        <v>1313.4874950000001</v>
      </c>
      <c r="D25" s="174">
        <v>627.52949999999998</v>
      </c>
      <c r="E25" s="175">
        <v>3151.7269999999999</v>
      </c>
      <c r="F25" s="168">
        <f t="shared" si="3"/>
        <v>7727.0249949999998</v>
      </c>
      <c r="G25" s="148">
        <f t="shared" si="4"/>
        <v>81.566159791214858</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12" hidden="1" customHeight="1">
      <c r="A26" s="1007">
        <v>6</v>
      </c>
      <c r="B26" s="1096">
        <v>2366.288</v>
      </c>
      <c r="C26" s="173">
        <v>1356.0211199999999</v>
      </c>
      <c r="D26" s="174">
        <v>409.20350000000002</v>
      </c>
      <c r="E26" s="175">
        <v>2707.665</v>
      </c>
      <c r="F26" s="169">
        <f t="shared" si="3"/>
        <v>6839.1776199999995</v>
      </c>
      <c r="G26" s="150">
        <f t="shared" si="4"/>
        <v>4.3986349259859558</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12" hidden="1" customHeight="1">
      <c r="A27" s="1006">
        <v>7</v>
      </c>
      <c r="B27" s="1095">
        <v>3950.373</v>
      </c>
      <c r="C27" s="170">
        <v>2388.5085199999999</v>
      </c>
      <c r="D27" s="171">
        <v>919.99800000000005</v>
      </c>
      <c r="E27" s="147">
        <v>4290.2610000000004</v>
      </c>
      <c r="F27" s="172">
        <f t="shared" si="3"/>
        <v>11549.140520000001</v>
      </c>
      <c r="G27" s="130">
        <f t="shared" si="4"/>
        <v>20.926101990719204</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12" hidden="1" customHeight="1">
      <c r="A28" s="1007">
        <v>8</v>
      </c>
      <c r="B28" s="1096">
        <v>3867.002</v>
      </c>
      <c r="C28" s="173">
        <v>2132.6079049999998</v>
      </c>
      <c r="D28" s="174">
        <v>1304.277</v>
      </c>
      <c r="E28" s="175">
        <v>4502.8315000000002</v>
      </c>
      <c r="F28" s="168">
        <f t="shared" si="3"/>
        <v>11806.718405</v>
      </c>
      <c r="G28" s="148">
        <f t="shared" si="4"/>
        <v>8.5136286648938242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12" hidden="1" customHeight="1">
      <c r="A29" s="1007">
        <v>9</v>
      </c>
      <c r="B29" s="1096">
        <v>2969.9450000000002</v>
      </c>
      <c r="C29" s="173">
        <v>1468.04096</v>
      </c>
      <c r="D29" s="174">
        <v>756.8845</v>
      </c>
      <c r="E29" s="175">
        <v>3281.6514999999999</v>
      </c>
      <c r="F29" s="169">
        <f t="shared" si="3"/>
        <v>8476.52196</v>
      </c>
      <c r="G29" s="150">
        <f t="shared" si="4"/>
        <v>-21.237238289618542</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06">
        <v>10</v>
      </c>
      <c r="B30" s="1095">
        <v>4345.8670000000002</v>
      </c>
      <c r="C30" s="170">
        <v>2574.756515</v>
      </c>
      <c r="D30" s="171">
        <v>1103.9345000000001</v>
      </c>
      <c r="E30" s="147">
        <v>4229.3325000000004</v>
      </c>
      <c r="F30" s="172">
        <f t="shared" si="3"/>
        <v>12253.890515000001</v>
      </c>
      <c r="G30" s="130">
        <f t="shared" si="4"/>
        <v>-2.7037012337799093</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07">
        <v>11</v>
      </c>
      <c r="B31" s="1096">
        <v>5047.576</v>
      </c>
      <c r="C31" s="173">
        <v>2980.0800949999998</v>
      </c>
      <c r="D31" s="174">
        <v>1238.653</v>
      </c>
      <c r="E31" s="175">
        <v>4975.5770000000002</v>
      </c>
      <c r="F31" s="168">
        <f t="shared" si="3"/>
        <v>14241.886095000002</v>
      </c>
      <c r="G31" s="148">
        <f t="shared" si="4"/>
        <v>8.2232146320053943</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07">
        <v>12</v>
      </c>
      <c r="B32" s="1096">
        <v>5085.3620000000001</v>
      </c>
      <c r="C32" s="173">
        <v>3260.7811049999996</v>
      </c>
      <c r="D32" s="174">
        <v>1218.7764999999999</v>
      </c>
      <c r="E32" s="175">
        <v>6157.9740000000002</v>
      </c>
      <c r="F32" s="169">
        <f t="shared" si="3"/>
        <v>15722.893604999999</v>
      </c>
      <c r="G32" s="150">
        <f t="shared" si="4"/>
        <v>58.556433617708016</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06" t="s">
        <v>444</v>
      </c>
      <c r="B33" s="1095">
        <v>3775.509</v>
      </c>
      <c r="C33" s="170">
        <v>1941.7356500000001</v>
      </c>
      <c r="D33" s="171">
        <v>836.07500000000005</v>
      </c>
      <c r="E33" s="147">
        <v>4327.9480000000003</v>
      </c>
      <c r="F33" s="172">
        <f t="shared" si="3"/>
        <v>10881.267650000002</v>
      </c>
      <c r="G33" s="130">
        <f t="shared" si="4"/>
        <v>51.088344247234119</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07">
        <v>2</v>
      </c>
      <c r="B34" s="1096">
        <v>2523.5010000000002</v>
      </c>
      <c r="C34" s="173">
        <v>1329.9650450000001</v>
      </c>
      <c r="D34" s="174">
        <v>560.64350000000002</v>
      </c>
      <c r="E34" s="175">
        <v>2609.337</v>
      </c>
      <c r="F34" s="168">
        <f t="shared" si="3"/>
        <v>7023.4465450000007</v>
      </c>
      <c r="G34" s="148">
        <f t="shared" si="4"/>
        <v>0.94756463889491549</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07">
        <v>3</v>
      </c>
      <c r="B35" s="1096">
        <v>5024.9359999999997</v>
      </c>
      <c r="C35" s="173">
        <v>2622.0823</v>
      </c>
      <c r="D35" s="174">
        <v>1508.09</v>
      </c>
      <c r="E35" s="175">
        <v>4793.2855</v>
      </c>
      <c r="F35" s="169">
        <f t="shared" si="3"/>
        <v>13948.3938</v>
      </c>
      <c r="G35" s="150">
        <f t="shared" si="4"/>
        <v>10.804416522348559</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06">
        <v>4</v>
      </c>
      <c r="B36" s="1095">
        <v>4782.665</v>
      </c>
      <c r="C36" s="170">
        <v>2686.0269250000001</v>
      </c>
      <c r="D36" s="171">
        <v>1495.47</v>
      </c>
      <c r="E36" s="147">
        <v>4774.3559999999998</v>
      </c>
      <c r="F36" s="172">
        <f>B36+C36+D36+E36</f>
        <v>13738.517925</v>
      </c>
      <c r="G36" s="130">
        <f t="shared" ref="G36:G53" si="5">(F36/F24-1)*100</f>
        <v>51.644347768212874</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c r="A37" s="1007">
        <v>5</v>
      </c>
      <c r="B37" s="1096">
        <v>6007.5410000000002</v>
      </c>
      <c r="C37" s="173">
        <v>3361.8655800000001</v>
      </c>
      <c r="D37" s="174">
        <v>1395.7719999999999</v>
      </c>
      <c r="E37" s="175">
        <v>6142.7745000000004</v>
      </c>
      <c r="F37" s="168">
        <f t="shared" ref="F37:F47" si="6">B37+C37+D37+E37</f>
        <v>16907.953079999999</v>
      </c>
      <c r="G37" s="148">
        <f t="shared" si="5"/>
        <v>118.81581968404129</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c r="A38" s="1007">
        <v>6</v>
      </c>
      <c r="B38" s="1096">
        <v>4099.5510000000004</v>
      </c>
      <c r="C38" s="173">
        <v>2695.6752999999999</v>
      </c>
      <c r="D38" s="174">
        <v>888.44799999999998</v>
      </c>
      <c r="E38" s="175">
        <v>4017.4504999999999</v>
      </c>
      <c r="F38" s="168">
        <f t="shared" si="6"/>
        <v>11701.124800000001</v>
      </c>
      <c r="G38" s="148">
        <f t="shared" si="5"/>
        <v>71.089646301655819</v>
      </c>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row>
    <row r="39" spans="1:44" ht="21" customHeight="1">
      <c r="A39" s="1006">
        <v>7</v>
      </c>
      <c r="B39" s="1095">
        <v>4826.1880000000001</v>
      </c>
      <c r="C39" s="170">
        <v>2789.4716400000002</v>
      </c>
      <c r="D39" s="171">
        <v>1253.797</v>
      </c>
      <c r="E39" s="147">
        <v>4676.6795000000002</v>
      </c>
      <c r="F39" s="172">
        <f t="shared" si="6"/>
        <v>13546.136140000001</v>
      </c>
      <c r="G39" s="130">
        <f t="shared" si="5"/>
        <v>17.291292079629137</v>
      </c>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row>
    <row r="40" spans="1:44" ht="21" customHeight="1">
      <c r="A40" s="1007">
        <v>8</v>
      </c>
      <c r="B40" s="1096">
        <v>6581.14</v>
      </c>
      <c r="C40" s="173">
        <v>3536.6611749999997</v>
      </c>
      <c r="D40" s="174">
        <v>2305.0430000000001</v>
      </c>
      <c r="E40" s="175">
        <v>7282.6310000000003</v>
      </c>
      <c r="F40" s="168">
        <f t="shared" si="6"/>
        <v>19705.475175</v>
      </c>
      <c r="G40" s="148">
        <f t="shared" si="5"/>
        <v>66.900526454962915</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row>
    <row r="41" spans="1:44" ht="21" customHeight="1">
      <c r="A41" s="1007">
        <v>9</v>
      </c>
      <c r="B41" s="1096">
        <v>4187.4350000000004</v>
      </c>
      <c r="C41" s="173">
        <v>2669.0157399999998</v>
      </c>
      <c r="D41" s="174">
        <v>1171.136</v>
      </c>
      <c r="E41" s="175">
        <v>4067.5005000000001</v>
      </c>
      <c r="F41" s="168">
        <f t="shared" si="6"/>
        <v>12095.087240000001</v>
      </c>
      <c r="G41" s="148">
        <f t="shared" si="5"/>
        <v>42.689269220037509</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row>
    <row r="42" spans="1:44" ht="21" customHeight="1">
      <c r="A42" s="1006">
        <v>10</v>
      </c>
      <c r="B42" s="1095">
        <v>6482.7240000000002</v>
      </c>
      <c r="C42" s="170">
        <v>3415.3935000000001</v>
      </c>
      <c r="D42" s="171">
        <v>1501.1489999999999</v>
      </c>
      <c r="E42" s="147">
        <v>5727.1854999999996</v>
      </c>
      <c r="F42" s="172">
        <f t="shared" si="6"/>
        <v>17126.451999999997</v>
      </c>
      <c r="G42" s="130">
        <f t="shared" si="5"/>
        <v>39.763383547743381</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row>
    <row r="43" spans="1:44" ht="21" customHeight="1">
      <c r="A43" s="1007">
        <v>11</v>
      </c>
      <c r="B43" s="1096">
        <v>5399.1260000000002</v>
      </c>
      <c r="C43" s="173">
        <v>3800.4199750000002</v>
      </c>
      <c r="D43" s="174">
        <v>1324.4690000000001</v>
      </c>
      <c r="E43" s="175">
        <v>5624.1565000000001</v>
      </c>
      <c r="F43" s="168">
        <f t="shared" si="6"/>
        <v>16148.171475000003</v>
      </c>
      <c r="G43" s="148">
        <f t="shared" si="5"/>
        <v>13.385062675576753</v>
      </c>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row>
    <row r="44" spans="1:44" ht="21" customHeight="1">
      <c r="A44" s="1007">
        <v>12</v>
      </c>
      <c r="B44" s="1096">
        <v>5705.2089999999998</v>
      </c>
      <c r="C44" s="173">
        <v>3543.8006400000004</v>
      </c>
      <c r="D44" s="174">
        <v>1111.191</v>
      </c>
      <c r="E44" s="175">
        <v>5837.0280000000002</v>
      </c>
      <c r="F44" s="168">
        <f t="shared" si="6"/>
        <v>16197.228640000001</v>
      </c>
      <c r="G44" s="148">
        <f t="shared" si="5"/>
        <v>3.0168431264405493</v>
      </c>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row>
    <row r="45" spans="1:44" ht="21" customHeight="1">
      <c r="A45" s="1006" t="s">
        <v>457</v>
      </c>
      <c r="B45" s="1095">
        <v>5162.1750000000002</v>
      </c>
      <c r="C45" s="170">
        <v>2967.4223349999997</v>
      </c>
      <c r="D45" s="171">
        <v>865.101</v>
      </c>
      <c r="E45" s="147">
        <v>4736.4809999999998</v>
      </c>
      <c r="F45" s="172">
        <f t="shared" si="6"/>
        <v>13731.179335000001</v>
      </c>
      <c r="G45" s="130">
        <f t="shared" si="5"/>
        <v>26.190989659187359</v>
      </c>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row>
    <row r="46" spans="1:44" ht="21" customHeight="1">
      <c r="A46" s="1007">
        <v>2</v>
      </c>
      <c r="B46" s="1096">
        <v>4646.6710000000003</v>
      </c>
      <c r="C46" s="173">
        <v>2788.710075</v>
      </c>
      <c r="D46" s="174">
        <v>703.24950000000001</v>
      </c>
      <c r="E46" s="175">
        <v>4066.9155000000001</v>
      </c>
      <c r="F46" s="168">
        <f t="shared" si="6"/>
        <v>12205.546075</v>
      </c>
      <c r="G46" s="148">
        <f t="shared" si="5"/>
        <v>73.78285713143417</v>
      </c>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row>
    <row r="47" spans="1:44" ht="21" customHeight="1">
      <c r="A47" s="1007">
        <v>3</v>
      </c>
      <c r="B47" s="1096">
        <v>8215.1419999999998</v>
      </c>
      <c r="C47" s="173">
        <v>3412.3786150000001</v>
      </c>
      <c r="D47" s="174">
        <v>1740.9290000000001</v>
      </c>
      <c r="E47" s="175">
        <v>6763.8379999999997</v>
      </c>
      <c r="F47" s="168">
        <f t="shared" si="6"/>
        <v>20132.287615000001</v>
      </c>
      <c r="G47" s="148">
        <f t="shared" si="5"/>
        <v>44.334092539027694</v>
      </c>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row>
    <row r="48" spans="1:44" ht="21" customHeight="1">
      <c r="A48" s="1006">
        <v>4</v>
      </c>
      <c r="B48" s="1095">
        <v>6276.6360000000004</v>
      </c>
      <c r="C48" s="170">
        <v>3299.0547499999998</v>
      </c>
      <c r="D48" s="171">
        <v>1371.7940000000001</v>
      </c>
      <c r="E48" s="147">
        <v>5444.9155000000001</v>
      </c>
      <c r="F48" s="172">
        <v>16392.400249999999</v>
      </c>
      <c r="G48" s="130">
        <f t="shared" si="5"/>
        <v>19.317093295563748</v>
      </c>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row>
    <row r="49" spans="1:44" ht="21" customHeight="1">
      <c r="A49" s="1007">
        <v>5</v>
      </c>
      <c r="B49" s="1096">
        <v>7745.2640000000001</v>
      </c>
      <c r="C49" s="173">
        <v>3945.939335</v>
      </c>
      <c r="D49" s="174">
        <v>1966.827</v>
      </c>
      <c r="E49" s="175">
        <v>8026.0690000000004</v>
      </c>
      <c r="F49" s="168">
        <v>21684.099334999999</v>
      </c>
      <c r="G49" s="148">
        <f t="shared" si="5"/>
        <v>28.247927069596535</v>
      </c>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row>
    <row r="50" spans="1:44" ht="21" customHeight="1">
      <c r="A50" s="1007">
        <v>6</v>
      </c>
      <c r="B50" s="1096">
        <v>3742.3539999999998</v>
      </c>
      <c r="C50" s="173">
        <v>3122.430605</v>
      </c>
      <c r="D50" s="174">
        <v>742.68700000000001</v>
      </c>
      <c r="E50" s="175">
        <v>4211.3635000000004</v>
      </c>
      <c r="F50" s="168">
        <v>11818.835105</v>
      </c>
      <c r="G50" s="148">
        <f t="shared" si="5"/>
        <v>1.0059742718067533</v>
      </c>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row>
    <row r="51" spans="1:44" ht="21" customHeight="1">
      <c r="A51" s="1006">
        <v>7</v>
      </c>
      <c r="B51" s="1095">
        <v>6331.8410000000003</v>
      </c>
      <c r="C51" s="170">
        <v>3267.3787000000002</v>
      </c>
      <c r="D51" s="171">
        <v>1472.7539999999999</v>
      </c>
      <c r="E51" s="147">
        <v>5450.8549999999996</v>
      </c>
      <c r="F51" s="172">
        <v>16522.828700000002</v>
      </c>
      <c r="G51" s="130">
        <f t="shared" si="5"/>
        <v>21.974476922686549</v>
      </c>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row>
    <row r="52" spans="1:44" ht="21" customHeight="1">
      <c r="A52" s="1007">
        <v>8</v>
      </c>
      <c r="B52" s="1096">
        <v>8250.991</v>
      </c>
      <c r="C52" s="173">
        <v>4349.0506399999995</v>
      </c>
      <c r="D52" s="174">
        <v>2368.4585000000002</v>
      </c>
      <c r="E52" s="175">
        <v>8855.4084999999995</v>
      </c>
      <c r="F52" s="168">
        <v>23823.908640000001</v>
      </c>
      <c r="G52" s="148">
        <f t="shared" si="5"/>
        <v>20.899944956541773</v>
      </c>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row>
    <row r="53" spans="1:44" ht="21" customHeight="1" thickBot="1">
      <c r="A53" s="1007">
        <v>9</v>
      </c>
      <c r="B53" s="1096">
        <v>5722.4560000000001</v>
      </c>
      <c r="C53" s="173">
        <v>3463.24775</v>
      </c>
      <c r="D53" s="174">
        <v>1552.5754999999999</v>
      </c>
      <c r="E53" s="175">
        <v>5501.8609999999999</v>
      </c>
      <c r="F53" s="168">
        <v>16240.14025</v>
      </c>
      <c r="G53" s="148">
        <f t="shared" si="5"/>
        <v>34.270550743046968</v>
      </c>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row>
    <row r="54" spans="1:44" ht="21" customHeight="1" thickBot="1">
      <c r="A54" s="1104" t="s">
        <v>392</v>
      </c>
      <c r="B54" s="2693" t="s">
        <v>48</v>
      </c>
      <c r="C54" s="2694"/>
      <c r="D54" s="2694"/>
      <c r="E54" s="2694"/>
      <c r="F54" s="2694"/>
      <c r="G54" s="2695"/>
      <c r="H54" s="120"/>
      <c r="I54" s="18"/>
      <c r="J54" s="18"/>
      <c r="K54" s="18"/>
      <c r="L54" s="18"/>
      <c r="M54" s="18"/>
      <c r="N54" s="18"/>
      <c r="X54" s="18"/>
      <c r="Y54" s="18"/>
      <c r="AJ54" s="18"/>
      <c r="AK54" s="18"/>
    </row>
    <row r="55" spans="1:44">
      <c r="A55" s="102"/>
      <c r="B55" s="1841"/>
      <c r="C55" s="1841"/>
      <c r="D55" s="1841"/>
      <c r="E55" s="1841"/>
      <c r="F55" s="1841"/>
      <c r="G55" s="102"/>
      <c r="H55" s="271"/>
      <c r="I55" s="271"/>
      <c r="J55" s="271"/>
      <c r="K55" s="271"/>
      <c r="L55" s="271"/>
      <c r="M55" s="271"/>
      <c r="N55" s="271"/>
      <c r="O55" s="271"/>
      <c r="P55" s="271"/>
      <c r="Q55" s="271"/>
      <c r="R55" s="271"/>
      <c r="S55" s="271"/>
      <c r="T55" s="271"/>
      <c r="U55" s="271"/>
      <c r="V55" s="271"/>
      <c r="W55" s="271"/>
      <c r="X55" s="271"/>
      <c r="Y55" s="271"/>
      <c r="Z55" s="271"/>
      <c r="AA55" s="271"/>
      <c r="AB55" s="271"/>
      <c r="AC55" s="271"/>
      <c r="AD55" s="271"/>
      <c r="AE55" s="271"/>
      <c r="AF55" s="271"/>
      <c r="AG55" s="271"/>
      <c r="AH55" s="271"/>
      <c r="AI55" s="271"/>
      <c r="AJ55" s="271"/>
      <c r="AK55" s="271"/>
      <c r="AL55" s="271"/>
      <c r="AM55" s="271"/>
      <c r="AN55" s="271"/>
      <c r="AO55" s="271"/>
      <c r="AP55" s="271"/>
      <c r="AQ55" s="271"/>
      <c r="AR55" s="271"/>
    </row>
    <row r="56" spans="1:44">
      <c r="A56" s="88"/>
      <c r="B56" s="399"/>
      <c r="C56" s="1845"/>
      <c r="D56" s="1845"/>
      <c r="E56" s="1845"/>
      <c r="F56" s="1844"/>
      <c r="G56" s="98"/>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1"/>
      <c r="AJ56" s="271"/>
      <c r="AK56" s="271"/>
      <c r="AL56" s="271"/>
      <c r="AM56" s="271"/>
      <c r="AN56" s="271"/>
      <c r="AO56" s="271"/>
      <c r="AP56" s="271"/>
      <c r="AQ56" s="271"/>
      <c r="AR56" s="271"/>
    </row>
    <row r="57" spans="1:44">
      <c r="A57" s="88"/>
      <c r="B57" s="399"/>
      <c r="C57" s="1845"/>
      <c r="D57" s="1845"/>
      <c r="E57" s="1845"/>
      <c r="F57" s="1844"/>
      <c r="G57" s="98"/>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1"/>
      <c r="AJ57" s="271"/>
      <c r="AK57" s="271"/>
      <c r="AL57" s="271"/>
      <c r="AM57" s="271"/>
      <c r="AN57" s="271"/>
      <c r="AO57" s="271"/>
      <c r="AP57" s="271"/>
      <c r="AQ57" s="271"/>
      <c r="AR57" s="271"/>
    </row>
    <row r="58" spans="1:44">
      <c r="A58" s="88"/>
      <c r="B58" s="399"/>
      <c r="C58" s="1845"/>
      <c r="D58" s="1845"/>
      <c r="E58" s="1845"/>
      <c r="F58" s="1844"/>
      <c r="G58" s="98"/>
      <c r="H58" s="271"/>
      <c r="I58" s="271"/>
      <c r="J58" s="271"/>
      <c r="K58" s="271"/>
      <c r="L58" s="271"/>
      <c r="M58" s="271"/>
      <c r="Q58" s="3"/>
      <c r="AA58" s="3"/>
    </row>
    <row r="59" spans="1:44">
      <c r="A59" s="88"/>
      <c r="B59" s="112"/>
      <c r="C59" s="98"/>
      <c r="D59" s="98"/>
      <c r="E59" s="98"/>
      <c r="F59" s="98"/>
      <c r="G59" s="98"/>
      <c r="H59" s="114"/>
      <c r="I59" s="114"/>
      <c r="J59" s="114"/>
      <c r="K59" s="114"/>
      <c r="L59" s="114"/>
      <c r="M59" s="114"/>
      <c r="N59" s="133"/>
      <c r="O59" s="3"/>
      <c r="P59" s="3"/>
      <c r="Q59" s="3"/>
      <c r="AA59" s="3"/>
    </row>
    <row r="60" spans="1:44">
      <c r="A60" s="88"/>
      <c r="B60" s="112"/>
      <c r="C60" s="98"/>
      <c r="D60" s="98"/>
      <c r="E60" s="98"/>
      <c r="F60" s="98"/>
      <c r="G60" s="98"/>
      <c r="H60" s="114"/>
      <c r="I60" s="114"/>
      <c r="J60" s="114"/>
      <c r="K60" s="114"/>
      <c r="L60" s="114"/>
      <c r="M60" s="114"/>
      <c r="N60" s="133"/>
      <c r="O60" s="3"/>
      <c r="P60" s="3"/>
      <c r="Q60" s="3"/>
      <c r="AA60" s="3"/>
    </row>
    <row r="61" spans="1:44">
      <c r="A61" s="88"/>
      <c r="B61" s="112"/>
      <c r="C61" s="98"/>
      <c r="D61" s="98"/>
      <c r="E61" s="98"/>
      <c r="F61" s="98"/>
      <c r="G61" s="98"/>
      <c r="H61" s="114"/>
      <c r="I61" s="114"/>
      <c r="J61" s="114"/>
      <c r="K61" s="114"/>
      <c r="L61" s="114"/>
      <c r="M61" s="114"/>
      <c r="N61" s="133"/>
      <c r="O61" s="3"/>
      <c r="P61" s="3"/>
      <c r="Q61" s="3"/>
      <c r="AA61" s="3"/>
    </row>
    <row r="62" spans="1:44">
      <c r="A62" s="88"/>
      <c r="B62" s="112"/>
      <c r="C62" s="98"/>
      <c r="D62" s="98"/>
      <c r="E62" s="98"/>
      <c r="F62" s="98"/>
      <c r="G62" s="98"/>
      <c r="H62" s="114"/>
      <c r="I62" s="114"/>
      <c r="J62" s="114"/>
      <c r="K62" s="114"/>
      <c r="L62" s="114"/>
      <c r="M62" s="114"/>
      <c r="N62" s="133"/>
      <c r="O62" s="3"/>
      <c r="P62" s="3"/>
      <c r="Q62" s="3"/>
      <c r="AA62" s="3"/>
    </row>
    <row r="63" spans="1:44">
      <c r="A63" s="88"/>
      <c r="B63" s="112"/>
      <c r="C63" s="98"/>
      <c r="D63" s="98"/>
      <c r="E63" s="98"/>
      <c r="F63" s="98"/>
      <c r="G63" s="98"/>
      <c r="H63" s="114"/>
      <c r="I63" s="114"/>
      <c r="J63" s="114"/>
      <c r="K63" s="114"/>
      <c r="L63" s="114"/>
      <c r="M63" s="114"/>
      <c r="N63" s="133"/>
      <c r="O63" s="3"/>
      <c r="P63" s="3"/>
      <c r="Q63" s="3"/>
      <c r="AA63" s="3"/>
    </row>
    <row r="64" spans="1:44">
      <c r="A64" s="88"/>
      <c r="B64" s="112"/>
      <c r="C64" s="98"/>
      <c r="D64" s="98"/>
      <c r="E64" s="98"/>
      <c r="F64" s="98"/>
      <c r="G64" s="98"/>
      <c r="H64" s="114"/>
      <c r="I64" s="114"/>
      <c r="J64" s="114"/>
      <c r="K64" s="114"/>
      <c r="L64" s="114"/>
      <c r="M64" s="114"/>
      <c r="N64" s="133"/>
      <c r="O64" s="3"/>
      <c r="P64" s="3"/>
      <c r="Q64" s="3"/>
      <c r="AA64" s="3"/>
    </row>
    <row r="65" spans="1:28">
      <c r="A65" s="88"/>
      <c r="B65" s="112"/>
      <c r="C65" s="98"/>
      <c r="D65" s="98"/>
      <c r="E65" s="98"/>
      <c r="F65" s="98"/>
      <c r="G65" s="98"/>
      <c r="H65" s="114"/>
      <c r="I65" s="114"/>
      <c r="J65" s="114"/>
      <c r="K65" s="114"/>
      <c r="L65" s="114"/>
      <c r="M65" s="114"/>
      <c r="N65" s="133"/>
      <c r="O65" s="3"/>
      <c r="P65" s="3"/>
      <c r="Q65" s="3"/>
      <c r="AA65" s="3"/>
    </row>
    <row r="66" spans="1:28">
      <c r="A66" s="88"/>
      <c r="B66" s="112"/>
      <c r="C66" s="98"/>
      <c r="D66" s="98"/>
      <c r="E66" s="98"/>
      <c r="F66" s="98"/>
      <c r="G66" s="98"/>
      <c r="H66" s="114"/>
      <c r="I66" s="114"/>
      <c r="J66" s="114"/>
      <c r="K66" s="114"/>
      <c r="L66" s="114"/>
      <c r="M66" s="114"/>
      <c r="Q66" s="3"/>
      <c r="AA66" s="3"/>
    </row>
    <row r="67" spans="1:28">
      <c r="B67" s="75"/>
      <c r="C67" s="99"/>
      <c r="D67" s="99"/>
      <c r="E67" s="99"/>
      <c r="F67" s="99"/>
      <c r="G67" s="98"/>
      <c r="H67" s="99"/>
      <c r="I67" s="99"/>
      <c r="J67" s="99"/>
      <c r="K67" s="99"/>
      <c r="L67" s="99"/>
      <c r="M67" s="99"/>
    </row>
    <row r="70" spans="1:28">
      <c r="R70" s="3"/>
      <c r="AB70" s="3"/>
    </row>
    <row r="71" spans="1:28">
      <c r="R71" s="3"/>
      <c r="AB71" s="3"/>
    </row>
    <row r="72" spans="1:28">
      <c r="R72" s="3"/>
      <c r="AB72" s="3"/>
    </row>
    <row r="73" spans="1:28">
      <c r="R73" s="3"/>
      <c r="AB73" s="3"/>
    </row>
    <row r="74" spans="1:28">
      <c r="E74" s="88"/>
    </row>
    <row r="75" spans="1:28">
      <c r="R75" s="3"/>
      <c r="AB75" s="3"/>
    </row>
    <row r="76" spans="1:28">
      <c r="R76" s="3"/>
      <c r="AB76" s="3"/>
    </row>
    <row r="77" spans="1:28">
      <c r="R77" s="3"/>
      <c r="AB77" s="3"/>
    </row>
    <row r="78" spans="1:28">
      <c r="R78" s="3"/>
      <c r="AB78" s="3"/>
    </row>
    <row r="79" spans="1:28">
      <c r="R79" s="3"/>
      <c r="AB79" s="3"/>
    </row>
    <row r="80" spans="1:28">
      <c r="R80" s="3"/>
      <c r="AB80" s="3"/>
    </row>
    <row r="81" spans="18:31">
      <c r="R81" s="3"/>
      <c r="AB81" s="3"/>
    </row>
    <row r="82" spans="18:31">
      <c r="R82" s="3"/>
      <c r="AB82" s="3"/>
    </row>
    <row r="83" spans="18:31">
      <c r="R83" s="3"/>
      <c r="AB83" s="3"/>
    </row>
    <row r="84" spans="18:31">
      <c r="R84" s="3"/>
      <c r="AB84" s="3"/>
    </row>
    <row r="85" spans="18:31">
      <c r="R85" s="3"/>
      <c r="AB85" s="3"/>
    </row>
    <row r="86" spans="18:31">
      <c r="R86" s="3"/>
      <c r="AB86" s="3"/>
    </row>
    <row r="87" spans="18:31">
      <c r="R87" s="3"/>
      <c r="AB87" s="3"/>
    </row>
    <row r="88" spans="18:31">
      <c r="R88" s="3"/>
      <c r="AB88" s="3"/>
    </row>
    <row r="89" spans="18:31">
      <c r="R89" s="3"/>
      <c r="AB89" s="3"/>
    </row>
    <row r="90" spans="18:31">
      <c r="R90" s="3"/>
      <c r="S90" s="3"/>
      <c r="T90" s="3"/>
      <c r="U90" s="3"/>
      <c r="AB90" s="3"/>
      <c r="AC90" s="3"/>
      <c r="AD90" s="3"/>
      <c r="AE90" s="3"/>
    </row>
    <row r="91" spans="18:31">
      <c r="R91" s="3"/>
      <c r="S91" s="3"/>
      <c r="T91" s="3"/>
      <c r="U91" s="3"/>
      <c r="AB91" s="3"/>
      <c r="AC91" s="3"/>
      <c r="AD91" s="3"/>
      <c r="AE91" s="3"/>
    </row>
    <row r="92" spans="18:31">
      <c r="R92" s="3"/>
      <c r="S92" s="3"/>
      <c r="T92" s="3"/>
      <c r="U92" s="3"/>
      <c r="AB92" s="3"/>
      <c r="AC92" s="3"/>
      <c r="AD92" s="3"/>
      <c r="AE92" s="3"/>
    </row>
    <row r="93" spans="18:31">
      <c r="R93" s="3"/>
      <c r="S93" s="3"/>
      <c r="T93" s="3"/>
      <c r="U93" s="3"/>
      <c r="AB93" s="3"/>
      <c r="AC93" s="3"/>
      <c r="AD93" s="3"/>
      <c r="AE93" s="3"/>
    </row>
    <row r="94" spans="18:31">
      <c r="R94" s="3"/>
      <c r="S94" s="3"/>
      <c r="T94" s="3"/>
      <c r="U94" s="3"/>
      <c r="AB94" s="3"/>
      <c r="AC94" s="3"/>
      <c r="AD94" s="3"/>
      <c r="AE94" s="3"/>
    </row>
    <row r="95" spans="18:31">
      <c r="R95" s="3"/>
      <c r="S95" s="3"/>
      <c r="T95" s="3"/>
      <c r="U95" s="3"/>
      <c r="AB95" s="3"/>
      <c r="AC95" s="3"/>
      <c r="AD95" s="3"/>
      <c r="AE95" s="3"/>
    </row>
    <row r="96" spans="18:31">
      <c r="R96" s="3"/>
      <c r="S96" s="3"/>
      <c r="T96" s="3"/>
      <c r="U96" s="3"/>
      <c r="AB96" s="3"/>
      <c r="AC96" s="3"/>
      <c r="AD96" s="3"/>
      <c r="AE96" s="3"/>
    </row>
    <row r="97" spans="18:31">
      <c r="R97" s="3"/>
      <c r="S97" s="3"/>
      <c r="T97" s="3"/>
      <c r="U97" s="3"/>
      <c r="AB97" s="3"/>
      <c r="AC97" s="3"/>
      <c r="AD97" s="3"/>
      <c r="AE97" s="3"/>
    </row>
    <row r="98" spans="18:31">
      <c r="R98" s="3"/>
      <c r="S98" s="3"/>
      <c r="T98" s="3"/>
      <c r="U98" s="3"/>
      <c r="AB98" s="3"/>
      <c r="AC98" s="3"/>
      <c r="AD98" s="3"/>
      <c r="AE98" s="3"/>
    </row>
    <row r="99" spans="18:31">
      <c r="R99" s="3"/>
      <c r="S99" s="3"/>
      <c r="T99" s="3"/>
      <c r="U99" s="3"/>
      <c r="AB99" s="3"/>
      <c r="AC99" s="3"/>
      <c r="AD99" s="3"/>
      <c r="AE99" s="3"/>
    </row>
    <row r="100" spans="18:31">
      <c r="R100" s="3"/>
      <c r="S100" s="3"/>
      <c r="T100" s="3"/>
      <c r="U100" s="3"/>
      <c r="AB100" s="3"/>
      <c r="AC100" s="3"/>
      <c r="AD100" s="3"/>
      <c r="AE100" s="3"/>
    </row>
    <row r="101" spans="18:31">
      <c r="R101" s="3"/>
      <c r="S101" s="3"/>
      <c r="T101" s="3"/>
      <c r="U101" s="3"/>
      <c r="AB101" s="3"/>
      <c r="AC101" s="3"/>
      <c r="AD101" s="3"/>
      <c r="AE101" s="3"/>
    </row>
    <row r="102" spans="18:31">
      <c r="R102" s="3"/>
      <c r="S102" s="3"/>
      <c r="T102" s="3"/>
      <c r="U102" s="3"/>
      <c r="AB102" s="3"/>
      <c r="AC102" s="3"/>
      <c r="AD102" s="3"/>
      <c r="AE102" s="3"/>
    </row>
    <row r="103" spans="18:31">
      <c r="R103" s="3"/>
      <c r="S103" s="3"/>
      <c r="T103" s="3"/>
      <c r="U103" s="3"/>
      <c r="AB103" s="3"/>
      <c r="AC103" s="3"/>
      <c r="AD103" s="3"/>
      <c r="AE103" s="3"/>
    </row>
    <row r="104" spans="18:31">
      <c r="R104" s="3"/>
      <c r="S104" s="3"/>
      <c r="T104" s="3"/>
      <c r="U104" s="3"/>
      <c r="AB104" s="3"/>
      <c r="AC104" s="3"/>
      <c r="AD104" s="3"/>
      <c r="AE104" s="3"/>
    </row>
    <row r="105" spans="18:31">
      <c r="R105" s="3"/>
      <c r="S105" s="3"/>
      <c r="T105" s="3"/>
      <c r="U105" s="3"/>
      <c r="AB105" s="3"/>
      <c r="AC105" s="3"/>
      <c r="AD105" s="3"/>
      <c r="AE105" s="3"/>
    </row>
    <row r="106" spans="18:31">
      <c r="R106" s="3"/>
      <c r="S106" s="3"/>
      <c r="T106" s="3"/>
      <c r="U106" s="3"/>
      <c r="AB106" s="3"/>
      <c r="AC106" s="3"/>
      <c r="AD106" s="3"/>
      <c r="AE106" s="3"/>
    </row>
    <row r="107" spans="18:31">
      <c r="R107" s="3"/>
      <c r="S107" s="3"/>
      <c r="T107" s="3"/>
      <c r="U107" s="3"/>
      <c r="AB107" s="3"/>
      <c r="AC107" s="3"/>
      <c r="AD107" s="3"/>
      <c r="AE107" s="3"/>
    </row>
  </sheetData>
  <sheetProtection formatColumns="0" formatRows="0" insertColumns="0" insertRows="0" deleteColumns="0"/>
  <mergeCells count="2">
    <mergeCell ref="F4:G4"/>
    <mergeCell ref="B54:G54"/>
  </mergeCells>
  <phoneticPr fontId="3"/>
  <printOptions horizontalCentered="1"/>
  <pageMargins left="0.70866141732283472" right="0.70866141732283472" top="0.74803149606299213" bottom="0.74803149606299213" header="0.31496062992125984" footer="0.31496062992125984"/>
  <pageSetup paperSize="9" scale="86"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74"/>
  <sheetViews>
    <sheetView zoomScaleNormal="100" zoomScaleSheetLayoutView="87" workbookViewId="0">
      <selection activeCell="G10" sqref="G10"/>
    </sheetView>
  </sheetViews>
  <sheetFormatPr defaultRowHeight="13.2"/>
  <cols>
    <col min="1" max="1" width="13.77734375" style="76" customWidth="1"/>
    <col min="2" max="2" width="15.6640625" style="76" customWidth="1"/>
    <col min="3" max="3" width="12.88671875" style="76" customWidth="1"/>
    <col min="4" max="4" width="15.6640625" style="76" customWidth="1"/>
    <col min="5" max="5" width="12.88671875" style="76" customWidth="1"/>
    <col min="6" max="6" width="15.6640625" style="76" customWidth="1"/>
    <col min="7" max="7" width="12.88671875" style="76" customWidth="1"/>
    <col min="8" max="8" width="15.6640625" style="76" customWidth="1"/>
    <col min="9" max="9" width="12.88671875" style="76" customWidth="1"/>
    <col min="10" max="10" width="15.6640625" style="76" customWidth="1"/>
    <col min="11" max="11" width="12.88671875" style="76" customWidth="1"/>
    <col min="13" max="13" width="8.88671875" customWidth="1"/>
    <col min="14" max="14" width="5.6640625" bestFit="1" customWidth="1"/>
    <col min="15" max="15" width="13.21875" bestFit="1" customWidth="1"/>
    <col min="16" max="17" width="11.21875" bestFit="1" customWidth="1"/>
    <col min="18" max="18" width="14.6640625" bestFit="1" customWidth="1"/>
    <col min="19" max="19" width="2.88671875" customWidth="1"/>
    <col min="20" max="20" width="7.21875" bestFit="1" customWidth="1"/>
    <col min="21" max="21" width="5.77734375" bestFit="1" customWidth="1"/>
    <col min="22" max="22" width="7.21875" bestFit="1" customWidth="1"/>
    <col min="23" max="23" width="5.77734375" bestFit="1" customWidth="1"/>
    <col min="24" max="24" width="8.33203125" bestFit="1" customWidth="1"/>
    <col min="25" max="25" width="5.77734375" bestFit="1" customWidth="1"/>
    <col min="26" max="26" width="7.21875" bestFit="1" customWidth="1"/>
    <col min="27" max="27" width="5.44140625" bestFit="1" customWidth="1"/>
    <col min="28" max="28" width="9.109375" bestFit="1" customWidth="1"/>
    <col min="29" max="29" width="6.77734375" bestFit="1" customWidth="1"/>
    <col min="30" max="30" width="10" bestFit="1" customWidth="1"/>
    <col min="31" max="31" width="5.44140625" bestFit="1" customWidth="1"/>
    <col min="32" max="32" width="10.44140625" style="246" customWidth="1"/>
  </cols>
  <sheetData>
    <row r="1" spans="1:32" s="1322" customFormat="1" ht="20.25" customHeight="1">
      <c r="A1" s="1320"/>
      <c r="B1" s="1320"/>
      <c r="C1" s="1320"/>
      <c r="D1" s="1320"/>
      <c r="E1" s="1320"/>
      <c r="F1" s="1321"/>
      <c r="G1" s="1321"/>
      <c r="H1" s="1321"/>
      <c r="I1" s="1321"/>
      <c r="J1" s="1321"/>
      <c r="K1" s="1321"/>
      <c r="L1" s="1321"/>
      <c r="M1" s="1321"/>
      <c r="AF1" s="1330"/>
    </row>
    <row r="2" spans="1:32" s="1322" customFormat="1" ht="20.25" customHeight="1">
      <c r="A2" s="1329" t="s">
        <v>358</v>
      </c>
      <c r="B2" s="1320"/>
      <c r="C2" s="1320"/>
      <c r="D2" s="1320"/>
      <c r="E2" s="1320"/>
      <c r="F2" s="1321"/>
      <c r="G2" s="1321"/>
      <c r="H2" s="1321"/>
      <c r="I2" s="1321"/>
      <c r="J2" s="1321"/>
      <c r="K2" s="1321"/>
      <c r="L2" s="1321"/>
      <c r="M2" s="1321"/>
      <c r="AF2" s="1330"/>
    </row>
    <row r="3" spans="1:32" s="1322" customFormat="1" ht="20.25" customHeight="1" thickBot="1">
      <c r="A3" s="1328" t="s">
        <v>96</v>
      </c>
      <c r="B3" s="1323"/>
      <c r="C3" s="1323"/>
      <c r="D3" s="1323"/>
      <c r="E3" s="1321"/>
      <c r="F3" s="1321"/>
      <c r="G3" s="1321"/>
      <c r="H3" s="1321"/>
      <c r="I3" s="1321"/>
      <c r="J3" s="1321"/>
      <c r="K3" s="1324" t="s">
        <v>47</v>
      </c>
      <c r="L3" s="1321"/>
      <c r="AF3" s="1330"/>
    </row>
    <row r="4" spans="1:32" ht="20.25" customHeight="1">
      <c r="A4" s="1080"/>
      <c r="B4" s="2696" t="s">
        <v>111</v>
      </c>
      <c r="C4" s="2697"/>
      <c r="D4" s="2698" t="s">
        <v>112</v>
      </c>
      <c r="E4" s="2699"/>
      <c r="F4" s="2700" t="s">
        <v>33</v>
      </c>
      <c r="G4" s="2699"/>
      <c r="H4" s="2700" t="s">
        <v>34</v>
      </c>
      <c r="I4" s="2699"/>
      <c r="J4" s="2700" t="s">
        <v>70</v>
      </c>
      <c r="K4" s="2701"/>
      <c r="O4" s="32"/>
      <c r="P4" s="32"/>
      <c r="Q4" s="32"/>
      <c r="R4" s="32"/>
      <c r="T4" s="32"/>
      <c r="U4" s="32"/>
      <c r="V4" s="32"/>
      <c r="W4" s="32"/>
      <c r="X4" s="32"/>
      <c r="Y4" s="32"/>
      <c r="Z4" s="32"/>
      <c r="AA4" s="32"/>
      <c r="AB4" s="32"/>
      <c r="AC4" s="32"/>
      <c r="AD4" s="32"/>
      <c r="AE4" s="32"/>
      <c r="AF4" s="247"/>
    </row>
    <row r="5" spans="1:32" ht="15" thickBot="1">
      <c r="A5" s="1078"/>
      <c r="B5" s="1105" t="s">
        <v>97</v>
      </c>
      <c r="C5" s="1613" t="s">
        <v>120</v>
      </c>
      <c r="D5" s="1614" t="s">
        <v>97</v>
      </c>
      <c r="E5" s="1614" t="s">
        <v>120</v>
      </c>
      <c r="F5" s="1614" t="s">
        <v>97</v>
      </c>
      <c r="G5" s="1614" t="s">
        <v>120</v>
      </c>
      <c r="H5" s="1614" t="s">
        <v>97</v>
      </c>
      <c r="I5" s="1614" t="s">
        <v>120</v>
      </c>
      <c r="J5" s="1614" t="s">
        <v>97</v>
      </c>
      <c r="K5" s="1615" t="s">
        <v>120</v>
      </c>
      <c r="O5" s="32"/>
      <c r="P5" s="32"/>
      <c r="Q5" s="32"/>
      <c r="R5" s="32"/>
      <c r="T5" s="32"/>
      <c r="U5" s="32"/>
      <c r="V5" s="32"/>
      <c r="W5" s="32"/>
      <c r="X5" s="32"/>
      <c r="Y5" s="32"/>
      <c r="Z5" s="32"/>
      <c r="AA5" s="32"/>
      <c r="AB5" s="32"/>
      <c r="AC5" s="32"/>
      <c r="AD5" s="32"/>
      <c r="AE5" s="32"/>
      <c r="AF5" s="247"/>
    </row>
    <row r="6" spans="1:32" s="307" customFormat="1" ht="14.4" hidden="1">
      <c r="A6" s="1691" t="s">
        <v>434</v>
      </c>
      <c r="B6" s="1616">
        <f>SUM(B12:B23)</f>
        <v>80931</v>
      </c>
      <c r="C6" s="1792">
        <v>-47.9</v>
      </c>
      <c r="D6" s="1616">
        <f t="shared" ref="D6:J6" si="0">SUM(D12:D23)</f>
        <v>67604</v>
      </c>
      <c r="E6" s="1792">
        <v>-40.9</v>
      </c>
      <c r="F6" s="1616">
        <f t="shared" si="0"/>
        <v>17331</v>
      </c>
      <c r="G6" s="1792">
        <v>-26.3</v>
      </c>
      <c r="H6" s="1616">
        <f t="shared" si="0"/>
        <v>186915</v>
      </c>
      <c r="I6" s="1792">
        <v>-51.7</v>
      </c>
      <c r="J6" s="1616">
        <f t="shared" si="0"/>
        <v>352781</v>
      </c>
      <c r="K6" s="1793">
        <v>-49.7</v>
      </c>
      <c r="M6"/>
      <c r="N6"/>
      <c r="O6" s="32"/>
      <c r="P6" s="32"/>
      <c r="Q6" s="32"/>
      <c r="R6" s="32"/>
      <c r="T6" s="32"/>
      <c r="U6" s="32"/>
      <c r="V6" s="32"/>
      <c r="W6" s="32"/>
      <c r="X6" s="32"/>
      <c r="Y6" s="32"/>
      <c r="Z6" s="32"/>
      <c r="AA6" s="32"/>
      <c r="AB6" s="32"/>
      <c r="AC6" s="32"/>
      <c r="AD6" s="32"/>
      <c r="AE6" s="32"/>
      <c r="AF6" s="247"/>
    </row>
    <row r="7" spans="1:32" s="307" customFormat="1" ht="14.4" hidden="1">
      <c r="A7" s="2184" t="s">
        <v>435</v>
      </c>
      <c r="B7" s="2226">
        <f>SUM(B24:B35)</f>
        <v>90663</v>
      </c>
      <c r="C7" s="2227">
        <f>(B7/B6-1)*100</f>
        <v>12.025058383067066</v>
      </c>
      <c r="D7" s="2226">
        <f>SUM(D24:D35)</f>
        <v>76659</v>
      </c>
      <c r="E7" s="2227">
        <f>(D7/D6-1)*100</f>
        <v>13.394177859298262</v>
      </c>
      <c r="F7" s="2226">
        <f>SUM(F24:F35)</f>
        <v>20603</v>
      </c>
      <c r="G7" s="2227">
        <f>(F7/F6-1)*100</f>
        <v>18.879464543303914</v>
      </c>
      <c r="H7" s="2226">
        <f>SUM(H24:H35)</f>
        <v>231074</v>
      </c>
      <c r="I7" s="2227">
        <f>(H7/H6-1)*100</f>
        <v>23.625177219591787</v>
      </c>
      <c r="J7" s="2226">
        <f>SUM(J24:J35)</f>
        <v>418999</v>
      </c>
      <c r="K7" s="2228">
        <f>(J7/J6-1)*100</f>
        <v>18.770285247788298</v>
      </c>
      <c r="M7"/>
      <c r="N7"/>
      <c r="O7" s="32"/>
      <c r="P7" s="32"/>
      <c r="Q7" s="32"/>
      <c r="R7" s="32"/>
      <c r="T7" s="32"/>
      <c r="U7" s="32"/>
      <c r="V7" s="32"/>
      <c r="W7" s="32"/>
      <c r="X7" s="32"/>
      <c r="Y7" s="32"/>
      <c r="Z7" s="32"/>
      <c r="AA7" s="32"/>
      <c r="AB7" s="32"/>
      <c r="AC7" s="32"/>
      <c r="AD7" s="32"/>
      <c r="AE7" s="32"/>
      <c r="AF7" s="247"/>
    </row>
    <row r="8" spans="1:32" s="307" customFormat="1" ht="15" hidden="1" thickBot="1">
      <c r="A8" s="1906" t="s">
        <v>454</v>
      </c>
      <c r="B8" s="2229">
        <f>SUM(B36:B47)</f>
        <v>124438</v>
      </c>
      <c r="C8" s="2230">
        <f>(B8/B7-1)*100</f>
        <v>37.25334480438547</v>
      </c>
      <c r="D8" s="2229">
        <f>SUM(D36:D47)</f>
        <v>92979</v>
      </c>
      <c r="E8" s="2230">
        <f>(D8/D7-1)*100</f>
        <v>21.289085430282164</v>
      </c>
      <c r="F8" s="2229">
        <f>SUM(F36:F47)</f>
        <v>25806</v>
      </c>
      <c r="G8" s="2230">
        <f>(F8/F7-1)*100</f>
        <v>25.253603844100383</v>
      </c>
      <c r="H8" s="2229">
        <f>SUM(H36:H47)</f>
        <v>319732</v>
      </c>
      <c r="I8" s="2230">
        <f>(H8/H7-1)*100</f>
        <v>38.367795597946987</v>
      </c>
      <c r="J8" s="2229">
        <f>SUM(J36:J47)</f>
        <v>562955</v>
      </c>
      <c r="K8" s="1929">
        <f>(J8/J7-1)*100</f>
        <v>34.357122570698252</v>
      </c>
      <c r="M8"/>
      <c r="N8"/>
      <c r="O8" s="32"/>
      <c r="P8" s="32"/>
      <c r="Q8" s="32"/>
      <c r="R8" s="32"/>
      <c r="T8" s="32"/>
      <c r="U8" s="32"/>
      <c r="V8" s="32"/>
      <c r="W8" s="32"/>
      <c r="X8" s="32"/>
      <c r="Y8" s="32"/>
      <c r="Z8" s="32"/>
      <c r="AA8" s="32"/>
      <c r="AB8" s="32"/>
      <c r="AC8" s="32"/>
      <c r="AD8" s="32"/>
      <c r="AE8" s="32"/>
      <c r="AF8" s="247"/>
    </row>
    <row r="9" spans="1:32" s="307" customFormat="1" ht="12" hidden="1" customHeight="1" thickTop="1">
      <c r="A9" s="1007" t="s">
        <v>323</v>
      </c>
      <c r="B9" s="2162">
        <v>11900</v>
      </c>
      <c r="C9" s="2163">
        <v>-3.7606146380913863</v>
      </c>
      <c r="D9" s="2164">
        <v>9572</v>
      </c>
      <c r="E9" s="2163">
        <v>-7.1310759677888802</v>
      </c>
      <c r="F9" s="2164">
        <v>1769</v>
      </c>
      <c r="G9" s="2163">
        <v>-1.2283640424343933</v>
      </c>
      <c r="H9" s="2165">
        <v>31771</v>
      </c>
      <c r="I9" s="2163">
        <v>8.6299449516189739</v>
      </c>
      <c r="J9" s="2165">
        <f t="shared" ref="J9:J44" si="1">SUM(B9,D9,F9,H9)</f>
        <v>55012</v>
      </c>
      <c r="K9" s="2166">
        <v>-2.7455140104304832</v>
      </c>
      <c r="M9"/>
      <c r="N9"/>
      <c r="O9" s="32"/>
      <c r="P9" s="32"/>
      <c r="Q9" s="32"/>
      <c r="R9" s="32"/>
      <c r="T9" s="32"/>
      <c r="U9" s="32"/>
      <c r="V9" s="32"/>
      <c r="W9" s="32"/>
      <c r="X9" s="32"/>
      <c r="Y9" s="32"/>
      <c r="Z9" s="32"/>
      <c r="AA9" s="32"/>
      <c r="AB9" s="32"/>
      <c r="AC9" s="32"/>
      <c r="AD9" s="32"/>
      <c r="AE9" s="32"/>
      <c r="AF9" s="247"/>
    </row>
    <row r="10" spans="1:32" s="307" customFormat="1" ht="12" hidden="1" customHeight="1">
      <c r="A10" s="1007">
        <v>2</v>
      </c>
      <c r="B10" s="2167">
        <v>8861</v>
      </c>
      <c r="C10" s="1620">
        <v>-7.1757804315943812</v>
      </c>
      <c r="D10" s="1621">
        <v>7629</v>
      </c>
      <c r="E10" s="1620">
        <v>6.4165155530757412</v>
      </c>
      <c r="F10" s="1621">
        <v>1636</v>
      </c>
      <c r="G10" s="1620">
        <v>-11.663066954643631</v>
      </c>
      <c r="H10" s="1622">
        <v>22760</v>
      </c>
      <c r="I10" s="1620">
        <v>3.2621024454425829</v>
      </c>
      <c r="J10" s="1622">
        <f t="shared" si="1"/>
        <v>40886</v>
      </c>
      <c r="K10" s="1623">
        <v>-4.6501865671641829</v>
      </c>
      <c r="M10"/>
      <c r="N10"/>
      <c r="O10" s="32"/>
      <c r="P10" s="32"/>
      <c r="Q10" s="32"/>
      <c r="R10" s="32"/>
      <c r="T10" s="32"/>
      <c r="U10" s="32"/>
      <c r="V10" s="32"/>
      <c r="W10" s="32"/>
      <c r="X10" s="32"/>
      <c r="Y10" s="32"/>
      <c r="Z10" s="32"/>
      <c r="AA10" s="32"/>
      <c r="AB10" s="32"/>
      <c r="AC10" s="32"/>
      <c r="AD10" s="32"/>
      <c r="AE10" s="32"/>
      <c r="AF10" s="247"/>
    </row>
    <row r="11" spans="1:32" s="307" customFormat="1" ht="12" hidden="1" customHeight="1">
      <c r="A11" s="1007">
        <v>3</v>
      </c>
      <c r="B11" s="2168">
        <v>8746</v>
      </c>
      <c r="C11" s="1620">
        <v>-44.557844690966718</v>
      </c>
      <c r="D11" s="1621">
        <v>7388</v>
      </c>
      <c r="E11" s="1620">
        <v>-29.765186804829359</v>
      </c>
      <c r="F11" s="1621">
        <v>2234</v>
      </c>
      <c r="G11" s="1620">
        <v>-24.013605442176868</v>
      </c>
      <c r="H11" s="1622">
        <v>21376</v>
      </c>
      <c r="I11" s="1620">
        <v>-38.504027617951664</v>
      </c>
      <c r="J11" s="1622">
        <f t="shared" si="1"/>
        <v>39744</v>
      </c>
      <c r="K11" s="1623">
        <v>-40.59015217196329</v>
      </c>
      <c r="M11"/>
      <c r="N11"/>
      <c r="O11" s="32"/>
      <c r="P11" s="32"/>
      <c r="Q11" s="32"/>
      <c r="R11" s="32"/>
      <c r="T11" s="32"/>
      <c r="U11" s="32"/>
      <c r="V11" s="32"/>
      <c r="W11" s="32"/>
      <c r="X11" s="32"/>
      <c r="Y11" s="32"/>
      <c r="Z11" s="32"/>
      <c r="AA11" s="32"/>
      <c r="AB11" s="32"/>
      <c r="AC11" s="32"/>
      <c r="AD11" s="32"/>
      <c r="AE11" s="32"/>
      <c r="AF11" s="247"/>
    </row>
    <row r="12" spans="1:32" s="307" customFormat="1" ht="12" hidden="1" customHeight="1">
      <c r="A12" s="1434" t="s">
        <v>398</v>
      </c>
      <c r="B12" s="2169">
        <v>3104</v>
      </c>
      <c r="C12" s="122">
        <v>-81.443175703951695</v>
      </c>
      <c r="D12" s="123">
        <v>2820</v>
      </c>
      <c r="E12" s="122">
        <v>-74.293527803099366</v>
      </c>
      <c r="F12" s="123">
        <v>1110</v>
      </c>
      <c r="G12" s="122">
        <v>-50.578806767586812</v>
      </c>
      <c r="H12" s="124">
        <v>8415</v>
      </c>
      <c r="I12" s="122">
        <v>-80.271024312475092</v>
      </c>
      <c r="J12" s="124">
        <f t="shared" si="1"/>
        <v>15449</v>
      </c>
      <c r="K12" s="125">
        <v>-79.371353033074726</v>
      </c>
      <c r="L12" s="106"/>
      <c r="M12"/>
      <c r="N12"/>
      <c r="O12" s="32"/>
      <c r="P12" s="32"/>
      <c r="Q12" s="32"/>
      <c r="R12" s="32"/>
      <c r="T12" s="32"/>
      <c r="U12" s="32"/>
      <c r="V12" s="32"/>
      <c r="W12" s="32"/>
      <c r="X12" s="32"/>
      <c r="Y12" s="32"/>
      <c r="Z12" s="32"/>
      <c r="AA12" s="32"/>
      <c r="AB12" s="32"/>
      <c r="AC12" s="32"/>
      <c r="AD12" s="32"/>
      <c r="AE12" s="32"/>
      <c r="AF12" s="247"/>
    </row>
    <row r="13" spans="1:32" s="307" customFormat="1" ht="12" hidden="1" customHeight="1">
      <c r="A13" s="1007">
        <v>5</v>
      </c>
      <c r="B13" s="2170">
        <v>2127</v>
      </c>
      <c r="C13" s="1620">
        <v>-88.742457923150212</v>
      </c>
      <c r="D13" s="1621">
        <v>2277</v>
      </c>
      <c r="E13" s="1620">
        <v>-81.54332495744508</v>
      </c>
      <c r="F13" s="1621">
        <v>696</v>
      </c>
      <c r="G13" s="1620">
        <v>-66.872917658257975</v>
      </c>
      <c r="H13" s="1622">
        <v>6530</v>
      </c>
      <c r="I13" s="1620">
        <v>-86.371699885213403</v>
      </c>
      <c r="J13" s="1622">
        <f t="shared" si="1"/>
        <v>11630</v>
      </c>
      <c r="K13" s="1623">
        <v>-86.16052835128221</v>
      </c>
      <c r="L13" s="106"/>
      <c r="M13"/>
      <c r="N13"/>
      <c r="O13" s="32"/>
      <c r="P13" s="32"/>
      <c r="Q13" s="32"/>
      <c r="R13" s="32"/>
      <c r="T13" s="32"/>
      <c r="U13" s="32"/>
      <c r="V13" s="32"/>
      <c r="W13" s="32"/>
      <c r="X13" s="32"/>
      <c r="Y13" s="32"/>
      <c r="Z13" s="32"/>
      <c r="AA13" s="32"/>
      <c r="AB13" s="32"/>
      <c r="AC13" s="32"/>
      <c r="AD13" s="32"/>
      <c r="AE13" s="32"/>
      <c r="AF13" s="247"/>
    </row>
    <row r="14" spans="1:32" s="307" customFormat="1" ht="12" hidden="1" customHeight="1">
      <c r="A14" s="1007">
        <v>6</v>
      </c>
      <c r="B14" s="2170">
        <v>4509</v>
      </c>
      <c r="C14" s="1620">
        <v>-55.768098881695117</v>
      </c>
      <c r="D14" s="1621">
        <v>4363</v>
      </c>
      <c r="E14" s="1620">
        <v>-44.085608099448926</v>
      </c>
      <c r="F14" s="1621">
        <v>913</v>
      </c>
      <c r="G14" s="1620">
        <v>-50.83467959073775</v>
      </c>
      <c r="H14" s="1622">
        <v>11997</v>
      </c>
      <c r="I14" s="1620">
        <v>-46.00324061571699</v>
      </c>
      <c r="J14" s="1622">
        <f t="shared" si="1"/>
        <v>21782</v>
      </c>
      <c r="K14" s="1623">
        <v>-50.220536142788589</v>
      </c>
      <c r="L14" s="106"/>
      <c r="M14"/>
      <c r="N14"/>
      <c r="O14" s="32"/>
      <c r="P14" s="32"/>
      <c r="Q14" s="32"/>
      <c r="R14" s="32"/>
      <c r="T14" s="32"/>
      <c r="U14" s="32"/>
      <c r="V14" s="32"/>
      <c r="W14" s="32"/>
      <c r="X14" s="32"/>
      <c r="Y14" s="32"/>
      <c r="Z14" s="32"/>
      <c r="AA14" s="32"/>
      <c r="AB14" s="32"/>
      <c r="AC14" s="32"/>
      <c r="AD14" s="32"/>
      <c r="AE14" s="32"/>
      <c r="AF14" s="247"/>
    </row>
    <row r="15" spans="1:32" s="307" customFormat="1" ht="12" hidden="1" customHeight="1">
      <c r="A15" s="1434" t="s">
        <v>450</v>
      </c>
      <c r="B15" s="1624">
        <v>6696</v>
      </c>
      <c r="C15" s="122">
        <v>-43.104766760132549</v>
      </c>
      <c r="D15" s="123">
        <v>6476</v>
      </c>
      <c r="E15" s="122">
        <v>-24.39878589773523</v>
      </c>
      <c r="F15" s="123">
        <v>1363</v>
      </c>
      <c r="G15" s="122">
        <v>-32.524752475247517</v>
      </c>
      <c r="H15" s="124">
        <v>17026</v>
      </c>
      <c r="I15" s="122">
        <v>-37.809109836724254</v>
      </c>
      <c r="J15" s="124">
        <f t="shared" si="1"/>
        <v>31561</v>
      </c>
      <c r="K15" s="125">
        <v>-38.845937724040382</v>
      </c>
      <c r="L15" s="106"/>
      <c r="M15"/>
      <c r="N15"/>
      <c r="O15" s="32"/>
      <c r="P15" s="32"/>
      <c r="Q15" s="32"/>
      <c r="R15" s="32"/>
      <c r="T15" s="32"/>
      <c r="U15" s="32"/>
      <c r="V15" s="32"/>
      <c r="W15" s="32"/>
      <c r="X15" s="32"/>
      <c r="Y15" s="32"/>
      <c r="Z15" s="32"/>
      <c r="AA15" s="32"/>
      <c r="AB15" s="32"/>
      <c r="AC15" s="32"/>
      <c r="AD15" s="32"/>
      <c r="AE15" s="32"/>
      <c r="AF15" s="247"/>
    </row>
    <row r="16" spans="1:32" s="307" customFormat="1" ht="12" hidden="1" customHeight="1">
      <c r="A16" s="1007">
        <v>8</v>
      </c>
      <c r="B16" s="1625">
        <v>7998</v>
      </c>
      <c r="C16" s="1620">
        <v>-55.418060200668897</v>
      </c>
      <c r="D16" s="1621">
        <v>6815</v>
      </c>
      <c r="E16" s="1620">
        <v>-48.678364334663762</v>
      </c>
      <c r="F16" s="1621">
        <v>1646</v>
      </c>
      <c r="G16" s="1620">
        <v>-32.095709570957098</v>
      </c>
      <c r="H16" s="1622">
        <v>19417</v>
      </c>
      <c r="I16" s="1620">
        <v>-59.587487252065685</v>
      </c>
      <c r="J16" s="1622">
        <f t="shared" si="1"/>
        <v>35876</v>
      </c>
      <c r="K16" s="1623">
        <v>-57.462651173820255</v>
      </c>
      <c r="L16" s="106"/>
      <c r="T16" s="32"/>
      <c r="U16" s="32"/>
      <c r="V16" s="32"/>
      <c r="W16" s="32"/>
      <c r="X16" s="32"/>
      <c r="Y16" s="32"/>
      <c r="Z16" s="32"/>
      <c r="AA16" s="32"/>
      <c r="AB16" s="32"/>
      <c r="AC16" s="32"/>
      <c r="AD16" s="32"/>
      <c r="AE16" s="32"/>
      <c r="AF16" s="247"/>
    </row>
    <row r="17" spans="1:32" s="307" customFormat="1" ht="12" hidden="1" customHeight="1">
      <c r="A17" s="1007">
        <v>9</v>
      </c>
      <c r="B17" s="1625">
        <v>8058</v>
      </c>
      <c r="C17" s="1620">
        <v>-34.779441521651158</v>
      </c>
      <c r="D17" s="1621">
        <v>6773</v>
      </c>
      <c r="E17" s="1620">
        <v>-21.271649424619319</v>
      </c>
      <c r="F17" s="1621">
        <v>1603</v>
      </c>
      <c r="G17" s="1620">
        <v>-20.800395256916993</v>
      </c>
      <c r="H17" s="1622">
        <v>17960</v>
      </c>
      <c r="I17" s="1620">
        <v>-34.686158993381333</v>
      </c>
      <c r="J17" s="1622">
        <f t="shared" si="1"/>
        <v>34394</v>
      </c>
      <c r="K17" s="1623">
        <v>-34.430167384756174</v>
      </c>
      <c r="L17" s="106"/>
      <c r="T17" s="32"/>
      <c r="U17" s="32"/>
      <c r="V17" s="32"/>
      <c r="W17" s="32"/>
      <c r="X17" s="32"/>
      <c r="Y17" s="32"/>
      <c r="Z17" s="32"/>
      <c r="AA17" s="32"/>
      <c r="AB17" s="32"/>
      <c r="AC17" s="32"/>
      <c r="AD17" s="32"/>
      <c r="AE17" s="32"/>
      <c r="AF17" s="247"/>
    </row>
    <row r="18" spans="1:32" s="307" customFormat="1" ht="12" hidden="1" customHeight="1">
      <c r="A18" s="1434" t="s">
        <v>451</v>
      </c>
      <c r="B18" s="1624">
        <v>9817</v>
      </c>
      <c r="C18" s="122">
        <v>-16.642608474144517</v>
      </c>
      <c r="D18" s="123">
        <v>7465</v>
      </c>
      <c r="E18" s="122">
        <v>-13.056137898905195</v>
      </c>
      <c r="F18" s="123">
        <v>1706</v>
      </c>
      <c r="G18" s="122">
        <v>-2.1227768215720033</v>
      </c>
      <c r="H18" s="124">
        <v>19850</v>
      </c>
      <c r="I18" s="122">
        <v>-34.022468922422391</v>
      </c>
      <c r="J18" s="124">
        <f t="shared" si="1"/>
        <v>38838</v>
      </c>
      <c r="K18" s="125">
        <v>-28.103074844036357</v>
      </c>
      <c r="L18" s="106"/>
      <c r="T18" s="32"/>
      <c r="U18" s="32"/>
      <c r="V18" s="32"/>
      <c r="W18" s="32"/>
      <c r="X18" s="32"/>
      <c r="Y18" s="32"/>
      <c r="Z18" s="32"/>
      <c r="AA18" s="32"/>
      <c r="AB18" s="32"/>
      <c r="AC18" s="32"/>
      <c r="AD18" s="32"/>
      <c r="AE18" s="32"/>
      <c r="AF18" s="247"/>
    </row>
    <row r="19" spans="1:32" s="307" customFormat="1" ht="12" hidden="1" customHeight="1">
      <c r="A19" s="1007">
        <v>11</v>
      </c>
      <c r="B19" s="1625">
        <v>11299</v>
      </c>
      <c r="C19" s="1620">
        <v>-20.958377054914301</v>
      </c>
      <c r="D19" s="1621">
        <v>7474</v>
      </c>
      <c r="E19" s="1620">
        <v>-20.68343415048286</v>
      </c>
      <c r="F19" s="1621">
        <v>1636</v>
      </c>
      <c r="G19" s="1620">
        <v>-7.3612684031710067</v>
      </c>
      <c r="H19" s="1622">
        <v>22921</v>
      </c>
      <c r="I19" s="1620">
        <v>-29.883756500458858</v>
      </c>
      <c r="J19" s="1622">
        <f t="shared" si="1"/>
        <v>43330</v>
      </c>
      <c r="K19" s="1623">
        <v>-29.525234617699205</v>
      </c>
      <c r="L19" s="106"/>
      <c r="T19" s="32"/>
      <c r="U19" s="32"/>
      <c r="V19" s="32"/>
      <c r="W19" s="32"/>
      <c r="X19" s="32"/>
      <c r="Y19" s="32"/>
      <c r="Z19" s="32"/>
      <c r="AA19" s="32"/>
      <c r="AB19" s="32"/>
      <c r="AC19" s="32"/>
      <c r="AD19" s="32"/>
      <c r="AE19" s="32"/>
      <c r="AF19" s="247"/>
    </row>
    <row r="20" spans="1:32" s="307" customFormat="1" ht="12" hidden="1" customHeight="1">
      <c r="A20" s="1007">
        <v>12</v>
      </c>
      <c r="B20" s="1625">
        <v>7283</v>
      </c>
      <c r="C20" s="1620">
        <v>-39.262780418647317</v>
      </c>
      <c r="D20" s="1621">
        <v>6011</v>
      </c>
      <c r="E20" s="1620">
        <v>-41.36753804135779</v>
      </c>
      <c r="F20" s="1621">
        <v>1543</v>
      </c>
      <c r="G20" s="1620">
        <v>-9.3951849677040506</v>
      </c>
      <c r="H20" s="1622">
        <v>16873</v>
      </c>
      <c r="I20" s="1620">
        <v>-48.804539110382919</v>
      </c>
      <c r="J20" s="1622">
        <f t="shared" si="1"/>
        <v>31710</v>
      </c>
      <c r="K20" s="1623">
        <v>-46.919098076633361</v>
      </c>
      <c r="L20" s="106"/>
      <c r="T20" s="32"/>
      <c r="U20" s="32"/>
      <c r="V20" s="32"/>
      <c r="W20" s="32"/>
      <c r="X20" s="32"/>
      <c r="Y20" s="32"/>
      <c r="Z20" s="32"/>
      <c r="AA20" s="32"/>
      <c r="AB20" s="32"/>
      <c r="AC20" s="32"/>
      <c r="AD20" s="32"/>
      <c r="AE20" s="32"/>
      <c r="AF20" s="247"/>
    </row>
    <row r="21" spans="1:32" s="80" customFormat="1" ht="12" hidden="1" customHeight="1">
      <c r="A21" s="1434" t="s">
        <v>422</v>
      </c>
      <c r="B21" s="1624">
        <v>5355</v>
      </c>
      <c r="C21" s="122">
        <f t="shared" ref="C21:C53" si="2">(B21/B9-1)*100</f>
        <v>-55.000000000000007</v>
      </c>
      <c r="D21" s="123">
        <v>4552</v>
      </c>
      <c r="E21" s="122">
        <f t="shared" ref="E21:E53" si="3">(D21/D9-1)*100</f>
        <v>-52.444630171333053</v>
      </c>
      <c r="F21" s="123">
        <v>1383</v>
      </c>
      <c r="G21" s="122">
        <f t="shared" ref="G21:G53" si="4">(F21/F9-1)*100</f>
        <v>-21.82023742227247</v>
      </c>
      <c r="H21" s="124">
        <v>12791</v>
      </c>
      <c r="I21" s="122">
        <f t="shared" ref="I21:I53" si="5">(H21/H9-1)*100</f>
        <v>-59.740014478612565</v>
      </c>
      <c r="J21" s="124">
        <f t="shared" si="1"/>
        <v>24081</v>
      </c>
      <c r="K21" s="125">
        <f t="shared" ref="K21:K53" si="6">(J21/J9-1)*100</f>
        <v>-56.225914345960881</v>
      </c>
      <c r="L21" s="113"/>
      <c r="T21" s="32"/>
      <c r="U21" s="32"/>
      <c r="V21" s="32"/>
      <c r="W21" s="32"/>
      <c r="X21" s="32"/>
      <c r="Y21" s="32"/>
      <c r="Z21" s="32"/>
      <c r="AA21" s="32"/>
      <c r="AB21" s="32"/>
      <c r="AC21" s="32"/>
      <c r="AD21" s="32"/>
      <c r="AE21" s="32"/>
      <c r="AF21" s="247"/>
    </row>
    <row r="22" spans="1:32" s="80" customFormat="1" ht="12" hidden="1" customHeight="1">
      <c r="A22" s="1007">
        <v>2</v>
      </c>
      <c r="B22" s="1625">
        <v>5189</v>
      </c>
      <c r="C22" s="1620">
        <f t="shared" si="2"/>
        <v>-41.440018056652747</v>
      </c>
      <c r="D22" s="1621">
        <v>4899</v>
      </c>
      <c r="E22" s="1620">
        <f t="shared" si="3"/>
        <v>-35.784506488399529</v>
      </c>
      <c r="F22" s="1621">
        <v>1392</v>
      </c>
      <c r="G22" s="1620">
        <f t="shared" si="4"/>
        <v>-14.914425427872857</v>
      </c>
      <c r="H22" s="1622">
        <v>11812</v>
      </c>
      <c r="I22" s="1620">
        <f t="shared" si="5"/>
        <v>-48.10193321616871</v>
      </c>
      <c r="J22" s="1622">
        <f t="shared" si="1"/>
        <v>23292</v>
      </c>
      <c r="K22" s="1623">
        <f t="shared" si="6"/>
        <v>-43.03184464119748</v>
      </c>
      <c r="L22" s="113"/>
      <c r="T22" s="32"/>
      <c r="U22" s="32"/>
      <c r="V22" s="32"/>
      <c r="W22" s="32"/>
      <c r="X22" s="32"/>
      <c r="Y22" s="32"/>
      <c r="Z22" s="32"/>
      <c r="AA22" s="32"/>
      <c r="AB22" s="32"/>
      <c r="AC22" s="32"/>
      <c r="AD22" s="32"/>
      <c r="AE22" s="32"/>
      <c r="AF22" s="247"/>
    </row>
    <row r="23" spans="1:32" s="80" customFormat="1" ht="12" hidden="1" customHeight="1">
      <c r="A23" s="1007">
        <v>3</v>
      </c>
      <c r="B23" s="1625">
        <v>9496</v>
      </c>
      <c r="C23" s="1620">
        <f t="shared" si="2"/>
        <v>8.5753487308483969</v>
      </c>
      <c r="D23" s="1621">
        <v>7679</v>
      </c>
      <c r="E23" s="1620">
        <f t="shared" si="3"/>
        <v>3.9388197076340115</v>
      </c>
      <c r="F23" s="1621">
        <v>2340</v>
      </c>
      <c r="G23" s="1620">
        <f t="shared" si="4"/>
        <v>4.7448522829006246</v>
      </c>
      <c r="H23" s="1622">
        <v>21323</v>
      </c>
      <c r="I23" s="1620">
        <f t="shared" si="5"/>
        <v>-0.2479416167664672</v>
      </c>
      <c r="J23" s="1622">
        <f t="shared" si="1"/>
        <v>40838</v>
      </c>
      <c r="K23" s="1623">
        <f t="shared" si="6"/>
        <v>2.7526167471819685</v>
      </c>
      <c r="L23" s="113"/>
      <c r="T23" s="32"/>
      <c r="U23" s="32"/>
      <c r="V23" s="32"/>
      <c r="W23" s="32"/>
      <c r="X23" s="32"/>
      <c r="Y23" s="32"/>
      <c r="Z23" s="32"/>
      <c r="AA23" s="32"/>
      <c r="AB23" s="32"/>
      <c r="AC23" s="32"/>
      <c r="AD23" s="32"/>
      <c r="AE23" s="32"/>
      <c r="AF23" s="247"/>
    </row>
    <row r="24" spans="1:32" s="80" customFormat="1" ht="12" hidden="1" customHeight="1">
      <c r="A24" s="1434">
        <v>4</v>
      </c>
      <c r="B24" s="1626">
        <v>6838</v>
      </c>
      <c r="C24" s="1617">
        <f t="shared" si="2"/>
        <v>120.29639175257731</v>
      </c>
      <c r="D24" s="1618">
        <v>5081</v>
      </c>
      <c r="E24" s="1617">
        <f t="shared" si="3"/>
        <v>80.177304964539005</v>
      </c>
      <c r="F24" s="1618">
        <v>1730</v>
      </c>
      <c r="G24" s="1617">
        <f t="shared" si="4"/>
        <v>55.855855855855864</v>
      </c>
      <c r="H24" s="1618">
        <v>16082</v>
      </c>
      <c r="I24" s="1617">
        <f t="shared" si="5"/>
        <v>91.111111111111114</v>
      </c>
      <c r="J24" s="1618">
        <f t="shared" si="1"/>
        <v>29731</v>
      </c>
      <c r="K24" s="1619">
        <f t="shared" si="6"/>
        <v>92.446113017023748</v>
      </c>
      <c r="T24" s="32"/>
      <c r="U24" s="32"/>
      <c r="V24" s="32"/>
      <c r="W24" s="32"/>
      <c r="X24" s="32"/>
      <c r="Y24" s="32"/>
      <c r="Z24" s="32"/>
      <c r="AA24" s="32"/>
      <c r="AB24" s="32"/>
      <c r="AC24" s="32"/>
      <c r="AD24" s="32"/>
      <c r="AE24" s="32"/>
      <c r="AF24" s="247"/>
    </row>
    <row r="25" spans="1:32" s="80" customFormat="1" ht="12" hidden="1" customHeight="1">
      <c r="A25" s="1007">
        <v>5</v>
      </c>
      <c r="B25" s="1625">
        <v>5350</v>
      </c>
      <c r="C25" s="1620">
        <f t="shared" si="2"/>
        <v>151.52797367183828</v>
      </c>
      <c r="D25" s="1621">
        <v>3942</v>
      </c>
      <c r="E25" s="1620">
        <f t="shared" si="3"/>
        <v>73.122529644268781</v>
      </c>
      <c r="F25" s="1621">
        <v>1462</v>
      </c>
      <c r="G25" s="1620">
        <f t="shared" si="4"/>
        <v>110.05747126436782</v>
      </c>
      <c r="H25" s="1621">
        <v>14519</v>
      </c>
      <c r="I25" s="1620">
        <f t="shared" si="5"/>
        <v>122.34303215926494</v>
      </c>
      <c r="J25" s="1621">
        <f t="shared" si="1"/>
        <v>25273</v>
      </c>
      <c r="K25" s="1623">
        <f t="shared" si="6"/>
        <v>117.30868443680139</v>
      </c>
      <c r="T25" s="32"/>
      <c r="U25" s="32"/>
      <c r="V25" s="32"/>
      <c r="W25" s="32"/>
      <c r="X25" s="32"/>
      <c r="Y25" s="32"/>
      <c r="Z25" s="32"/>
      <c r="AA25" s="32"/>
      <c r="AB25" s="32"/>
      <c r="AC25" s="32"/>
      <c r="AD25" s="32"/>
      <c r="AE25" s="32"/>
      <c r="AF25" s="247"/>
    </row>
    <row r="26" spans="1:32" s="80" customFormat="1" ht="12" hidden="1" customHeight="1">
      <c r="A26" s="1007">
        <v>6</v>
      </c>
      <c r="B26" s="1625">
        <v>4989</v>
      </c>
      <c r="C26" s="1620">
        <f t="shared" si="2"/>
        <v>10.645375914836986</v>
      </c>
      <c r="D26" s="1621">
        <v>4219</v>
      </c>
      <c r="E26" s="1620">
        <f t="shared" si="3"/>
        <v>-3.3004813201925276</v>
      </c>
      <c r="F26" s="1621">
        <v>1323</v>
      </c>
      <c r="G26" s="1620">
        <f t="shared" si="4"/>
        <v>44.906900328587085</v>
      </c>
      <c r="H26" s="1621">
        <v>11451</v>
      </c>
      <c r="I26" s="1620">
        <f t="shared" si="5"/>
        <v>-4.5511377844461132</v>
      </c>
      <c r="J26" s="1621">
        <f t="shared" si="1"/>
        <v>21982</v>
      </c>
      <c r="K26" s="1623">
        <f t="shared" si="6"/>
        <v>0.91818933063998465</v>
      </c>
      <c r="T26" s="32"/>
      <c r="U26" s="32"/>
      <c r="V26" s="32"/>
      <c r="W26" s="32"/>
      <c r="X26" s="32"/>
      <c r="Y26" s="32"/>
      <c r="Z26" s="32"/>
      <c r="AA26" s="32"/>
      <c r="AB26" s="32"/>
      <c r="AC26" s="32"/>
      <c r="AD26" s="32"/>
      <c r="AE26" s="32"/>
      <c r="AF26" s="247"/>
    </row>
    <row r="27" spans="1:32" s="80" customFormat="1" ht="12" hidden="1" customHeight="1">
      <c r="A27" s="1434">
        <v>7</v>
      </c>
      <c r="B27" s="1626">
        <v>8226</v>
      </c>
      <c r="C27" s="1617">
        <f t="shared" si="2"/>
        <v>22.8494623655914</v>
      </c>
      <c r="D27" s="1618">
        <v>7448</v>
      </c>
      <c r="E27" s="1617">
        <f t="shared" si="3"/>
        <v>15.009264978381708</v>
      </c>
      <c r="F27" s="1618">
        <v>1572</v>
      </c>
      <c r="G27" s="1617">
        <f t="shared" si="4"/>
        <v>15.333822450476898</v>
      </c>
      <c r="H27" s="2171">
        <v>21194</v>
      </c>
      <c r="I27" s="1617">
        <f t="shared" si="5"/>
        <v>24.480206742628919</v>
      </c>
      <c r="J27" s="1618">
        <f t="shared" si="1"/>
        <v>38440</v>
      </c>
      <c r="K27" s="1619">
        <f t="shared" si="6"/>
        <v>21.795887329298825</v>
      </c>
      <c r="L27" s="20"/>
      <c r="T27" s="32"/>
      <c r="U27" s="32"/>
      <c r="V27" s="32"/>
      <c r="W27" s="32"/>
      <c r="X27" s="32"/>
      <c r="Y27" s="32"/>
      <c r="Z27" s="32"/>
      <c r="AA27" s="32"/>
      <c r="AB27" s="32"/>
      <c r="AC27" s="32"/>
      <c r="AD27" s="32"/>
      <c r="AE27" s="32"/>
      <c r="AF27" s="247"/>
    </row>
    <row r="28" spans="1:32" s="80" customFormat="1" ht="12" hidden="1" customHeight="1">
      <c r="A28" s="1007">
        <v>8</v>
      </c>
      <c r="B28" s="1621">
        <v>7630</v>
      </c>
      <c r="C28" s="1620">
        <f t="shared" si="2"/>
        <v>-4.6011502875718975</v>
      </c>
      <c r="D28" s="1621">
        <v>6923</v>
      </c>
      <c r="E28" s="1620">
        <f t="shared" si="3"/>
        <v>1.5847395451210611</v>
      </c>
      <c r="F28" s="1621">
        <v>1622</v>
      </c>
      <c r="G28" s="1620">
        <f t="shared" si="4"/>
        <v>-1.4580801944106936</v>
      </c>
      <c r="H28" s="1627">
        <v>22255</v>
      </c>
      <c r="I28" s="1620">
        <f t="shared" si="5"/>
        <v>14.616058093423279</v>
      </c>
      <c r="J28" s="1621">
        <f t="shared" si="1"/>
        <v>38430</v>
      </c>
      <c r="K28" s="1623">
        <f t="shared" si="6"/>
        <v>7.1189653250083529</v>
      </c>
      <c r="T28" s="32"/>
      <c r="U28" s="32"/>
      <c r="V28" s="32"/>
      <c r="W28" s="32"/>
      <c r="X28" s="32"/>
      <c r="Y28" s="32"/>
      <c r="Z28" s="32"/>
      <c r="AA28" s="32"/>
      <c r="AB28" s="32"/>
      <c r="AC28" s="32"/>
      <c r="AD28" s="32"/>
      <c r="AE28" s="32"/>
      <c r="AF28" s="247"/>
    </row>
    <row r="29" spans="1:32" s="80" customFormat="1" ht="12" hidden="1" customHeight="1">
      <c r="A29" s="1007">
        <v>9</v>
      </c>
      <c r="B29" s="1621">
        <v>5724</v>
      </c>
      <c r="C29" s="1620">
        <f t="shared" si="2"/>
        <v>-28.965003723008188</v>
      </c>
      <c r="D29" s="1621">
        <v>4650</v>
      </c>
      <c r="E29" s="1620">
        <f t="shared" si="3"/>
        <v>-31.345046508194297</v>
      </c>
      <c r="F29" s="1621">
        <v>1565</v>
      </c>
      <c r="G29" s="1620">
        <f t="shared" si="4"/>
        <v>-2.3705552089831605</v>
      </c>
      <c r="H29" s="1627">
        <v>13782</v>
      </c>
      <c r="I29" s="1620">
        <f t="shared" si="5"/>
        <v>-23.262806236080181</v>
      </c>
      <c r="J29" s="1621">
        <f t="shared" si="1"/>
        <v>25721</v>
      </c>
      <c r="K29" s="1623">
        <f t="shared" si="6"/>
        <v>-25.216607547828108</v>
      </c>
      <c r="T29" s="32"/>
      <c r="U29" s="32"/>
      <c r="V29" s="32"/>
      <c r="W29" s="32"/>
      <c r="X29" s="32"/>
      <c r="Y29" s="32"/>
      <c r="Z29" s="32"/>
      <c r="AA29" s="32"/>
      <c r="AB29" s="32"/>
      <c r="AC29" s="32"/>
      <c r="AD29" s="32"/>
      <c r="AE29" s="32"/>
      <c r="AF29" s="247"/>
    </row>
    <row r="30" spans="1:32" s="80" customFormat="1" ht="20.25" customHeight="1">
      <c r="A30" s="1434">
        <v>10</v>
      </c>
      <c r="B30" s="1628">
        <v>9056</v>
      </c>
      <c r="C30" s="1617">
        <f t="shared" si="2"/>
        <v>-7.751859020067231</v>
      </c>
      <c r="D30" s="1628">
        <v>7813</v>
      </c>
      <c r="E30" s="1617">
        <f t="shared" si="3"/>
        <v>4.6617548559946487</v>
      </c>
      <c r="F30" s="1628">
        <v>1766</v>
      </c>
      <c r="G30" s="1617">
        <f t="shared" si="4"/>
        <v>3.5169988276670505</v>
      </c>
      <c r="H30" s="2172">
        <v>21459</v>
      </c>
      <c r="I30" s="1617">
        <f t="shared" si="5"/>
        <v>8.1057934508816043</v>
      </c>
      <c r="J30" s="1618">
        <f t="shared" si="1"/>
        <v>40094</v>
      </c>
      <c r="K30" s="1619">
        <f t="shared" si="6"/>
        <v>3.2339461352283827</v>
      </c>
      <c r="T30" s="32"/>
      <c r="U30" s="32"/>
      <c r="V30" s="32"/>
      <c r="W30" s="32"/>
      <c r="X30" s="32"/>
      <c r="Y30" s="32"/>
      <c r="Z30" s="32"/>
      <c r="AA30" s="32"/>
      <c r="AB30" s="32"/>
      <c r="AC30" s="32"/>
      <c r="AD30" s="32"/>
      <c r="AE30" s="32"/>
      <c r="AF30" s="247"/>
    </row>
    <row r="31" spans="1:32" s="80" customFormat="1" ht="20.25" customHeight="1">
      <c r="A31" s="1007">
        <v>11</v>
      </c>
      <c r="B31" s="1621">
        <v>10789</v>
      </c>
      <c r="C31" s="1620">
        <f t="shared" si="2"/>
        <v>-4.5136737764403971</v>
      </c>
      <c r="D31" s="1621">
        <v>8688</v>
      </c>
      <c r="E31" s="1620">
        <f t="shared" si="3"/>
        <v>16.242975648916236</v>
      </c>
      <c r="F31" s="1621">
        <v>1724</v>
      </c>
      <c r="G31" s="1620">
        <f t="shared" si="4"/>
        <v>5.3789731051344658</v>
      </c>
      <c r="H31" s="1627">
        <v>24950</v>
      </c>
      <c r="I31" s="1620">
        <f t="shared" si="5"/>
        <v>8.8521443218009708</v>
      </c>
      <c r="J31" s="1621">
        <f t="shared" si="1"/>
        <v>46151</v>
      </c>
      <c r="K31" s="1623">
        <f t="shared" si="6"/>
        <v>6.510500807754438</v>
      </c>
      <c r="T31" s="32"/>
      <c r="U31" s="32"/>
      <c r="V31" s="32"/>
      <c r="W31" s="32"/>
      <c r="X31" s="32"/>
      <c r="Y31" s="32"/>
      <c r="Z31" s="32"/>
      <c r="AA31" s="32"/>
      <c r="AB31" s="32"/>
      <c r="AC31" s="32"/>
      <c r="AD31" s="32"/>
      <c r="AE31" s="32"/>
      <c r="AF31" s="247"/>
    </row>
    <row r="32" spans="1:32" s="80" customFormat="1" ht="20.25" customHeight="1">
      <c r="A32" s="1007">
        <v>12</v>
      </c>
      <c r="B32" s="1621">
        <v>9790</v>
      </c>
      <c r="C32" s="1620">
        <f t="shared" si="2"/>
        <v>34.422628037896466</v>
      </c>
      <c r="D32" s="1621">
        <v>9862</v>
      </c>
      <c r="E32" s="1620">
        <f t="shared" si="3"/>
        <v>64.065879221427394</v>
      </c>
      <c r="F32" s="1621">
        <v>1761</v>
      </c>
      <c r="G32" s="1620">
        <f t="shared" si="4"/>
        <v>14.128321451717429</v>
      </c>
      <c r="H32" s="1627">
        <v>30476</v>
      </c>
      <c r="I32" s="1620">
        <f t="shared" si="5"/>
        <v>80.619925324482892</v>
      </c>
      <c r="J32" s="1621">
        <f t="shared" si="1"/>
        <v>51889</v>
      </c>
      <c r="K32" s="1623">
        <f t="shared" si="6"/>
        <v>63.636076947335219</v>
      </c>
      <c r="T32" s="32"/>
      <c r="U32" s="32"/>
      <c r="V32" s="32"/>
      <c r="W32" s="32"/>
      <c r="X32" s="32"/>
      <c r="Y32" s="32"/>
      <c r="Z32" s="32"/>
      <c r="AA32" s="32"/>
      <c r="AB32" s="32"/>
      <c r="AC32" s="32"/>
      <c r="AD32" s="32"/>
      <c r="AE32" s="32"/>
      <c r="AF32" s="247"/>
    </row>
    <row r="33" spans="1:32" s="80" customFormat="1" ht="20.25" customHeight="1">
      <c r="A33" s="1434" t="s">
        <v>423</v>
      </c>
      <c r="B33" s="1628">
        <v>7891</v>
      </c>
      <c r="C33" s="1617">
        <f t="shared" si="2"/>
        <v>47.357609710550896</v>
      </c>
      <c r="D33" s="1628">
        <v>6333</v>
      </c>
      <c r="E33" s="1617">
        <f t="shared" si="3"/>
        <v>39.125659050966611</v>
      </c>
      <c r="F33" s="1628">
        <v>1734</v>
      </c>
      <c r="G33" s="1617">
        <f t="shared" si="4"/>
        <v>25.37960954446854</v>
      </c>
      <c r="H33" s="1817">
        <v>20627</v>
      </c>
      <c r="I33" s="1617">
        <f t="shared" si="5"/>
        <v>61.26182472050661</v>
      </c>
      <c r="J33" s="1618">
        <f t="shared" si="1"/>
        <v>36585</v>
      </c>
      <c r="K33" s="1619">
        <f t="shared" si="6"/>
        <v>51.924753955400526</v>
      </c>
      <c r="T33" s="32"/>
      <c r="U33" s="32"/>
      <c r="V33" s="32"/>
      <c r="W33" s="32"/>
      <c r="X33" s="32"/>
      <c r="Y33" s="32"/>
      <c r="Z33" s="32"/>
      <c r="AA33" s="32"/>
      <c r="AB33" s="32"/>
      <c r="AC33" s="32"/>
      <c r="AD33" s="32"/>
      <c r="AE33" s="32"/>
      <c r="AF33" s="247"/>
    </row>
    <row r="34" spans="1:32" s="80" customFormat="1" ht="20.25" customHeight="1">
      <c r="A34" s="1007">
        <v>2</v>
      </c>
      <c r="B34" s="1621">
        <v>4710</v>
      </c>
      <c r="C34" s="1620">
        <f t="shared" si="2"/>
        <v>-9.2310657159375591</v>
      </c>
      <c r="D34" s="1621">
        <v>4061</v>
      </c>
      <c r="E34" s="1620">
        <f t="shared" si="3"/>
        <v>-17.105531741171664</v>
      </c>
      <c r="F34" s="1621">
        <v>1580</v>
      </c>
      <c r="G34" s="1620">
        <f t="shared" si="4"/>
        <v>13.505747126436773</v>
      </c>
      <c r="H34" s="1627">
        <v>11392</v>
      </c>
      <c r="I34" s="1620">
        <f t="shared" si="5"/>
        <v>-3.5557060616322356</v>
      </c>
      <c r="J34" s="1621">
        <f t="shared" si="1"/>
        <v>21743</v>
      </c>
      <c r="K34" s="1623">
        <f t="shared" si="6"/>
        <v>-6.650352052206765</v>
      </c>
      <c r="T34" s="32"/>
      <c r="U34" s="32"/>
      <c r="V34" s="32"/>
      <c r="W34" s="32"/>
      <c r="X34" s="32"/>
      <c r="Y34" s="32"/>
      <c r="Z34" s="32"/>
      <c r="AA34" s="32"/>
      <c r="AB34" s="32"/>
      <c r="AC34" s="32"/>
      <c r="AD34" s="32"/>
      <c r="AE34" s="32"/>
      <c r="AF34" s="247"/>
    </row>
    <row r="35" spans="1:32" s="80" customFormat="1" ht="20.25" customHeight="1">
      <c r="A35" s="1007">
        <v>3</v>
      </c>
      <c r="B35" s="1621">
        <v>9670</v>
      </c>
      <c r="C35" s="1620">
        <f t="shared" si="2"/>
        <v>1.8323504633529941</v>
      </c>
      <c r="D35" s="1621">
        <v>7639</v>
      </c>
      <c r="E35" s="1620">
        <f t="shared" si="3"/>
        <v>-0.52090115900508271</v>
      </c>
      <c r="F35" s="1621">
        <v>2764</v>
      </c>
      <c r="G35" s="1620">
        <f t="shared" si="4"/>
        <v>18.119658119658123</v>
      </c>
      <c r="H35" s="1627">
        <v>22887</v>
      </c>
      <c r="I35" s="1620">
        <f t="shared" si="5"/>
        <v>7.3348027951038786</v>
      </c>
      <c r="J35" s="1621">
        <f t="shared" si="1"/>
        <v>42960</v>
      </c>
      <c r="K35" s="1623">
        <f t="shared" si="6"/>
        <v>5.1961408492090744</v>
      </c>
      <c r="T35" s="32"/>
      <c r="U35" s="32"/>
      <c r="V35" s="32"/>
      <c r="W35" s="32"/>
      <c r="X35" s="32"/>
      <c r="Y35" s="32"/>
      <c r="Z35" s="32"/>
      <c r="AA35" s="32"/>
      <c r="AB35" s="32"/>
      <c r="AC35" s="32"/>
      <c r="AD35" s="32"/>
      <c r="AE35" s="32"/>
      <c r="AF35" s="247"/>
    </row>
    <row r="36" spans="1:32" s="80" customFormat="1" ht="20.25" customHeight="1">
      <c r="A36" s="1434">
        <v>4</v>
      </c>
      <c r="B36" s="1628">
        <v>9807</v>
      </c>
      <c r="C36" s="1617">
        <f t="shared" si="2"/>
        <v>43.419128400116989</v>
      </c>
      <c r="D36" s="1628">
        <v>7258</v>
      </c>
      <c r="E36" s="1617">
        <f t="shared" si="3"/>
        <v>42.845896477071442</v>
      </c>
      <c r="F36" s="1628">
        <v>2322</v>
      </c>
      <c r="G36" s="1617">
        <f t="shared" si="4"/>
        <v>34.219653179190757</v>
      </c>
      <c r="H36" s="1817">
        <v>23491</v>
      </c>
      <c r="I36" s="1617">
        <f t="shared" si="5"/>
        <v>46.070140529784844</v>
      </c>
      <c r="J36" s="1618">
        <f t="shared" si="1"/>
        <v>42878</v>
      </c>
      <c r="K36" s="1619">
        <f t="shared" si="6"/>
        <v>44.219837879654222</v>
      </c>
      <c r="T36" s="32"/>
      <c r="U36" s="32"/>
      <c r="V36" s="32"/>
      <c r="W36" s="32"/>
      <c r="X36" s="32"/>
      <c r="Y36" s="32"/>
      <c r="Z36" s="32"/>
      <c r="AA36" s="32"/>
      <c r="AB36" s="32"/>
      <c r="AC36" s="32"/>
      <c r="AD36" s="32"/>
      <c r="AE36" s="32"/>
      <c r="AF36" s="247"/>
    </row>
    <row r="37" spans="1:32" s="80" customFormat="1" ht="20.25" customHeight="1">
      <c r="A37" s="1007">
        <v>5</v>
      </c>
      <c r="B37" s="1621">
        <v>12581</v>
      </c>
      <c r="C37" s="1620">
        <f t="shared" si="2"/>
        <v>135.15887850467288</v>
      </c>
      <c r="D37" s="1621">
        <v>8701</v>
      </c>
      <c r="E37" s="1620">
        <f t="shared" si="3"/>
        <v>120.72552004058852</v>
      </c>
      <c r="F37" s="1621">
        <v>1974</v>
      </c>
      <c r="G37" s="1620">
        <f t="shared" si="4"/>
        <v>35.020519835841313</v>
      </c>
      <c r="H37" s="1627">
        <v>31921</v>
      </c>
      <c r="I37" s="1620">
        <f t="shared" si="5"/>
        <v>119.85673944486534</v>
      </c>
      <c r="J37" s="1621">
        <f t="shared" si="1"/>
        <v>55177</v>
      </c>
      <c r="K37" s="1623">
        <f t="shared" si="6"/>
        <v>118.32390297946426</v>
      </c>
      <c r="T37" s="32"/>
      <c r="U37" s="32"/>
      <c r="V37" s="32"/>
      <c r="W37" s="32"/>
      <c r="X37" s="32"/>
      <c r="Y37" s="32"/>
      <c r="Z37" s="32"/>
      <c r="AA37" s="32"/>
      <c r="AB37" s="32"/>
      <c r="AC37" s="32"/>
      <c r="AD37" s="32"/>
      <c r="AE37" s="32"/>
      <c r="AF37" s="247"/>
    </row>
    <row r="38" spans="1:32" s="80" customFormat="1" ht="20.25" customHeight="1">
      <c r="A38" s="1007">
        <v>6</v>
      </c>
      <c r="B38" s="1621">
        <v>7434</v>
      </c>
      <c r="C38" s="1620">
        <f t="shared" si="2"/>
        <v>49.007817197835244</v>
      </c>
      <c r="D38" s="1621">
        <v>6719</v>
      </c>
      <c r="E38" s="1620">
        <f t="shared" si="3"/>
        <v>59.255747807537333</v>
      </c>
      <c r="F38" s="1621">
        <v>1862</v>
      </c>
      <c r="G38" s="1620">
        <f t="shared" si="4"/>
        <v>40.740740740740748</v>
      </c>
      <c r="H38" s="1627">
        <v>18021</v>
      </c>
      <c r="I38" s="1620">
        <f t="shared" si="5"/>
        <v>57.374901755305217</v>
      </c>
      <c r="J38" s="1621">
        <f t="shared" si="1"/>
        <v>34036</v>
      </c>
      <c r="K38" s="1623">
        <f t="shared" si="6"/>
        <v>54.835774724774808</v>
      </c>
      <c r="T38" s="32"/>
      <c r="U38" s="32"/>
      <c r="V38" s="32"/>
      <c r="W38" s="32"/>
      <c r="X38" s="32"/>
      <c r="Y38" s="32"/>
      <c r="Z38" s="32"/>
      <c r="AA38" s="32"/>
      <c r="AB38" s="32"/>
      <c r="AC38" s="32"/>
      <c r="AD38" s="32"/>
      <c r="AE38" s="32"/>
      <c r="AF38" s="247"/>
    </row>
    <row r="39" spans="1:32" s="80" customFormat="1" ht="20.25" customHeight="1">
      <c r="A39" s="1434">
        <v>7</v>
      </c>
      <c r="B39" s="1628">
        <v>9247</v>
      </c>
      <c r="C39" s="1617">
        <f t="shared" si="2"/>
        <v>12.411864818867002</v>
      </c>
      <c r="D39" s="1628">
        <v>7079</v>
      </c>
      <c r="E39" s="1617">
        <f t="shared" si="3"/>
        <v>-4.9543501611170822</v>
      </c>
      <c r="F39" s="1628">
        <v>2059</v>
      </c>
      <c r="G39" s="1617">
        <f t="shared" si="4"/>
        <v>30.979643765903297</v>
      </c>
      <c r="H39" s="1817">
        <v>22122</v>
      </c>
      <c r="I39" s="1617">
        <f t="shared" si="5"/>
        <v>4.37859771633482</v>
      </c>
      <c r="J39" s="1618">
        <f t="shared" si="1"/>
        <v>40507</v>
      </c>
      <c r="K39" s="1619">
        <f t="shared" si="6"/>
        <v>5.3772112382934445</v>
      </c>
      <c r="T39" s="32"/>
      <c r="U39" s="32"/>
      <c r="V39" s="32"/>
      <c r="W39" s="32"/>
      <c r="X39" s="32"/>
      <c r="Y39" s="32"/>
      <c r="Z39" s="32"/>
      <c r="AA39" s="32"/>
      <c r="AB39" s="32"/>
      <c r="AC39" s="32"/>
      <c r="AD39" s="32"/>
      <c r="AE39" s="32"/>
      <c r="AF39" s="247"/>
    </row>
    <row r="40" spans="1:32" s="80" customFormat="1" ht="20.25" customHeight="1">
      <c r="A40" s="1007">
        <v>8</v>
      </c>
      <c r="B40" s="1621">
        <v>12798</v>
      </c>
      <c r="C40" s="1620">
        <f t="shared" si="2"/>
        <v>67.732634338138922</v>
      </c>
      <c r="D40" s="1621">
        <v>9599</v>
      </c>
      <c r="E40" s="1620">
        <f t="shared" si="3"/>
        <v>38.653762819586881</v>
      </c>
      <c r="F40" s="1621">
        <v>2455</v>
      </c>
      <c r="G40" s="1620">
        <f t="shared" si="4"/>
        <v>51.356350184956831</v>
      </c>
      <c r="H40" s="1627">
        <v>38056</v>
      </c>
      <c r="I40" s="1620">
        <f t="shared" si="5"/>
        <v>70.999775331386189</v>
      </c>
      <c r="J40" s="1621">
        <f t="shared" si="1"/>
        <v>62908</v>
      </c>
      <c r="K40" s="1623">
        <f t="shared" si="6"/>
        <v>63.695029924538126</v>
      </c>
      <c r="T40" s="32"/>
      <c r="U40" s="32"/>
      <c r="V40" s="32"/>
      <c r="W40" s="32"/>
      <c r="X40" s="32"/>
      <c r="Y40" s="32"/>
      <c r="Z40" s="32"/>
      <c r="AA40" s="32"/>
      <c r="AB40" s="32"/>
      <c r="AC40" s="32"/>
      <c r="AD40" s="32"/>
      <c r="AE40" s="32"/>
      <c r="AF40" s="247"/>
    </row>
    <row r="41" spans="1:32" s="80" customFormat="1" ht="20.25" customHeight="1">
      <c r="A41" s="1007">
        <v>9</v>
      </c>
      <c r="B41" s="1621">
        <v>8048</v>
      </c>
      <c r="C41" s="1620">
        <f t="shared" si="2"/>
        <v>40.600978336827389</v>
      </c>
      <c r="D41" s="1621">
        <v>6725</v>
      </c>
      <c r="E41" s="1620">
        <f t="shared" si="3"/>
        <v>44.623655913978496</v>
      </c>
      <c r="F41" s="1621">
        <v>2168</v>
      </c>
      <c r="G41" s="1620">
        <f t="shared" si="4"/>
        <v>38.530351437699672</v>
      </c>
      <c r="H41" s="1627">
        <v>19552</v>
      </c>
      <c r="I41" s="1620">
        <f t="shared" si="5"/>
        <v>41.866202292845742</v>
      </c>
      <c r="J41" s="1621">
        <f t="shared" si="1"/>
        <v>36493</v>
      </c>
      <c r="K41" s="1623">
        <f t="shared" si="6"/>
        <v>41.880175731892223</v>
      </c>
      <c r="T41" s="32"/>
      <c r="U41" s="32"/>
      <c r="V41" s="32"/>
      <c r="W41" s="32"/>
      <c r="X41" s="32"/>
      <c r="Y41" s="32"/>
      <c r="Z41" s="32"/>
      <c r="AA41" s="32"/>
      <c r="AB41" s="32"/>
      <c r="AC41" s="32"/>
      <c r="AD41" s="32"/>
      <c r="AE41" s="32"/>
      <c r="AF41" s="247"/>
    </row>
    <row r="42" spans="1:32" s="80" customFormat="1" ht="20.25" customHeight="1">
      <c r="A42" s="1434">
        <v>10</v>
      </c>
      <c r="B42" s="1628">
        <v>12789</v>
      </c>
      <c r="C42" s="1617">
        <f t="shared" si="2"/>
        <v>41.221289752650179</v>
      </c>
      <c r="D42" s="1628">
        <v>8390</v>
      </c>
      <c r="E42" s="1617">
        <f t="shared" si="3"/>
        <v>7.3851273518494853</v>
      </c>
      <c r="F42" s="1628">
        <v>2309</v>
      </c>
      <c r="G42" s="1617">
        <f t="shared" si="4"/>
        <v>30.747451868629661</v>
      </c>
      <c r="H42" s="1817">
        <v>29451</v>
      </c>
      <c r="I42" s="1617">
        <f t="shared" si="5"/>
        <v>37.243114777016629</v>
      </c>
      <c r="J42" s="1618">
        <f t="shared" si="1"/>
        <v>52939</v>
      </c>
      <c r="K42" s="1619">
        <f t="shared" si="6"/>
        <v>32.037212550506311</v>
      </c>
      <c r="T42" s="32"/>
      <c r="U42" s="32"/>
      <c r="V42" s="32"/>
      <c r="W42" s="32"/>
      <c r="X42" s="32"/>
      <c r="Y42" s="32"/>
      <c r="Z42" s="32"/>
      <c r="AA42" s="32"/>
      <c r="AB42" s="32"/>
      <c r="AC42" s="32"/>
      <c r="AD42" s="32"/>
      <c r="AE42" s="32"/>
      <c r="AF42" s="247"/>
    </row>
    <row r="43" spans="1:32" s="80" customFormat="1" ht="20.25" customHeight="1">
      <c r="A43" s="1007">
        <v>11</v>
      </c>
      <c r="B43" s="1621">
        <v>12095</v>
      </c>
      <c r="C43" s="1620">
        <f t="shared" si="2"/>
        <v>12.104921679488378</v>
      </c>
      <c r="D43" s="1621">
        <v>8084</v>
      </c>
      <c r="E43" s="1620">
        <f t="shared" si="3"/>
        <v>-6.9521178637200753</v>
      </c>
      <c r="F43" s="1621">
        <v>2193</v>
      </c>
      <c r="G43" s="1620">
        <f t="shared" si="4"/>
        <v>27.204176334106723</v>
      </c>
      <c r="H43" s="1627">
        <v>28908</v>
      </c>
      <c r="I43" s="1620">
        <f t="shared" si="5"/>
        <v>15.863727454909826</v>
      </c>
      <c r="J43" s="1621">
        <f t="shared" si="1"/>
        <v>51280</v>
      </c>
      <c r="K43" s="1623">
        <f t="shared" si="6"/>
        <v>11.113518666984469</v>
      </c>
      <c r="T43" s="32"/>
      <c r="U43" s="32"/>
      <c r="V43" s="32"/>
      <c r="W43" s="32"/>
      <c r="X43" s="32"/>
      <c r="Y43" s="32"/>
      <c r="Z43" s="32"/>
      <c r="AA43" s="32"/>
      <c r="AB43" s="32"/>
      <c r="AC43" s="32"/>
      <c r="AD43" s="32"/>
      <c r="AE43" s="32"/>
      <c r="AF43" s="247"/>
    </row>
    <row r="44" spans="1:32" s="80" customFormat="1" ht="20.25" customHeight="1">
      <c r="A44" s="1007">
        <v>12</v>
      </c>
      <c r="B44" s="1621">
        <v>9576</v>
      </c>
      <c r="C44" s="1620">
        <f t="shared" si="2"/>
        <v>-2.1859039836567895</v>
      </c>
      <c r="D44" s="1621">
        <v>8846</v>
      </c>
      <c r="E44" s="1620">
        <f t="shared" si="3"/>
        <v>-10.302169945244376</v>
      </c>
      <c r="F44" s="1621">
        <v>1746</v>
      </c>
      <c r="G44" s="1620">
        <f t="shared" si="4"/>
        <v>-0.85178875638841633</v>
      </c>
      <c r="H44" s="1627">
        <v>28363</v>
      </c>
      <c r="I44" s="1620">
        <f t="shared" si="5"/>
        <v>-6.9333245832786439</v>
      </c>
      <c r="J44" s="1621">
        <f t="shared" si="1"/>
        <v>48531</v>
      </c>
      <c r="K44" s="1623">
        <f t="shared" si="6"/>
        <v>-6.4715064849968247</v>
      </c>
      <c r="T44" s="32"/>
      <c r="U44" s="32"/>
      <c r="V44" s="32"/>
      <c r="W44" s="32"/>
      <c r="X44" s="32"/>
      <c r="Y44" s="32"/>
      <c r="Z44" s="32"/>
      <c r="AA44" s="32"/>
      <c r="AB44" s="32"/>
      <c r="AC44" s="32"/>
      <c r="AD44" s="32"/>
      <c r="AE44" s="32"/>
      <c r="AF44" s="247"/>
    </row>
    <row r="45" spans="1:32" s="80" customFormat="1" ht="20.25" customHeight="1">
      <c r="A45" s="1434" t="s">
        <v>455</v>
      </c>
      <c r="B45" s="1628">
        <v>9440</v>
      </c>
      <c r="C45" s="1617">
        <f t="shared" si="2"/>
        <v>19.6299581802053</v>
      </c>
      <c r="D45" s="1628">
        <v>7077</v>
      </c>
      <c r="E45" s="1617">
        <f t="shared" si="3"/>
        <v>11.747986736144011</v>
      </c>
      <c r="F45" s="1628">
        <v>1890</v>
      </c>
      <c r="G45" s="1617">
        <f t="shared" si="4"/>
        <v>8.9965397923875479</v>
      </c>
      <c r="H45" s="1817">
        <v>25016</v>
      </c>
      <c r="I45" s="1617">
        <f t="shared" si="5"/>
        <v>21.277936684927525</v>
      </c>
      <c r="J45" s="1618">
        <v>43423</v>
      </c>
      <c r="K45" s="1619">
        <f t="shared" si="6"/>
        <v>18.690720240535729</v>
      </c>
      <c r="T45" s="32"/>
      <c r="U45" s="32"/>
      <c r="V45" s="32"/>
      <c r="W45" s="32"/>
      <c r="X45" s="32"/>
      <c r="Y45" s="32"/>
      <c r="Z45" s="32"/>
      <c r="AA45" s="32"/>
      <c r="AB45" s="32"/>
      <c r="AC45" s="32"/>
      <c r="AD45" s="32"/>
      <c r="AE45" s="32"/>
      <c r="AF45" s="247"/>
    </row>
    <row r="46" spans="1:32" s="80" customFormat="1" ht="20.25" customHeight="1">
      <c r="A46" s="1007">
        <v>2</v>
      </c>
      <c r="B46" s="1621">
        <v>7332</v>
      </c>
      <c r="C46" s="1620">
        <f t="shared" si="2"/>
        <v>55.668789808917211</v>
      </c>
      <c r="D46" s="1621">
        <v>5892</v>
      </c>
      <c r="E46" s="1620">
        <f t="shared" si="3"/>
        <v>45.08741689239104</v>
      </c>
      <c r="F46" s="1621">
        <v>1843</v>
      </c>
      <c r="G46" s="1620">
        <f t="shared" si="4"/>
        <v>16.645569620253163</v>
      </c>
      <c r="H46" s="1627">
        <v>20436</v>
      </c>
      <c r="I46" s="1620">
        <f t="shared" si="5"/>
        <v>79.389044943820224</v>
      </c>
      <c r="J46" s="1621">
        <v>35503</v>
      </c>
      <c r="K46" s="1623">
        <f t="shared" si="6"/>
        <v>63.284735317113558</v>
      </c>
      <c r="T46" s="32"/>
      <c r="U46" s="32"/>
      <c r="V46" s="32"/>
      <c r="W46" s="32"/>
      <c r="X46" s="32"/>
      <c r="Y46" s="32"/>
      <c r="Z46" s="32"/>
      <c r="AA46" s="32"/>
      <c r="AB46" s="32"/>
      <c r="AC46" s="32"/>
      <c r="AD46" s="32"/>
      <c r="AE46" s="32"/>
      <c r="AF46" s="247"/>
    </row>
    <row r="47" spans="1:32" s="80" customFormat="1" ht="20.25" customHeight="1">
      <c r="A47" s="1007">
        <v>3</v>
      </c>
      <c r="B47" s="1621">
        <v>13291</v>
      </c>
      <c r="C47" s="1620">
        <f t="shared" si="2"/>
        <v>37.445708376421919</v>
      </c>
      <c r="D47" s="1621">
        <v>8609</v>
      </c>
      <c r="E47" s="1620">
        <f t="shared" si="3"/>
        <v>12.697997120041894</v>
      </c>
      <c r="F47" s="1621">
        <v>2985</v>
      </c>
      <c r="G47" s="1620">
        <f t="shared" si="4"/>
        <v>7.9956584659913066</v>
      </c>
      <c r="H47" s="1627">
        <v>34395</v>
      </c>
      <c r="I47" s="1620">
        <f t="shared" si="5"/>
        <v>50.281819373443447</v>
      </c>
      <c r="J47" s="1621">
        <v>59280</v>
      </c>
      <c r="K47" s="1623">
        <f t="shared" si="6"/>
        <v>37.988826815642462</v>
      </c>
      <c r="T47" s="32"/>
      <c r="U47" s="32"/>
      <c r="V47" s="32"/>
      <c r="W47" s="32"/>
      <c r="X47" s="32"/>
      <c r="Y47" s="32"/>
      <c r="Z47" s="32"/>
      <c r="AA47" s="32"/>
      <c r="AB47" s="32"/>
      <c r="AC47" s="32"/>
      <c r="AD47" s="32"/>
      <c r="AE47" s="32"/>
      <c r="AF47" s="247"/>
    </row>
    <row r="48" spans="1:32" s="80" customFormat="1" ht="20.25" customHeight="1">
      <c r="A48" s="1434">
        <v>4</v>
      </c>
      <c r="B48" s="1628">
        <v>11594</v>
      </c>
      <c r="C48" s="1617">
        <f t="shared" si="2"/>
        <v>18.221678392984607</v>
      </c>
      <c r="D48" s="1628">
        <v>7692</v>
      </c>
      <c r="E48" s="1617">
        <f t="shared" si="3"/>
        <v>5.9796087076329663</v>
      </c>
      <c r="F48" s="1628">
        <v>2333</v>
      </c>
      <c r="G48" s="1617">
        <f t="shared" si="4"/>
        <v>0.47372954349698126</v>
      </c>
      <c r="H48" s="1817">
        <v>30931</v>
      </c>
      <c r="I48" s="1617">
        <f t="shared" si="5"/>
        <v>31.671704056872851</v>
      </c>
      <c r="J48" s="1618">
        <v>52550</v>
      </c>
      <c r="K48" s="1619">
        <f t="shared" si="6"/>
        <v>22.557022249172064</v>
      </c>
      <c r="T48" s="32"/>
      <c r="U48" s="32"/>
      <c r="V48" s="32"/>
      <c r="W48" s="32"/>
      <c r="X48" s="32"/>
      <c r="Y48" s="32"/>
      <c r="Z48" s="32"/>
      <c r="AA48" s="32"/>
      <c r="AB48" s="32"/>
      <c r="AC48" s="32"/>
      <c r="AD48" s="32"/>
      <c r="AE48" s="32"/>
      <c r="AF48" s="247"/>
    </row>
    <row r="49" spans="1:32" s="80" customFormat="1" ht="20.25" customHeight="1">
      <c r="A49" s="1007">
        <v>5</v>
      </c>
      <c r="B49" s="1621">
        <v>15180</v>
      </c>
      <c r="C49" s="1620">
        <f t="shared" si="2"/>
        <v>20.658135283363798</v>
      </c>
      <c r="D49" s="1621">
        <v>9836</v>
      </c>
      <c r="E49" s="1620">
        <f t="shared" si="3"/>
        <v>13.044477646247564</v>
      </c>
      <c r="F49" s="1621">
        <v>2292</v>
      </c>
      <c r="G49" s="1620">
        <f t="shared" si="4"/>
        <v>16.109422492401215</v>
      </c>
      <c r="H49" s="1627">
        <v>43236</v>
      </c>
      <c r="I49" s="1620">
        <f t="shared" si="5"/>
        <v>35.446884496099742</v>
      </c>
      <c r="J49" s="1621">
        <v>70544</v>
      </c>
      <c r="K49" s="1623">
        <f t="shared" si="6"/>
        <v>27.850372437791115</v>
      </c>
      <c r="T49" s="32"/>
      <c r="U49" s="32"/>
      <c r="V49" s="32"/>
      <c r="W49" s="32"/>
      <c r="X49" s="32"/>
      <c r="Y49" s="32"/>
      <c r="Z49" s="32"/>
      <c r="AA49" s="32"/>
      <c r="AB49" s="32"/>
      <c r="AC49" s="32"/>
      <c r="AD49" s="32"/>
      <c r="AE49" s="32"/>
      <c r="AF49" s="247"/>
    </row>
    <row r="50" spans="1:32" s="80" customFormat="1" ht="20.25" customHeight="1">
      <c r="A50" s="1007">
        <v>6</v>
      </c>
      <c r="B50" s="1621">
        <v>7256</v>
      </c>
      <c r="C50" s="1620">
        <f t="shared" si="2"/>
        <v>-2.3944040893193463</v>
      </c>
      <c r="D50" s="1621">
        <v>6740</v>
      </c>
      <c r="E50" s="1620">
        <f t="shared" si="3"/>
        <v>0.31254650989731569</v>
      </c>
      <c r="F50" s="1621">
        <v>1798</v>
      </c>
      <c r="G50" s="1620">
        <f t="shared" si="4"/>
        <v>-3.4371643394199736</v>
      </c>
      <c r="H50" s="1627">
        <v>21554</v>
      </c>
      <c r="I50" s="1620">
        <f t="shared" si="5"/>
        <v>19.604905388158265</v>
      </c>
      <c r="J50" s="1621">
        <v>37348</v>
      </c>
      <c r="K50" s="1623">
        <f t="shared" si="6"/>
        <v>9.730873193089673</v>
      </c>
      <c r="T50" s="32"/>
      <c r="U50" s="32"/>
      <c r="V50" s="32"/>
      <c r="W50" s="32"/>
      <c r="X50" s="32"/>
      <c r="Y50" s="32"/>
      <c r="Z50" s="32"/>
      <c r="AA50" s="32"/>
      <c r="AB50" s="32"/>
      <c r="AC50" s="32"/>
      <c r="AD50" s="32"/>
      <c r="AE50" s="32"/>
      <c r="AF50" s="247"/>
    </row>
    <row r="51" spans="1:32" s="80" customFormat="1" ht="20.25" customHeight="1">
      <c r="A51" s="1434">
        <v>7</v>
      </c>
      <c r="B51" s="1628">
        <v>11068</v>
      </c>
      <c r="C51" s="1617">
        <f t="shared" si="2"/>
        <v>19.692873364334385</v>
      </c>
      <c r="D51" s="1628">
        <v>7484</v>
      </c>
      <c r="E51" s="1617">
        <f t="shared" si="3"/>
        <v>5.7211470546687293</v>
      </c>
      <c r="F51" s="1628">
        <v>2036</v>
      </c>
      <c r="G51" s="1617">
        <f t="shared" si="4"/>
        <v>-1.1170471102476931</v>
      </c>
      <c r="H51" s="1817">
        <v>27698</v>
      </c>
      <c r="I51" s="1617">
        <f t="shared" si="5"/>
        <v>25.205677606003075</v>
      </c>
      <c r="J51" s="1618">
        <v>48286</v>
      </c>
      <c r="K51" s="1619">
        <f t="shared" si="6"/>
        <v>19.204088182289492</v>
      </c>
      <c r="T51" s="32"/>
      <c r="U51" s="32"/>
      <c r="V51" s="32"/>
      <c r="W51" s="32"/>
      <c r="X51" s="32"/>
      <c r="Y51" s="32"/>
      <c r="Z51" s="32"/>
      <c r="AA51" s="32"/>
      <c r="AB51" s="32"/>
      <c r="AC51" s="32"/>
      <c r="AD51" s="32"/>
      <c r="AE51" s="32"/>
      <c r="AF51" s="247"/>
    </row>
    <row r="52" spans="1:32" s="80" customFormat="1" ht="20.25" customHeight="1">
      <c r="A52" s="1007">
        <v>8</v>
      </c>
      <c r="B52" s="1621">
        <v>15014</v>
      </c>
      <c r="C52" s="1620">
        <f t="shared" si="2"/>
        <v>17.315205500859498</v>
      </c>
      <c r="D52" s="1621">
        <v>11090</v>
      </c>
      <c r="E52" s="1620">
        <f t="shared" si="3"/>
        <v>15.532868007084065</v>
      </c>
      <c r="F52" s="1621">
        <v>2234</v>
      </c>
      <c r="G52" s="1620">
        <f t="shared" si="4"/>
        <v>-9.002036659877799</v>
      </c>
      <c r="H52" s="1627">
        <v>46368</v>
      </c>
      <c r="I52" s="1620">
        <f t="shared" si="5"/>
        <v>21.841496741643883</v>
      </c>
      <c r="J52" s="1621">
        <v>74706</v>
      </c>
      <c r="K52" s="1623">
        <f t="shared" si="6"/>
        <v>18.754371463088958</v>
      </c>
      <c r="T52" s="32"/>
      <c r="U52" s="32"/>
      <c r="V52" s="32"/>
      <c r="W52" s="32"/>
      <c r="X52" s="32"/>
      <c r="Y52" s="32"/>
      <c r="Z52" s="32"/>
      <c r="AA52" s="32"/>
      <c r="AB52" s="32"/>
      <c r="AC52" s="32"/>
      <c r="AD52" s="32"/>
      <c r="AE52" s="32"/>
      <c r="AF52" s="247"/>
    </row>
    <row r="53" spans="1:32" s="80" customFormat="1" ht="20.25" customHeight="1" thickBot="1">
      <c r="A53" s="1007">
        <v>9</v>
      </c>
      <c r="B53" s="1621">
        <v>10669</v>
      </c>
      <c r="C53" s="1620">
        <f t="shared" si="2"/>
        <v>32.567097415506964</v>
      </c>
      <c r="D53" s="1621">
        <v>7590</v>
      </c>
      <c r="E53" s="1620">
        <f t="shared" si="3"/>
        <v>12.862453531598517</v>
      </c>
      <c r="F53" s="1621">
        <v>2067</v>
      </c>
      <c r="G53" s="1620">
        <f t="shared" si="4"/>
        <v>-4.6586715867158679</v>
      </c>
      <c r="H53" s="1627">
        <v>28670</v>
      </c>
      <c r="I53" s="1620">
        <f t="shared" si="5"/>
        <v>46.634615384615373</v>
      </c>
      <c r="J53" s="1621">
        <v>48996</v>
      </c>
      <c r="K53" s="1623">
        <f t="shared" si="6"/>
        <v>34.261365193324743</v>
      </c>
      <c r="T53" s="32"/>
      <c r="U53" s="32"/>
      <c r="V53" s="32"/>
      <c r="W53" s="32"/>
      <c r="X53" s="32"/>
      <c r="Y53" s="32"/>
      <c r="Z53" s="32"/>
      <c r="AA53" s="32"/>
      <c r="AB53" s="32"/>
      <c r="AC53" s="32"/>
      <c r="AD53" s="32"/>
      <c r="AE53" s="32"/>
      <c r="AF53" s="247"/>
    </row>
    <row r="54" spans="1:32" s="80" customFormat="1" ht="20.25" customHeight="1" thickBot="1">
      <c r="A54" s="1629" t="s">
        <v>389</v>
      </c>
      <c r="B54" s="1630" t="s">
        <v>48</v>
      </c>
      <c r="C54" s="1630"/>
      <c r="D54" s="1630"/>
      <c r="E54" s="1630"/>
      <c r="F54" s="1630"/>
      <c r="G54" s="1630"/>
      <c r="H54" s="1630"/>
      <c r="I54" s="1630"/>
      <c r="J54" s="1630"/>
      <c r="K54" s="1631"/>
      <c r="T54" s="32"/>
      <c r="U54" s="32"/>
      <c r="V54" s="32"/>
      <c r="W54" s="32"/>
      <c r="X54" s="32"/>
      <c r="Y54" s="32"/>
      <c r="Z54" s="32"/>
      <c r="AA54" s="32"/>
      <c r="AB54" s="32"/>
      <c r="AC54" s="32"/>
      <c r="AD54" s="32"/>
      <c r="AE54" s="32"/>
      <c r="AF54" s="247"/>
    </row>
    <row r="55" spans="1:32" s="80" customFormat="1" ht="18.75" customHeight="1">
      <c r="A55" s="105"/>
      <c r="B55" s="91"/>
      <c r="C55" s="91"/>
      <c r="D55" s="91"/>
      <c r="E55" s="91"/>
      <c r="F55" s="91"/>
      <c r="G55" s="91"/>
      <c r="H55" s="91"/>
      <c r="I55" s="91"/>
      <c r="J55" s="91"/>
      <c r="K55" s="91"/>
      <c r="AF55" s="248"/>
    </row>
    <row r="56" spans="1:32" ht="14.4">
      <c r="A56" s="271"/>
      <c r="B56" s="270"/>
      <c r="C56" s="270"/>
      <c r="D56" s="270"/>
      <c r="E56" s="270"/>
      <c r="F56" s="270"/>
      <c r="G56" s="270"/>
      <c r="H56" s="270"/>
      <c r="I56" s="270"/>
      <c r="J56" s="270"/>
      <c r="K56" s="270"/>
      <c r="L56" s="80"/>
    </row>
    <row r="57" spans="1:32" ht="14.4">
      <c r="A57" s="270"/>
      <c r="B57" s="270"/>
      <c r="C57" s="270"/>
      <c r="D57" s="270"/>
      <c r="E57" s="270"/>
      <c r="F57" s="270"/>
      <c r="G57" s="270"/>
      <c r="H57" s="270"/>
      <c r="I57" s="270"/>
      <c r="J57" s="270"/>
      <c r="K57" s="270"/>
      <c r="L57" s="80"/>
    </row>
    <row r="58" spans="1:32" ht="14.4">
      <c r="A58" s="270"/>
      <c r="B58" s="270"/>
      <c r="C58" s="270"/>
      <c r="D58" s="270"/>
      <c r="E58" s="270"/>
      <c r="F58" s="270"/>
      <c r="G58" s="270"/>
      <c r="H58" s="270"/>
      <c r="I58" s="270"/>
      <c r="J58" s="270"/>
      <c r="K58" s="270"/>
      <c r="L58" s="80"/>
    </row>
    <row r="59" spans="1:32" ht="14.4">
      <c r="A59" s="270"/>
      <c r="B59" s="270"/>
      <c r="C59" s="270"/>
      <c r="D59" s="270"/>
      <c r="E59" s="270"/>
      <c r="F59" s="270"/>
      <c r="G59" s="270"/>
      <c r="H59" s="270"/>
      <c r="I59" s="270"/>
      <c r="J59" s="270"/>
      <c r="K59" s="270"/>
      <c r="L59" s="80"/>
    </row>
    <row r="60" spans="1:32" ht="14.4">
      <c r="A60" s="270"/>
      <c r="B60" s="270"/>
      <c r="C60" s="270"/>
      <c r="D60" s="270"/>
      <c r="E60" s="270"/>
      <c r="F60" s="270"/>
      <c r="G60" s="270"/>
      <c r="H60" s="270"/>
      <c r="I60" s="270"/>
      <c r="J60" s="270"/>
      <c r="K60" s="270"/>
      <c r="L60" s="80"/>
    </row>
    <row r="61" spans="1:32">
      <c r="A61" s="270"/>
      <c r="B61" s="270"/>
      <c r="C61" s="270"/>
      <c r="D61" s="270"/>
      <c r="E61" s="270"/>
      <c r="F61" s="270"/>
      <c r="G61" s="270"/>
      <c r="H61" s="270"/>
      <c r="I61" s="270"/>
      <c r="J61" s="270"/>
      <c r="K61" s="270"/>
    </row>
    <row r="62" spans="1:32">
      <c r="A62" s="270"/>
      <c r="B62" s="270"/>
      <c r="C62" s="270"/>
      <c r="D62" s="270"/>
      <c r="E62" s="270"/>
      <c r="F62" s="270"/>
      <c r="G62" s="270"/>
      <c r="H62" s="270"/>
      <c r="I62" s="270"/>
      <c r="J62" s="270"/>
      <c r="K62" s="270"/>
    </row>
    <row r="63" spans="1:32">
      <c r="A63" s="270"/>
      <c r="B63" s="270"/>
      <c r="C63" s="270"/>
      <c r="D63" s="270"/>
      <c r="E63" s="270"/>
      <c r="F63" s="270"/>
      <c r="G63" s="270"/>
      <c r="H63" s="270"/>
      <c r="I63" s="270"/>
      <c r="J63" s="270"/>
      <c r="K63" s="270"/>
    </row>
    <row r="64" spans="1:32">
      <c r="A64" s="270"/>
      <c r="B64" s="270"/>
      <c r="C64" s="270"/>
      <c r="D64" s="270"/>
      <c r="E64" s="270"/>
      <c r="F64" s="270"/>
      <c r="G64" s="270"/>
      <c r="H64" s="270"/>
      <c r="I64" s="270"/>
      <c r="J64" s="270"/>
      <c r="K64" s="270"/>
    </row>
    <row r="65" spans="1:11">
      <c r="A65" s="270"/>
      <c r="B65" s="270"/>
      <c r="C65" s="270"/>
      <c r="D65" s="270"/>
      <c r="E65" s="270"/>
      <c r="F65" s="270"/>
      <c r="G65" s="270"/>
      <c r="H65" s="270"/>
      <c r="I65" s="270"/>
      <c r="J65" s="270"/>
      <c r="K65" s="270"/>
    </row>
    <row r="66" spans="1:11">
      <c r="A66" s="270"/>
      <c r="B66" s="270"/>
      <c r="C66" s="270"/>
      <c r="D66" s="270"/>
      <c r="E66" s="270"/>
      <c r="F66" s="270"/>
      <c r="G66" s="270"/>
      <c r="H66" s="270"/>
      <c r="I66" s="270"/>
      <c r="J66" s="270"/>
      <c r="K66" s="270"/>
    </row>
    <row r="67" spans="1:11">
      <c r="A67" s="270"/>
      <c r="B67" s="270"/>
      <c r="C67" s="270"/>
      <c r="D67" s="270"/>
      <c r="E67" s="270"/>
      <c r="F67" s="270"/>
      <c r="G67" s="270"/>
      <c r="H67" s="270"/>
      <c r="I67" s="270"/>
      <c r="J67" s="270"/>
      <c r="K67" s="270"/>
    </row>
    <row r="68" spans="1:11">
      <c r="A68" s="270"/>
      <c r="B68" s="270"/>
      <c r="C68" s="270"/>
      <c r="D68" s="270"/>
      <c r="E68" s="270"/>
      <c r="F68" s="270"/>
      <c r="G68" s="270"/>
      <c r="H68" s="270"/>
      <c r="I68" s="270"/>
      <c r="J68" s="270"/>
      <c r="K68" s="270"/>
    </row>
    <row r="69" spans="1:11">
      <c r="A69" s="271"/>
      <c r="B69" s="270"/>
      <c r="C69" s="270"/>
      <c r="D69" s="270"/>
      <c r="E69" s="270"/>
      <c r="F69" s="270"/>
      <c r="G69" s="270"/>
      <c r="H69" s="270"/>
      <c r="I69" s="270"/>
      <c r="J69" s="270"/>
      <c r="K69" s="270"/>
    </row>
    <row r="70" spans="1:11">
      <c r="A70" s="270"/>
      <c r="B70" s="270"/>
      <c r="C70" s="270"/>
      <c r="D70" s="270"/>
      <c r="E70" s="270"/>
      <c r="F70" s="270"/>
      <c r="G70" s="270"/>
      <c r="H70" s="270"/>
      <c r="I70" s="270"/>
      <c r="J70" s="270"/>
      <c r="K70" s="270"/>
    </row>
    <row r="71" spans="1:11">
      <c r="A71" s="270"/>
      <c r="B71" s="270"/>
      <c r="C71" s="270"/>
      <c r="D71" s="270"/>
      <c r="E71" s="270"/>
      <c r="F71" s="270"/>
      <c r="G71" s="270"/>
      <c r="H71" s="270"/>
      <c r="I71" s="270"/>
      <c r="J71" s="270"/>
      <c r="K71" s="270"/>
    </row>
    <row r="72" spans="1:11">
      <c r="A72" s="270"/>
      <c r="B72" s="270"/>
      <c r="C72" s="270"/>
      <c r="D72" s="270"/>
      <c r="E72" s="270"/>
      <c r="F72" s="270"/>
      <c r="G72" s="270"/>
      <c r="H72" s="270"/>
      <c r="I72" s="270"/>
      <c r="J72" s="270"/>
      <c r="K72" s="270"/>
    </row>
    <row r="73" spans="1:11">
      <c r="A73" s="270"/>
      <c r="B73" s="270"/>
      <c r="C73" s="270"/>
      <c r="D73" s="270"/>
      <c r="E73" s="270"/>
      <c r="F73" s="270"/>
      <c r="G73" s="270"/>
      <c r="H73" s="270"/>
      <c r="I73" s="270"/>
      <c r="J73" s="270"/>
      <c r="K73" s="270"/>
    </row>
    <row r="74" spans="1:11">
      <c r="A74" s="270"/>
      <c r="B74" s="270"/>
      <c r="C74" s="270"/>
      <c r="D74" s="270"/>
      <c r="E74" s="270"/>
      <c r="F74" s="270"/>
      <c r="G74" s="270"/>
      <c r="H74" s="270"/>
      <c r="I74" s="270"/>
      <c r="J74" s="270"/>
      <c r="K74" s="270"/>
    </row>
  </sheetData>
  <mergeCells count="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5"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X107"/>
  <sheetViews>
    <sheetView zoomScaleNormal="100" zoomScaleSheetLayoutView="91" workbookViewId="0">
      <selection activeCell="G10" sqref="G10"/>
    </sheetView>
  </sheetViews>
  <sheetFormatPr defaultRowHeight="13.2"/>
  <cols>
    <col min="1" max="1" width="13.6640625" style="76" customWidth="1"/>
    <col min="2" max="2" width="22.77734375" style="76" customWidth="1"/>
    <col min="3" max="6" width="22.6640625" style="76" customWidth="1"/>
    <col min="7" max="7" width="18.21875" style="76" bestFit="1" customWidth="1"/>
    <col min="8" max="8" width="14" style="76" customWidth="1"/>
    <col min="9" max="9" width="11.77734375" style="76" customWidth="1"/>
    <col min="10" max="11" width="7.6640625" style="76" customWidth="1"/>
    <col min="12" max="12" width="7.33203125" style="76" customWidth="1"/>
    <col min="13" max="13" width="8.77734375" style="76" customWidth="1"/>
    <col min="14" max="14" width="8" style="76" customWidth="1"/>
    <col min="15" max="15" width="8.6640625" style="76" customWidth="1"/>
    <col min="16" max="16" width="8.21875" style="76" customWidth="1"/>
    <col min="17" max="17" width="8.77734375" style="253" customWidth="1"/>
    <col min="18" max="18" width="9.77734375" style="255" customWidth="1"/>
    <col min="19" max="19" width="2.109375" customWidth="1"/>
    <col min="20" max="20" width="5" style="18" customWidth="1"/>
    <col min="21" max="21" width="9" style="18" customWidth="1"/>
    <col min="22" max="22" width="10.109375" style="18" customWidth="1"/>
    <col min="23" max="23" width="7.88671875" style="18" customWidth="1"/>
    <col min="24" max="25" width="8.44140625" style="18" customWidth="1"/>
    <col min="26" max="26" width="8" style="18" customWidth="1"/>
    <col min="27" max="27" width="6.6640625" style="18" customWidth="1"/>
    <col min="28" max="28" width="10" style="252" customWidth="1"/>
    <col min="29" max="29" width="8.6640625" style="250" customWidth="1"/>
    <col min="30" max="30" width="3.77734375" style="18" customWidth="1"/>
    <col min="31" max="31" width="5" style="18" customWidth="1"/>
    <col min="32" max="32" width="5.6640625" style="18" customWidth="1"/>
    <col min="33" max="33" width="8.88671875" style="18" customWidth="1"/>
    <col min="34" max="34" width="7.88671875" style="18" customWidth="1"/>
    <col min="35" max="35" width="8.109375" style="257" customWidth="1"/>
    <col min="36" max="36" width="8.44140625" style="257" customWidth="1"/>
    <col min="37" max="37" width="8.77734375" style="18" customWidth="1"/>
    <col min="38" max="38" width="8.6640625" style="18" customWidth="1"/>
    <col min="39" max="39" width="8.88671875" style="257" customWidth="1"/>
    <col min="40" max="40" width="7.6640625" style="257" customWidth="1"/>
    <col min="41" max="41" width="8.44140625" style="18" customWidth="1"/>
    <col min="42" max="42" width="8.44140625" customWidth="1"/>
    <col min="43" max="43" width="9" style="258"/>
    <col min="44" max="44" width="7.33203125" style="258" customWidth="1"/>
    <col min="45" max="45" width="11.21875" style="144" hidden="1" customWidth="1"/>
    <col min="46" max="46" width="9" style="246"/>
    <col min="47" max="47" width="9" style="251"/>
  </cols>
  <sheetData>
    <row r="1" spans="1:50" s="1322" customFormat="1" ht="20.25" customHeight="1">
      <c r="A1" s="1320"/>
      <c r="B1" s="1320"/>
      <c r="C1" s="1320"/>
      <c r="D1" s="1321"/>
      <c r="E1" s="1321"/>
      <c r="F1" s="1321"/>
      <c r="G1" s="1321"/>
      <c r="H1" s="1321"/>
      <c r="I1" s="1321"/>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row>
    <row r="2" spans="1:50" s="1322" customFormat="1" ht="20.25" customHeight="1">
      <c r="A2" s="1329" t="s">
        <v>358</v>
      </c>
      <c r="B2" s="1320"/>
      <c r="C2" s="1320"/>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row>
    <row r="3" spans="1:50" s="1322" customFormat="1" ht="20.25" customHeight="1" thickBot="1">
      <c r="A3" s="1328" t="s">
        <v>98</v>
      </c>
      <c r="B3" s="1323"/>
      <c r="C3" s="1323"/>
      <c r="D3" s="1321"/>
      <c r="E3" s="1321"/>
      <c r="F3" s="1321"/>
      <c r="G3" s="1324" t="s">
        <v>75</v>
      </c>
      <c r="H3" s="1321"/>
      <c r="I3" s="1321"/>
      <c r="J3" s="1321"/>
      <c r="K3" s="1321"/>
      <c r="L3" s="1321"/>
      <c r="M3" s="1321"/>
      <c r="N3" s="1321"/>
      <c r="O3" s="1321"/>
      <c r="P3" s="1321"/>
      <c r="Q3" s="1321"/>
      <c r="R3" s="1321"/>
      <c r="S3" s="1321"/>
      <c r="T3" s="1321"/>
      <c r="U3" s="1321"/>
      <c r="V3" s="1321"/>
      <c r="W3" s="1321"/>
      <c r="X3" s="1321"/>
      <c r="Y3" s="1321"/>
      <c r="Z3" s="1321"/>
      <c r="AA3" s="1321"/>
      <c r="AB3" s="1321"/>
      <c r="AC3" s="1321"/>
      <c r="AD3" s="1321"/>
      <c r="AE3" s="1321"/>
      <c r="AF3" s="1321"/>
      <c r="AG3" s="1321"/>
      <c r="AH3" s="1321"/>
      <c r="AI3" s="1321"/>
      <c r="AJ3" s="1321"/>
      <c r="AK3" s="1321"/>
      <c r="AL3" s="1321"/>
      <c r="AM3" s="1321"/>
      <c r="AN3" s="1321"/>
      <c r="AO3" s="1321"/>
      <c r="AP3" s="1321"/>
      <c r="AQ3" s="1321"/>
      <c r="AR3" s="1321"/>
      <c r="AS3" s="1321"/>
      <c r="AT3" s="1321"/>
      <c r="AU3" s="1321"/>
      <c r="AV3" s="1321"/>
      <c r="AW3" s="1321"/>
      <c r="AX3" s="1321"/>
    </row>
    <row r="4" spans="1:50" ht="20.25" customHeight="1">
      <c r="A4" s="1080"/>
      <c r="B4" s="1108" t="s">
        <v>110</v>
      </c>
      <c r="C4" s="161" t="s">
        <v>112</v>
      </c>
      <c r="D4" s="161" t="s">
        <v>33</v>
      </c>
      <c r="E4" s="161" t="s">
        <v>34</v>
      </c>
      <c r="F4" s="2691" t="s">
        <v>70</v>
      </c>
      <c r="G4" s="2692"/>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078"/>
      <c r="B5" s="1109" t="s">
        <v>99</v>
      </c>
      <c r="C5" s="162" t="s">
        <v>99</v>
      </c>
      <c r="D5" s="162" t="s">
        <v>99</v>
      </c>
      <c r="E5" s="162" t="s">
        <v>99</v>
      </c>
      <c r="F5" s="162" t="s">
        <v>99</v>
      </c>
      <c r="G5" s="163"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15" hidden="1" customHeight="1">
      <c r="A6" s="1111" t="s">
        <v>441</v>
      </c>
      <c r="B6" s="1713">
        <f>SUM(B12:B23)</f>
        <v>8469.5169999999998</v>
      </c>
      <c r="C6" s="1713">
        <f t="shared" ref="C6:E6" si="0">SUM(C12:C23)</f>
        <v>4287.1520600000003</v>
      </c>
      <c r="D6" s="1713">
        <f t="shared" si="0"/>
        <v>10935.861000000001</v>
      </c>
      <c r="E6" s="1713">
        <f t="shared" si="0"/>
        <v>12522.436999999998</v>
      </c>
      <c r="F6" s="1713">
        <f>SUM(B6:E6)</f>
        <v>36214.967059999995</v>
      </c>
      <c r="G6" s="1794">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hidden="1" customHeight="1">
      <c r="A7" s="2321" t="s">
        <v>435</v>
      </c>
      <c r="B7" s="2322">
        <f t="shared" ref="B7:E7" si="1">SUM(B24:B35)</f>
        <v>9863.009</v>
      </c>
      <c r="C7" s="2322">
        <f t="shared" si="1"/>
        <v>4866.4728699999996</v>
      </c>
      <c r="D7" s="2322">
        <f t="shared" si="1"/>
        <v>13000.493</v>
      </c>
      <c r="E7" s="2322">
        <f t="shared" si="1"/>
        <v>14998.898000000001</v>
      </c>
      <c r="F7" s="2322">
        <f>SUM(B7:E7)</f>
        <v>42728.872869999999</v>
      </c>
      <c r="G7" s="2323">
        <f>(F7/F6-1)*100</f>
        <v>17.986778226825216</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146" customFormat="1" ht="15" hidden="1" customHeight="1" thickBot="1">
      <c r="A8" s="1930" t="s">
        <v>454</v>
      </c>
      <c r="B8" s="2324">
        <f>SUM(B36:B47)</f>
        <v>13225.773000000001</v>
      </c>
      <c r="C8" s="2324">
        <f>SUM(C36:C47)</f>
        <v>5924.1757900000002</v>
      </c>
      <c r="D8" s="2324">
        <f>SUM(D36:D47)</f>
        <v>16283.585999999999</v>
      </c>
      <c r="E8" s="2324">
        <f>SUM(E36:E47)</f>
        <v>19854.398999999998</v>
      </c>
      <c r="F8" s="2324">
        <f>SUM(B8:E8)</f>
        <v>55287.933790000003</v>
      </c>
      <c r="G8" s="1931">
        <f>(F8/F7-1)*100</f>
        <v>29.392446082559175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s="80" customFormat="1" ht="12" hidden="1" customHeight="1" thickTop="1">
      <c r="A9" s="1009" t="s">
        <v>323</v>
      </c>
      <c r="B9" s="2173">
        <v>1214.2380000000001</v>
      </c>
      <c r="C9" s="2173">
        <v>608.21609999999998</v>
      </c>
      <c r="D9" s="2173">
        <v>1116.239</v>
      </c>
      <c r="E9" s="2174">
        <v>2088.63</v>
      </c>
      <c r="F9" s="2165">
        <f>SUM(B9,C9,D9,E9)</f>
        <v>5027.3230999999996</v>
      </c>
      <c r="G9" s="2166">
        <v>-0.14144084625863401</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2" hidden="1" customHeight="1">
      <c r="A10" s="1009">
        <v>2</v>
      </c>
      <c r="B10" s="1107">
        <v>957.24700000000007</v>
      </c>
      <c r="C10" s="304">
        <v>486.41217000000006</v>
      </c>
      <c r="D10" s="304">
        <v>1032.316</v>
      </c>
      <c r="E10" s="308">
        <v>1494.02</v>
      </c>
      <c r="F10" s="301">
        <f t="shared" ref="F10:F44" si="2">SUM(B10,C10,D10,E10)</f>
        <v>3969.9951700000001</v>
      </c>
      <c r="G10" s="151">
        <v>-4.3786332008753366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2" hidden="1" customHeight="1">
      <c r="A11" s="1009">
        <v>3</v>
      </c>
      <c r="B11" s="1107">
        <v>972.52599999999995</v>
      </c>
      <c r="C11" s="304">
        <v>468.69219999999996</v>
      </c>
      <c r="D11" s="304">
        <v>1409.654</v>
      </c>
      <c r="E11" s="308">
        <v>1423.5160000000001</v>
      </c>
      <c r="F11" s="301">
        <f t="shared" si="2"/>
        <v>4274.3881999999994</v>
      </c>
      <c r="G11" s="151">
        <v>-33.974731619495188</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2" hidden="1" customHeight="1">
      <c r="A12" s="1008" t="s">
        <v>398</v>
      </c>
      <c r="B12" s="1106">
        <v>328.91699999999997</v>
      </c>
      <c r="C12" s="305">
        <v>179.38051000000002</v>
      </c>
      <c r="D12" s="305">
        <v>700.41</v>
      </c>
      <c r="E12" s="309">
        <v>623.07100000000003</v>
      </c>
      <c r="F12" s="302">
        <f t="shared" si="2"/>
        <v>1831.7785100000001</v>
      </c>
      <c r="G12" s="165">
        <v>-72.364676649956593</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2" hidden="1" customHeight="1">
      <c r="A13" s="1009">
        <v>5</v>
      </c>
      <c r="B13" s="1107">
        <v>211.893</v>
      </c>
      <c r="C13" s="304">
        <v>145.00901000000002</v>
      </c>
      <c r="D13" s="304">
        <v>439.17599999999999</v>
      </c>
      <c r="E13" s="308">
        <v>475.39499999999998</v>
      </c>
      <c r="F13" s="301">
        <f t="shared" si="2"/>
        <v>1271.4730099999999</v>
      </c>
      <c r="G13" s="151">
        <v>-82.169326163564648</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12" hidden="1" customHeight="1">
      <c r="A14" s="1009">
        <v>6</v>
      </c>
      <c r="B14" s="1107">
        <v>468.41899999999998</v>
      </c>
      <c r="C14" s="304">
        <v>278.81628000000001</v>
      </c>
      <c r="D14" s="304">
        <v>576.10299999999995</v>
      </c>
      <c r="E14" s="308">
        <v>803.57299999999998</v>
      </c>
      <c r="F14" s="301">
        <f t="shared" si="2"/>
        <v>2126.9112799999998</v>
      </c>
      <c r="G14" s="151">
        <v>-48.934900124286649</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12" hidden="1" customHeight="1">
      <c r="A15" s="1008" t="s">
        <v>450</v>
      </c>
      <c r="B15" s="1106">
        <v>711.16200000000003</v>
      </c>
      <c r="C15" s="305">
        <v>411.54260999999997</v>
      </c>
      <c r="D15" s="305">
        <v>860.053</v>
      </c>
      <c r="E15" s="309">
        <v>1148.6869999999999</v>
      </c>
      <c r="F15" s="302">
        <f t="shared" si="2"/>
        <v>3131.44461</v>
      </c>
      <c r="G15" s="165">
        <v>-35.64429082760541</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12" hidden="1" customHeight="1">
      <c r="A16" s="1009">
        <v>8</v>
      </c>
      <c r="B16" s="1107">
        <v>876.92499999999995</v>
      </c>
      <c r="C16" s="304">
        <v>432.30983000000003</v>
      </c>
      <c r="D16" s="304">
        <v>1038.626</v>
      </c>
      <c r="E16" s="308">
        <v>1200.702</v>
      </c>
      <c r="F16" s="301">
        <f t="shared" si="2"/>
        <v>3548.5628299999998</v>
      </c>
      <c r="G16" s="151">
        <v>-52.407307358196519</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12" hidden="1" customHeight="1">
      <c r="A17" s="1009">
        <v>9</v>
      </c>
      <c r="B17" s="1107">
        <v>876.80799999999999</v>
      </c>
      <c r="C17" s="304">
        <v>429.56259</v>
      </c>
      <c r="D17" s="304">
        <v>1011.4930000000001</v>
      </c>
      <c r="E17" s="308">
        <v>1190.9880000000001</v>
      </c>
      <c r="F17" s="301">
        <f t="shared" si="2"/>
        <v>3508.8515900000002</v>
      </c>
      <c r="G17" s="151">
        <v>-29.768037815880856</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12" hidden="1" customHeight="1">
      <c r="A18" s="1008" t="s">
        <v>451</v>
      </c>
      <c r="B18" s="1106">
        <v>1040.847</v>
      </c>
      <c r="C18" s="305">
        <v>471.14508999999998</v>
      </c>
      <c r="D18" s="305">
        <v>1076.4860000000001</v>
      </c>
      <c r="E18" s="309">
        <v>1303.69</v>
      </c>
      <c r="F18" s="302">
        <f t="shared" si="2"/>
        <v>3892.1680900000001</v>
      </c>
      <c r="G18" s="165">
        <v>-18.900082361202553</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12" hidden="1" customHeight="1">
      <c r="A19" s="1009">
        <v>11</v>
      </c>
      <c r="B19" s="1107">
        <v>1064.665</v>
      </c>
      <c r="C19" s="304">
        <v>471.76576</v>
      </c>
      <c r="D19" s="304">
        <v>1032.316</v>
      </c>
      <c r="E19" s="308">
        <v>1447.3920000000001</v>
      </c>
      <c r="F19" s="301">
        <f t="shared" si="2"/>
        <v>4016.1387599999998</v>
      </c>
      <c r="G19" s="151">
        <v>-22.046651138130045</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12" hidden="1" customHeight="1">
      <c r="A20" s="1009">
        <v>12</v>
      </c>
      <c r="B20" s="1107">
        <v>733.745</v>
      </c>
      <c r="C20" s="304">
        <v>378.38038</v>
      </c>
      <c r="D20" s="304">
        <v>973.63300000000004</v>
      </c>
      <c r="E20" s="308">
        <v>1102.0150000000001</v>
      </c>
      <c r="F20" s="301">
        <f t="shared" si="2"/>
        <v>3187.7733800000005</v>
      </c>
      <c r="G20" s="151">
        <v>-37.513060512557203</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12" hidden="1" customHeight="1">
      <c r="A21" s="1008" t="s">
        <v>324</v>
      </c>
      <c r="B21" s="1106">
        <v>574.08199999999999</v>
      </c>
      <c r="C21" s="305">
        <v>287.72192999999999</v>
      </c>
      <c r="D21" s="305">
        <v>872.673</v>
      </c>
      <c r="E21" s="309">
        <v>921.21100000000001</v>
      </c>
      <c r="F21" s="302">
        <f t="shared" si="2"/>
        <v>2655.6879300000001</v>
      </c>
      <c r="G21" s="164">
        <f>(F21/F9-1)*100</f>
        <v>-47.174910440906402</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12" hidden="1" customHeight="1">
      <c r="A22" s="1009">
        <v>2</v>
      </c>
      <c r="B22" s="1107">
        <v>580.827</v>
      </c>
      <c r="C22" s="304">
        <v>311.54720000000003</v>
      </c>
      <c r="D22" s="304">
        <v>878.35199999999998</v>
      </c>
      <c r="E22" s="308">
        <v>838.22900000000004</v>
      </c>
      <c r="F22" s="301">
        <f t="shared" si="2"/>
        <v>2608.9552000000003</v>
      </c>
      <c r="G22" s="151">
        <f>(F22/F10-1)*100</f>
        <v>-34.283164379769246</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12" hidden="1" customHeight="1">
      <c r="A23" s="1009">
        <v>3</v>
      </c>
      <c r="B23" s="1110">
        <v>1001.227</v>
      </c>
      <c r="C23" s="306">
        <v>489.97086999999999</v>
      </c>
      <c r="D23" s="306">
        <v>1476.54</v>
      </c>
      <c r="E23" s="310">
        <v>1467.4839999999999</v>
      </c>
      <c r="F23" s="303">
        <f t="shared" si="2"/>
        <v>4435.2218699999994</v>
      </c>
      <c r="G23" s="151">
        <f>(F23/F11-1)*100</f>
        <v>3.7627295995249055</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12" hidden="1" customHeight="1">
      <c r="A24" s="1008">
        <v>4</v>
      </c>
      <c r="B24" s="156">
        <v>743.67700000000002</v>
      </c>
      <c r="C24" s="156">
        <v>324.48250999999999</v>
      </c>
      <c r="D24" s="156">
        <v>1091.6300000000001</v>
      </c>
      <c r="E24" s="2175">
        <v>1101.682</v>
      </c>
      <c r="F24" s="302">
        <f t="shared" si="2"/>
        <v>3261.4715100000003</v>
      </c>
      <c r="G24" s="164">
        <f t="shared" ref="G24:G35" si="3">(F24/F12-1)*100</f>
        <v>78.049447146314648</v>
      </c>
      <c r="H24" s="20"/>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12" hidden="1" customHeight="1">
      <c r="A25" s="1009">
        <v>5</v>
      </c>
      <c r="B25" s="1107">
        <v>587.61599999999999</v>
      </c>
      <c r="C25" s="304">
        <v>251.32741999999999</v>
      </c>
      <c r="D25" s="304">
        <v>922.52200000000005</v>
      </c>
      <c r="E25" s="308">
        <v>940.30399999999997</v>
      </c>
      <c r="F25" s="301">
        <f t="shared" si="2"/>
        <v>2701.7694200000001</v>
      </c>
      <c r="G25" s="151">
        <f t="shared" si="3"/>
        <v>112.49129149819707</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12" hidden="1" customHeight="1">
      <c r="A26" s="1009">
        <v>6</v>
      </c>
      <c r="B26" s="1107">
        <v>529.721</v>
      </c>
      <c r="C26" s="304">
        <v>268.77754999999996</v>
      </c>
      <c r="D26" s="304">
        <v>834.81299999999999</v>
      </c>
      <c r="E26" s="308">
        <v>839.90099999999995</v>
      </c>
      <c r="F26" s="303">
        <f t="shared" si="2"/>
        <v>2473.2125499999997</v>
      </c>
      <c r="G26" s="151">
        <f t="shared" si="3"/>
        <v>16.281886003256329</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12" hidden="1" customHeight="1">
      <c r="A27" s="1008">
        <v>7</v>
      </c>
      <c r="B27" s="1106">
        <v>875.76599999999996</v>
      </c>
      <c r="C27" s="305">
        <v>472.57301000000001</v>
      </c>
      <c r="D27" s="305">
        <v>991.93200000000002</v>
      </c>
      <c r="E27" s="309">
        <v>1363.2760000000001</v>
      </c>
      <c r="F27" s="302">
        <f t="shared" si="2"/>
        <v>3703.5470100000002</v>
      </c>
      <c r="G27" s="164">
        <f t="shared" si="3"/>
        <v>18.269599857300367</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12" hidden="1" customHeight="1">
      <c r="A28" s="1009">
        <v>8</v>
      </c>
      <c r="B28" s="1107">
        <v>849.21100000000001</v>
      </c>
      <c r="C28" s="304">
        <v>439.11124999999998</v>
      </c>
      <c r="D28" s="304">
        <v>1023.482</v>
      </c>
      <c r="E28" s="308">
        <v>1372.866</v>
      </c>
      <c r="F28" s="301">
        <f t="shared" si="2"/>
        <v>3684.6702500000001</v>
      </c>
      <c r="G28" s="151">
        <f t="shared" si="3"/>
        <v>3.8355646079965444</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12" hidden="1" customHeight="1">
      <c r="A29" s="1009">
        <v>9</v>
      </c>
      <c r="B29" s="1107">
        <v>651.21600000000001</v>
      </c>
      <c r="C29" s="304">
        <v>296.16596999999996</v>
      </c>
      <c r="D29" s="304">
        <v>987.51499999999999</v>
      </c>
      <c r="E29" s="308">
        <v>937.02800000000002</v>
      </c>
      <c r="F29" s="303">
        <f t="shared" si="2"/>
        <v>2871.92497</v>
      </c>
      <c r="G29" s="151">
        <f t="shared" si="3"/>
        <v>-18.151996562499249</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08">
        <v>10</v>
      </c>
      <c r="B30" s="1106">
        <v>942.45500000000004</v>
      </c>
      <c r="C30" s="305">
        <v>495.55882999999994</v>
      </c>
      <c r="D30" s="305">
        <v>1114.346</v>
      </c>
      <c r="E30" s="309">
        <v>1333.402</v>
      </c>
      <c r="F30" s="302">
        <f t="shared" si="2"/>
        <v>3885.7618299999999</v>
      </c>
      <c r="G30" s="164">
        <f t="shared" si="3"/>
        <v>-0.16459361085816582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09">
        <v>11</v>
      </c>
      <c r="B31" s="1107">
        <v>1121.2280000000001</v>
      </c>
      <c r="C31" s="304">
        <v>549.57094999999993</v>
      </c>
      <c r="D31" s="304">
        <v>1087.8440000000001</v>
      </c>
      <c r="E31" s="308">
        <v>1532.7639999999999</v>
      </c>
      <c r="F31" s="301">
        <f t="shared" si="2"/>
        <v>4291.4069499999996</v>
      </c>
      <c r="G31" s="151">
        <f t="shared" si="3"/>
        <v>6.8540507798590111</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09">
        <v>12</v>
      </c>
      <c r="B32" s="1107">
        <v>1036.21</v>
      </c>
      <c r="C32" s="304">
        <v>622.17481999999995</v>
      </c>
      <c r="D32" s="304">
        <v>1111.191</v>
      </c>
      <c r="E32" s="311">
        <v>1843.4870000000001</v>
      </c>
      <c r="F32" s="303">
        <f t="shared" si="2"/>
        <v>4613.0628200000001</v>
      </c>
      <c r="G32" s="151">
        <f t="shared" si="3"/>
        <v>44.711128116641689</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08" t="s">
        <v>444</v>
      </c>
      <c r="B33" s="1106">
        <v>855.21500000000003</v>
      </c>
      <c r="C33" s="305">
        <v>400.46775000000002</v>
      </c>
      <c r="D33" s="305">
        <v>1094.154</v>
      </c>
      <c r="E33" s="309">
        <v>1404.69</v>
      </c>
      <c r="F33" s="302">
        <f t="shared" si="2"/>
        <v>3754.52675</v>
      </c>
      <c r="G33" s="164">
        <f t="shared" si="3"/>
        <v>41.376805142914506</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09">
        <v>2</v>
      </c>
      <c r="B34" s="1107">
        <v>551.08900000000006</v>
      </c>
      <c r="C34" s="304">
        <v>259.22179999999997</v>
      </c>
      <c r="D34" s="304">
        <v>996.98</v>
      </c>
      <c r="E34" s="308">
        <v>825.75300000000004</v>
      </c>
      <c r="F34" s="301">
        <f t="shared" si="2"/>
        <v>2633.0437999999999</v>
      </c>
      <c r="G34" s="151">
        <f t="shared" si="3"/>
        <v>0.92330447069384203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09">
        <v>3</v>
      </c>
      <c r="B35" s="1107">
        <v>1119.605</v>
      </c>
      <c r="C35" s="304">
        <v>487.04101000000003</v>
      </c>
      <c r="D35" s="304">
        <v>1744.0840000000001</v>
      </c>
      <c r="E35" s="311">
        <v>1503.7449999999999</v>
      </c>
      <c r="F35" s="303">
        <f t="shared" si="2"/>
        <v>4854.4750100000001</v>
      </c>
      <c r="G35" s="151">
        <f t="shared" si="3"/>
        <v>9.4528109819227879</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08">
        <v>4</v>
      </c>
      <c r="B36" s="1106">
        <v>1078.1569999999999</v>
      </c>
      <c r="C36" s="305">
        <v>462.97941000000003</v>
      </c>
      <c r="D36" s="305">
        <v>1465.182</v>
      </c>
      <c r="E36" s="309">
        <v>1521.98</v>
      </c>
      <c r="F36" s="302">
        <f t="shared" si="2"/>
        <v>4528.2984099999994</v>
      </c>
      <c r="G36" s="165">
        <f t="shared" ref="G36:G53" si="4">($F36/$F24-1)*100</f>
        <v>38.842188138568126</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c r="A37" s="1009">
        <v>5</v>
      </c>
      <c r="B37" s="1107">
        <v>1297.471</v>
      </c>
      <c r="C37" s="304">
        <v>554.43561999999997</v>
      </c>
      <c r="D37" s="304">
        <v>1245.5940000000001</v>
      </c>
      <c r="E37" s="308">
        <v>1962.9770000000001</v>
      </c>
      <c r="F37" s="301">
        <f t="shared" si="2"/>
        <v>5060.4776199999997</v>
      </c>
      <c r="G37" s="151">
        <f t="shared" si="4"/>
        <v>87.302350176130105</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c r="A38" s="1009">
        <v>6</v>
      </c>
      <c r="B38" s="1107">
        <v>820.72699999999998</v>
      </c>
      <c r="C38" s="304">
        <v>428.67375000000004</v>
      </c>
      <c r="D38" s="304">
        <v>1174.922</v>
      </c>
      <c r="E38" s="311">
        <v>1184.0119999999999</v>
      </c>
      <c r="F38" s="303">
        <f t="shared" si="2"/>
        <v>3608.33475</v>
      </c>
      <c r="G38" s="151">
        <f t="shared" si="4"/>
        <v>45.896669900045595</v>
      </c>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row>
    <row r="39" spans="1:50" s="80" customFormat="1" ht="21" customHeight="1">
      <c r="A39" s="1008">
        <v>7</v>
      </c>
      <c r="B39" s="1106">
        <v>978.072</v>
      </c>
      <c r="C39" s="305">
        <v>451.78452000000004</v>
      </c>
      <c r="D39" s="305">
        <v>1299.229</v>
      </c>
      <c r="E39" s="309">
        <v>1431.73</v>
      </c>
      <c r="F39" s="302">
        <f t="shared" si="2"/>
        <v>4160.8155200000001</v>
      </c>
      <c r="G39" s="165">
        <f t="shared" si="4"/>
        <v>12.346772128592477</v>
      </c>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row>
    <row r="40" spans="1:50" s="80" customFormat="1" ht="21" customHeight="1">
      <c r="A40" s="1009">
        <v>8</v>
      </c>
      <c r="B40" s="1107">
        <v>1385.3019999999999</v>
      </c>
      <c r="C40" s="304">
        <v>611.56202000000008</v>
      </c>
      <c r="D40" s="304">
        <v>1549.105</v>
      </c>
      <c r="E40" s="308">
        <v>2281.8159999999998</v>
      </c>
      <c r="F40" s="301">
        <f t="shared" si="2"/>
        <v>5827.7850199999993</v>
      </c>
      <c r="G40" s="151">
        <f t="shared" si="4"/>
        <v>58.163000339039804</v>
      </c>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row>
    <row r="41" spans="1:50" s="80" customFormat="1" ht="21" customHeight="1">
      <c r="A41" s="1009">
        <v>9</v>
      </c>
      <c r="B41" s="1107">
        <v>864.79200000000003</v>
      </c>
      <c r="C41" s="304">
        <v>429.20359000000002</v>
      </c>
      <c r="D41" s="304">
        <v>1368.008</v>
      </c>
      <c r="E41" s="311">
        <v>1275.3230000000001</v>
      </c>
      <c r="F41" s="303">
        <f t="shared" si="2"/>
        <v>3937.3265900000006</v>
      </c>
      <c r="G41" s="151">
        <f t="shared" si="4"/>
        <v>37.097125834732395</v>
      </c>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1:50" s="80" customFormat="1" ht="21" customHeight="1">
      <c r="A42" s="1008">
        <v>10</v>
      </c>
      <c r="B42" s="1106">
        <v>1336.221</v>
      </c>
      <c r="C42" s="305">
        <v>534.88366999999994</v>
      </c>
      <c r="D42" s="305">
        <v>1456.979</v>
      </c>
      <c r="E42" s="309">
        <v>1804.704</v>
      </c>
      <c r="F42" s="302">
        <f t="shared" si="2"/>
        <v>5132.7876699999997</v>
      </c>
      <c r="G42" s="165">
        <f t="shared" si="4"/>
        <v>32.092184095595996</v>
      </c>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1:50" s="80" customFormat="1" ht="21" customHeight="1">
      <c r="A43" s="1009">
        <v>11</v>
      </c>
      <c r="B43" s="1107">
        <v>1160.922</v>
      </c>
      <c r="C43" s="304">
        <v>515.62126999999998</v>
      </c>
      <c r="D43" s="304">
        <v>1383.7829999999999</v>
      </c>
      <c r="E43" s="308">
        <v>1698.1890000000001</v>
      </c>
      <c r="F43" s="301">
        <f t="shared" si="2"/>
        <v>4758.5152699999999</v>
      </c>
      <c r="G43" s="151">
        <f t="shared" si="4"/>
        <v>10.884736065406253</v>
      </c>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1:50" s="80" customFormat="1" ht="21" customHeight="1">
      <c r="A44" s="1009">
        <v>12</v>
      </c>
      <c r="B44" s="1107">
        <v>1030.8409999999999</v>
      </c>
      <c r="C44" s="304">
        <v>559.24300000000005</v>
      </c>
      <c r="D44" s="304">
        <v>1101.7260000000001</v>
      </c>
      <c r="E44" s="311">
        <v>1730.1479999999999</v>
      </c>
      <c r="F44" s="303">
        <f t="shared" si="2"/>
        <v>4421.9579999999996</v>
      </c>
      <c r="G44" s="151">
        <f t="shared" si="4"/>
        <v>-4.1426884362264271</v>
      </c>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1:50" s="80" customFormat="1" ht="21" customHeight="1">
      <c r="A45" s="1008" t="s">
        <v>457</v>
      </c>
      <c r="B45" s="1106">
        <v>1028.2049999999999</v>
      </c>
      <c r="C45" s="305">
        <v>453.04483999999997</v>
      </c>
      <c r="D45" s="305">
        <v>1192.5899999999999</v>
      </c>
      <c r="E45" s="309">
        <v>1553.194</v>
      </c>
      <c r="F45" s="302">
        <v>4227.0338400000001</v>
      </c>
      <c r="G45" s="165">
        <f t="shared" si="4"/>
        <v>12.584997296929634</v>
      </c>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row>
    <row r="46" spans="1:50" s="80" customFormat="1" ht="21" customHeight="1">
      <c r="A46" s="1009">
        <v>2</v>
      </c>
      <c r="B46" s="1107">
        <v>824.88599999999997</v>
      </c>
      <c r="C46" s="304">
        <v>376.27242000000001</v>
      </c>
      <c r="D46" s="304">
        <v>1162.933</v>
      </c>
      <c r="E46" s="308">
        <v>1304.9780000000001</v>
      </c>
      <c r="F46" s="301">
        <v>3669.0694199999998</v>
      </c>
      <c r="G46" s="151">
        <f t="shared" si="4"/>
        <v>39.347071248871735</v>
      </c>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row>
    <row r="47" spans="1:50" s="80" customFormat="1" ht="21" customHeight="1">
      <c r="A47" s="1009">
        <v>3</v>
      </c>
      <c r="B47" s="1107">
        <v>1420.1769999999999</v>
      </c>
      <c r="C47" s="304">
        <v>546.47167999999988</v>
      </c>
      <c r="D47" s="304">
        <v>1883.5350000000001</v>
      </c>
      <c r="E47" s="311">
        <v>2105.348</v>
      </c>
      <c r="F47" s="303">
        <v>5955.5316800000001</v>
      </c>
      <c r="G47" s="151">
        <f t="shared" si="4"/>
        <v>22.681271769488418</v>
      </c>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row>
    <row r="48" spans="1:50" s="80" customFormat="1" ht="21" customHeight="1">
      <c r="A48" s="1008">
        <v>4</v>
      </c>
      <c r="B48" s="1106">
        <v>1215.0830000000001</v>
      </c>
      <c r="C48" s="305">
        <v>489.28123999999997</v>
      </c>
      <c r="D48" s="305">
        <v>1472.123</v>
      </c>
      <c r="E48" s="309">
        <v>1829.6759999999999</v>
      </c>
      <c r="F48" s="302">
        <v>5006.1632399999999</v>
      </c>
      <c r="G48" s="165">
        <f t="shared" si="4"/>
        <v>10.552856431561896</v>
      </c>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row>
    <row r="49" spans="1:50" s="80" customFormat="1" ht="21" customHeight="1">
      <c r="A49" s="1009">
        <v>5</v>
      </c>
      <c r="B49" s="1107">
        <v>1529.489</v>
      </c>
      <c r="C49" s="304">
        <v>623.08984000000009</v>
      </c>
      <c r="D49" s="304">
        <v>1446.252</v>
      </c>
      <c r="E49" s="308">
        <v>2649.2779999999998</v>
      </c>
      <c r="F49" s="301">
        <v>6248.1088399999999</v>
      </c>
      <c r="G49" s="151">
        <f t="shared" si="4"/>
        <v>23.468757480642722</v>
      </c>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row>
    <row r="50" spans="1:50" s="80" customFormat="1" ht="21" customHeight="1">
      <c r="A50" s="1009">
        <v>6</v>
      </c>
      <c r="B50" s="1107">
        <v>772.28800000000001</v>
      </c>
      <c r="C50" s="304">
        <v>429.88156999999995</v>
      </c>
      <c r="D50" s="304">
        <v>1134.538</v>
      </c>
      <c r="E50" s="311">
        <v>1366.5730000000001</v>
      </c>
      <c r="F50" s="303">
        <v>3703.2805699999999</v>
      </c>
      <c r="G50" s="151">
        <f t="shared" si="4"/>
        <v>2.6312918999546797</v>
      </c>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row>
    <row r="51" spans="1:50" s="80" customFormat="1" ht="21" customHeight="1">
      <c r="A51" s="1008">
        <v>7</v>
      </c>
      <c r="B51" s="1106">
        <v>1163.1510000000001</v>
      </c>
      <c r="C51" s="305">
        <v>477.64217000000002</v>
      </c>
      <c r="D51" s="305">
        <v>1284.7159999999999</v>
      </c>
      <c r="E51" s="309">
        <v>1637.963</v>
      </c>
      <c r="F51" s="302">
        <v>4563.47217</v>
      </c>
      <c r="G51" s="165">
        <f t="shared" si="4"/>
        <v>9.6773492615697556</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row>
    <row r="52" spans="1:50" s="80" customFormat="1" ht="21" customHeight="1">
      <c r="A52" s="1009">
        <v>8</v>
      </c>
      <c r="B52" s="1107">
        <v>1593.3409999999999</v>
      </c>
      <c r="C52" s="304">
        <v>700.75758999999994</v>
      </c>
      <c r="D52" s="304">
        <v>1409.654</v>
      </c>
      <c r="E52" s="308">
        <v>2756.0189999999998</v>
      </c>
      <c r="F52" s="301">
        <v>6459.7715899999994</v>
      </c>
      <c r="G52" s="151">
        <f t="shared" si="4"/>
        <v>10.844369993593217</v>
      </c>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row>
    <row r="53" spans="1:50" s="80" customFormat="1" ht="21" customHeight="1" thickBot="1">
      <c r="A53" s="1009">
        <v>9</v>
      </c>
      <c r="B53" s="1107">
        <v>1112.826</v>
      </c>
      <c r="C53" s="304">
        <v>483.07597999999996</v>
      </c>
      <c r="D53" s="304">
        <v>1304.277</v>
      </c>
      <c r="E53" s="311">
        <v>1688.7360000000001</v>
      </c>
      <c r="F53" s="303">
        <v>4588.9149800000005</v>
      </c>
      <c r="G53" s="151">
        <f t="shared" si="4"/>
        <v>16.549005400133687</v>
      </c>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row>
    <row r="54" spans="1:50" s="80" customFormat="1" ht="21" customHeight="1" thickBot="1">
      <c r="A54" s="1104" t="s">
        <v>392</v>
      </c>
      <c r="B54" s="2693" t="s">
        <v>335</v>
      </c>
      <c r="C54" s="2702"/>
      <c r="D54" s="2702"/>
      <c r="E54" s="2702"/>
      <c r="F54" s="2703"/>
      <c r="G54" s="2704"/>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row>
    <row r="55" spans="1:50">
      <c r="A55" s="160"/>
      <c r="B55" s="270"/>
      <c r="C55" s="1842"/>
      <c r="D55" s="270"/>
      <c r="E55" s="270"/>
      <c r="F55" s="89"/>
      <c r="G55" s="89"/>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row>
    <row r="56" spans="1:50">
      <c r="A56" s="89"/>
      <c r="B56" s="270"/>
      <c r="C56" s="270"/>
      <c r="D56" s="270"/>
      <c r="E56" s="270"/>
      <c r="F56" s="1843"/>
      <c r="G56" s="89"/>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row>
    <row r="57" spans="1:50">
      <c r="A57" s="89"/>
      <c r="B57" s="270"/>
      <c r="C57" s="270"/>
      <c r="D57" s="270"/>
      <c r="E57" s="270"/>
      <c r="F57" s="1843"/>
      <c r="G57" s="89"/>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row>
    <row r="58" spans="1:50">
      <c r="A58" s="89"/>
      <c r="B58" s="270"/>
      <c r="C58" s="270"/>
      <c r="D58" s="270"/>
      <c r="E58" s="270"/>
      <c r="F58" s="1843"/>
      <c r="G58" s="89"/>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row>
    <row r="59" spans="1:50">
      <c r="A59" s="89"/>
      <c r="B59" s="270"/>
      <c r="C59" s="270"/>
      <c r="D59" s="270"/>
      <c r="E59" s="270"/>
      <c r="F59" s="89"/>
      <c r="G59" s="89"/>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row>
    <row r="60" spans="1:50">
      <c r="A60" s="89"/>
      <c r="B60" s="270"/>
      <c r="C60" s="270"/>
      <c r="D60" s="270"/>
      <c r="E60" s="270"/>
      <c r="F60" s="89"/>
      <c r="G60" s="89"/>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row>
    <row r="61" spans="1:50">
      <c r="A61" s="89"/>
      <c r="B61" s="270"/>
      <c r="C61" s="270"/>
      <c r="D61" s="270"/>
      <c r="E61" s="270"/>
      <c r="F61" s="89"/>
      <c r="G61" s="89"/>
      <c r="H61" s="270"/>
      <c r="I61" s="270"/>
      <c r="J61" s="270"/>
      <c r="K61" s="270"/>
      <c r="L61" s="270"/>
      <c r="M61" s="270"/>
      <c r="N61" s="270"/>
      <c r="O61" s="270"/>
      <c r="P61" s="270"/>
      <c r="Q61" s="254"/>
      <c r="R61" s="256"/>
      <c r="T61" s="3"/>
      <c r="AE61" s="3"/>
    </row>
    <row r="62" spans="1:50">
      <c r="A62" s="89"/>
      <c r="B62" s="270"/>
      <c r="C62" s="270"/>
      <c r="D62" s="270"/>
      <c r="E62" s="270"/>
      <c r="F62" s="89"/>
      <c r="G62" s="89"/>
      <c r="H62" s="270"/>
      <c r="I62" s="270"/>
      <c r="J62" s="270"/>
      <c r="K62" s="270"/>
      <c r="L62" s="270"/>
      <c r="M62" s="270"/>
      <c r="N62" s="270"/>
      <c r="O62" s="270"/>
      <c r="P62" s="270"/>
      <c r="Q62" s="254"/>
      <c r="R62" s="256"/>
      <c r="T62" s="3"/>
      <c r="AE62" s="3"/>
    </row>
    <row r="63" spans="1:50">
      <c r="A63" s="89"/>
      <c r="B63" s="270"/>
      <c r="C63" s="270"/>
      <c r="D63" s="270"/>
      <c r="E63" s="270"/>
      <c r="F63" s="89"/>
      <c r="G63" s="89"/>
      <c r="H63" s="270"/>
      <c r="I63" s="270"/>
      <c r="J63" s="270"/>
      <c r="K63" s="270"/>
      <c r="L63" s="270"/>
      <c r="M63" s="270"/>
      <c r="N63" s="270"/>
      <c r="O63" s="270"/>
      <c r="P63" s="270"/>
      <c r="Q63" s="254"/>
      <c r="R63" s="256"/>
      <c r="T63" s="3"/>
      <c r="AE63" s="3"/>
    </row>
    <row r="64" spans="1:50">
      <c r="A64" s="89"/>
      <c r="B64" s="270"/>
      <c r="C64" s="270"/>
      <c r="D64" s="270"/>
      <c r="E64" s="270"/>
      <c r="F64" s="89"/>
      <c r="G64" s="89"/>
      <c r="H64" s="270"/>
      <c r="I64" s="270"/>
      <c r="J64" s="270"/>
      <c r="K64" s="270"/>
      <c r="L64" s="270"/>
      <c r="M64" s="270"/>
      <c r="N64" s="270"/>
      <c r="O64" s="270"/>
      <c r="P64" s="270"/>
      <c r="Q64" s="254"/>
      <c r="R64" s="256"/>
      <c r="T64" s="3"/>
      <c r="AE64" s="3"/>
    </row>
    <row r="65" spans="1:32">
      <c r="A65" s="89"/>
      <c r="B65" s="270"/>
      <c r="C65" s="270"/>
      <c r="D65" s="270"/>
      <c r="E65" s="270"/>
      <c r="F65" s="89"/>
      <c r="G65" s="89"/>
      <c r="H65" s="270"/>
      <c r="I65" s="270"/>
      <c r="J65" s="270"/>
      <c r="K65" s="270"/>
      <c r="L65" s="270"/>
      <c r="M65" s="270"/>
      <c r="N65" s="270"/>
      <c r="O65" s="270"/>
      <c r="P65" s="270"/>
      <c r="Q65" s="254"/>
      <c r="R65" s="256"/>
      <c r="T65" s="3"/>
      <c r="AE65" s="3"/>
    </row>
    <row r="66" spans="1:32">
      <c r="A66" s="89"/>
      <c r="B66" s="270"/>
      <c r="C66" s="270"/>
      <c r="D66" s="270"/>
      <c r="E66" s="270"/>
      <c r="F66" s="89"/>
      <c r="G66" s="89"/>
      <c r="H66" s="270"/>
      <c r="I66" s="270"/>
      <c r="J66" s="270"/>
      <c r="K66" s="270"/>
      <c r="L66" s="270"/>
      <c r="M66" s="270"/>
      <c r="N66" s="270"/>
      <c r="O66" s="270"/>
      <c r="P66" s="270"/>
      <c r="Q66" s="254"/>
      <c r="R66" s="256"/>
      <c r="T66" s="3"/>
      <c r="AE66" s="3"/>
    </row>
    <row r="67" spans="1:32">
      <c r="A67" s="89"/>
      <c r="B67" s="270"/>
      <c r="C67" s="270"/>
      <c r="D67" s="270"/>
      <c r="E67" s="270"/>
      <c r="F67" s="89"/>
      <c r="G67" s="89"/>
      <c r="H67" s="270"/>
      <c r="I67" s="270"/>
      <c r="J67" s="270"/>
      <c r="K67" s="270"/>
      <c r="L67" s="270"/>
      <c r="M67" s="270"/>
      <c r="N67" s="270"/>
      <c r="O67" s="270"/>
      <c r="P67" s="270"/>
      <c r="Q67" s="254"/>
      <c r="R67" s="256"/>
    </row>
    <row r="68" spans="1:32">
      <c r="A68" s="90"/>
      <c r="B68" s="270"/>
      <c r="C68" s="270"/>
      <c r="D68" s="270"/>
      <c r="E68" s="270"/>
      <c r="F68" s="89"/>
      <c r="G68" s="89"/>
      <c r="H68" s="270"/>
      <c r="I68" s="270"/>
      <c r="J68" s="270"/>
      <c r="K68" s="270"/>
      <c r="L68" s="270"/>
      <c r="M68" s="270"/>
      <c r="N68" s="270"/>
      <c r="O68" s="270"/>
      <c r="P68" s="270"/>
      <c r="Q68" s="254"/>
      <c r="R68" s="256"/>
    </row>
    <row r="69" spans="1:32">
      <c r="A69" s="89"/>
      <c r="B69" s="270"/>
      <c r="C69" s="270"/>
      <c r="D69" s="270"/>
      <c r="E69" s="270"/>
      <c r="F69" s="89"/>
      <c r="G69" s="89"/>
      <c r="H69" s="270"/>
      <c r="I69" s="270"/>
      <c r="J69" s="270"/>
      <c r="K69" s="270"/>
      <c r="L69" s="270"/>
      <c r="M69" s="270"/>
      <c r="N69" s="270"/>
      <c r="O69" s="270"/>
      <c r="P69" s="270"/>
      <c r="Q69" s="254"/>
      <c r="R69" s="256"/>
    </row>
    <row r="70" spans="1:32">
      <c r="A70" s="89"/>
      <c r="B70" s="270"/>
      <c r="C70" s="270"/>
      <c r="D70" s="270"/>
      <c r="E70" s="270"/>
      <c r="F70" s="89"/>
      <c r="G70" s="89"/>
      <c r="H70" s="270"/>
      <c r="I70" s="270"/>
      <c r="J70" s="270"/>
      <c r="K70" s="270"/>
      <c r="L70" s="270"/>
      <c r="M70" s="270"/>
      <c r="N70" s="270"/>
      <c r="O70" s="270"/>
      <c r="P70" s="270"/>
      <c r="Q70" s="254"/>
      <c r="R70" s="256"/>
      <c r="U70" s="3"/>
      <c r="AF70" s="3"/>
    </row>
    <row r="71" spans="1:32">
      <c r="A71" s="89"/>
      <c r="B71" s="270"/>
      <c r="C71" s="270"/>
      <c r="D71" s="270"/>
      <c r="E71" s="270"/>
      <c r="F71" s="89"/>
      <c r="G71" s="89"/>
      <c r="H71" s="270"/>
      <c r="I71" s="270"/>
      <c r="J71" s="270"/>
      <c r="K71" s="270"/>
      <c r="L71" s="270"/>
      <c r="M71" s="270"/>
      <c r="N71" s="270"/>
      <c r="O71" s="270"/>
      <c r="P71" s="270"/>
      <c r="Q71" s="254"/>
      <c r="R71" s="256"/>
      <c r="U71" s="3"/>
      <c r="AF71" s="3"/>
    </row>
    <row r="72" spans="1:32">
      <c r="A72" s="89"/>
      <c r="B72" s="270"/>
      <c r="C72" s="270"/>
      <c r="D72" s="270"/>
      <c r="E72" s="270"/>
      <c r="F72" s="89"/>
      <c r="G72" s="89"/>
      <c r="H72" s="270"/>
      <c r="I72" s="270"/>
      <c r="J72" s="270"/>
      <c r="K72" s="270"/>
      <c r="L72" s="270"/>
      <c r="M72" s="270"/>
      <c r="N72" s="270"/>
      <c r="O72" s="270"/>
      <c r="P72" s="270"/>
      <c r="Q72" s="254"/>
      <c r="R72" s="256"/>
      <c r="U72" s="3"/>
      <c r="AF72" s="3"/>
    </row>
    <row r="73" spans="1:32">
      <c r="A73" s="89"/>
      <c r="B73" s="270"/>
      <c r="C73" s="270"/>
      <c r="D73" s="270"/>
      <c r="E73" s="270"/>
      <c r="F73" s="89"/>
      <c r="G73" s="89"/>
      <c r="H73" s="270"/>
      <c r="I73" s="270"/>
      <c r="J73" s="270"/>
      <c r="K73" s="270"/>
      <c r="L73" s="270"/>
      <c r="M73" s="270"/>
      <c r="N73" s="270"/>
      <c r="O73" s="270"/>
      <c r="P73" s="270"/>
      <c r="Q73" s="254"/>
      <c r="R73" s="256"/>
      <c r="U73" s="3"/>
      <c r="AF73" s="3"/>
    </row>
    <row r="74" spans="1:32" ht="21" customHeight="1"/>
    <row r="75" spans="1:32">
      <c r="U75" s="3"/>
      <c r="AF75" s="3"/>
    </row>
    <row r="76" spans="1:32">
      <c r="U76" s="3"/>
      <c r="AF76" s="3"/>
    </row>
    <row r="77" spans="1:32">
      <c r="U77" s="3"/>
      <c r="AF77" s="3"/>
    </row>
    <row r="78" spans="1:32">
      <c r="U78" s="3"/>
      <c r="AF78" s="3"/>
    </row>
    <row r="79" spans="1:32">
      <c r="U79" s="3"/>
      <c r="AF79" s="3"/>
    </row>
    <row r="80" spans="1:32">
      <c r="U80" s="3"/>
      <c r="AF80" s="3"/>
    </row>
    <row r="81" spans="21:35">
      <c r="U81" s="3"/>
      <c r="AF81" s="3"/>
    </row>
    <row r="82" spans="21:35">
      <c r="U82" s="3"/>
      <c r="AF82" s="3"/>
    </row>
    <row r="83" spans="21:35">
      <c r="U83" s="3"/>
      <c r="AF83" s="3"/>
    </row>
    <row r="84" spans="21:35">
      <c r="U84" s="3"/>
      <c r="AF84" s="3"/>
    </row>
    <row r="85" spans="21:35">
      <c r="U85" s="3"/>
      <c r="AF85" s="3"/>
    </row>
    <row r="86" spans="21:35">
      <c r="U86" s="3"/>
      <c r="AF86" s="3"/>
    </row>
    <row r="87" spans="21:35">
      <c r="U87" s="3"/>
      <c r="AF87" s="3"/>
    </row>
    <row r="88" spans="21:35">
      <c r="U88" s="3"/>
      <c r="AF88" s="3"/>
    </row>
    <row r="89" spans="21:35">
      <c r="U89" s="3"/>
      <c r="AF89" s="3"/>
    </row>
    <row r="90" spans="21:35">
      <c r="U90" s="3"/>
      <c r="V90" s="3"/>
      <c r="W90" s="3"/>
      <c r="X90" s="3"/>
      <c r="Y90" s="3"/>
      <c r="Z90" s="3"/>
      <c r="AA90" s="3"/>
      <c r="AB90" s="133"/>
      <c r="AF90" s="3"/>
      <c r="AG90" s="3"/>
      <c r="AH90" s="3"/>
      <c r="AI90" s="259"/>
    </row>
    <row r="91" spans="21:35">
      <c r="U91" s="3"/>
      <c r="V91" s="3"/>
      <c r="W91" s="3"/>
      <c r="X91" s="3"/>
      <c r="Y91" s="3"/>
      <c r="Z91" s="3"/>
      <c r="AA91" s="3"/>
      <c r="AB91" s="133"/>
      <c r="AF91" s="3"/>
      <c r="AG91" s="3"/>
      <c r="AH91" s="3"/>
      <c r="AI91" s="259"/>
    </row>
    <row r="92" spans="21:35">
      <c r="U92" s="3"/>
      <c r="V92" s="3"/>
      <c r="W92" s="3"/>
      <c r="X92" s="3"/>
      <c r="Y92" s="3"/>
      <c r="Z92" s="3"/>
      <c r="AA92" s="3"/>
      <c r="AB92" s="133"/>
      <c r="AF92" s="3"/>
      <c r="AG92" s="3"/>
      <c r="AH92" s="3"/>
      <c r="AI92" s="259"/>
    </row>
    <row r="93" spans="21:35">
      <c r="U93" s="3"/>
      <c r="V93" s="3"/>
      <c r="W93" s="3"/>
      <c r="X93" s="3"/>
      <c r="Y93" s="3"/>
      <c r="Z93" s="3"/>
      <c r="AA93" s="3"/>
      <c r="AB93" s="133"/>
      <c r="AF93" s="3"/>
      <c r="AG93" s="3"/>
      <c r="AH93" s="3"/>
      <c r="AI93" s="259"/>
    </row>
    <row r="94" spans="21:35">
      <c r="U94" s="3"/>
      <c r="V94" s="3"/>
      <c r="W94" s="3"/>
      <c r="X94" s="3"/>
      <c r="Y94" s="3"/>
      <c r="Z94" s="3"/>
      <c r="AA94" s="3"/>
      <c r="AB94" s="133"/>
      <c r="AF94" s="3"/>
      <c r="AG94" s="3"/>
      <c r="AH94" s="3"/>
      <c r="AI94" s="259"/>
    </row>
    <row r="95" spans="21:35">
      <c r="U95" s="3"/>
      <c r="V95" s="3"/>
      <c r="W95" s="3"/>
      <c r="X95" s="3"/>
      <c r="Y95" s="3"/>
      <c r="Z95" s="3"/>
      <c r="AA95" s="3"/>
      <c r="AB95" s="133"/>
      <c r="AF95" s="3"/>
      <c r="AG95" s="3"/>
      <c r="AH95" s="3"/>
      <c r="AI95" s="259"/>
    </row>
    <row r="96" spans="21:35">
      <c r="U96" s="3"/>
      <c r="V96" s="3"/>
      <c r="W96" s="3"/>
      <c r="X96" s="3"/>
      <c r="Y96" s="3"/>
      <c r="Z96" s="3"/>
      <c r="AA96" s="3"/>
      <c r="AB96" s="133"/>
      <c r="AF96" s="3"/>
      <c r="AG96" s="3"/>
      <c r="AH96" s="3"/>
      <c r="AI96" s="259"/>
    </row>
    <row r="97" spans="21:35">
      <c r="U97" s="3"/>
      <c r="V97" s="3"/>
      <c r="W97" s="3"/>
      <c r="X97" s="3"/>
      <c r="Y97" s="3"/>
      <c r="Z97" s="3"/>
      <c r="AA97" s="3"/>
      <c r="AB97" s="133"/>
      <c r="AF97" s="3"/>
      <c r="AG97" s="3"/>
      <c r="AH97" s="3"/>
      <c r="AI97" s="259"/>
    </row>
    <row r="98" spans="21:35">
      <c r="U98" s="3"/>
      <c r="V98" s="3"/>
      <c r="W98" s="3"/>
      <c r="X98" s="3"/>
      <c r="Y98" s="3"/>
      <c r="Z98" s="3"/>
      <c r="AA98" s="3"/>
      <c r="AB98" s="133"/>
      <c r="AF98" s="3"/>
      <c r="AG98" s="3"/>
      <c r="AH98" s="3"/>
      <c r="AI98" s="259"/>
    </row>
    <row r="99" spans="21:35">
      <c r="U99" s="3"/>
      <c r="V99" s="3"/>
      <c r="W99" s="3"/>
      <c r="X99" s="3"/>
      <c r="Y99" s="3"/>
      <c r="Z99" s="3"/>
      <c r="AA99" s="3"/>
      <c r="AB99" s="133"/>
      <c r="AF99" s="3"/>
      <c r="AG99" s="3"/>
      <c r="AH99" s="3"/>
      <c r="AI99" s="259"/>
    </row>
    <row r="100" spans="21:35">
      <c r="U100" s="3"/>
      <c r="V100" s="3"/>
      <c r="W100" s="3"/>
      <c r="X100" s="3"/>
      <c r="Y100" s="3"/>
      <c r="Z100" s="3"/>
      <c r="AA100" s="3"/>
      <c r="AB100" s="133"/>
      <c r="AF100" s="3"/>
      <c r="AG100" s="3"/>
      <c r="AH100" s="3"/>
      <c r="AI100" s="259"/>
    </row>
    <row r="101" spans="21:35">
      <c r="U101" s="3"/>
      <c r="V101" s="3"/>
      <c r="W101" s="3"/>
      <c r="X101" s="3"/>
      <c r="Y101" s="3"/>
      <c r="Z101" s="3"/>
      <c r="AA101" s="3"/>
      <c r="AB101" s="133"/>
      <c r="AF101" s="3"/>
      <c r="AG101" s="3"/>
      <c r="AH101" s="3"/>
      <c r="AI101" s="259"/>
    </row>
    <row r="102" spans="21:35">
      <c r="U102" s="3"/>
      <c r="V102" s="3"/>
      <c r="W102" s="3"/>
      <c r="X102" s="3"/>
      <c r="Y102" s="3"/>
      <c r="Z102" s="3"/>
      <c r="AA102" s="3"/>
      <c r="AB102" s="133"/>
      <c r="AF102" s="3"/>
      <c r="AG102" s="3"/>
      <c r="AH102" s="3"/>
      <c r="AI102" s="259"/>
    </row>
    <row r="103" spans="21:35">
      <c r="U103" s="3"/>
      <c r="V103" s="3"/>
      <c r="W103" s="3"/>
      <c r="X103" s="3"/>
      <c r="Y103" s="3"/>
      <c r="Z103" s="3"/>
      <c r="AA103" s="3"/>
      <c r="AB103" s="133"/>
      <c r="AF103" s="3"/>
      <c r="AG103" s="3"/>
      <c r="AH103" s="3"/>
      <c r="AI103" s="259"/>
    </row>
    <row r="104" spans="21:35">
      <c r="U104" s="3"/>
      <c r="V104" s="3"/>
      <c r="W104" s="3"/>
      <c r="X104" s="3"/>
      <c r="Y104" s="3"/>
      <c r="Z104" s="3"/>
      <c r="AA104" s="3"/>
      <c r="AB104" s="133"/>
      <c r="AF104" s="3"/>
      <c r="AG104" s="3"/>
      <c r="AH104" s="3"/>
      <c r="AI104" s="259"/>
    </row>
    <row r="105" spans="21:35">
      <c r="U105" s="3"/>
      <c r="V105" s="3"/>
      <c r="W105" s="3"/>
      <c r="X105" s="3"/>
      <c r="Y105" s="3"/>
      <c r="Z105" s="3"/>
      <c r="AA105" s="3"/>
      <c r="AB105" s="133"/>
      <c r="AF105" s="3"/>
      <c r="AG105" s="3"/>
      <c r="AH105" s="3"/>
      <c r="AI105" s="259"/>
    </row>
    <row r="106" spans="21:35">
      <c r="U106" s="3"/>
      <c r="V106" s="3"/>
      <c r="W106" s="3"/>
      <c r="X106" s="3"/>
      <c r="Y106" s="3"/>
      <c r="Z106" s="3"/>
      <c r="AA106" s="3"/>
      <c r="AB106" s="133"/>
      <c r="AF106" s="3"/>
      <c r="AG106" s="3"/>
      <c r="AH106" s="3"/>
      <c r="AI106" s="259"/>
    </row>
    <row r="107" spans="21:35">
      <c r="U107" s="3"/>
      <c r="V107" s="3"/>
      <c r="W107" s="3"/>
      <c r="X107" s="3"/>
      <c r="Y107" s="3"/>
      <c r="Z107" s="3"/>
      <c r="AA107" s="3"/>
      <c r="AB107" s="133"/>
      <c r="AF107" s="3"/>
      <c r="AG107" s="3"/>
      <c r="AH107" s="3"/>
      <c r="AI107" s="259"/>
    </row>
  </sheetData>
  <mergeCells count="2">
    <mergeCell ref="B54:G54"/>
    <mergeCell ref="F4:G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Y79"/>
  <sheetViews>
    <sheetView topLeftCell="A31" zoomScaleNormal="100" zoomScaleSheetLayoutView="100" workbookViewId="0">
      <selection activeCell="G10" sqref="G10"/>
    </sheetView>
  </sheetViews>
  <sheetFormatPr defaultColWidth="9" defaultRowHeight="13.2"/>
  <cols>
    <col min="1" max="1" width="13.6640625" style="3" customWidth="1"/>
    <col min="2" max="9" width="11.88671875" style="3" customWidth="1"/>
    <col min="10" max="10" width="13.77734375" style="3" bestFit="1" customWidth="1"/>
    <col min="11" max="11" width="13.77734375" style="3" customWidth="1"/>
    <col min="12" max="13" width="11.88671875" style="3" customWidth="1"/>
    <col min="14" max="17" width="9" style="3" customWidth="1"/>
    <col min="18" max="18" width="11.109375" style="3" bestFit="1" customWidth="1"/>
    <col min="19" max="19" width="9.6640625" style="3" bestFit="1" customWidth="1"/>
    <col min="20" max="20" width="9.109375" style="3" bestFit="1" customWidth="1"/>
    <col min="21" max="22" width="9.6640625" style="3" bestFit="1" customWidth="1"/>
    <col min="23" max="23" width="10.109375" style="3" bestFit="1" customWidth="1"/>
    <col min="24" max="24" width="10.6640625" style="3" bestFit="1" customWidth="1"/>
    <col min="25" max="25" width="11.109375" style="3" bestFit="1" customWidth="1"/>
    <col min="26" max="26" width="9.6640625" style="3" bestFit="1" customWidth="1"/>
    <col min="27" max="27" width="11.109375" style="3" bestFit="1" customWidth="1"/>
    <col min="28" max="28" width="9.6640625" style="3" bestFit="1" customWidth="1"/>
    <col min="29" max="29" width="11.109375" style="3" bestFit="1" customWidth="1"/>
    <col min="30" max="30" width="9.6640625" style="3" bestFit="1" customWidth="1"/>
    <col min="31" max="31" width="11.109375" style="3" bestFit="1" customWidth="1"/>
    <col min="32" max="16384" width="9" style="3"/>
  </cols>
  <sheetData>
    <row r="1" spans="1:25" s="80" customFormat="1" ht="15" customHeight="1">
      <c r="A1" s="1333"/>
      <c r="B1" s="1333"/>
      <c r="C1" s="1333"/>
    </row>
    <row r="2" spans="1:25" s="80" customFormat="1" ht="15" customHeight="1">
      <c r="A2" s="1331" t="s">
        <v>49</v>
      </c>
      <c r="B2" s="1333"/>
      <c r="C2" s="1333"/>
    </row>
    <row r="3" spans="1:25" s="80" customFormat="1" ht="15" customHeight="1" thickBot="1">
      <c r="A3" s="1332" t="s">
        <v>86</v>
      </c>
      <c r="M3" s="1642" t="s">
        <v>427</v>
      </c>
    </row>
    <row r="4" spans="1:25">
      <c r="A4" s="1421"/>
      <c r="B4" s="2708" t="s">
        <v>68</v>
      </c>
      <c r="C4" s="2708"/>
      <c r="D4" s="2708"/>
      <c r="E4" s="2708"/>
      <c r="F4" s="2708"/>
      <c r="G4" s="2708"/>
      <c r="H4" s="2708"/>
      <c r="I4" s="2708"/>
      <c r="J4" s="2708"/>
      <c r="K4" s="2708"/>
      <c r="L4" s="2709" t="s">
        <v>69</v>
      </c>
      <c r="M4" s="2710"/>
    </row>
    <row r="5" spans="1:25">
      <c r="A5" s="1415"/>
      <c r="B5" s="2713" t="s">
        <v>50</v>
      </c>
      <c r="C5" s="2713"/>
      <c r="D5" s="2714" t="s">
        <v>51</v>
      </c>
      <c r="E5" s="2713"/>
      <c r="F5" s="2714" t="s">
        <v>52</v>
      </c>
      <c r="G5" s="2713"/>
      <c r="H5" s="2714" t="s">
        <v>53</v>
      </c>
      <c r="I5" s="2713"/>
      <c r="J5" s="2714" t="s">
        <v>31</v>
      </c>
      <c r="K5" s="2713"/>
      <c r="L5" s="2711"/>
      <c r="M5" s="2712"/>
    </row>
    <row r="6" spans="1:25" ht="13.8" thickBot="1">
      <c r="A6" s="1422"/>
      <c r="B6" s="1414" t="s">
        <v>88</v>
      </c>
      <c r="C6" s="1414" t="s">
        <v>428</v>
      </c>
      <c r="D6" s="1414" t="s">
        <v>88</v>
      </c>
      <c r="E6" s="1414" t="s">
        <v>428</v>
      </c>
      <c r="F6" s="1414" t="s">
        <v>88</v>
      </c>
      <c r="G6" s="1414" t="s">
        <v>428</v>
      </c>
      <c r="H6" s="1414" t="s">
        <v>88</v>
      </c>
      <c r="I6" s="1414" t="s">
        <v>428</v>
      </c>
      <c r="J6" s="1414" t="s">
        <v>88</v>
      </c>
      <c r="K6" s="298" t="s">
        <v>428</v>
      </c>
      <c r="L6" s="63" t="s">
        <v>88</v>
      </c>
      <c r="M6" s="1714" t="s">
        <v>428</v>
      </c>
    </row>
    <row r="7" spans="1:25" ht="15" hidden="1" customHeight="1">
      <c r="A7" s="1761" t="s">
        <v>434</v>
      </c>
      <c r="B7" s="1762">
        <f>SUM(B13:B24)</f>
        <v>259876</v>
      </c>
      <c r="C7" s="1795">
        <v>-77.099999999999994</v>
      </c>
      <c r="D7" s="1763">
        <f t="shared" ref="D7:J7" si="0">SUM(D13:D24)</f>
        <v>419735</v>
      </c>
      <c r="E7" s="1795">
        <v>-75.8</v>
      </c>
      <c r="F7" s="1763">
        <f t="shared" si="0"/>
        <v>769307</v>
      </c>
      <c r="G7" s="1795">
        <v>-73.5</v>
      </c>
      <c r="H7" s="1763">
        <f t="shared" si="0"/>
        <v>485375</v>
      </c>
      <c r="I7" s="1795">
        <v>-69.3</v>
      </c>
      <c r="J7" s="1763">
        <f t="shared" si="0"/>
        <v>1934293</v>
      </c>
      <c r="K7" s="1795">
        <v>-73.7</v>
      </c>
      <c r="L7" s="300">
        <f>SUM(L13:L24)</f>
        <v>77</v>
      </c>
      <c r="M7" s="1818">
        <v>-100</v>
      </c>
      <c r="X7" s="54"/>
      <c r="Y7" s="54"/>
    </row>
    <row r="8" spans="1:25" ht="15" hidden="1" customHeight="1">
      <c r="A8" s="2231" t="s">
        <v>435</v>
      </c>
      <c r="B8" s="2232">
        <f>SUM(B25:B36)</f>
        <v>397599</v>
      </c>
      <c r="C8" s="2233">
        <f>(B8/B7-1)*100</f>
        <v>52.995659468361843</v>
      </c>
      <c r="D8" s="2234">
        <f>SUM(D25:D36)</f>
        <v>656767</v>
      </c>
      <c r="E8" s="2233">
        <f>(D8/D7-1)*100</f>
        <v>56.471821506426664</v>
      </c>
      <c r="F8" s="2234">
        <f>SUM(F25:F36)</f>
        <v>1144304</v>
      </c>
      <c r="G8" s="2233">
        <f>(F8/F7-1)*100</f>
        <v>48.744779392362211</v>
      </c>
      <c r="H8" s="2234">
        <f>SUM(H25:H36)</f>
        <v>720203</v>
      </c>
      <c r="I8" s="2233">
        <f>(H8/H7-1)*100</f>
        <v>48.38073654390935</v>
      </c>
      <c r="J8" s="2234">
        <f>SUM(J25:J36)</f>
        <v>2918873</v>
      </c>
      <c r="K8" s="2235">
        <f>(J8/J7-1)*100</f>
        <v>50.901285379205731</v>
      </c>
      <c r="L8" s="1653">
        <f>SUM(L25:L36)</f>
        <v>0</v>
      </c>
      <c r="M8" s="1654">
        <f>(L8/L7-1)*100</f>
        <v>-100</v>
      </c>
      <c r="X8" s="54"/>
      <c r="Y8" s="54"/>
    </row>
    <row r="9" spans="1:25" ht="15" hidden="1" customHeight="1" thickBot="1">
      <c r="A9" s="1932" t="s">
        <v>454</v>
      </c>
      <c r="B9" s="2236">
        <f>SUM(B37:B48)</f>
        <v>839163</v>
      </c>
      <c r="C9" s="2237">
        <f>(B9/B8-1)*100</f>
        <v>111.05762338436466</v>
      </c>
      <c r="D9" s="2238">
        <f>SUM(D37:D48)</f>
        <v>1330398</v>
      </c>
      <c r="E9" s="2237">
        <f>(D9/D8-1)*100</f>
        <v>102.56772949919836</v>
      </c>
      <c r="F9" s="2238">
        <f>SUM(F37:F48)</f>
        <v>2231880</v>
      </c>
      <c r="G9" s="2237">
        <f>(F9/F8-1)*100</f>
        <v>95.042576098659097</v>
      </c>
      <c r="H9" s="2238">
        <f>SUM(H37:H48)</f>
        <v>1309656</v>
      </c>
      <c r="I9" s="2237">
        <f>(H9/H8-1)*100</f>
        <v>81.845396367413088</v>
      </c>
      <c r="J9" s="2238">
        <f>SUM(J37:J48)</f>
        <v>5711097</v>
      </c>
      <c r="K9" s="2239">
        <f>(J9/J8-1)*100</f>
        <v>95.661030815660709</v>
      </c>
      <c r="L9" s="2240">
        <f>SUM(L37:L48)</f>
        <v>41521</v>
      </c>
      <c r="M9" s="2241" t="e">
        <f>(L9/L8-1)*100</f>
        <v>#DIV/0!</v>
      </c>
      <c r="X9" s="54"/>
      <c r="Y9" s="54"/>
    </row>
    <row r="10" spans="1:25" ht="12" hidden="1" customHeight="1" thickTop="1">
      <c r="A10" s="1007" t="s">
        <v>323</v>
      </c>
      <c r="B10" s="2176">
        <v>89846</v>
      </c>
      <c r="C10" s="2177">
        <v>-1.3104273992464721</v>
      </c>
      <c r="D10" s="2178">
        <v>138010</v>
      </c>
      <c r="E10" s="2177">
        <v>2.1259906613288804</v>
      </c>
      <c r="F10" s="2178">
        <v>240266</v>
      </c>
      <c r="G10" s="2177">
        <v>2.4025163129877347</v>
      </c>
      <c r="H10" s="2178">
        <v>136320</v>
      </c>
      <c r="I10" s="2177">
        <v>5.7547594296442295</v>
      </c>
      <c r="J10" s="2179">
        <f t="shared" ref="J10:J36" si="1">SUM(B10,D10,F10,H10)</f>
        <v>604442</v>
      </c>
      <c r="K10" s="2180">
        <v>2.4986985062073197</v>
      </c>
      <c r="L10" s="2181">
        <v>35172</v>
      </c>
      <c r="M10" s="2182">
        <v>5.1071332516510859</v>
      </c>
      <c r="X10" s="54"/>
      <c r="Y10" s="54"/>
    </row>
    <row r="11" spans="1:25" ht="12" hidden="1" customHeight="1">
      <c r="A11" s="1007">
        <v>2</v>
      </c>
      <c r="B11" s="1648">
        <v>80861</v>
      </c>
      <c r="C11" s="1649">
        <v>-6.2883168959402935</v>
      </c>
      <c r="D11" s="1650">
        <v>126779</v>
      </c>
      <c r="E11" s="1649">
        <v>-1.0111341880475355</v>
      </c>
      <c r="F11" s="1650">
        <v>220315</v>
      </c>
      <c r="G11" s="1649">
        <v>-2.5254067063971375</v>
      </c>
      <c r="H11" s="1650">
        <v>124746</v>
      </c>
      <c r="I11" s="1649">
        <v>4.9725706586256635E-2</v>
      </c>
      <c r="J11" s="1651">
        <f t="shared" si="1"/>
        <v>552701</v>
      </c>
      <c r="K11" s="1652">
        <v>-2.1885861524630679</v>
      </c>
      <c r="L11" s="1653">
        <v>17687</v>
      </c>
      <c r="M11" s="1654">
        <v>-52.815792983860213</v>
      </c>
      <c r="X11" s="54"/>
      <c r="Y11" s="54"/>
    </row>
    <row r="12" spans="1:25" ht="12" hidden="1" customHeight="1">
      <c r="A12" s="1007">
        <v>3</v>
      </c>
      <c r="B12" s="1648">
        <v>39041</v>
      </c>
      <c r="C12" s="1649">
        <v>-64.155932390124775</v>
      </c>
      <c r="D12" s="1650">
        <v>73348</v>
      </c>
      <c r="E12" s="1649">
        <v>-53.440778991601981</v>
      </c>
      <c r="F12" s="1650">
        <v>124853</v>
      </c>
      <c r="G12" s="1649">
        <v>-54.475911280295499</v>
      </c>
      <c r="H12" s="1650">
        <v>66701</v>
      </c>
      <c r="I12" s="1649">
        <v>-54.440141253936062</v>
      </c>
      <c r="J12" s="1651">
        <f t="shared" si="1"/>
        <v>303943</v>
      </c>
      <c r="K12" s="1652">
        <v>-55.765402057294544</v>
      </c>
      <c r="L12" s="1653">
        <v>1289</v>
      </c>
      <c r="M12" s="1654">
        <v>-97.078157584549814</v>
      </c>
      <c r="X12" s="54"/>
      <c r="Y12" s="54"/>
    </row>
    <row r="13" spans="1:25" ht="12" hidden="1" customHeight="1">
      <c r="A13" s="1434" t="s">
        <v>398</v>
      </c>
      <c r="B13" s="299">
        <v>6611</v>
      </c>
      <c r="C13" s="1643">
        <v>-92.877382376073342</v>
      </c>
      <c r="D13" s="1644">
        <v>10310</v>
      </c>
      <c r="E13" s="1643">
        <v>-93.000726403758293</v>
      </c>
      <c r="F13" s="1644">
        <v>20219</v>
      </c>
      <c r="G13" s="1643">
        <v>-91.729692363698831</v>
      </c>
      <c r="H13" s="1644">
        <v>13754</v>
      </c>
      <c r="I13" s="1643">
        <v>-88.849705312482257</v>
      </c>
      <c r="J13" s="1645">
        <f t="shared" si="1"/>
        <v>50894</v>
      </c>
      <c r="K13" s="1646">
        <v>-91.628532797320815</v>
      </c>
      <c r="L13" s="300">
        <v>0</v>
      </c>
      <c r="M13" s="1647">
        <v>-100</v>
      </c>
      <c r="X13" s="54"/>
      <c r="Y13" s="54"/>
    </row>
    <row r="14" spans="1:25" ht="12" hidden="1" customHeight="1">
      <c r="A14" s="1007">
        <v>5</v>
      </c>
      <c r="B14" s="1648">
        <v>3297</v>
      </c>
      <c r="C14" s="1649">
        <v>-96.917942677659994</v>
      </c>
      <c r="D14" s="1650">
        <v>4689</v>
      </c>
      <c r="E14" s="1649">
        <v>-97.02141985974184</v>
      </c>
      <c r="F14" s="1650">
        <v>11157</v>
      </c>
      <c r="G14" s="1649">
        <v>-95.683611884865371</v>
      </c>
      <c r="H14" s="1650">
        <v>6899</v>
      </c>
      <c r="I14" s="1649">
        <v>-95.006333466034533</v>
      </c>
      <c r="J14" s="1651">
        <f t="shared" si="1"/>
        <v>26042</v>
      </c>
      <c r="K14" s="1652">
        <v>-96.060408481876095</v>
      </c>
      <c r="L14" s="1653">
        <v>0</v>
      </c>
      <c r="M14" s="1654">
        <v>-100</v>
      </c>
      <c r="X14" s="54"/>
      <c r="Y14" s="54"/>
    </row>
    <row r="15" spans="1:25" ht="12" hidden="1" customHeight="1">
      <c r="A15" s="1007">
        <v>6</v>
      </c>
      <c r="B15" s="1648">
        <v>11117</v>
      </c>
      <c r="C15" s="1649">
        <v>-88.420274155243533</v>
      </c>
      <c r="D15" s="1650">
        <v>17739</v>
      </c>
      <c r="E15" s="1649">
        <v>-87.489421123899788</v>
      </c>
      <c r="F15" s="1650">
        <v>42293</v>
      </c>
      <c r="G15" s="1649">
        <v>-81.66785144600874</v>
      </c>
      <c r="H15" s="1650">
        <v>23138</v>
      </c>
      <c r="I15" s="1649">
        <v>-81.089607375200231</v>
      </c>
      <c r="J15" s="1651">
        <f t="shared" si="1"/>
        <v>94287</v>
      </c>
      <c r="K15" s="1652">
        <v>-84.042304723993666</v>
      </c>
      <c r="L15" s="1653">
        <v>0</v>
      </c>
      <c r="M15" s="1654">
        <v>-100</v>
      </c>
      <c r="X15" s="54"/>
      <c r="Y15" s="54"/>
    </row>
    <row r="16" spans="1:25" ht="12" hidden="1" customHeight="1">
      <c r="A16" s="1434" t="s">
        <v>450</v>
      </c>
      <c r="B16" s="299">
        <v>20638</v>
      </c>
      <c r="C16" s="1643">
        <v>-78.680633031692906</v>
      </c>
      <c r="D16" s="1644">
        <v>34405</v>
      </c>
      <c r="E16" s="1643">
        <v>-76.850512377120324</v>
      </c>
      <c r="F16" s="1644">
        <v>69543</v>
      </c>
      <c r="G16" s="1643">
        <v>-72.185470194861296</v>
      </c>
      <c r="H16" s="1644">
        <v>40996</v>
      </c>
      <c r="I16" s="1643">
        <v>-69.432431626353306</v>
      </c>
      <c r="J16" s="1645">
        <f t="shared" si="1"/>
        <v>165582</v>
      </c>
      <c r="K16" s="1646">
        <v>-73.698982630864165</v>
      </c>
      <c r="L16" s="300">
        <v>0</v>
      </c>
      <c r="M16" s="1647">
        <v>-100</v>
      </c>
      <c r="X16" s="54"/>
      <c r="Y16" s="54"/>
    </row>
    <row r="17" spans="1:25" ht="12" hidden="1" customHeight="1">
      <c r="A17" s="1007">
        <v>8</v>
      </c>
      <c r="B17" s="1648">
        <v>21630</v>
      </c>
      <c r="C17" s="1649">
        <v>-81.545785733177496</v>
      </c>
      <c r="D17" s="1650">
        <v>38660</v>
      </c>
      <c r="E17" s="1649">
        <v>-78.140284413785309</v>
      </c>
      <c r="F17" s="1650">
        <v>64605</v>
      </c>
      <c r="G17" s="1649">
        <v>-77.769328176400137</v>
      </c>
      <c r="H17" s="1650">
        <v>47787</v>
      </c>
      <c r="I17" s="1649">
        <v>-71.29478900735846</v>
      </c>
      <c r="J17" s="1651">
        <f t="shared" si="1"/>
        <v>172682</v>
      </c>
      <c r="K17" s="1652">
        <v>-77.011013764209864</v>
      </c>
      <c r="L17" s="1653">
        <v>0</v>
      </c>
      <c r="M17" s="1654">
        <v>-100</v>
      </c>
      <c r="X17" s="54"/>
      <c r="Y17" s="54"/>
    </row>
    <row r="18" spans="1:25" ht="12" hidden="1" customHeight="1">
      <c r="A18" s="1007">
        <v>9</v>
      </c>
      <c r="B18" s="1648">
        <v>26108</v>
      </c>
      <c r="C18" s="1649">
        <v>-74.527786450202939</v>
      </c>
      <c r="D18" s="1650">
        <v>43895</v>
      </c>
      <c r="E18" s="1649">
        <v>-72.279059780480722</v>
      </c>
      <c r="F18" s="1650">
        <v>74773</v>
      </c>
      <c r="G18" s="1649">
        <v>-70.773987273494782</v>
      </c>
      <c r="H18" s="1650">
        <v>46335</v>
      </c>
      <c r="I18" s="1649">
        <v>-66.572881722757288</v>
      </c>
      <c r="J18" s="1651">
        <f t="shared" si="1"/>
        <v>191111</v>
      </c>
      <c r="K18" s="1652">
        <v>-70.836150105066224</v>
      </c>
      <c r="L18" s="1653">
        <v>0</v>
      </c>
      <c r="M18" s="1654">
        <v>-100</v>
      </c>
      <c r="X18" s="54"/>
      <c r="Y18" s="54"/>
    </row>
    <row r="19" spans="1:25" ht="12" hidden="1" customHeight="1">
      <c r="A19" s="1434" t="s">
        <v>451</v>
      </c>
      <c r="B19" s="299">
        <v>33719</v>
      </c>
      <c r="C19" s="1643">
        <v>-66.638303766659078</v>
      </c>
      <c r="D19" s="1644">
        <v>54932</v>
      </c>
      <c r="E19" s="1643">
        <v>-65.020154229204209</v>
      </c>
      <c r="F19" s="1644">
        <v>102507</v>
      </c>
      <c r="G19" s="1643">
        <v>-61.355590992886142</v>
      </c>
      <c r="H19" s="1644">
        <v>64490</v>
      </c>
      <c r="I19" s="1643">
        <v>-54.75433759199624</v>
      </c>
      <c r="J19" s="1645">
        <f t="shared" si="1"/>
        <v>255648</v>
      </c>
      <c r="K19" s="1646">
        <v>-61.608649947439552</v>
      </c>
      <c r="L19" s="300">
        <v>0</v>
      </c>
      <c r="M19" s="1647">
        <v>-100</v>
      </c>
      <c r="X19" s="54"/>
      <c r="Y19" s="54"/>
    </row>
    <row r="20" spans="1:25" ht="12" hidden="1" customHeight="1">
      <c r="A20" s="1007">
        <v>11</v>
      </c>
      <c r="B20" s="1648">
        <v>46622</v>
      </c>
      <c r="C20" s="1649">
        <v>-57.818069956390353</v>
      </c>
      <c r="D20" s="1650">
        <v>76019</v>
      </c>
      <c r="E20" s="1649">
        <v>-51.389839178949394</v>
      </c>
      <c r="F20" s="1650">
        <v>122952</v>
      </c>
      <c r="G20" s="1649">
        <v>-55.799055240396022</v>
      </c>
      <c r="H20" s="1650">
        <v>77239</v>
      </c>
      <c r="I20" s="1649">
        <v>-50.059484553413249</v>
      </c>
      <c r="J20" s="1651">
        <f t="shared" si="1"/>
        <v>322832</v>
      </c>
      <c r="K20" s="1652">
        <v>-53.863940697888779</v>
      </c>
      <c r="L20" s="1653">
        <v>0</v>
      </c>
      <c r="M20" s="1654">
        <v>-100</v>
      </c>
      <c r="X20" s="54"/>
      <c r="Y20" s="54"/>
    </row>
    <row r="21" spans="1:25" ht="12" hidden="1" customHeight="1">
      <c r="A21" s="1007">
        <v>12</v>
      </c>
      <c r="B21" s="1655">
        <v>37362</v>
      </c>
      <c r="C21" s="1656">
        <v>-62.717411912626112</v>
      </c>
      <c r="D21" s="1657">
        <v>55521</v>
      </c>
      <c r="E21" s="1656">
        <v>-62.930395593390088</v>
      </c>
      <c r="F21" s="1657">
        <v>90460</v>
      </c>
      <c r="G21" s="1656">
        <v>-63.300444646392528</v>
      </c>
      <c r="H21" s="1657">
        <v>55849</v>
      </c>
      <c r="I21" s="1656">
        <v>-58.226872905696503</v>
      </c>
      <c r="J21" s="1658">
        <f t="shared" si="1"/>
        <v>239192</v>
      </c>
      <c r="K21" s="1659">
        <v>-62.043378633135084</v>
      </c>
      <c r="L21" s="1660">
        <v>0</v>
      </c>
      <c r="M21" s="1661">
        <v>-100</v>
      </c>
      <c r="X21" s="54"/>
      <c r="Y21" s="54"/>
    </row>
    <row r="22" spans="1:25" ht="12" hidden="1" customHeight="1">
      <c r="A22" s="1434" t="s">
        <v>429</v>
      </c>
      <c r="B22" s="299">
        <v>15185</v>
      </c>
      <c r="C22" s="1643">
        <f>($B22/$B10-1)*100</f>
        <v>-83.0988580459898</v>
      </c>
      <c r="D22" s="1644">
        <v>24897</v>
      </c>
      <c r="E22" s="1643">
        <f>($D22/$D10-1)*100</f>
        <v>-81.960002898340704</v>
      </c>
      <c r="F22" s="1644">
        <v>47958</v>
      </c>
      <c r="G22" s="1643">
        <f>($F22/$F10-1)*100</f>
        <v>-80.03962275145048</v>
      </c>
      <c r="H22" s="1644">
        <v>29555</v>
      </c>
      <c r="I22" s="1643">
        <f>($H22/$H10-1)*100</f>
        <v>-78.319395539906097</v>
      </c>
      <c r="J22" s="1645">
        <f t="shared" si="1"/>
        <v>117595</v>
      </c>
      <c r="K22" s="1646">
        <f>($J22/$J10-1)*100</f>
        <v>-80.54486617409114</v>
      </c>
      <c r="L22" s="300">
        <v>77</v>
      </c>
      <c r="M22" s="1647">
        <f t="shared" ref="M22:M54" si="2">($L22/$L10-1)*100</f>
        <v>-99.78107585579437</v>
      </c>
      <c r="X22" s="54"/>
      <c r="Y22" s="54"/>
    </row>
    <row r="23" spans="1:25" ht="12" hidden="1" customHeight="1">
      <c r="A23" s="1007">
        <v>2</v>
      </c>
      <c r="B23" s="1648">
        <v>12484</v>
      </c>
      <c r="C23" s="1649">
        <f t="shared" ref="C23:C54" si="3">($B23/$B11-1)*100</f>
        <v>-84.561160510011007</v>
      </c>
      <c r="D23" s="1650">
        <v>15809</v>
      </c>
      <c r="E23" s="1649">
        <f t="shared" ref="E23:E54" si="4">($D23/$D11-1)*100</f>
        <v>-87.530269208622883</v>
      </c>
      <c r="F23" s="1650">
        <v>38485</v>
      </c>
      <c r="G23" s="1649">
        <f t="shared" ref="G23:G54" si="5">($F23/$F11-1)*100</f>
        <v>-82.531829426049057</v>
      </c>
      <c r="H23" s="1650">
        <v>24775</v>
      </c>
      <c r="I23" s="1649">
        <f t="shared" ref="I23:I54" si="6">($H23/$H11-1)*100</f>
        <v>-80.13964375611242</v>
      </c>
      <c r="J23" s="1651">
        <f t="shared" si="1"/>
        <v>91553</v>
      </c>
      <c r="K23" s="1652">
        <f t="shared" ref="K23:K54" si="7">($J23/$J11-1)*100</f>
        <v>-83.435347502537539</v>
      </c>
      <c r="L23" s="1653">
        <v>0</v>
      </c>
      <c r="M23" s="1654">
        <f t="shared" si="2"/>
        <v>-100</v>
      </c>
      <c r="X23" s="54"/>
      <c r="Y23" s="54"/>
    </row>
    <row r="24" spans="1:25" ht="12" hidden="1" customHeight="1">
      <c r="A24" s="1007">
        <v>3</v>
      </c>
      <c r="B24" s="1655">
        <v>25103</v>
      </c>
      <c r="C24" s="1649">
        <f t="shared" si="3"/>
        <v>-35.700929791757389</v>
      </c>
      <c r="D24" s="1657">
        <v>42859</v>
      </c>
      <c r="E24" s="1649">
        <f t="shared" si="4"/>
        <v>-41.567595571794733</v>
      </c>
      <c r="F24" s="1657">
        <v>84355</v>
      </c>
      <c r="G24" s="1649">
        <f t="shared" si="5"/>
        <v>-32.436545377363778</v>
      </c>
      <c r="H24" s="1657">
        <v>54558</v>
      </c>
      <c r="I24" s="1649">
        <f t="shared" si="6"/>
        <v>-18.205124360954105</v>
      </c>
      <c r="J24" s="1651">
        <f t="shared" si="1"/>
        <v>206875</v>
      </c>
      <c r="K24" s="1652">
        <f t="shared" si="7"/>
        <v>-31.936251204995671</v>
      </c>
      <c r="L24" s="1660">
        <v>0</v>
      </c>
      <c r="M24" s="1654">
        <f t="shared" si="2"/>
        <v>-100</v>
      </c>
      <c r="X24" s="54"/>
      <c r="Y24" s="54"/>
    </row>
    <row r="25" spans="1:25" ht="12" hidden="1" customHeight="1">
      <c r="A25" s="1434">
        <v>4</v>
      </c>
      <c r="B25" s="299">
        <v>24191</v>
      </c>
      <c r="C25" s="1643">
        <f t="shared" si="3"/>
        <v>265.92043563757375</v>
      </c>
      <c r="D25" s="1644">
        <v>39492</v>
      </c>
      <c r="E25" s="1643">
        <f t="shared" si="4"/>
        <v>283.04558680892336</v>
      </c>
      <c r="F25" s="1644">
        <v>67012</v>
      </c>
      <c r="G25" s="1643">
        <f t="shared" si="5"/>
        <v>231.43083238538006</v>
      </c>
      <c r="H25" s="1644">
        <v>47779</v>
      </c>
      <c r="I25" s="1643">
        <f t="shared" si="6"/>
        <v>247.38257961320343</v>
      </c>
      <c r="J25" s="1645">
        <f t="shared" si="1"/>
        <v>178474</v>
      </c>
      <c r="K25" s="1646">
        <f t="shared" si="7"/>
        <v>250.6778795142846</v>
      </c>
      <c r="L25" s="894">
        <v>0</v>
      </c>
      <c r="M25" s="1647" t="e">
        <f t="shared" si="2"/>
        <v>#DIV/0!</v>
      </c>
      <c r="X25" s="54"/>
      <c r="Y25" s="54"/>
    </row>
    <row r="26" spans="1:25" ht="12" hidden="1" customHeight="1">
      <c r="A26" s="1007">
        <v>5</v>
      </c>
      <c r="B26" s="1648">
        <v>18887</v>
      </c>
      <c r="C26" s="1649">
        <f t="shared" si="3"/>
        <v>472.854109796785</v>
      </c>
      <c r="D26" s="1650">
        <v>33114</v>
      </c>
      <c r="E26" s="1649">
        <f t="shared" si="4"/>
        <v>606.20601407549589</v>
      </c>
      <c r="F26" s="1650">
        <v>50935</v>
      </c>
      <c r="G26" s="1649">
        <f t="shared" si="5"/>
        <v>356.52953302859191</v>
      </c>
      <c r="H26" s="1650">
        <v>39654</v>
      </c>
      <c r="I26" s="1649">
        <f t="shared" si="6"/>
        <v>474.77895347151764</v>
      </c>
      <c r="J26" s="1651">
        <f t="shared" si="1"/>
        <v>142590</v>
      </c>
      <c r="K26" s="1652">
        <f t="shared" si="7"/>
        <v>447.53859150602875</v>
      </c>
      <c r="L26" s="1662">
        <v>0</v>
      </c>
      <c r="M26" s="1654" t="e">
        <f t="shared" si="2"/>
        <v>#DIV/0!</v>
      </c>
      <c r="X26" s="54"/>
      <c r="Y26" s="54"/>
    </row>
    <row r="27" spans="1:25" ht="12" hidden="1" customHeight="1">
      <c r="A27" s="1007">
        <v>6</v>
      </c>
      <c r="B27" s="1648">
        <v>19787</v>
      </c>
      <c r="C27" s="1649">
        <f t="shared" si="3"/>
        <v>77.988666007016278</v>
      </c>
      <c r="D27" s="1650">
        <v>30454</v>
      </c>
      <c r="E27" s="1649">
        <f t="shared" si="4"/>
        <v>71.678223124189628</v>
      </c>
      <c r="F27" s="1650">
        <v>59741</v>
      </c>
      <c r="G27" s="1649">
        <f t="shared" si="5"/>
        <v>41.255054027853298</v>
      </c>
      <c r="H27" s="1650">
        <v>33808</v>
      </c>
      <c r="I27" s="1649">
        <f t="shared" si="6"/>
        <v>46.114616647938455</v>
      </c>
      <c r="J27" s="1651">
        <f t="shared" si="1"/>
        <v>143790</v>
      </c>
      <c r="K27" s="1652">
        <f t="shared" si="7"/>
        <v>52.50246587546534</v>
      </c>
      <c r="L27" s="1662">
        <v>0</v>
      </c>
      <c r="M27" s="1654" t="e">
        <f t="shared" si="2"/>
        <v>#DIV/0!</v>
      </c>
      <c r="X27" s="54"/>
      <c r="Y27" s="54"/>
    </row>
    <row r="28" spans="1:25" ht="12" hidden="1" customHeight="1">
      <c r="A28" s="1434">
        <v>7</v>
      </c>
      <c r="B28" s="299">
        <v>27074</v>
      </c>
      <c r="C28" s="1643">
        <f t="shared" si="3"/>
        <v>31.185192363601132</v>
      </c>
      <c r="D28" s="1644">
        <v>45537</v>
      </c>
      <c r="E28" s="1643">
        <f t="shared" si="4"/>
        <v>32.3557622438599</v>
      </c>
      <c r="F28" s="1644">
        <v>86863</v>
      </c>
      <c r="G28" s="1643">
        <f t="shared" si="5"/>
        <v>24.905454179428553</v>
      </c>
      <c r="H28" s="1644">
        <v>55480</v>
      </c>
      <c r="I28" s="1643">
        <f t="shared" si="6"/>
        <v>35.330276124499946</v>
      </c>
      <c r="J28" s="1645">
        <f t="shared" si="1"/>
        <v>214954</v>
      </c>
      <c r="K28" s="1646">
        <f t="shared" si="7"/>
        <v>29.817250667343064</v>
      </c>
      <c r="L28" s="894">
        <v>0</v>
      </c>
      <c r="M28" s="1647" t="e">
        <f t="shared" si="2"/>
        <v>#DIV/0!</v>
      </c>
      <c r="X28" s="54"/>
      <c r="Y28" s="54"/>
    </row>
    <row r="29" spans="1:25" ht="12" hidden="1" customHeight="1">
      <c r="A29" s="1007">
        <v>8</v>
      </c>
      <c r="B29" s="1648">
        <v>30823</v>
      </c>
      <c r="C29" s="1649">
        <f t="shared" si="3"/>
        <v>42.501155802126675</v>
      </c>
      <c r="D29" s="1650">
        <v>48882</v>
      </c>
      <c r="E29" s="1649">
        <f t="shared" si="4"/>
        <v>26.440765649249865</v>
      </c>
      <c r="F29" s="1650">
        <v>86734</v>
      </c>
      <c r="G29" s="1649">
        <f t="shared" si="5"/>
        <v>34.252766813714118</v>
      </c>
      <c r="H29" s="1650">
        <v>59279</v>
      </c>
      <c r="I29" s="1649">
        <f t="shared" si="6"/>
        <v>24.048381358947001</v>
      </c>
      <c r="J29" s="1651">
        <f t="shared" si="1"/>
        <v>225718</v>
      </c>
      <c r="K29" s="1652">
        <f t="shared" si="7"/>
        <v>30.713102697443851</v>
      </c>
      <c r="L29" s="1662">
        <v>0</v>
      </c>
      <c r="M29" s="1654" t="e">
        <f t="shared" si="2"/>
        <v>#DIV/0!</v>
      </c>
      <c r="X29" s="54"/>
      <c r="Y29" s="54"/>
    </row>
    <row r="30" spans="1:25" ht="12" hidden="1" customHeight="1">
      <c r="A30" s="1007">
        <v>9</v>
      </c>
      <c r="B30" s="1648">
        <v>22560</v>
      </c>
      <c r="C30" s="1649">
        <f t="shared" si="3"/>
        <v>-13.589704305193806</v>
      </c>
      <c r="D30" s="1650">
        <v>38021</v>
      </c>
      <c r="E30" s="1649">
        <f t="shared" si="4"/>
        <v>-13.381934161066178</v>
      </c>
      <c r="F30" s="1650">
        <v>65919</v>
      </c>
      <c r="G30" s="1649">
        <f t="shared" si="5"/>
        <v>-11.841172615783769</v>
      </c>
      <c r="H30" s="1650">
        <v>41874</v>
      </c>
      <c r="I30" s="1649">
        <f t="shared" si="6"/>
        <v>-9.6277112334088759</v>
      </c>
      <c r="J30" s="1651">
        <f t="shared" si="1"/>
        <v>168374</v>
      </c>
      <c r="K30" s="1652">
        <f t="shared" si="7"/>
        <v>-11.897274358880438</v>
      </c>
      <c r="L30" s="1662">
        <v>0</v>
      </c>
      <c r="M30" s="1654" t="e">
        <f t="shared" si="2"/>
        <v>#DIV/0!</v>
      </c>
      <c r="X30" s="54"/>
      <c r="Y30" s="54"/>
    </row>
    <row r="31" spans="1:25" ht="21" customHeight="1">
      <c r="A31" s="1434">
        <v>10</v>
      </c>
      <c r="B31" s="299">
        <v>35700</v>
      </c>
      <c r="C31" s="1643">
        <f t="shared" si="3"/>
        <v>5.8750259497612589</v>
      </c>
      <c r="D31" s="1644">
        <v>58777</v>
      </c>
      <c r="E31" s="1643">
        <f t="shared" si="4"/>
        <v>6.9995630961916522</v>
      </c>
      <c r="F31" s="1644">
        <v>108518</v>
      </c>
      <c r="G31" s="1643">
        <f t="shared" si="5"/>
        <v>5.863989776307954</v>
      </c>
      <c r="H31" s="1644">
        <v>65903</v>
      </c>
      <c r="I31" s="1643">
        <f t="shared" si="6"/>
        <v>2.1910373701349073</v>
      </c>
      <c r="J31" s="1645">
        <f t="shared" si="1"/>
        <v>268898</v>
      </c>
      <c r="K31" s="1646">
        <f t="shared" si="7"/>
        <v>5.1829077481537089</v>
      </c>
      <c r="L31" s="894">
        <v>0</v>
      </c>
      <c r="M31" s="1647" t="e">
        <f t="shared" si="2"/>
        <v>#DIV/0!</v>
      </c>
      <c r="X31" s="54"/>
      <c r="Y31" s="54"/>
    </row>
    <row r="32" spans="1:25" ht="21" customHeight="1">
      <c r="A32" s="1007">
        <v>11</v>
      </c>
      <c r="B32" s="1648">
        <v>51578</v>
      </c>
      <c r="C32" s="1649">
        <f t="shared" si="3"/>
        <v>10.63017459568445</v>
      </c>
      <c r="D32" s="1650">
        <v>86582</v>
      </c>
      <c r="E32" s="1649">
        <f t="shared" si="4"/>
        <v>13.895210407924342</v>
      </c>
      <c r="F32" s="1650">
        <v>149727</v>
      </c>
      <c r="G32" s="1649">
        <f t="shared" si="5"/>
        <v>21.776790942806954</v>
      </c>
      <c r="H32" s="1650">
        <v>89097</v>
      </c>
      <c r="I32" s="1649">
        <f t="shared" si="6"/>
        <v>15.352347907145347</v>
      </c>
      <c r="J32" s="1651">
        <f t="shared" si="1"/>
        <v>376984</v>
      </c>
      <c r="K32" s="1652">
        <f t="shared" si="7"/>
        <v>16.774049660504531</v>
      </c>
      <c r="L32" s="1662">
        <v>0</v>
      </c>
      <c r="M32" s="1654" t="e">
        <f t="shared" si="2"/>
        <v>#DIV/0!</v>
      </c>
      <c r="X32" s="54"/>
      <c r="Y32" s="54"/>
    </row>
    <row r="33" spans="1:25" ht="21" customHeight="1">
      <c r="A33" s="1007">
        <v>12</v>
      </c>
      <c r="B33" s="1648">
        <v>60533</v>
      </c>
      <c r="C33" s="1649">
        <f t="shared" si="3"/>
        <v>62.01755794657673</v>
      </c>
      <c r="D33" s="1650">
        <v>91413</v>
      </c>
      <c r="E33" s="1649">
        <f t="shared" si="4"/>
        <v>64.645809693629431</v>
      </c>
      <c r="F33" s="1650">
        <v>158978</v>
      </c>
      <c r="G33" s="1649">
        <f t="shared" si="5"/>
        <v>75.743975237674107</v>
      </c>
      <c r="H33" s="1650">
        <v>95931</v>
      </c>
      <c r="I33" s="1649">
        <f t="shared" si="6"/>
        <v>71.76851868430947</v>
      </c>
      <c r="J33" s="1651">
        <f t="shared" si="1"/>
        <v>406855</v>
      </c>
      <c r="K33" s="1652">
        <f t="shared" si="7"/>
        <v>70.095571758252788</v>
      </c>
      <c r="L33" s="1662">
        <v>0</v>
      </c>
      <c r="M33" s="1654" t="e">
        <f t="shared" si="2"/>
        <v>#DIV/0!</v>
      </c>
      <c r="X33" s="54"/>
      <c r="Y33" s="54"/>
    </row>
    <row r="34" spans="1:25" ht="21" customHeight="1">
      <c r="A34" s="1434" t="s">
        <v>400</v>
      </c>
      <c r="B34" s="1819">
        <v>43369</v>
      </c>
      <c r="C34" s="1643">
        <f t="shared" si="3"/>
        <v>185.60421468554495</v>
      </c>
      <c r="D34" s="1663">
        <v>67343</v>
      </c>
      <c r="E34" s="1643">
        <f t="shared" si="4"/>
        <v>170.4864039844158</v>
      </c>
      <c r="F34" s="1663">
        <v>111945</v>
      </c>
      <c r="G34" s="1643">
        <f t="shared" si="5"/>
        <v>133.42299512073063</v>
      </c>
      <c r="H34" s="1663">
        <v>72596</v>
      </c>
      <c r="I34" s="1643">
        <f t="shared" si="6"/>
        <v>145.6301810184402</v>
      </c>
      <c r="J34" s="1645">
        <f t="shared" si="1"/>
        <v>295253</v>
      </c>
      <c r="K34" s="1646">
        <f t="shared" si="7"/>
        <v>151.07615119690462</v>
      </c>
      <c r="L34" s="1819">
        <v>0</v>
      </c>
      <c r="M34" s="1647">
        <f t="shared" si="2"/>
        <v>-100</v>
      </c>
      <c r="X34" s="54"/>
      <c r="Y34" s="54"/>
    </row>
    <row r="35" spans="1:25" ht="21" customHeight="1">
      <c r="A35" s="1007">
        <v>2</v>
      </c>
      <c r="B35" s="1662">
        <v>21172</v>
      </c>
      <c r="C35" s="1649">
        <f t="shared" si="3"/>
        <v>69.593079141300862</v>
      </c>
      <c r="D35" s="1650">
        <v>39377</v>
      </c>
      <c r="E35" s="1649">
        <f t="shared" si="4"/>
        <v>149.07963818078312</v>
      </c>
      <c r="F35" s="1650">
        <v>68614</v>
      </c>
      <c r="G35" s="1649">
        <f t="shared" si="5"/>
        <v>78.287644536832516</v>
      </c>
      <c r="H35" s="1650">
        <v>43215</v>
      </c>
      <c r="I35" s="1649">
        <f t="shared" si="6"/>
        <v>74.429868819374363</v>
      </c>
      <c r="J35" s="1651">
        <f t="shared" si="1"/>
        <v>172378</v>
      </c>
      <c r="K35" s="1652">
        <f t="shared" si="7"/>
        <v>88.282197197251861</v>
      </c>
      <c r="L35" s="1662">
        <v>0</v>
      </c>
      <c r="M35" s="1654" t="e">
        <f t="shared" si="2"/>
        <v>#DIV/0!</v>
      </c>
      <c r="X35" s="54"/>
      <c r="Y35" s="54"/>
    </row>
    <row r="36" spans="1:25" ht="21" customHeight="1">
      <c r="A36" s="1007">
        <v>3</v>
      </c>
      <c r="B36" s="1662">
        <v>41925</v>
      </c>
      <c r="C36" s="1649">
        <f t="shared" si="3"/>
        <v>67.011910926980846</v>
      </c>
      <c r="D36" s="1650">
        <v>77775</v>
      </c>
      <c r="E36" s="1649">
        <f t="shared" si="4"/>
        <v>81.467136424088295</v>
      </c>
      <c r="F36" s="1650">
        <v>129318</v>
      </c>
      <c r="G36" s="1649">
        <f t="shared" si="5"/>
        <v>53.302116057139457</v>
      </c>
      <c r="H36" s="1650">
        <v>75587</v>
      </c>
      <c r="I36" s="1649">
        <f t="shared" si="6"/>
        <v>38.544301477326883</v>
      </c>
      <c r="J36" s="1651">
        <f t="shared" si="1"/>
        <v>324605</v>
      </c>
      <c r="K36" s="1652">
        <f t="shared" si="7"/>
        <v>56.908761329305136</v>
      </c>
      <c r="L36" s="1662">
        <v>0</v>
      </c>
      <c r="M36" s="1654" t="e">
        <f t="shared" si="2"/>
        <v>#DIV/0!</v>
      </c>
      <c r="X36" s="54"/>
      <c r="Y36" s="54"/>
    </row>
    <row r="37" spans="1:25" ht="21" customHeight="1">
      <c r="A37" s="1434">
        <v>4</v>
      </c>
      <c r="B37" s="1819">
        <v>45462</v>
      </c>
      <c r="C37" s="1643">
        <f t="shared" si="3"/>
        <v>87.929395229630856</v>
      </c>
      <c r="D37" s="1663">
        <v>78738</v>
      </c>
      <c r="E37" s="1643">
        <f t="shared" si="4"/>
        <v>99.37708903068976</v>
      </c>
      <c r="F37" s="1663">
        <v>135408</v>
      </c>
      <c r="G37" s="1643">
        <f t="shared" si="5"/>
        <v>102.06530173700234</v>
      </c>
      <c r="H37" s="1663">
        <v>79936</v>
      </c>
      <c r="I37" s="1643">
        <f t="shared" si="6"/>
        <v>67.303627116515628</v>
      </c>
      <c r="J37" s="1645">
        <v>339544</v>
      </c>
      <c r="K37" s="1646">
        <f t="shared" si="7"/>
        <v>90.248439548617725</v>
      </c>
      <c r="L37" s="1819">
        <v>0</v>
      </c>
      <c r="M37" s="1647" t="e">
        <f t="shared" si="2"/>
        <v>#DIV/0!</v>
      </c>
      <c r="X37" s="54"/>
      <c r="Y37" s="54"/>
    </row>
    <row r="38" spans="1:25" ht="21" customHeight="1">
      <c r="A38" s="1007">
        <v>5</v>
      </c>
      <c r="B38" s="1662">
        <v>60868</v>
      </c>
      <c r="C38" s="1649">
        <f t="shared" si="3"/>
        <v>222.27458039921638</v>
      </c>
      <c r="D38" s="1650">
        <v>97061</v>
      </c>
      <c r="E38" s="1649">
        <f t="shared" si="4"/>
        <v>193.11167482031772</v>
      </c>
      <c r="F38" s="1650">
        <v>155933</v>
      </c>
      <c r="G38" s="1649">
        <f t="shared" si="5"/>
        <v>206.14116030234615</v>
      </c>
      <c r="H38" s="1650">
        <v>99951</v>
      </c>
      <c r="I38" s="1649">
        <f t="shared" si="6"/>
        <v>152.05779996973826</v>
      </c>
      <c r="J38" s="1651">
        <v>413813</v>
      </c>
      <c r="K38" s="1652">
        <f t="shared" si="7"/>
        <v>190.21179605862963</v>
      </c>
      <c r="L38" s="1662">
        <v>0</v>
      </c>
      <c r="M38" s="1654" t="e">
        <f t="shared" si="2"/>
        <v>#DIV/0!</v>
      </c>
      <c r="X38" s="54"/>
      <c r="Y38" s="54"/>
    </row>
    <row r="39" spans="1:25" ht="21" customHeight="1">
      <c r="A39" s="1007">
        <v>6</v>
      </c>
      <c r="B39" s="1662">
        <v>55989</v>
      </c>
      <c r="C39" s="1649">
        <f t="shared" si="3"/>
        <v>182.95850811138627</v>
      </c>
      <c r="D39" s="1650">
        <v>85287</v>
      </c>
      <c r="E39" s="1649">
        <f t="shared" si="4"/>
        <v>180.05188152623629</v>
      </c>
      <c r="F39" s="1650">
        <v>151566</v>
      </c>
      <c r="G39" s="1649">
        <f t="shared" si="5"/>
        <v>153.70516060996638</v>
      </c>
      <c r="H39" s="1650">
        <v>85685</v>
      </c>
      <c r="I39" s="1649">
        <f t="shared" si="6"/>
        <v>153.44592995740652</v>
      </c>
      <c r="J39" s="1651">
        <v>378527</v>
      </c>
      <c r="K39" s="1652">
        <f t="shared" si="7"/>
        <v>163.24987829473537</v>
      </c>
      <c r="L39" s="1662">
        <v>0</v>
      </c>
      <c r="M39" s="1654" t="e">
        <f t="shared" si="2"/>
        <v>#DIV/0!</v>
      </c>
      <c r="X39" s="54"/>
      <c r="Y39" s="54"/>
    </row>
    <row r="40" spans="1:25" ht="21" customHeight="1">
      <c r="A40" s="1434">
        <v>7</v>
      </c>
      <c r="B40" s="1819">
        <v>64417</v>
      </c>
      <c r="C40" s="1643">
        <f t="shared" si="3"/>
        <v>137.92937873975032</v>
      </c>
      <c r="D40" s="1663">
        <v>103005</v>
      </c>
      <c r="E40" s="1643">
        <f t="shared" si="4"/>
        <v>126.20067198102643</v>
      </c>
      <c r="F40" s="1663">
        <v>169615</v>
      </c>
      <c r="G40" s="1643">
        <f t="shared" si="5"/>
        <v>95.267259938063404</v>
      </c>
      <c r="H40" s="1663">
        <v>104165</v>
      </c>
      <c r="I40" s="1643">
        <f t="shared" si="6"/>
        <v>87.752343186733953</v>
      </c>
      <c r="J40" s="1645">
        <v>441202</v>
      </c>
      <c r="K40" s="1646">
        <f t="shared" si="7"/>
        <v>105.2541473989784</v>
      </c>
      <c r="L40" s="1819">
        <v>0</v>
      </c>
      <c r="M40" s="1647" t="e">
        <f t="shared" si="2"/>
        <v>#DIV/0!</v>
      </c>
      <c r="X40" s="54"/>
      <c r="Y40" s="54"/>
    </row>
    <row r="41" spans="1:25" ht="21" customHeight="1">
      <c r="A41" s="1007">
        <v>8</v>
      </c>
      <c r="B41" s="1662">
        <v>80544</v>
      </c>
      <c r="C41" s="1649">
        <f t="shared" si="3"/>
        <v>161.3113584011939</v>
      </c>
      <c r="D41" s="1650">
        <v>128468</v>
      </c>
      <c r="E41" s="1649">
        <f t="shared" si="4"/>
        <v>162.81248721410745</v>
      </c>
      <c r="F41" s="1650">
        <v>199263</v>
      </c>
      <c r="G41" s="1649">
        <f t="shared" si="5"/>
        <v>129.74035556990339</v>
      </c>
      <c r="H41" s="1650">
        <v>125774</v>
      </c>
      <c r="I41" s="1649">
        <f t="shared" si="6"/>
        <v>112.17294488773426</v>
      </c>
      <c r="J41" s="1651">
        <v>534049</v>
      </c>
      <c r="K41" s="1652">
        <f t="shared" si="7"/>
        <v>136.60009392250507</v>
      </c>
      <c r="L41" s="1662">
        <v>3</v>
      </c>
      <c r="M41" s="1654" t="e">
        <f t="shared" si="2"/>
        <v>#DIV/0!</v>
      </c>
      <c r="X41" s="54"/>
      <c r="Y41" s="54"/>
    </row>
    <row r="42" spans="1:25" ht="21" customHeight="1">
      <c r="A42" s="1007">
        <v>9</v>
      </c>
      <c r="B42" s="1662">
        <v>61773</v>
      </c>
      <c r="C42" s="1649">
        <f t="shared" si="3"/>
        <v>173.81648936170211</v>
      </c>
      <c r="D42" s="1650">
        <v>101003</v>
      </c>
      <c r="E42" s="1649">
        <f t="shared" si="4"/>
        <v>165.65056153178506</v>
      </c>
      <c r="F42" s="1650">
        <v>163816</v>
      </c>
      <c r="G42" s="1649">
        <f t="shared" si="5"/>
        <v>148.51105144192113</v>
      </c>
      <c r="H42" s="1650">
        <v>96520</v>
      </c>
      <c r="I42" s="1649">
        <f t="shared" si="6"/>
        <v>130.5010268901944</v>
      </c>
      <c r="J42" s="1651">
        <v>423112</v>
      </c>
      <c r="K42" s="1652">
        <f t="shared" si="7"/>
        <v>151.29295496929456</v>
      </c>
      <c r="L42" s="1662">
        <v>0</v>
      </c>
      <c r="M42" s="1654" t="e">
        <f t="shared" si="2"/>
        <v>#DIV/0!</v>
      </c>
      <c r="X42" s="54"/>
      <c r="Y42" s="54"/>
    </row>
    <row r="43" spans="1:25" ht="21" customHeight="1">
      <c r="A43" s="1434">
        <v>10</v>
      </c>
      <c r="B43" s="1819">
        <v>76556</v>
      </c>
      <c r="C43" s="1643">
        <f t="shared" si="3"/>
        <v>114.44257703081232</v>
      </c>
      <c r="D43" s="1663">
        <v>126093</v>
      </c>
      <c r="E43" s="1643">
        <f t="shared" si="4"/>
        <v>114.52779148306308</v>
      </c>
      <c r="F43" s="1663">
        <v>209435</v>
      </c>
      <c r="G43" s="1643">
        <f t="shared" si="5"/>
        <v>92.995632061040553</v>
      </c>
      <c r="H43" s="1663">
        <v>118722</v>
      </c>
      <c r="I43" s="1643">
        <f t="shared" si="6"/>
        <v>80.146579063168602</v>
      </c>
      <c r="J43" s="1645">
        <v>530806</v>
      </c>
      <c r="K43" s="1646">
        <f t="shared" si="7"/>
        <v>97.400501305327666</v>
      </c>
      <c r="L43" s="1819">
        <v>0</v>
      </c>
      <c r="M43" s="1647" t="e">
        <f t="shared" si="2"/>
        <v>#DIV/0!</v>
      </c>
      <c r="X43" s="54"/>
      <c r="Y43" s="54"/>
    </row>
    <row r="44" spans="1:25" ht="21" customHeight="1">
      <c r="A44" s="1007">
        <v>11</v>
      </c>
      <c r="B44" s="1662">
        <v>86417</v>
      </c>
      <c r="C44" s="1649">
        <f t="shared" si="3"/>
        <v>67.546240645236338</v>
      </c>
      <c r="D44" s="1650">
        <v>126579</v>
      </c>
      <c r="E44" s="1649">
        <f t="shared" si="4"/>
        <v>46.195514079138846</v>
      </c>
      <c r="F44" s="1650">
        <v>220772</v>
      </c>
      <c r="G44" s="1649">
        <f t="shared" si="5"/>
        <v>47.449691772359024</v>
      </c>
      <c r="H44" s="1650">
        <v>129596</v>
      </c>
      <c r="I44" s="1649">
        <f t="shared" si="6"/>
        <v>45.454953589907632</v>
      </c>
      <c r="J44" s="1651">
        <v>563364</v>
      </c>
      <c r="K44" s="1652">
        <f t="shared" si="7"/>
        <v>49.43976402181525</v>
      </c>
      <c r="L44" s="1662">
        <v>1489</v>
      </c>
      <c r="M44" s="1654" t="e">
        <f t="shared" si="2"/>
        <v>#DIV/0!</v>
      </c>
      <c r="X44" s="54"/>
      <c r="Y44" s="54"/>
    </row>
    <row r="45" spans="1:25" ht="21" customHeight="1">
      <c r="A45" s="1007">
        <v>12</v>
      </c>
      <c r="B45" s="1662">
        <v>81773</v>
      </c>
      <c r="C45" s="1649">
        <f t="shared" si="3"/>
        <v>35.088298944377442</v>
      </c>
      <c r="D45" s="1650">
        <v>125017</v>
      </c>
      <c r="E45" s="1649">
        <f t="shared" si="4"/>
        <v>36.760635795783969</v>
      </c>
      <c r="F45" s="1650">
        <v>212836</v>
      </c>
      <c r="G45" s="1649">
        <f t="shared" si="5"/>
        <v>33.877643447521045</v>
      </c>
      <c r="H45" s="1650">
        <v>117620</v>
      </c>
      <c r="I45" s="1649">
        <f t="shared" si="6"/>
        <v>22.608958522271205</v>
      </c>
      <c r="J45" s="1651">
        <v>537246</v>
      </c>
      <c r="K45" s="1652">
        <f t="shared" si="7"/>
        <v>32.048518513966883</v>
      </c>
      <c r="L45" s="1662">
        <v>4925</v>
      </c>
      <c r="M45" s="1654" t="e">
        <f t="shared" si="2"/>
        <v>#DIV/0!</v>
      </c>
      <c r="X45" s="54"/>
      <c r="Y45" s="54"/>
    </row>
    <row r="46" spans="1:25" ht="21" customHeight="1">
      <c r="A46" s="1434" t="s">
        <v>455</v>
      </c>
      <c r="B46" s="1819">
        <v>65783</v>
      </c>
      <c r="C46" s="1643">
        <f t="shared" si="3"/>
        <v>51.682077059650908</v>
      </c>
      <c r="D46" s="1663">
        <v>108256</v>
      </c>
      <c r="E46" s="1643">
        <f t="shared" si="4"/>
        <v>60.753159199916837</v>
      </c>
      <c r="F46" s="1663">
        <v>188684</v>
      </c>
      <c r="G46" s="1643">
        <f t="shared" si="5"/>
        <v>68.550627540309989</v>
      </c>
      <c r="H46" s="1663">
        <v>108239</v>
      </c>
      <c r="I46" s="1643">
        <f t="shared" si="6"/>
        <v>49.097746432310331</v>
      </c>
      <c r="J46" s="1645">
        <v>470962</v>
      </c>
      <c r="K46" s="1646">
        <f t="shared" si="7"/>
        <v>59.511334347153124</v>
      </c>
      <c r="L46" s="1819">
        <v>7713</v>
      </c>
      <c r="M46" s="1647" t="e">
        <f t="shared" si="2"/>
        <v>#DIV/0!</v>
      </c>
      <c r="X46" s="54"/>
      <c r="Y46" s="54"/>
    </row>
    <row r="47" spans="1:25" ht="21" customHeight="1">
      <c r="A47" s="1007">
        <v>2</v>
      </c>
      <c r="B47" s="1662">
        <v>69153</v>
      </c>
      <c r="C47" s="1649">
        <f t="shared" si="3"/>
        <v>226.62478745512939</v>
      </c>
      <c r="D47" s="1650">
        <v>110714</v>
      </c>
      <c r="E47" s="1649">
        <f t="shared" si="4"/>
        <v>181.16413134570942</v>
      </c>
      <c r="F47" s="1650">
        <v>191035</v>
      </c>
      <c r="G47" s="1649">
        <f t="shared" si="5"/>
        <v>178.4198560060629</v>
      </c>
      <c r="H47" s="1650">
        <v>109385</v>
      </c>
      <c r="I47" s="1649">
        <f t="shared" si="6"/>
        <v>153.11813027883838</v>
      </c>
      <c r="J47" s="1651">
        <v>480287</v>
      </c>
      <c r="K47" s="1652">
        <f t="shared" si="7"/>
        <v>178.62430240517932</v>
      </c>
      <c r="L47" s="1662">
        <v>10574</v>
      </c>
      <c r="M47" s="1654" t="e">
        <f t="shared" si="2"/>
        <v>#DIV/0!</v>
      </c>
      <c r="X47" s="54"/>
      <c r="Y47" s="54"/>
    </row>
    <row r="48" spans="1:25" ht="21" customHeight="1">
      <c r="A48" s="1007">
        <v>3</v>
      </c>
      <c r="B48" s="1662">
        <v>90428</v>
      </c>
      <c r="C48" s="1649">
        <f t="shared" si="3"/>
        <v>115.68992248062014</v>
      </c>
      <c r="D48" s="1650">
        <v>140177</v>
      </c>
      <c r="E48" s="1649">
        <f t="shared" si="4"/>
        <v>80.23400835744134</v>
      </c>
      <c r="F48" s="1650">
        <v>233517</v>
      </c>
      <c r="G48" s="1649">
        <f t="shared" si="5"/>
        <v>80.575789913237131</v>
      </c>
      <c r="H48" s="1650">
        <v>134063</v>
      </c>
      <c r="I48" s="1649">
        <f t="shared" si="6"/>
        <v>77.362509426224094</v>
      </c>
      <c r="J48" s="1651">
        <v>598185</v>
      </c>
      <c r="K48" s="1652">
        <f t="shared" si="7"/>
        <v>84.280895241909406</v>
      </c>
      <c r="L48" s="1662">
        <v>16817</v>
      </c>
      <c r="M48" s="1654" t="e">
        <f t="shared" si="2"/>
        <v>#DIV/0!</v>
      </c>
      <c r="X48" s="54"/>
      <c r="Y48" s="54"/>
    </row>
    <row r="49" spans="1:25" ht="21" customHeight="1">
      <c r="A49" s="1434">
        <v>4</v>
      </c>
      <c r="B49" s="1819">
        <v>72462</v>
      </c>
      <c r="C49" s="1643">
        <f t="shared" si="3"/>
        <v>59.390259997360431</v>
      </c>
      <c r="D49" s="1663">
        <v>116719</v>
      </c>
      <c r="E49" s="1643">
        <f t="shared" si="4"/>
        <v>48.237191699052559</v>
      </c>
      <c r="F49" s="1663">
        <v>196767</v>
      </c>
      <c r="G49" s="1643">
        <f t="shared" si="5"/>
        <v>45.314161644806816</v>
      </c>
      <c r="H49" s="1663">
        <v>114343</v>
      </c>
      <c r="I49" s="1643">
        <f t="shared" si="6"/>
        <v>43.043184547638113</v>
      </c>
      <c r="J49" s="1645">
        <v>500291</v>
      </c>
      <c r="K49" s="1646">
        <f t="shared" si="7"/>
        <v>47.342023419645173</v>
      </c>
      <c r="L49" s="1819">
        <v>28326</v>
      </c>
      <c r="M49" s="1647" t="e">
        <f t="shared" si="2"/>
        <v>#DIV/0!</v>
      </c>
      <c r="X49" s="54"/>
      <c r="Y49" s="54"/>
    </row>
    <row r="50" spans="1:25" ht="21" customHeight="1">
      <c r="A50" s="1007">
        <v>5</v>
      </c>
      <c r="B50" s="1662">
        <v>96881</v>
      </c>
      <c r="C50" s="1649">
        <f t="shared" si="3"/>
        <v>59.165735690346331</v>
      </c>
      <c r="D50" s="1650">
        <v>139735</v>
      </c>
      <c r="E50" s="1649">
        <f t="shared" si="4"/>
        <v>43.966165607195485</v>
      </c>
      <c r="F50" s="1650">
        <v>234231</v>
      </c>
      <c r="G50" s="1649">
        <f t="shared" si="5"/>
        <v>50.212591305240075</v>
      </c>
      <c r="H50" s="1650">
        <v>138152</v>
      </c>
      <c r="I50" s="1649">
        <f t="shared" si="6"/>
        <v>38.219727666556615</v>
      </c>
      <c r="J50" s="1651">
        <v>608999</v>
      </c>
      <c r="K50" s="1652">
        <f t="shared" si="7"/>
        <v>47.167682020622848</v>
      </c>
      <c r="L50" s="1662">
        <v>27069</v>
      </c>
      <c r="M50" s="1654" t="e">
        <f t="shared" si="2"/>
        <v>#DIV/0!</v>
      </c>
      <c r="X50" s="54"/>
      <c r="Y50" s="54"/>
    </row>
    <row r="51" spans="1:25" ht="21" customHeight="1">
      <c r="A51" s="1007">
        <v>6</v>
      </c>
      <c r="B51" s="1662">
        <v>91754</v>
      </c>
      <c r="C51" s="1649">
        <f t="shared" si="3"/>
        <v>63.878619014449271</v>
      </c>
      <c r="D51" s="1650">
        <v>127922</v>
      </c>
      <c r="E51" s="1649">
        <f t="shared" si="4"/>
        <v>49.990033651083991</v>
      </c>
      <c r="F51" s="1650">
        <v>208439</v>
      </c>
      <c r="G51" s="1649">
        <f t="shared" si="5"/>
        <v>37.523587084174558</v>
      </c>
      <c r="H51" s="1650">
        <v>123874</v>
      </c>
      <c r="I51" s="1649">
        <f t="shared" si="6"/>
        <v>44.569061095874417</v>
      </c>
      <c r="J51" s="1651">
        <v>551989</v>
      </c>
      <c r="K51" s="1652">
        <f t="shared" si="7"/>
        <v>45.825528958304162</v>
      </c>
      <c r="L51" s="1662">
        <v>29485</v>
      </c>
      <c r="M51" s="1654" t="e">
        <f t="shared" si="2"/>
        <v>#DIV/0!</v>
      </c>
      <c r="X51" s="54"/>
      <c r="Y51" s="54"/>
    </row>
    <row r="52" spans="1:25" ht="21" customHeight="1">
      <c r="A52" s="1434">
        <v>7</v>
      </c>
      <c r="B52" s="1819">
        <v>82037</v>
      </c>
      <c r="C52" s="1643">
        <f t="shared" si="3"/>
        <v>27.353027927410455</v>
      </c>
      <c r="D52" s="1663">
        <v>129645</v>
      </c>
      <c r="E52" s="1643">
        <f t="shared" si="4"/>
        <v>25.862822193097411</v>
      </c>
      <c r="F52" s="1663">
        <v>214623</v>
      </c>
      <c r="G52" s="1643">
        <f t="shared" si="5"/>
        <v>26.535388969135987</v>
      </c>
      <c r="H52" s="1663">
        <v>129449</v>
      </c>
      <c r="I52" s="1643">
        <f t="shared" si="6"/>
        <v>24.273028368453886</v>
      </c>
      <c r="J52" s="1645">
        <v>555754</v>
      </c>
      <c r="K52" s="1646">
        <f t="shared" si="7"/>
        <v>25.963617571996501</v>
      </c>
      <c r="L52" s="1819">
        <v>31856</v>
      </c>
      <c r="M52" s="1647" t="e">
        <f t="shared" si="2"/>
        <v>#DIV/0!</v>
      </c>
      <c r="X52" s="54"/>
      <c r="Y52" s="54"/>
    </row>
    <row r="53" spans="1:25" ht="21" customHeight="1">
      <c r="A53" s="1007">
        <v>8</v>
      </c>
      <c r="B53" s="1662">
        <v>105001</v>
      </c>
      <c r="C53" s="1649">
        <f t="shared" si="3"/>
        <v>30.364769566944783</v>
      </c>
      <c r="D53" s="1650">
        <v>160559</v>
      </c>
      <c r="E53" s="1649">
        <f t="shared" si="4"/>
        <v>24.979761497026498</v>
      </c>
      <c r="F53" s="1650">
        <v>262226</v>
      </c>
      <c r="G53" s="1649">
        <f t="shared" si="5"/>
        <v>31.597938403015103</v>
      </c>
      <c r="H53" s="1650">
        <v>156914</v>
      </c>
      <c r="I53" s="1649">
        <f t="shared" si="6"/>
        <v>24.758694165725824</v>
      </c>
      <c r="J53" s="1651">
        <v>684700</v>
      </c>
      <c r="K53" s="1652">
        <f t="shared" si="7"/>
        <v>28.209209267314428</v>
      </c>
      <c r="L53" s="1662">
        <v>34383</v>
      </c>
      <c r="M53" s="1654">
        <f t="shared" si="2"/>
        <v>1146000</v>
      </c>
      <c r="X53" s="54"/>
      <c r="Y53" s="54"/>
    </row>
    <row r="54" spans="1:25" ht="21" customHeight="1" thickBot="1">
      <c r="A54" s="1007">
        <v>9</v>
      </c>
      <c r="B54" s="1662">
        <v>81003</v>
      </c>
      <c r="C54" s="1649">
        <f t="shared" si="3"/>
        <v>31.130105385848196</v>
      </c>
      <c r="D54" s="1650">
        <v>128822</v>
      </c>
      <c r="E54" s="1649">
        <f t="shared" si="4"/>
        <v>27.542746255061722</v>
      </c>
      <c r="F54" s="1650">
        <v>220121</v>
      </c>
      <c r="G54" s="1649">
        <f t="shared" si="5"/>
        <v>34.370879523367684</v>
      </c>
      <c r="H54" s="1650">
        <v>129108</v>
      </c>
      <c r="I54" s="1649">
        <f t="shared" si="6"/>
        <v>33.762950683796113</v>
      </c>
      <c r="J54" s="1651">
        <v>559054</v>
      </c>
      <c r="K54" s="1652">
        <f t="shared" si="7"/>
        <v>32.12908166159314</v>
      </c>
      <c r="L54" s="1662">
        <v>29141</v>
      </c>
      <c r="M54" s="1654" t="e">
        <f t="shared" si="2"/>
        <v>#DIV/0!</v>
      </c>
      <c r="X54" s="54"/>
      <c r="Y54" s="54"/>
    </row>
    <row r="55" spans="1:25" ht="19.8" customHeight="1" thickBot="1">
      <c r="A55" s="1158" t="s">
        <v>430</v>
      </c>
      <c r="B55" s="2705" t="s">
        <v>57</v>
      </c>
      <c r="C55" s="2706"/>
      <c r="D55" s="2706"/>
      <c r="E55" s="2706"/>
      <c r="F55" s="2706"/>
      <c r="G55" s="2706"/>
      <c r="H55" s="2706"/>
      <c r="I55" s="2706"/>
      <c r="J55" s="2706"/>
      <c r="K55" s="2706"/>
      <c r="L55" s="2706"/>
      <c r="M55" s="2707"/>
      <c r="X55" s="54"/>
      <c r="Y55" s="54"/>
    </row>
    <row r="56" spans="1:25">
      <c r="X56" s="54"/>
      <c r="Y56" s="54"/>
    </row>
    <row r="57" spans="1:25">
      <c r="X57" s="54"/>
      <c r="Y57" s="54"/>
    </row>
    <row r="58" spans="1:25">
      <c r="X58" s="54"/>
      <c r="Y58" s="54"/>
    </row>
    <row r="59" spans="1:25">
      <c r="X59" s="54"/>
      <c r="Y59" s="54"/>
    </row>
    <row r="60" spans="1:25">
      <c r="X60" s="54"/>
      <c r="Y60" s="54"/>
    </row>
    <row r="61" spans="1:25">
      <c r="X61" s="54"/>
      <c r="Y61" s="54"/>
    </row>
    <row r="62" spans="1:25">
      <c r="X62" s="54"/>
      <c r="Y62" s="54"/>
    </row>
    <row r="63" spans="1:25">
      <c r="X63" s="54"/>
      <c r="Y63" s="54"/>
    </row>
    <row r="64" spans="1:25">
      <c r="X64" s="54"/>
      <c r="Y64" s="54"/>
    </row>
    <row r="65" spans="4:25">
      <c r="X65" s="54"/>
      <c r="Y65" s="54"/>
    </row>
    <row r="66" spans="4:25">
      <c r="X66" s="54"/>
      <c r="Y66" s="54"/>
    </row>
    <row r="67" spans="4:25">
      <c r="X67" s="54"/>
      <c r="Y67" s="54"/>
    </row>
    <row r="68" spans="4:25">
      <c r="X68" s="54"/>
      <c r="Y68" s="54"/>
    </row>
    <row r="69" spans="4:25">
      <c r="X69" s="54"/>
      <c r="Y69" s="54"/>
    </row>
    <row r="70" spans="4:25">
      <c r="X70" s="54"/>
      <c r="Y70" s="54"/>
    </row>
    <row r="71" spans="4:25">
      <c r="X71" s="54"/>
      <c r="Y71" s="54"/>
    </row>
    <row r="72" spans="4:25">
      <c r="X72" s="54"/>
      <c r="Y72" s="54"/>
    </row>
    <row r="73" spans="4:25">
      <c r="X73" s="54"/>
      <c r="Y73" s="54"/>
    </row>
    <row r="74" spans="4:25">
      <c r="X74" s="54"/>
      <c r="Y74" s="54"/>
    </row>
    <row r="75" spans="4:25">
      <c r="X75" s="54"/>
      <c r="Y75" s="54"/>
    </row>
    <row r="76" spans="4:25">
      <c r="X76" s="54"/>
      <c r="Y76" s="54"/>
    </row>
    <row r="77" spans="4:25">
      <c r="D77" s="11"/>
      <c r="E77" s="11"/>
      <c r="J77" s="11"/>
      <c r="K77" s="11"/>
      <c r="X77" s="54"/>
      <c r="Y77" s="54"/>
    </row>
    <row r="78" spans="4:25">
      <c r="D78" s="11"/>
      <c r="E78" s="11"/>
      <c r="X78" s="54"/>
      <c r="Y78" s="54"/>
    </row>
    <row r="79" spans="4:25">
      <c r="X79" s="54"/>
      <c r="Y79" s="54"/>
    </row>
  </sheetData>
  <mergeCells count="8">
    <mergeCell ref="B55:M55"/>
    <mergeCell ref="B4:K4"/>
    <mergeCell ref="L4:M5"/>
    <mergeCell ref="B5:C5"/>
    <mergeCell ref="D5:E5"/>
    <mergeCell ref="F5:G5"/>
    <mergeCell ref="H5:I5"/>
    <mergeCell ref="J5:K5"/>
  </mergeCells>
  <phoneticPr fontId="3"/>
  <printOptions horizontalCentered="1"/>
  <pageMargins left="0.70866141732283472" right="0.70866141732283472" top="0.74803149606299213" bottom="0.74803149606299213" header="0.31496062992125984" footer="0.31496062992125984"/>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W79"/>
  <sheetViews>
    <sheetView zoomScaleNormal="100" zoomScaleSheetLayoutView="100" workbookViewId="0">
      <selection activeCell="G10" sqref="G10"/>
    </sheetView>
  </sheetViews>
  <sheetFormatPr defaultColWidth="9" defaultRowHeight="13.2"/>
  <cols>
    <col min="1" max="1" width="13.109375" style="3" customWidth="1"/>
    <col min="2" max="9" width="13.88671875" style="3" customWidth="1"/>
    <col min="10" max="11" width="13.88671875" style="16" customWidth="1"/>
    <col min="12" max="12" width="4.6640625" style="3" customWidth="1"/>
    <col min="13" max="13" width="13.21875" style="3" customWidth="1"/>
    <col min="14" max="14" width="5.77734375" style="3" customWidth="1"/>
    <col min="15" max="17" width="9" style="3" customWidth="1"/>
    <col min="18" max="18" width="9.33203125" style="3" bestFit="1" customWidth="1"/>
    <col min="19" max="19" width="9.109375" style="3" bestFit="1" customWidth="1"/>
    <col min="20" max="16384" width="9" style="3"/>
  </cols>
  <sheetData>
    <row r="1" spans="1:16" s="80" customFormat="1" ht="12.75" customHeight="1">
      <c r="A1" s="1334"/>
      <c r="B1" s="1334"/>
      <c r="C1" s="1334"/>
      <c r="J1" s="1285"/>
      <c r="K1" s="1285"/>
    </row>
    <row r="2" spans="1:16" s="80" customFormat="1" ht="15" customHeight="1">
      <c r="A2" s="1331" t="s">
        <v>49</v>
      </c>
      <c r="B2" s="1334"/>
      <c r="C2" s="1334"/>
      <c r="J2" s="1285"/>
      <c r="K2" s="1285"/>
    </row>
    <row r="3" spans="1:16" s="80" customFormat="1" ht="15" customHeight="1" thickBot="1">
      <c r="A3" s="1332" t="s">
        <v>87</v>
      </c>
      <c r="J3" s="1285"/>
      <c r="K3" s="1642" t="s">
        <v>431</v>
      </c>
    </row>
    <row r="4" spans="1:16" ht="15.75" customHeight="1">
      <c r="A4" s="1421"/>
      <c r="B4" s="2708" t="s">
        <v>54</v>
      </c>
      <c r="C4" s="2708"/>
      <c r="D4" s="2720" t="s">
        <v>55</v>
      </c>
      <c r="E4" s="2708"/>
      <c r="F4" s="2721" t="s">
        <v>52</v>
      </c>
      <c r="G4" s="2721"/>
      <c r="H4" s="2721" t="s">
        <v>53</v>
      </c>
      <c r="I4" s="2721"/>
      <c r="J4" s="2720" t="s">
        <v>31</v>
      </c>
      <c r="K4" s="2722"/>
    </row>
    <row r="5" spans="1:16" ht="13.8" thickBot="1">
      <c r="A5" s="1422"/>
      <c r="B5" s="1407" t="s">
        <v>88</v>
      </c>
      <c r="C5" s="1665" t="s">
        <v>127</v>
      </c>
      <c r="D5" s="1666" t="s">
        <v>88</v>
      </c>
      <c r="E5" s="1665" t="s">
        <v>127</v>
      </c>
      <c r="F5" s="1666" t="s">
        <v>88</v>
      </c>
      <c r="G5" s="1665" t="s">
        <v>127</v>
      </c>
      <c r="H5" s="1666" t="s">
        <v>88</v>
      </c>
      <c r="I5" s="1665" t="s">
        <v>127</v>
      </c>
      <c r="J5" s="1667" t="s">
        <v>88</v>
      </c>
      <c r="K5" s="1668" t="s">
        <v>127</v>
      </c>
    </row>
    <row r="6" spans="1:16" ht="15" hidden="1" customHeight="1">
      <c r="A6" s="1690" t="s">
        <v>434</v>
      </c>
      <c r="B6" s="129">
        <f>SUM(B12:B23)</f>
        <v>242658</v>
      </c>
      <c r="C6" s="1669">
        <v>-77.2</v>
      </c>
      <c r="D6" s="1664">
        <f>SUM(D12:D23)</f>
        <v>397757</v>
      </c>
      <c r="E6" s="1669">
        <v>-74.900000000000006</v>
      </c>
      <c r="F6" s="1664">
        <f>SUM(F12:F23)</f>
        <v>442335</v>
      </c>
      <c r="G6" s="1669">
        <v>-75.599999999999994</v>
      </c>
      <c r="H6" s="1663">
        <f>SUM(H12:H23)</f>
        <v>314123</v>
      </c>
      <c r="I6" s="1669">
        <v>-70.400000000000006</v>
      </c>
      <c r="J6" s="1664">
        <f t="shared" ref="J6:J7" si="0">SUM(B6,D6,F6,H6)</f>
        <v>1396873</v>
      </c>
      <c r="K6" s="1438">
        <v>-74.7</v>
      </c>
      <c r="L6" s="11"/>
      <c r="O6" s="16"/>
      <c r="P6" s="61"/>
    </row>
    <row r="7" spans="1:16" ht="15" hidden="1" customHeight="1">
      <c r="A7" s="2242" t="s">
        <v>435</v>
      </c>
      <c r="B7" s="1670">
        <f>SUM(B24:B35)</f>
        <v>370479</v>
      </c>
      <c r="C7" s="1671">
        <f>(B7/B6-1)*100</f>
        <v>52.675370274213094</v>
      </c>
      <c r="D7" s="1651">
        <f>SUM(D24:D35)</f>
        <v>633029</v>
      </c>
      <c r="E7" s="1671">
        <f>(D7/D6-1)*100</f>
        <v>59.149681840922973</v>
      </c>
      <c r="F7" s="1651">
        <f>SUM(F24:F35)</f>
        <v>707333</v>
      </c>
      <c r="G7" s="1671">
        <f>(F7/F6-1)*100</f>
        <v>59.908892581414541</v>
      </c>
      <c r="H7" s="1650">
        <f>SUM(H24:H35)</f>
        <v>484506</v>
      </c>
      <c r="I7" s="1671">
        <f>(H7/H6-1)*100</f>
        <v>54.240854697045428</v>
      </c>
      <c r="J7" s="1651">
        <f t="shared" si="0"/>
        <v>2195347</v>
      </c>
      <c r="K7" s="1672">
        <f>(J7/J6-1)*100</f>
        <v>57.161531506443318</v>
      </c>
      <c r="L7" s="11"/>
      <c r="O7" s="16"/>
      <c r="P7" s="61"/>
    </row>
    <row r="8" spans="1:16" ht="15" hidden="1" customHeight="1" thickBot="1">
      <c r="A8" s="1933" t="s">
        <v>454</v>
      </c>
      <c r="B8" s="2243">
        <f>SUM(B36:B47)</f>
        <v>779125</v>
      </c>
      <c r="C8" s="2244">
        <f>(B8/B7-1)*100</f>
        <v>110.3020684033373</v>
      </c>
      <c r="D8" s="2245">
        <f>SUM(D36:D47)</f>
        <v>1243783</v>
      </c>
      <c r="E8" s="2244">
        <f>(D8/D7-1)*100</f>
        <v>96.481203862698223</v>
      </c>
      <c r="F8" s="2245">
        <f>SUM(F36:F47)</f>
        <v>1451752</v>
      </c>
      <c r="G8" s="2244">
        <f>(F8/F7-1)*100</f>
        <v>105.24307504386195</v>
      </c>
      <c r="H8" s="2246">
        <f>SUM(H36:H47)</f>
        <v>887948</v>
      </c>
      <c r="I8" s="2244">
        <f>(H8/H7-1)*100</f>
        <v>83.268731450178123</v>
      </c>
      <c r="J8" s="2245">
        <f>SUM(B8,D8,F8,H8)</f>
        <v>4362608</v>
      </c>
      <c r="K8" s="2247">
        <f>(J8/J7-1)*100</f>
        <v>98.720657827669172</v>
      </c>
      <c r="L8" s="11"/>
      <c r="O8" s="16"/>
      <c r="P8" s="61"/>
    </row>
    <row r="9" spans="1:16" ht="12" hidden="1" customHeight="1" thickTop="1">
      <c r="A9" s="1007" t="s">
        <v>323</v>
      </c>
      <c r="B9" s="155">
        <v>84403</v>
      </c>
      <c r="C9" s="2119">
        <v>-1.6809169908906685</v>
      </c>
      <c r="D9" s="2179">
        <v>128796</v>
      </c>
      <c r="E9" s="2119">
        <v>3.2490801087034837</v>
      </c>
      <c r="F9" s="2179">
        <v>148716</v>
      </c>
      <c r="G9" s="2119">
        <v>2.1492303571060578</v>
      </c>
      <c r="H9" s="2178">
        <v>90300</v>
      </c>
      <c r="I9" s="2119">
        <v>2.3832739971427985</v>
      </c>
      <c r="J9" s="2179">
        <f t="shared" ref="J9:J35" si="1">SUM(B9,D9,F9,H9)</f>
        <v>452215</v>
      </c>
      <c r="K9" s="2121">
        <v>1.7645046739908299</v>
      </c>
      <c r="L9" s="11"/>
      <c r="O9" s="16"/>
      <c r="P9" s="61"/>
    </row>
    <row r="10" spans="1:16" ht="12" hidden="1" customHeight="1">
      <c r="A10" s="1007">
        <v>2</v>
      </c>
      <c r="B10" s="1670">
        <v>76040</v>
      </c>
      <c r="C10" s="1671">
        <v>-6.53539338962843</v>
      </c>
      <c r="D10" s="1651">
        <v>119062</v>
      </c>
      <c r="E10" s="1671">
        <v>-0.74858286095365045</v>
      </c>
      <c r="F10" s="1651">
        <v>137889</v>
      </c>
      <c r="G10" s="1671">
        <v>-3.1004701302169368</v>
      </c>
      <c r="H10" s="1650">
        <v>81376</v>
      </c>
      <c r="I10" s="1671">
        <v>-4.0071720948887002</v>
      </c>
      <c r="J10" s="1651">
        <f t="shared" si="1"/>
        <v>414367</v>
      </c>
      <c r="K10" s="1672">
        <v>-3.2736448711574218</v>
      </c>
      <c r="L10" s="11"/>
      <c r="O10" s="16"/>
      <c r="P10" s="61"/>
    </row>
    <row r="11" spans="1:16" ht="12" hidden="1" customHeight="1">
      <c r="A11" s="1007">
        <v>3</v>
      </c>
      <c r="B11" s="1670">
        <v>36102</v>
      </c>
      <c r="C11" s="1671">
        <v>-64.902831922071101</v>
      </c>
      <c r="D11" s="1651">
        <v>67789</v>
      </c>
      <c r="E11" s="1671">
        <v>-54.095507672305217</v>
      </c>
      <c r="F11" s="1651">
        <v>75322</v>
      </c>
      <c r="G11" s="1671">
        <v>-57.139849435811065</v>
      </c>
      <c r="H11" s="1650">
        <v>43258</v>
      </c>
      <c r="I11" s="1671">
        <v>-57.059757792336704</v>
      </c>
      <c r="J11" s="1651">
        <f t="shared" si="1"/>
        <v>222471</v>
      </c>
      <c r="K11" s="1672">
        <v>-57.786670613415914</v>
      </c>
      <c r="L11" s="11"/>
      <c r="O11" s="16"/>
      <c r="P11" s="61"/>
    </row>
    <row r="12" spans="1:16" ht="12" hidden="1" customHeight="1">
      <c r="A12" s="1434" t="s">
        <v>424</v>
      </c>
      <c r="B12" s="296">
        <v>5857</v>
      </c>
      <c r="C12" s="1673">
        <v>-93.314690103869424</v>
      </c>
      <c r="D12" s="1645">
        <v>8923</v>
      </c>
      <c r="E12" s="1673">
        <v>-93.114225302115969</v>
      </c>
      <c r="F12" s="1645">
        <v>10509</v>
      </c>
      <c r="G12" s="1673">
        <v>-92.963461422573971</v>
      </c>
      <c r="H12" s="1644">
        <v>8257</v>
      </c>
      <c r="I12" s="1673">
        <v>-89.862367862097756</v>
      </c>
      <c r="J12" s="1645">
        <f t="shared" si="1"/>
        <v>33546</v>
      </c>
      <c r="K12" s="1674">
        <v>-92.511953285088637</v>
      </c>
      <c r="L12" s="11"/>
      <c r="O12" s="140"/>
      <c r="P12" s="61"/>
    </row>
    <row r="13" spans="1:16" ht="12" hidden="1" customHeight="1">
      <c r="A13" s="1007">
        <v>5</v>
      </c>
      <c r="B13" s="1670">
        <v>3247</v>
      </c>
      <c r="C13" s="1671">
        <v>-96.781356251424938</v>
      </c>
      <c r="D13" s="1651">
        <v>4617</v>
      </c>
      <c r="E13" s="1671">
        <v>-96.702543262603825</v>
      </c>
      <c r="F13" s="1651">
        <v>5508</v>
      </c>
      <c r="G13" s="1671">
        <v>-96.609355666771307</v>
      </c>
      <c r="H13" s="1650">
        <v>5183</v>
      </c>
      <c r="I13" s="1671">
        <v>-94.35046107562512</v>
      </c>
      <c r="J13" s="1651">
        <f t="shared" si="1"/>
        <v>18555</v>
      </c>
      <c r="K13" s="1672">
        <v>-96.252173860351817</v>
      </c>
      <c r="L13" s="11"/>
      <c r="O13" s="140"/>
      <c r="P13" s="61"/>
    </row>
    <row r="14" spans="1:16" ht="12" hidden="1" customHeight="1">
      <c r="A14" s="1007">
        <v>6</v>
      </c>
      <c r="B14" s="1670">
        <v>11117</v>
      </c>
      <c r="C14" s="1671">
        <v>-87.837246449749458</v>
      </c>
      <c r="D14" s="1651">
        <v>17526</v>
      </c>
      <c r="E14" s="1671">
        <v>-86.353549431981875</v>
      </c>
      <c r="F14" s="1651">
        <v>22301</v>
      </c>
      <c r="G14" s="1671">
        <v>-84.589178356713418</v>
      </c>
      <c r="H14" s="1650">
        <v>15069</v>
      </c>
      <c r="I14" s="1671">
        <v>-81.803581563281128</v>
      </c>
      <c r="J14" s="1651">
        <f t="shared" si="1"/>
        <v>66013</v>
      </c>
      <c r="K14" s="1672">
        <v>-85.243677266773062</v>
      </c>
      <c r="L14" s="11"/>
      <c r="O14" s="140"/>
      <c r="P14" s="61"/>
    </row>
    <row r="15" spans="1:16" ht="12" hidden="1" customHeight="1">
      <c r="A15" s="1434" t="s">
        <v>450</v>
      </c>
      <c r="B15" s="296">
        <v>19094</v>
      </c>
      <c r="C15" s="1673">
        <v>-79.102778781013669</v>
      </c>
      <c r="D15" s="1645">
        <v>32997</v>
      </c>
      <c r="E15" s="1673">
        <v>-75.88114903881295</v>
      </c>
      <c r="F15" s="1645">
        <v>36543</v>
      </c>
      <c r="G15" s="1673">
        <v>-76.572747379555722</v>
      </c>
      <c r="H15" s="1644">
        <v>25584</v>
      </c>
      <c r="I15" s="1673">
        <v>-71.804846868490941</v>
      </c>
      <c r="J15" s="1645">
        <f t="shared" si="1"/>
        <v>114218</v>
      </c>
      <c r="K15" s="1674">
        <v>-75.949295122182335</v>
      </c>
      <c r="L15" s="11"/>
      <c r="O15" s="140"/>
      <c r="P15" s="61"/>
    </row>
    <row r="16" spans="1:16" ht="12" hidden="1" customHeight="1">
      <c r="A16" s="1007">
        <v>8</v>
      </c>
      <c r="B16" s="1670">
        <v>18765</v>
      </c>
      <c r="C16" s="1671">
        <v>-82.52435321946767</v>
      </c>
      <c r="D16" s="1651">
        <v>36570</v>
      </c>
      <c r="E16" s="1671">
        <v>-77.05512542194225</v>
      </c>
      <c r="F16" s="1651">
        <v>36544</v>
      </c>
      <c r="G16" s="1671">
        <v>-80.142907599097995</v>
      </c>
      <c r="H16" s="1650">
        <v>31205</v>
      </c>
      <c r="I16" s="1671">
        <v>-73.02682191046685</v>
      </c>
      <c r="J16" s="1651">
        <f t="shared" si="1"/>
        <v>123084</v>
      </c>
      <c r="K16" s="1672">
        <v>-78.272290126464299</v>
      </c>
      <c r="L16" s="11"/>
      <c r="O16" s="16"/>
      <c r="P16" s="61"/>
    </row>
    <row r="17" spans="1:16" ht="12" hidden="1" customHeight="1">
      <c r="A17" s="1007">
        <v>9</v>
      </c>
      <c r="B17" s="1670">
        <v>24470</v>
      </c>
      <c r="C17" s="1671">
        <v>-74.755759132596751</v>
      </c>
      <c r="D17" s="1651">
        <v>41546</v>
      </c>
      <c r="E17" s="1671">
        <v>-71.886968643001168</v>
      </c>
      <c r="F17" s="1651">
        <v>42222</v>
      </c>
      <c r="G17" s="1671">
        <v>-73.918200181612647</v>
      </c>
      <c r="H17" s="1650">
        <v>30833</v>
      </c>
      <c r="I17" s="1671">
        <v>-67.192304827571519</v>
      </c>
      <c r="J17" s="1651">
        <f t="shared" si="1"/>
        <v>139071</v>
      </c>
      <c r="K17" s="1672">
        <v>-72.217971588900056</v>
      </c>
      <c r="L17" s="11"/>
      <c r="O17" s="16"/>
      <c r="P17" s="61"/>
    </row>
    <row r="18" spans="1:16" ht="12" hidden="1" customHeight="1">
      <c r="A18" s="1434" t="s">
        <v>451</v>
      </c>
      <c r="B18" s="296">
        <v>31529</v>
      </c>
      <c r="C18" s="1673">
        <v>-66.921261081676548</v>
      </c>
      <c r="D18" s="1645">
        <v>51865</v>
      </c>
      <c r="E18" s="1673">
        <v>-64.299972466960355</v>
      </c>
      <c r="F18" s="1645">
        <v>59010</v>
      </c>
      <c r="G18" s="1673">
        <v>-64.327598505640111</v>
      </c>
      <c r="H18" s="1644">
        <v>41305</v>
      </c>
      <c r="I18" s="1673">
        <v>-56.76408399103984</v>
      </c>
      <c r="J18" s="1645">
        <f t="shared" si="1"/>
        <v>183709</v>
      </c>
      <c r="K18" s="1674">
        <v>-63.371820612460148</v>
      </c>
      <c r="L18" s="11"/>
      <c r="O18" s="16"/>
      <c r="P18" s="61"/>
    </row>
    <row r="19" spans="1:16" ht="12" hidden="1" customHeight="1">
      <c r="A19" s="1007">
        <v>11</v>
      </c>
      <c r="B19" s="1670">
        <v>43839</v>
      </c>
      <c r="C19" s="1671">
        <v>-57.837385550511655</v>
      </c>
      <c r="D19" s="1651">
        <v>71549</v>
      </c>
      <c r="E19" s="1671">
        <v>-51.063553293937403</v>
      </c>
      <c r="F19" s="1651">
        <v>75034</v>
      </c>
      <c r="G19" s="1671">
        <v>-57.26409076411354</v>
      </c>
      <c r="H19" s="1650">
        <v>50932</v>
      </c>
      <c r="I19" s="1671">
        <v>-51.743348745546882</v>
      </c>
      <c r="J19" s="1651">
        <f t="shared" si="1"/>
        <v>241354</v>
      </c>
      <c r="K19" s="1672">
        <v>-54.573276316383847</v>
      </c>
      <c r="L19" s="11"/>
      <c r="O19" s="16"/>
      <c r="P19" s="61"/>
    </row>
    <row r="20" spans="1:16" ht="12" hidden="1" customHeight="1">
      <c r="A20" s="1007">
        <v>12</v>
      </c>
      <c r="B20" s="1670">
        <v>34361</v>
      </c>
      <c r="C20" s="1671">
        <v>-63.579029933011114</v>
      </c>
      <c r="D20" s="1651">
        <v>51975</v>
      </c>
      <c r="E20" s="1671">
        <v>-62.318388771278599</v>
      </c>
      <c r="F20" s="1651">
        <v>55352</v>
      </c>
      <c r="G20" s="1671">
        <v>-64.112372517618994</v>
      </c>
      <c r="H20" s="1650">
        <v>36228</v>
      </c>
      <c r="I20" s="1671">
        <v>-59.150721075242153</v>
      </c>
      <c r="J20" s="1651">
        <f t="shared" si="1"/>
        <v>177916</v>
      </c>
      <c r="K20" s="1672">
        <v>-62.559764309764311</v>
      </c>
      <c r="L20" s="11"/>
      <c r="O20" s="16"/>
      <c r="P20" s="61"/>
    </row>
    <row r="21" spans="1:16" ht="12" hidden="1" customHeight="1">
      <c r="A21" s="1434" t="s">
        <v>432</v>
      </c>
      <c r="B21" s="129">
        <v>13792</v>
      </c>
      <c r="C21" s="1669">
        <f>($B21/$B9-1)*100</f>
        <v>-83.659348601353031</v>
      </c>
      <c r="D21" s="1664">
        <v>23039</v>
      </c>
      <c r="E21" s="1669">
        <f>($D21/$D9-1)*100</f>
        <v>-82.112022112487963</v>
      </c>
      <c r="F21" s="1664">
        <v>26987</v>
      </c>
      <c r="G21" s="1669">
        <f>($F21/$F9-1)*100</f>
        <v>-81.853331181580998</v>
      </c>
      <c r="H21" s="1663">
        <v>19080</v>
      </c>
      <c r="I21" s="1669">
        <f>($H21/$H9-1)*100</f>
        <v>-78.870431893687709</v>
      </c>
      <c r="J21" s="1664">
        <f t="shared" si="1"/>
        <v>82898</v>
      </c>
      <c r="K21" s="1438">
        <f>($J21/$J9-1)*100</f>
        <v>-81.668454164501398</v>
      </c>
      <c r="L21" s="11"/>
      <c r="O21" s="16"/>
      <c r="P21" s="61"/>
    </row>
    <row r="22" spans="1:16" ht="12" hidden="1" customHeight="1">
      <c r="A22" s="1007">
        <v>2</v>
      </c>
      <c r="B22" s="1675">
        <v>12484</v>
      </c>
      <c r="C22" s="1671">
        <f>($B22/$B10-1)*100</f>
        <v>-83.582325092056806</v>
      </c>
      <c r="D22" s="1676">
        <v>15675</v>
      </c>
      <c r="E22" s="1671">
        <f>($D22/$D10-1)*100</f>
        <v>-86.834590381481917</v>
      </c>
      <c r="F22" s="1676">
        <v>22308</v>
      </c>
      <c r="G22" s="1671">
        <f>($F22/$F10-1)*100</f>
        <v>-83.821769684311292</v>
      </c>
      <c r="H22" s="1677">
        <v>16242</v>
      </c>
      <c r="I22" s="1671">
        <f>($H22/$H10-1)*100</f>
        <v>-80.040798269760131</v>
      </c>
      <c r="J22" s="1676">
        <f t="shared" si="1"/>
        <v>66709</v>
      </c>
      <c r="K22" s="1672">
        <f>($J22/$J10-1)*100</f>
        <v>-83.900986323717859</v>
      </c>
      <c r="L22" s="11"/>
      <c r="O22" s="16"/>
      <c r="P22" s="61"/>
    </row>
    <row r="23" spans="1:16" ht="12" hidden="1" customHeight="1">
      <c r="A23" s="1007">
        <v>3</v>
      </c>
      <c r="B23" s="152">
        <v>24103</v>
      </c>
      <c r="C23" s="1671">
        <f>($B23/$B11-1)*100</f>
        <v>-33.236385795800786</v>
      </c>
      <c r="D23" s="153">
        <v>41475</v>
      </c>
      <c r="E23" s="1671">
        <f>($D23/$D11-1)*100</f>
        <v>-38.817507265190521</v>
      </c>
      <c r="F23" s="153">
        <v>50017</v>
      </c>
      <c r="G23" s="1671">
        <f>($F23/$F11-1)*100</f>
        <v>-33.595762194312414</v>
      </c>
      <c r="H23" s="153">
        <v>34205</v>
      </c>
      <c r="I23" s="1671">
        <f>($H23/$H11-1)*100</f>
        <v>-20.927920847010959</v>
      </c>
      <c r="J23" s="154">
        <f t="shared" si="1"/>
        <v>149800</v>
      </c>
      <c r="K23" s="1672">
        <f>($J23/$J11-1)*100</f>
        <v>-32.665381105851999</v>
      </c>
      <c r="L23" s="11"/>
      <c r="O23" s="16"/>
      <c r="P23" s="61"/>
    </row>
    <row r="24" spans="1:16" ht="12" hidden="1" customHeight="1">
      <c r="A24" s="1434">
        <v>4</v>
      </c>
      <c r="B24" s="155">
        <v>22511</v>
      </c>
      <c r="C24" s="1673">
        <f t="shared" ref="C24:C53" si="2">($B24/$B12-1)*100</f>
        <v>284.34352057367255</v>
      </c>
      <c r="D24" s="297">
        <v>38871</v>
      </c>
      <c r="E24" s="1673">
        <f t="shared" ref="E24:E53" si="3">($D24/$D12-1)*100</f>
        <v>335.62703126751092</v>
      </c>
      <c r="F24" s="297">
        <v>41131</v>
      </c>
      <c r="G24" s="1673">
        <f t="shared" ref="G24:G53" si="4">($F24/$F12-1)*100</f>
        <v>291.38833380911603</v>
      </c>
      <c r="H24" s="297">
        <v>31342</v>
      </c>
      <c r="I24" s="1673">
        <f t="shared" ref="I24:I53" si="5">($H24/$H12-1)*100</f>
        <v>279.5809616083323</v>
      </c>
      <c r="J24" s="297">
        <f t="shared" si="1"/>
        <v>133855</v>
      </c>
      <c r="K24" s="1674">
        <f t="shared" ref="K24:K53" si="6">($J24/$J12-1)*100</f>
        <v>299.0192571394503</v>
      </c>
      <c r="L24" s="11"/>
      <c r="O24" s="16"/>
      <c r="P24" s="61"/>
    </row>
    <row r="25" spans="1:16" ht="12" hidden="1" customHeight="1">
      <c r="A25" s="1007">
        <v>5</v>
      </c>
      <c r="B25" s="1670">
        <v>17703</v>
      </c>
      <c r="C25" s="1671">
        <f t="shared" si="2"/>
        <v>445.21096396673852</v>
      </c>
      <c r="D25" s="1651">
        <v>31966</v>
      </c>
      <c r="E25" s="1671">
        <f t="shared" si="3"/>
        <v>592.35434264674029</v>
      </c>
      <c r="F25" s="1651">
        <v>33497</v>
      </c>
      <c r="G25" s="1671">
        <f t="shared" si="4"/>
        <v>508.15177923021065</v>
      </c>
      <c r="H25" s="1651">
        <v>27241</v>
      </c>
      <c r="I25" s="1671">
        <f t="shared" si="5"/>
        <v>425.58363881921667</v>
      </c>
      <c r="J25" s="1651">
        <f t="shared" si="1"/>
        <v>110407</v>
      </c>
      <c r="K25" s="1672">
        <f t="shared" si="6"/>
        <v>495.02559956884937</v>
      </c>
      <c r="L25" s="11"/>
      <c r="O25" s="16"/>
      <c r="P25" s="61"/>
    </row>
    <row r="26" spans="1:16" ht="12" hidden="1" customHeight="1">
      <c r="A26" s="1007">
        <v>6</v>
      </c>
      <c r="B26" s="1670">
        <v>18751</v>
      </c>
      <c r="C26" s="1671">
        <f t="shared" si="2"/>
        <v>68.669605109292078</v>
      </c>
      <c r="D26" s="1651">
        <v>29838</v>
      </c>
      <c r="E26" s="1671">
        <f t="shared" si="3"/>
        <v>70.2499144128723</v>
      </c>
      <c r="F26" s="1651">
        <v>37021</v>
      </c>
      <c r="G26" s="1671">
        <f t="shared" si="4"/>
        <v>66.00600869916147</v>
      </c>
      <c r="H26" s="1651">
        <v>22963</v>
      </c>
      <c r="I26" s="1671">
        <f t="shared" si="5"/>
        <v>52.38569248125291</v>
      </c>
      <c r="J26" s="1651">
        <f t="shared" si="1"/>
        <v>108573</v>
      </c>
      <c r="K26" s="1672">
        <f t="shared" si="6"/>
        <v>64.47214942511323</v>
      </c>
      <c r="L26" s="11"/>
      <c r="O26" s="16"/>
      <c r="P26" s="61"/>
    </row>
    <row r="27" spans="1:16" ht="12" hidden="1" customHeight="1">
      <c r="A27" s="1434">
        <v>7</v>
      </c>
      <c r="B27" s="296">
        <v>25197</v>
      </c>
      <c r="C27" s="1673">
        <f t="shared" si="2"/>
        <v>31.96292028909604</v>
      </c>
      <c r="D27" s="1645">
        <v>44635</v>
      </c>
      <c r="E27" s="1673">
        <f t="shared" si="3"/>
        <v>35.269873018759277</v>
      </c>
      <c r="F27" s="1645">
        <v>51341</v>
      </c>
      <c r="G27" s="1673">
        <f t="shared" si="4"/>
        <v>40.494759598281483</v>
      </c>
      <c r="H27" s="1645">
        <v>35869</v>
      </c>
      <c r="I27" s="1673">
        <f t="shared" si="5"/>
        <v>40.200906816760472</v>
      </c>
      <c r="J27" s="1645">
        <f t="shared" si="1"/>
        <v>157042</v>
      </c>
      <c r="K27" s="1674">
        <f t="shared" si="6"/>
        <v>37.493214729727356</v>
      </c>
      <c r="L27" s="11"/>
      <c r="O27" s="16"/>
      <c r="P27" s="61"/>
    </row>
    <row r="28" spans="1:16" ht="12" hidden="1" customHeight="1">
      <c r="A28" s="1007">
        <v>8</v>
      </c>
      <c r="B28" s="1670">
        <v>27906</v>
      </c>
      <c r="C28" s="1671">
        <f t="shared" si="2"/>
        <v>48.71302957633894</v>
      </c>
      <c r="D28" s="1651">
        <v>47843</v>
      </c>
      <c r="E28" s="1671">
        <f t="shared" si="3"/>
        <v>30.825813508340172</v>
      </c>
      <c r="F28" s="1651">
        <v>52930</v>
      </c>
      <c r="G28" s="1671">
        <f t="shared" si="4"/>
        <v>44.839098073555171</v>
      </c>
      <c r="H28" s="1651">
        <v>39461</v>
      </c>
      <c r="I28" s="1671">
        <f t="shared" si="5"/>
        <v>26.457298509854187</v>
      </c>
      <c r="J28" s="1651">
        <f t="shared" si="1"/>
        <v>168140</v>
      </c>
      <c r="K28" s="1672">
        <f t="shared" si="6"/>
        <v>36.605895161028236</v>
      </c>
      <c r="L28" s="11"/>
      <c r="M28" s="7"/>
      <c r="O28" s="16"/>
      <c r="P28" s="61"/>
    </row>
    <row r="29" spans="1:16" ht="12" hidden="1" customHeight="1">
      <c r="A29" s="1007">
        <v>9</v>
      </c>
      <c r="B29" s="1670">
        <v>21284</v>
      </c>
      <c r="C29" s="1671">
        <f t="shared" si="2"/>
        <v>-13.020024519820183</v>
      </c>
      <c r="D29" s="1651">
        <v>36810</v>
      </c>
      <c r="E29" s="1671">
        <f t="shared" si="3"/>
        <v>-11.399412699176814</v>
      </c>
      <c r="F29" s="1651">
        <v>40865</v>
      </c>
      <c r="G29" s="1671">
        <f t="shared" si="4"/>
        <v>-3.2139642840225524</v>
      </c>
      <c r="H29" s="1651">
        <v>29423</v>
      </c>
      <c r="I29" s="1671">
        <f t="shared" si="5"/>
        <v>-4.5730224110530955</v>
      </c>
      <c r="J29" s="1651">
        <f t="shared" si="1"/>
        <v>128382</v>
      </c>
      <c r="K29" s="1672">
        <f t="shared" si="6"/>
        <v>-7.6860021140280903</v>
      </c>
      <c r="L29" s="11"/>
      <c r="M29" s="7"/>
      <c r="O29" s="16"/>
      <c r="P29" s="61"/>
    </row>
    <row r="30" spans="1:16" ht="21" customHeight="1">
      <c r="A30" s="1434">
        <v>10</v>
      </c>
      <c r="B30" s="296">
        <v>33505</v>
      </c>
      <c r="C30" s="1673">
        <f t="shared" si="2"/>
        <v>6.2672460274667774</v>
      </c>
      <c r="D30" s="1645">
        <v>56850</v>
      </c>
      <c r="E30" s="1673">
        <f t="shared" si="3"/>
        <v>9.6114913718307058</v>
      </c>
      <c r="F30" s="1645">
        <v>64764</v>
      </c>
      <c r="G30" s="1673">
        <f t="shared" si="4"/>
        <v>9.7508896797153142</v>
      </c>
      <c r="H30" s="1645">
        <v>46364</v>
      </c>
      <c r="I30" s="1673">
        <f t="shared" si="5"/>
        <v>12.247911875075657</v>
      </c>
      <c r="J30" s="1645">
        <f t="shared" si="1"/>
        <v>201483</v>
      </c>
      <c r="K30" s="1674">
        <f t="shared" si="6"/>
        <v>9.675083964313135</v>
      </c>
      <c r="L30" s="11"/>
      <c r="M30" s="11"/>
      <c r="O30" s="16"/>
      <c r="P30" s="61"/>
    </row>
    <row r="31" spans="1:16" ht="21" customHeight="1">
      <c r="A31" s="1007">
        <v>11</v>
      </c>
      <c r="B31" s="1670">
        <v>48704</v>
      </c>
      <c r="C31" s="1671">
        <f t="shared" si="2"/>
        <v>11.097424667533474</v>
      </c>
      <c r="D31" s="1651">
        <v>83388</v>
      </c>
      <c r="E31" s="1671">
        <f t="shared" si="3"/>
        <v>16.546702259989665</v>
      </c>
      <c r="F31" s="1651">
        <v>94665</v>
      </c>
      <c r="G31" s="1671">
        <f t="shared" si="4"/>
        <v>26.162806194525157</v>
      </c>
      <c r="H31" s="1651">
        <v>60016</v>
      </c>
      <c r="I31" s="1671">
        <f t="shared" si="5"/>
        <v>17.835545433126534</v>
      </c>
      <c r="J31" s="1651">
        <f t="shared" si="1"/>
        <v>286773</v>
      </c>
      <c r="K31" s="1672">
        <f t="shared" si="6"/>
        <v>18.818416102488467</v>
      </c>
      <c r="L31" s="11"/>
      <c r="M31" s="11"/>
      <c r="O31" s="16"/>
      <c r="P31" s="61"/>
    </row>
    <row r="32" spans="1:16" ht="21" customHeight="1">
      <c r="A32" s="1007">
        <v>12</v>
      </c>
      <c r="B32" s="1670">
        <v>56403</v>
      </c>
      <c r="C32" s="1671">
        <f t="shared" si="2"/>
        <v>64.148307674398296</v>
      </c>
      <c r="D32" s="1651">
        <v>87140</v>
      </c>
      <c r="E32" s="1671">
        <f t="shared" si="3"/>
        <v>67.657527657527666</v>
      </c>
      <c r="F32" s="1651">
        <v>89172</v>
      </c>
      <c r="G32" s="1671">
        <f t="shared" si="4"/>
        <v>61.099869923399332</v>
      </c>
      <c r="H32" s="1651">
        <v>63054</v>
      </c>
      <c r="I32" s="1671">
        <f t="shared" si="5"/>
        <v>74.047697913216297</v>
      </c>
      <c r="J32" s="1651">
        <f t="shared" si="1"/>
        <v>295769</v>
      </c>
      <c r="K32" s="1672">
        <f t="shared" si="6"/>
        <v>66.240810270015075</v>
      </c>
      <c r="L32" s="11"/>
      <c r="O32" s="16"/>
      <c r="P32" s="61"/>
    </row>
    <row r="33" spans="1:16" ht="21" customHeight="1">
      <c r="A33" s="1434" t="s">
        <v>426</v>
      </c>
      <c r="B33" s="1820">
        <v>39822</v>
      </c>
      <c r="C33" s="1669">
        <f t="shared" si="2"/>
        <v>188.73259860788863</v>
      </c>
      <c r="D33" s="1664">
        <v>63692</v>
      </c>
      <c r="E33" s="1669">
        <f t="shared" si="3"/>
        <v>176.45297104909065</v>
      </c>
      <c r="F33" s="1664">
        <v>71509</v>
      </c>
      <c r="G33" s="1669">
        <f t="shared" si="4"/>
        <v>164.97572905473007</v>
      </c>
      <c r="H33" s="1664">
        <v>47249</v>
      </c>
      <c r="I33" s="1669">
        <f t="shared" si="5"/>
        <v>147.63626834381554</v>
      </c>
      <c r="J33" s="1645">
        <f t="shared" si="1"/>
        <v>222272</v>
      </c>
      <c r="K33" s="1438">
        <f t="shared" si="6"/>
        <v>168.12709594923882</v>
      </c>
      <c r="L33" s="11"/>
      <c r="O33" s="16"/>
      <c r="P33" s="61"/>
    </row>
    <row r="34" spans="1:16" ht="21" customHeight="1">
      <c r="A34" s="1007">
        <v>2</v>
      </c>
      <c r="B34" s="1821">
        <v>19618</v>
      </c>
      <c r="C34" s="1671">
        <f t="shared" si="2"/>
        <v>57.145145786606854</v>
      </c>
      <c r="D34" s="1651">
        <v>37913</v>
      </c>
      <c r="E34" s="1671">
        <f t="shared" si="3"/>
        <v>141.86921850079744</v>
      </c>
      <c r="F34" s="1651">
        <v>44994</v>
      </c>
      <c r="G34" s="1671">
        <f t="shared" si="4"/>
        <v>101.69445938676706</v>
      </c>
      <c r="H34" s="1651">
        <v>29515</v>
      </c>
      <c r="I34" s="1671">
        <f t="shared" si="5"/>
        <v>81.720231498583914</v>
      </c>
      <c r="J34" s="1651">
        <f t="shared" si="1"/>
        <v>132040</v>
      </c>
      <c r="K34" s="1672">
        <f t="shared" si="6"/>
        <v>97.934311712062836</v>
      </c>
      <c r="L34" s="11"/>
      <c r="O34" s="16"/>
      <c r="P34" s="61"/>
    </row>
    <row r="35" spans="1:16" ht="21" customHeight="1">
      <c r="A35" s="1007">
        <v>3</v>
      </c>
      <c r="B35" s="1822">
        <v>39075</v>
      </c>
      <c r="C35" s="1823">
        <f t="shared" si="2"/>
        <v>62.116748952412571</v>
      </c>
      <c r="D35" s="1658">
        <v>74083</v>
      </c>
      <c r="E35" s="1823">
        <f t="shared" si="3"/>
        <v>78.620855937311632</v>
      </c>
      <c r="F35" s="1658">
        <v>85444</v>
      </c>
      <c r="G35" s="1823">
        <f t="shared" si="4"/>
        <v>70.829917827938502</v>
      </c>
      <c r="H35" s="1658">
        <v>52009</v>
      </c>
      <c r="I35" s="1823">
        <f t="shared" si="5"/>
        <v>52.050869755883646</v>
      </c>
      <c r="J35" s="1651">
        <f t="shared" si="1"/>
        <v>250611</v>
      </c>
      <c r="K35" s="1824">
        <f t="shared" si="6"/>
        <v>67.297062750333779</v>
      </c>
      <c r="L35" s="11"/>
      <c r="O35" s="16"/>
      <c r="P35" s="61"/>
    </row>
    <row r="36" spans="1:16" ht="21" customHeight="1">
      <c r="A36" s="1434">
        <v>4</v>
      </c>
      <c r="B36" s="1820">
        <v>42514</v>
      </c>
      <c r="C36" s="1669">
        <f t="shared" si="2"/>
        <v>88.858780151925714</v>
      </c>
      <c r="D36" s="1664">
        <v>74333</v>
      </c>
      <c r="E36" s="1669">
        <f t="shared" si="3"/>
        <v>91.22996578426077</v>
      </c>
      <c r="F36" s="1664">
        <v>87021</v>
      </c>
      <c r="G36" s="1669">
        <f t="shared" si="4"/>
        <v>111.57034839901776</v>
      </c>
      <c r="H36" s="1664">
        <v>52542</v>
      </c>
      <c r="I36" s="1669">
        <f t="shared" si="5"/>
        <v>67.640865292578638</v>
      </c>
      <c r="J36" s="1645">
        <v>256410</v>
      </c>
      <c r="K36" s="1438">
        <f t="shared" si="6"/>
        <v>91.558029210713073</v>
      </c>
      <c r="L36" s="11"/>
      <c r="O36" s="16"/>
      <c r="P36" s="61"/>
    </row>
    <row r="37" spans="1:16" ht="21" customHeight="1">
      <c r="A37" s="1007">
        <v>5</v>
      </c>
      <c r="B37" s="1821">
        <v>57092</v>
      </c>
      <c r="C37" s="1671">
        <f t="shared" si="2"/>
        <v>222.49901146698301</v>
      </c>
      <c r="D37" s="1651">
        <v>92492</v>
      </c>
      <c r="E37" s="1671">
        <f t="shared" si="3"/>
        <v>189.34492898704875</v>
      </c>
      <c r="F37" s="1651">
        <v>102202</v>
      </c>
      <c r="G37" s="1671">
        <f t="shared" si="4"/>
        <v>205.10792011224885</v>
      </c>
      <c r="H37" s="1651">
        <v>67354</v>
      </c>
      <c r="I37" s="1671">
        <f t="shared" si="5"/>
        <v>147.2523035130869</v>
      </c>
      <c r="J37" s="1651">
        <v>319140</v>
      </c>
      <c r="K37" s="1672">
        <f t="shared" si="6"/>
        <v>189.05775901890277</v>
      </c>
      <c r="L37" s="11"/>
      <c r="O37" s="16"/>
      <c r="P37" s="61"/>
    </row>
    <row r="38" spans="1:16" ht="21" customHeight="1">
      <c r="A38" s="1007">
        <v>6</v>
      </c>
      <c r="B38" s="1822">
        <v>52663</v>
      </c>
      <c r="C38" s="1823">
        <f t="shared" si="2"/>
        <v>180.85435443443015</v>
      </c>
      <c r="D38" s="1658">
        <v>81420</v>
      </c>
      <c r="E38" s="1823">
        <f t="shared" si="3"/>
        <v>172.87351699175545</v>
      </c>
      <c r="F38" s="1658">
        <v>97479</v>
      </c>
      <c r="G38" s="1823">
        <f t="shared" si="4"/>
        <v>163.30731206612464</v>
      </c>
      <c r="H38" s="1658">
        <v>56716</v>
      </c>
      <c r="I38" s="1823">
        <f t="shared" si="5"/>
        <v>146.98863388930019</v>
      </c>
      <c r="J38" s="1651">
        <v>288278</v>
      </c>
      <c r="K38" s="1824">
        <f t="shared" si="6"/>
        <v>165.51536754073294</v>
      </c>
      <c r="L38" s="11"/>
      <c r="O38" s="16"/>
      <c r="P38" s="61"/>
    </row>
    <row r="39" spans="1:16" ht="21" customHeight="1">
      <c r="A39" s="1434">
        <v>7</v>
      </c>
      <c r="B39" s="1820">
        <v>60087</v>
      </c>
      <c r="C39" s="1669">
        <f t="shared" si="2"/>
        <v>138.46886534111204</v>
      </c>
      <c r="D39" s="1664">
        <v>97128</v>
      </c>
      <c r="E39" s="1669">
        <f t="shared" si="3"/>
        <v>117.60501848325306</v>
      </c>
      <c r="F39" s="1664">
        <v>109431</v>
      </c>
      <c r="G39" s="1669">
        <f t="shared" si="4"/>
        <v>113.14543931750451</v>
      </c>
      <c r="H39" s="1664">
        <v>70187</v>
      </c>
      <c r="I39" s="1669">
        <f t="shared" si="5"/>
        <v>95.675931863168756</v>
      </c>
      <c r="J39" s="1645">
        <v>336833</v>
      </c>
      <c r="K39" s="1438">
        <f t="shared" si="6"/>
        <v>114.48593369926519</v>
      </c>
      <c r="L39" s="11"/>
      <c r="O39" s="16"/>
      <c r="P39" s="61"/>
    </row>
    <row r="40" spans="1:16" ht="21" customHeight="1">
      <c r="A40" s="1007">
        <v>8</v>
      </c>
      <c r="B40" s="1821">
        <v>71938</v>
      </c>
      <c r="C40" s="1671">
        <f t="shared" si="2"/>
        <v>157.78685587328889</v>
      </c>
      <c r="D40" s="1651">
        <v>120979</v>
      </c>
      <c r="E40" s="1671">
        <f t="shared" si="3"/>
        <v>152.86666806011331</v>
      </c>
      <c r="F40" s="1651">
        <v>131719</v>
      </c>
      <c r="G40" s="1671">
        <f t="shared" si="4"/>
        <v>148.85509163045532</v>
      </c>
      <c r="H40" s="1651">
        <v>88223</v>
      </c>
      <c r="I40" s="1671">
        <f t="shared" si="5"/>
        <v>123.57010719444514</v>
      </c>
      <c r="J40" s="1651">
        <v>412859</v>
      </c>
      <c r="K40" s="1672">
        <f t="shared" si="6"/>
        <v>145.54478410848102</v>
      </c>
      <c r="L40" s="11"/>
      <c r="O40" s="16"/>
      <c r="P40" s="61"/>
    </row>
    <row r="41" spans="1:16" ht="21" customHeight="1">
      <c r="A41" s="1007">
        <v>9</v>
      </c>
      <c r="B41" s="1822">
        <v>57730</v>
      </c>
      <c r="C41" s="1823">
        <f t="shared" si="2"/>
        <v>171.23660965983839</v>
      </c>
      <c r="D41" s="1658">
        <v>95970</v>
      </c>
      <c r="E41" s="1823">
        <f t="shared" si="3"/>
        <v>160.71719641401793</v>
      </c>
      <c r="F41" s="1658">
        <v>107428</v>
      </c>
      <c r="G41" s="1823">
        <f t="shared" si="4"/>
        <v>162.88510950691298</v>
      </c>
      <c r="H41" s="1658">
        <v>66941</v>
      </c>
      <c r="I41" s="1823">
        <f t="shared" si="5"/>
        <v>127.51249022873262</v>
      </c>
      <c r="J41" s="1651">
        <v>328069</v>
      </c>
      <c r="K41" s="1824">
        <f t="shared" si="6"/>
        <v>155.54127525665592</v>
      </c>
      <c r="L41" s="11"/>
      <c r="O41" s="16"/>
      <c r="P41" s="61"/>
    </row>
    <row r="42" spans="1:16" ht="21" customHeight="1">
      <c r="A42" s="1434">
        <v>10</v>
      </c>
      <c r="B42" s="1820">
        <v>70695</v>
      </c>
      <c r="C42" s="1669">
        <f t="shared" si="2"/>
        <v>110.99835845396208</v>
      </c>
      <c r="D42" s="1664">
        <v>118679</v>
      </c>
      <c r="E42" s="1669">
        <f t="shared" si="3"/>
        <v>108.75813544415126</v>
      </c>
      <c r="F42" s="1664">
        <v>135983</v>
      </c>
      <c r="G42" s="1669">
        <f t="shared" si="4"/>
        <v>109.96695695139276</v>
      </c>
      <c r="H42" s="1664">
        <v>80077</v>
      </c>
      <c r="I42" s="1669">
        <f t="shared" si="5"/>
        <v>72.713743421620222</v>
      </c>
      <c r="J42" s="1645">
        <v>405434</v>
      </c>
      <c r="K42" s="1438">
        <f t="shared" si="6"/>
        <v>101.22491723867522</v>
      </c>
      <c r="L42" s="11"/>
      <c r="O42" s="16"/>
      <c r="P42" s="61"/>
    </row>
    <row r="43" spans="1:16" ht="21" customHeight="1">
      <c r="A43" s="1007">
        <v>11</v>
      </c>
      <c r="B43" s="1821">
        <v>79626</v>
      </c>
      <c r="C43" s="1671">
        <f t="shared" si="2"/>
        <v>63.489651773981606</v>
      </c>
      <c r="D43" s="1651">
        <v>117564</v>
      </c>
      <c r="E43" s="1671">
        <f t="shared" si="3"/>
        <v>40.984314289825875</v>
      </c>
      <c r="F43" s="1651">
        <v>142534</v>
      </c>
      <c r="G43" s="1671">
        <f t="shared" si="4"/>
        <v>50.566735329847347</v>
      </c>
      <c r="H43" s="1651">
        <v>87667</v>
      </c>
      <c r="I43" s="1671">
        <f t="shared" si="5"/>
        <v>46.072713942948539</v>
      </c>
      <c r="J43" s="1651">
        <v>427391</v>
      </c>
      <c r="K43" s="1672">
        <f t="shared" si="6"/>
        <v>49.034602281246833</v>
      </c>
      <c r="L43" s="11"/>
      <c r="O43" s="16"/>
      <c r="P43" s="61"/>
    </row>
    <row r="44" spans="1:16" ht="21" customHeight="1">
      <c r="A44" s="1007">
        <v>12</v>
      </c>
      <c r="B44" s="1822">
        <v>76044</v>
      </c>
      <c r="C44" s="1823">
        <f t="shared" si="2"/>
        <v>34.822615818307547</v>
      </c>
      <c r="D44" s="1658">
        <v>115883</v>
      </c>
      <c r="E44" s="1823">
        <f t="shared" si="3"/>
        <v>32.984851962359429</v>
      </c>
      <c r="F44" s="1658">
        <v>138516</v>
      </c>
      <c r="G44" s="1823">
        <f t="shared" si="4"/>
        <v>55.335755618355535</v>
      </c>
      <c r="H44" s="1658">
        <v>79989</v>
      </c>
      <c r="I44" s="1823">
        <f t="shared" si="5"/>
        <v>26.85793129698353</v>
      </c>
      <c r="J44" s="1651">
        <v>410432</v>
      </c>
      <c r="K44" s="1824">
        <f t="shared" si="6"/>
        <v>38.767754565218127</v>
      </c>
      <c r="L44" s="11"/>
      <c r="O44" s="16"/>
      <c r="P44" s="61"/>
    </row>
    <row r="45" spans="1:16" ht="21" customHeight="1">
      <c r="A45" s="1434" t="s">
        <v>457</v>
      </c>
      <c r="B45" s="1820">
        <v>61728</v>
      </c>
      <c r="C45" s="1669">
        <f t="shared" si="2"/>
        <v>55.009793581437407</v>
      </c>
      <c r="D45" s="1664">
        <v>99232</v>
      </c>
      <c r="E45" s="1669">
        <f t="shared" si="3"/>
        <v>55.799786472398424</v>
      </c>
      <c r="F45" s="1664">
        <v>121388</v>
      </c>
      <c r="G45" s="1669">
        <f t="shared" si="4"/>
        <v>69.752059181361787</v>
      </c>
      <c r="H45" s="1664">
        <v>72742</v>
      </c>
      <c r="I45" s="1669">
        <f t="shared" si="5"/>
        <v>53.954581049334372</v>
      </c>
      <c r="J45" s="1645">
        <v>355090</v>
      </c>
      <c r="K45" s="1438">
        <f t="shared" si="6"/>
        <v>59.754714943852584</v>
      </c>
      <c r="L45" s="11"/>
      <c r="O45" s="16"/>
      <c r="P45" s="61"/>
    </row>
    <row r="46" spans="1:16" ht="21" customHeight="1">
      <c r="A46" s="1007">
        <v>2</v>
      </c>
      <c r="B46" s="1821">
        <v>64962</v>
      </c>
      <c r="C46" s="1671">
        <f t="shared" si="2"/>
        <v>231.1346722397798</v>
      </c>
      <c r="D46" s="1651">
        <v>101937</v>
      </c>
      <c r="E46" s="1671">
        <f t="shared" si="3"/>
        <v>168.87083586105032</v>
      </c>
      <c r="F46" s="1651">
        <v>125440</v>
      </c>
      <c r="G46" s="1671">
        <f t="shared" si="4"/>
        <v>178.79272791927812</v>
      </c>
      <c r="H46" s="1651">
        <v>74683</v>
      </c>
      <c r="I46" s="1671">
        <f t="shared" si="5"/>
        <v>153.03405048280533</v>
      </c>
      <c r="J46" s="1651">
        <v>367022</v>
      </c>
      <c r="K46" s="1672">
        <f t="shared" si="6"/>
        <v>177.96273856407149</v>
      </c>
      <c r="L46" s="11"/>
      <c r="O46" s="16"/>
      <c r="P46" s="61"/>
    </row>
    <row r="47" spans="1:16" ht="21" customHeight="1">
      <c r="A47" s="1007">
        <v>3</v>
      </c>
      <c r="B47" s="1822">
        <v>84046</v>
      </c>
      <c r="C47" s="1823">
        <f t="shared" si="2"/>
        <v>115.08893154190658</v>
      </c>
      <c r="D47" s="1658">
        <v>128166</v>
      </c>
      <c r="E47" s="1823">
        <f t="shared" si="3"/>
        <v>73.003253108000493</v>
      </c>
      <c r="F47" s="1658">
        <v>152611</v>
      </c>
      <c r="G47" s="1823">
        <f t="shared" si="4"/>
        <v>78.609381583259207</v>
      </c>
      <c r="H47" s="1658">
        <v>90827</v>
      </c>
      <c r="I47" s="1823">
        <f t="shared" si="5"/>
        <v>74.63708204349247</v>
      </c>
      <c r="J47" s="1651">
        <v>455650</v>
      </c>
      <c r="K47" s="1824">
        <f t="shared" si="6"/>
        <v>81.815642569559998</v>
      </c>
      <c r="L47" s="11"/>
      <c r="O47" s="16"/>
      <c r="P47" s="61"/>
    </row>
    <row r="48" spans="1:16" ht="21" customHeight="1">
      <c r="A48" s="1434">
        <v>4</v>
      </c>
      <c r="B48" s="1820">
        <v>67883</v>
      </c>
      <c r="C48" s="1669">
        <f t="shared" si="2"/>
        <v>59.672108011478578</v>
      </c>
      <c r="D48" s="1664">
        <v>102216</v>
      </c>
      <c r="E48" s="1669">
        <f t="shared" si="3"/>
        <v>37.510930542289422</v>
      </c>
      <c r="F48" s="1664">
        <v>126689</v>
      </c>
      <c r="G48" s="1669">
        <f t="shared" si="4"/>
        <v>45.584399168016908</v>
      </c>
      <c r="H48" s="1664">
        <v>73526</v>
      </c>
      <c r="I48" s="1669">
        <f t="shared" si="5"/>
        <v>39.937573750523384</v>
      </c>
      <c r="J48" s="1645">
        <v>370314</v>
      </c>
      <c r="K48" s="1438">
        <f t="shared" si="6"/>
        <v>44.422604422604415</v>
      </c>
      <c r="L48" s="11"/>
      <c r="O48" s="16"/>
      <c r="P48" s="61"/>
    </row>
    <row r="49" spans="1:23" ht="21" customHeight="1">
      <c r="A49" s="1007">
        <v>5</v>
      </c>
      <c r="B49" s="1821">
        <v>90967</v>
      </c>
      <c r="C49" s="1671">
        <f t="shared" si="2"/>
        <v>59.334057311006802</v>
      </c>
      <c r="D49" s="1651">
        <v>126955</v>
      </c>
      <c r="E49" s="1671">
        <f t="shared" si="3"/>
        <v>37.260519828741948</v>
      </c>
      <c r="F49" s="1651">
        <v>157617</v>
      </c>
      <c r="G49" s="1671">
        <f t="shared" si="4"/>
        <v>54.221052425588546</v>
      </c>
      <c r="H49" s="1651">
        <v>93041</v>
      </c>
      <c r="I49" s="1671">
        <f t="shared" si="5"/>
        <v>38.137304391721358</v>
      </c>
      <c r="J49" s="1651">
        <v>468580</v>
      </c>
      <c r="K49" s="1672">
        <f t="shared" si="6"/>
        <v>46.825844456978125</v>
      </c>
      <c r="L49" s="11"/>
      <c r="O49" s="16"/>
      <c r="P49" s="61"/>
    </row>
    <row r="50" spans="1:23" ht="21" customHeight="1">
      <c r="A50" s="1007">
        <v>6</v>
      </c>
      <c r="B50" s="1822">
        <v>86340</v>
      </c>
      <c r="C50" s="1823">
        <f t="shared" si="2"/>
        <v>63.94812297058656</v>
      </c>
      <c r="D50" s="1658">
        <v>118356</v>
      </c>
      <c r="E50" s="1823">
        <f t="shared" si="3"/>
        <v>45.36477523949889</v>
      </c>
      <c r="F50" s="1658">
        <v>138798</v>
      </c>
      <c r="G50" s="1823">
        <f t="shared" si="4"/>
        <v>42.387591173483521</v>
      </c>
      <c r="H50" s="1658">
        <v>83642</v>
      </c>
      <c r="I50" s="1823">
        <f t="shared" si="5"/>
        <v>47.475139290500046</v>
      </c>
      <c r="J50" s="1651">
        <v>427136</v>
      </c>
      <c r="K50" s="1824">
        <f t="shared" si="6"/>
        <v>48.168087748631528</v>
      </c>
      <c r="L50" s="11"/>
      <c r="O50" s="16"/>
      <c r="P50" s="61"/>
    </row>
    <row r="51" spans="1:23" ht="21" customHeight="1">
      <c r="A51" s="1434">
        <v>7</v>
      </c>
      <c r="B51" s="1820">
        <v>76979</v>
      </c>
      <c r="C51" s="1669">
        <f t="shared" si="2"/>
        <v>28.112570106678646</v>
      </c>
      <c r="D51" s="1664">
        <v>119635</v>
      </c>
      <c r="E51" s="1669">
        <f t="shared" si="3"/>
        <v>23.172514619883032</v>
      </c>
      <c r="F51" s="1664">
        <v>144246</v>
      </c>
      <c r="G51" s="1669">
        <f t="shared" si="4"/>
        <v>31.81456808399814</v>
      </c>
      <c r="H51" s="1664">
        <v>86296</v>
      </c>
      <c r="I51" s="1669">
        <f t="shared" si="5"/>
        <v>22.951543733169967</v>
      </c>
      <c r="J51" s="1645">
        <v>427156</v>
      </c>
      <c r="K51" s="1438">
        <f t="shared" si="6"/>
        <v>26.815365477848061</v>
      </c>
      <c r="L51" s="11"/>
      <c r="O51" s="16"/>
      <c r="P51" s="61"/>
    </row>
    <row r="52" spans="1:23" ht="21" customHeight="1">
      <c r="A52" s="1007">
        <v>8</v>
      </c>
      <c r="B52" s="1821">
        <v>94685</v>
      </c>
      <c r="C52" s="1671">
        <f t="shared" si="2"/>
        <v>31.620284133559462</v>
      </c>
      <c r="D52" s="1651">
        <v>149241</v>
      </c>
      <c r="E52" s="1671">
        <f t="shared" si="3"/>
        <v>23.361079195562873</v>
      </c>
      <c r="F52" s="1651">
        <v>179244</v>
      </c>
      <c r="G52" s="1671">
        <f t="shared" si="4"/>
        <v>36.080595813815776</v>
      </c>
      <c r="H52" s="1651">
        <v>109565</v>
      </c>
      <c r="I52" s="1671">
        <f t="shared" si="5"/>
        <v>24.190970608571472</v>
      </c>
      <c r="J52" s="1651">
        <v>532735</v>
      </c>
      <c r="K52" s="1672">
        <f t="shared" si="6"/>
        <v>29.035578732690826</v>
      </c>
      <c r="L52" s="11"/>
      <c r="O52" s="16"/>
      <c r="P52" s="61"/>
    </row>
    <row r="53" spans="1:23" ht="21" customHeight="1" thickBot="1">
      <c r="A53" s="1007">
        <v>9</v>
      </c>
      <c r="B53" s="1822">
        <v>72428</v>
      </c>
      <c r="C53" s="1823">
        <f t="shared" si="2"/>
        <v>25.459899532305563</v>
      </c>
      <c r="D53" s="1658">
        <v>119919</v>
      </c>
      <c r="E53" s="1823">
        <f t="shared" si="3"/>
        <v>24.954673335417322</v>
      </c>
      <c r="F53" s="1658">
        <v>147261</v>
      </c>
      <c r="G53" s="1823">
        <f t="shared" si="4"/>
        <v>37.078787653125822</v>
      </c>
      <c r="H53" s="1658">
        <v>85390</v>
      </c>
      <c r="I53" s="1823">
        <f t="shared" si="5"/>
        <v>27.560090228708866</v>
      </c>
      <c r="J53" s="1651">
        <v>424998</v>
      </c>
      <c r="K53" s="1824">
        <f t="shared" si="6"/>
        <v>29.545309066080616</v>
      </c>
      <c r="L53" s="11"/>
      <c r="O53" s="16"/>
      <c r="P53" s="61"/>
    </row>
    <row r="54" spans="1:23" ht="21" customHeight="1">
      <c r="A54" s="2715" t="s">
        <v>433</v>
      </c>
      <c r="B54" s="1678" t="s">
        <v>106</v>
      </c>
      <c r="C54" s="1679"/>
      <c r="D54" s="1679"/>
      <c r="E54" s="1679"/>
      <c r="F54" s="1679"/>
      <c r="G54" s="1679"/>
      <c r="H54" s="1679"/>
      <c r="I54" s="1679"/>
      <c r="J54" s="1679"/>
      <c r="K54" s="1680"/>
      <c r="L54" s="62"/>
      <c r="M54" s="62"/>
      <c r="O54" s="16"/>
      <c r="P54" s="61"/>
    </row>
    <row r="55" spans="1:23" ht="21" customHeight="1" thickBot="1">
      <c r="A55" s="2716"/>
      <c r="B55" s="2717" t="s">
        <v>95</v>
      </c>
      <c r="C55" s="2718"/>
      <c r="D55" s="2718"/>
      <c r="E55" s="2718"/>
      <c r="F55" s="2718"/>
      <c r="G55" s="2718"/>
      <c r="H55" s="2718"/>
      <c r="I55" s="2718"/>
      <c r="J55" s="2718"/>
      <c r="K55" s="2719"/>
      <c r="P55" s="61"/>
      <c r="T55" s="54"/>
      <c r="U55" s="54"/>
      <c r="V55" s="54"/>
      <c r="W55" s="54"/>
    </row>
    <row r="56" spans="1:23">
      <c r="H56" s="11"/>
      <c r="I56" s="11"/>
      <c r="P56" s="61"/>
      <c r="T56" s="54"/>
      <c r="U56" s="54"/>
      <c r="V56" s="54"/>
      <c r="W56" s="54"/>
    </row>
    <row r="57" spans="1:23">
      <c r="A57" s="16"/>
      <c r="H57" s="11"/>
      <c r="I57" s="11"/>
      <c r="P57" s="61"/>
      <c r="T57" s="54"/>
      <c r="U57" s="54"/>
      <c r="V57" s="54"/>
      <c r="W57" s="54"/>
    </row>
    <row r="58" spans="1:23">
      <c r="P58" s="61"/>
      <c r="T58" s="54"/>
      <c r="U58" s="54"/>
      <c r="V58" s="54"/>
      <c r="W58" s="54"/>
    </row>
    <row r="59" spans="1:23">
      <c r="P59" s="61"/>
      <c r="T59" s="54"/>
      <c r="U59" s="54"/>
      <c r="V59" s="54"/>
      <c r="W59" s="54"/>
    </row>
    <row r="60" spans="1:23">
      <c r="P60" s="61"/>
      <c r="T60" s="54"/>
      <c r="U60" s="54"/>
      <c r="V60" s="54"/>
      <c r="W60" s="54"/>
    </row>
    <row r="61" spans="1:23">
      <c r="P61" s="61"/>
      <c r="T61" s="54"/>
      <c r="U61" s="54"/>
      <c r="V61" s="54"/>
      <c r="W61" s="54"/>
    </row>
    <row r="62" spans="1:23">
      <c r="P62" s="61"/>
      <c r="T62" s="54"/>
      <c r="U62" s="54"/>
      <c r="V62" s="54"/>
      <c r="W62" s="54"/>
    </row>
    <row r="63" spans="1:23">
      <c r="P63" s="61"/>
      <c r="T63" s="54"/>
      <c r="U63" s="54"/>
      <c r="V63" s="54"/>
      <c r="W63" s="54"/>
    </row>
    <row r="64" spans="1:23">
      <c r="P64" s="61"/>
      <c r="T64" s="54"/>
      <c r="U64" s="54"/>
      <c r="V64" s="54"/>
      <c r="W64" s="54"/>
    </row>
    <row r="65" spans="4:23">
      <c r="P65" s="61"/>
      <c r="T65" s="54"/>
      <c r="U65" s="54"/>
      <c r="V65" s="54"/>
      <c r="W65" s="54"/>
    </row>
    <row r="66" spans="4:23">
      <c r="P66" s="61"/>
    </row>
    <row r="67" spans="4:23">
      <c r="P67" s="61"/>
    </row>
    <row r="68" spans="4:23">
      <c r="P68" s="61"/>
    </row>
    <row r="69" spans="4:23">
      <c r="P69" s="61"/>
    </row>
    <row r="70" spans="4:23">
      <c r="P70" s="61"/>
    </row>
    <row r="71" spans="4:23">
      <c r="P71" s="61"/>
    </row>
    <row r="72" spans="4:23">
      <c r="P72" s="61"/>
    </row>
    <row r="73" spans="4:23">
      <c r="P73" s="61"/>
    </row>
    <row r="74" spans="4:23">
      <c r="D74" s="11"/>
      <c r="E74" s="11"/>
      <c r="P74" s="61"/>
    </row>
    <row r="75" spans="4:23">
      <c r="P75" s="61"/>
    </row>
    <row r="76" spans="4:23">
      <c r="D76" s="11"/>
      <c r="E76" s="11"/>
      <c r="J76" s="17"/>
      <c r="K76" s="17"/>
      <c r="P76" s="61"/>
    </row>
    <row r="77" spans="4:23">
      <c r="J77" s="17"/>
      <c r="K77" s="17"/>
      <c r="P77" s="61"/>
    </row>
    <row r="78" spans="4:23">
      <c r="P78" s="61"/>
    </row>
    <row r="79" spans="4:23">
      <c r="P79" s="61"/>
    </row>
  </sheetData>
  <mergeCells count="7">
    <mergeCell ref="A54:A55"/>
    <mergeCell ref="B55:K5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S123"/>
  <sheetViews>
    <sheetView topLeftCell="A3" zoomScaleNormal="100" zoomScaleSheetLayoutView="87" workbookViewId="0">
      <selection activeCell="G10" sqref="G10"/>
    </sheetView>
  </sheetViews>
  <sheetFormatPr defaultColWidth="9" defaultRowHeight="13.2"/>
  <cols>
    <col min="1" max="1" width="13.44140625" style="74" customWidth="1"/>
    <col min="2" max="2" width="11.77734375" style="74" customWidth="1"/>
    <col min="3" max="3" width="10" style="74" customWidth="1"/>
    <col min="4" max="4" width="11.6640625" style="74" customWidth="1"/>
    <col min="5" max="5" width="10" style="74" customWidth="1"/>
    <col min="6" max="6" width="11.77734375" style="74" customWidth="1"/>
    <col min="7" max="7" width="10" style="74" customWidth="1"/>
    <col min="8" max="8" width="11.6640625" style="74" customWidth="1"/>
    <col min="9" max="9" width="10" style="74" customWidth="1"/>
    <col min="10" max="10" width="14.109375" style="74" customWidth="1"/>
    <col min="11" max="11" width="10" style="74" customWidth="1"/>
    <col min="12" max="12" width="12.88671875" style="74" customWidth="1"/>
    <col min="13" max="13" width="10" style="74" customWidth="1"/>
    <col min="14" max="14" width="12.88671875" style="74" bestFit="1" customWidth="1"/>
    <col min="15" max="15" width="10" style="74" customWidth="1"/>
    <col min="16" max="16" width="11.77734375" style="74" customWidth="1"/>
    <col min="17" max="18" width="10" style="74" customWidth="1"/>
    <col min="19" max="19" width="8.6640625" style="18" customWidth="1"/>
    <col min="20" max="20" width="9.6640625" style="18" bestFit="1" customWidth="1"/>
    <col min="21" max="21" width="11" style="18" bestFit="1" customWidth="1"/>
    <col min="22" max="22" width="11.33203125" style="18" bestFit="1" customWidth="1"/>
    <col min="23" max="23" width="9.21875" style="18" bestFit="1" customWidth="1"/>
    <col min="24" max="24" width="9.109375" style="18" bestFit="1" customWidth="1"/>
    <col min="25" max="16384" width="9" style="18"/>
  </cols>
  <sheetData>
    <row r="1" spans="1:19" s="1339" customFormat="1" ht="15" customHeight="1">
      <c r="A1" s="1336" t="s">
        <v>141</v>
      </c>
      <c r="B1" s="1337"/>
      <c r="C1" s="1337"/>
      <c r="D1" s="1337"/>
      <c r="E1" s="1337"/>
      <c r="F1" s="1337"/>
      <c r="G1" s="1337"/>
      <c r="H1" s="1337"/>
      <c r="I1" s="1337"/>
      <c r="J1" s="1337"/>
      <c r="K1" s="1337"/>
      <c r="L1" s="1337"/>
      <c r="M1" s="1337"/>
      <c r="N1" s="1337"/>
      <c r="O1" s="1337"/>
      <c r="P1" s="1337"/>
      <c r="Q1" s="1337"/>
      <c r="R1" s="1337"/>
      <c r="S1" s="1338"/>
    </row>
    <row r="2" spans="1:19" s="1339" customFormat="1" ht="15" customHeight="1">
      <c r="A2" s="1336" t="s">
        <v>142</v>
      </c>
      <c r="B2" s="1337"/>
      <c r="C2" s="1337"/>
      <c r="D2" s="1337"/>
      <c r="E2" s="1337"/>
      <c r="F2" s="1337"/>
      <c r="G2" s="1337"/>
      <c r="H2" s="1337"/>
      <c r="I2" s="1337"/>
      <c r="J2" s="1337"/>
      <c r="K2" s="1337"/>
      <c r="L2" s="1337"/>
      <c r="M2" s="1337"/>
      <c r="N2" s="1337"/>
      <c r="O2" s="1337"/>
      <c r="P2" s="1337"/>
      <c r="Q2" s="1337"/>
      <c r="R2" s="1337"/>
      <c r="S2" s="1338"/>
    </row>
    <row r="3" spans="1:19" s="1339" customFormat="1" ht="15" customHeight="1" thickBot="1">
      <c r="A3" s="1336"/>
      <c r="B3" s="1336"/>
      <c r="C3" s="1340"/>
      <c r="D3" s="1340"/>
      <c r="E3" s="1341"/>
      <c r="F3" s="1342"/>
      <c r="G3" s="1340"/>
      <c r="H3" s="1340"/>
      <c r="I3" s="1340"/>
      <c r="J3" s="1343"/>
      <c r="K3" s="1343"/>
      <c r="L3" s="1343"/>
      <c r="M3" s="1343"/>
      <c r="N3" s="1343"/>
      <c r="O3" s="1343"/>
      <c r="P3" s="1343"/>
      <c r="Q3" s="2723"/>
      <c r="R3" s="2723"/>
      <c r="S3" s="1344"/>
    </row>
    <row r="4" spans="1:19" ht="17.25" customHeight="1">
      <c r="A4" s="1116"/>
      <c r="B4" s="2724" t="s">
        <v>387</v>
      </c>
      <c r="C4" s="2725"/>
      <c r="D4" s="2725"/>
      <c r="E4" s="2725"/>
      <c r="F4" s="2725"/>
      <c r="G4" s="2725"/>
      <c r="H4" s="2725"/>
      <c r="I4" s="2725"/>
      <c r="J4" s="2726" t="s">
        <v>143</v>
      </c>
      <c r="K4" s="2727"/>
      <c r="L4" s="2727"/>
      <c r="M4" s="2727"/>
      <c r="N4" s="2727"/>
      <c r="O4" s="2727"/>
      <c r="P4" s="2727"/>
      <c r="Q4" s="2727"/>
      <c r="R4" s="353" t="s">
        <v>144</v>
      </c>
    </row>
    <row r="5" spans="1:19" ht="17.25" customHeight="1">
      <c r="A5" s="1117"/>
      <c r="B5" s="2728" t="s">
        <v>145</v>
      </c>
      <c r="C5" s="2730" t="s">
        <v>326</v>
      </c>
      <c r="D5" s="354" t="s">
        <v>146</v>
      </c>
      <c r="E5" s="2730" t="s">
        <v>328</v>
      </c>
      <c r="F5" s="354" t="s">
        <v>147</v>
      </c>
      <c r="G5" s="2730" t="s">
        <v>328</v>
      </c>
      <c r="H5" s="355" t="s">
        <v>148</v>
      </c>
      <c r="I5" s="2730" t="s">
        <v>328</v>
      </c>
      <c r="J5" s="2732" t="s">
        <v>149</v>
      </c>
      <c r="K5" s="2730" t="s">
        <v>326</v>
      </c>
      <c r="L5" s="354" t="s">
        <v>146</v>
      </c>
      <c r="M5" s="2730" t="s">
        <v>329</v>
      </c>
      <c r="N5" s="356" t="s">
        <v>150</v>
      </c>
      <c r="O5" s="2730" t="s">
        <v>330</v>
      </c>
      <c r="P5" s="356" t="s">
        <v>148</v>
      </c>
      <c r="Q5" s="2741" t="s">
        <v>329</v>
      </c>
      <c r="R5" s="2743" t="s">
        <v>327</v>
      </c>
    </row>
    <row r="6" spans="1:19" ht="15" thickBot="1">
      <c r="A6" s="1118"/>
      <c r="B6" s="2729"/>
      <c r="C6" s="2731"/>
      <c r="D6" s="357" t="s">
        <v>151</v>
      </c>
      <c r="E6" s="2731"/>
      <c r="F6" s="357" t="s">
        <v>152</v>
      </c>
      <c r="G6" s="2731"/>
      <c r="H6" s="358" t="s">
        <v>153</v>
      </c>
      <c r="I6" s="2731"/>
      <c r="J6" s="2733"/>
      <c r="K6" s="2731"/>
      <c r="L6" s="357" t="s">
        <v>151</v>
      </c>
      <c r="M6" s="2731"/>
      <c r="N6" s="359" t="s">
        <v>154</v>
      </c>
      <c r="O6" s="2731"/>
      <c r="P6" s="359" t="s">
        <v>153</v>
      </c>
      <c r="Q6" s="2742"/>
      <c r="R6" s="2744"/>
    </row>
    <row r="7" spans="1:19" s="366" customFormat="1" ht="15" hidden="1" customHeight="1">
      <c r="A7" s="1715" t="s">
        <v>434</v>
      </c>
      <c r="B7" s="1112">
        <f>SUM(B13:B24)</f>
        <v>3609844</v>
      </c>
      <c r="C7" s="360">
        <v>-2.8</v>
      </c>
      <c r="D7" s="361">
        <f>SUM(D13:D24)</f>
        <v>1261484</v>
      </c>
      <c r="E7" s="360">
        <v>-0.8</v>
      </c>
      <c r="F7" s="361">
        <f>SUM(F13:F24)</f>
        <v>2083795</v>
      </c>
      <c r="G7" s="360">
        <v>-3.9</v>
      </c>
      <c r="H7" s="361">
        <f>SUM(H13:H24)</f>
        <v>160620</v>
      </c>
      <c r="I7" s="362">
        <v>3.7</v>
      </c>
      <c r="J7" s="361">
        <f>SUM(J13:J24)</f>
        <v>97309665</v>
      </c>
      <c r="K7" s="363">
        <v>-2.8</v>
      </c>
      <c r="L7" s="361">
        <f>SUM(L13:L24)</f>
        <v>33779882</v>
      </c>
      <c r="M7" s="363">
        <v>-3</v>
      </c>
      <c r="N7" s="361">
        <f>SUM(N13:N24)</f>
        <v>61741486</v>
      </c>
      <c r="O7" s="363">
        <v>-2.6</v>
      </c>
      <c r="P7" s="361">
        <f>SUM(P13:P24)</f>
        <v>1746095</v>
      </c>
      <c r="Q7" s="362">
        <v>-0.8</v>
      </c>
      <c r="R7" s="364">
        <v>-4.7</v>
      </c>
      <c r="S7" s="365"/>
    </row>
    <row r="8" spans="1:19" s="366" customFormat="1" ht="15" hidden="1" customHeight="1">
      <c r="A8" s="2325" t="s">
        <v>442</v>
      </c>
      <c r="B8" s="2326">
        <f>SUM(B25:B36)</f>
        <v>3578545</v>
      </c>
      <c r="C8" s="2327">
        <f>(B8/B7-1)*100</f>
        <v>-0.86704577815550632</v>
      </c>
      <c r="D8" s="2326">
        <f>SUM(D25:D36)</f>
        <v>1295365</v>
      </c>
      <c r="E8" s="2327">
        <f>(D8/D7-1)*100</f>
        <v>2.6858049725561273</v>
      </c>
      <c r="F8" s="2326">
        <f>SUM(F25:F36)</f>
        <v>2125871</v>
      </c>
      <c r="G8" s="2327">
        <f>(F8/F7-1)*100</f>
        <v>2.0192005451591832</v>
      </c>
      <c r="H8" s="2326">
        <f>SUM(H25:H36)</f>
        <v>157310</v>
      </c>
      <c r="I8" s="2328">
        <f>(H8/H7-1)*100</f>
        <v>-2.0607645374175032</v>
      </c>
      <c r="J8" s="2326">
        <f>SUM(J25:J36)</f>
        <v>102820045</v>
      </c>
      <c r="K8" s="2329">
        <f>(J8/J7-1)*100</f>
        <v>5.6627263078133039</v>
      </c>
      <c r="L8" s="2326">
        <f>SUM(L25:L36)</f>
        <v>35627580</v>
      </c>
      <c r="M8" s="2329">
        <f>(L8/L7-1)*100</f>
        <v>5.46981780457374</v>
      </c>
      <c r="N8" s="2326">
        <f>SUM(N25:N36)</f>
        <v>65380729</v>
      </c>
      <c r="O8" s="2329">
        <f>(N8/N7-1)*100</f>
        <v>5.8943236319255465</v>
      </c>
      <c r="P8" s="2326">
        <f>SUM(P25:P36)</f>
        <v>1811736</v>
      </c>
      <c r="Q8" s="2328">
        <f>(P8/P7-1)*100</f>
        <v>3.7593029016176116</v>
      </c>
      <c r="R8" s="2330">
        <v>21.6</v>
      </c>
      <c r="S8" s="365"/>
    </row>
    <row r="9" spans="1:19" s="366" customFormat="1" ht="15" hidden="1" customHeight="1" thickBot="1">
      <c r="A9" s="1911" t="s">
        <v>456</v>
      </c>
      <c r="B9" s="2331">
        <f>SUM(B37:B48)</f>
        <v>3470855</v>
      </c>
      <c r="C9" s="2332">
        <f>(B9/B8-1)*100</f>
        <v>-3.0093236217513031</v>
      </c>
      <c r="D9" s="2331">
        <f>SUM(D37:D48)</f>
        <v>1268438</v>
      </c>
      <c r="E9" s="2332">
        <f>(D9/D8-1)*100</f>
        <v>-2.0787191254974413</v>
      </c>
      <c r="F9" s="2331">
        <f>SUM(F37:F48)</f>
        <v>2049348</v>
      </c>
      <c r="G9" s="2332">
        <f>(F9/F8-1)*100</f>
        <v>-3.5996069375799356</v>
      </c>
      <c r="H9" s="2331">
        <f>SUM(H37:H48)</f>
        <v>153067</v>
      </c>
      <c r="I9" s="2333">
        <f>(H9/H8-1)*100</f>
        <v>-2.6972220456423668</v>
      </c>
      <c r="J9" s="2331">
        <f>SUM(J37:J48)</f>
        <v>102350297</v>
      </c>
      <c r="K9" s="2334">
        <f>(J9/J8-1)*100</f>
        <v>-0.45686422331365772</v>
      </c>
      <c r="L9" s="2331">
        <f>SUM(L37:L48)</f>
        <v>35423809</v>
      </c>
      <c r="M9" s="2334">
        <f>(L9/L8-1)*100</f>
        <v>-0.57194735090062565</v>
      </c>
      <c r="N9" s="2331">
        <f>SUM(N37:N48)</f>
        <v>65112229</v>
      </c>
      <c r="O9" s="2334">
        <f>(N9/N8-1)*100</f>
        <v>-0.41067146865247928</v>
      </c>
      <c r="P9" s="2331">
        <f>SUM(P37:P48)</f>
        <v>1814259</v>
      </c>
      <c r="Q9" s="2333">
        <f>(P9/P8-1)*100</f>
        <v>0.13925869994304563</v>
      </c>
      <c r="R9" s="2335">
        <v>0.5</v>
      </c>
      <c r="S9" s="365"/>
    </row>
    <row r="10" spans="1:19" s="366" customFormat="1" ht="12" hidden="1" customHeight="1" thickTop="1">
      <c r="A10" s="1009" t="s">
        <v>323</v>
      </c>
      <c r="B10" s="381">
        <v>275314</v>
      </c>
      <c r="C10" s="380">
        <v>1.7217554516097966</v>
      </c>
      <c r="D10" s="381">
        <v>94702</v>
      </c>
      <c r="E10" s="380">
        <v>0.52863997282492914</v>
      </c>
      <c r="F10" s="381">
        <v>160710</v>
      </c>
      <c r="G10" s="380">
        <v>2.7294809511633877</v>
      </c>
      <c r="H10" s="381">
        <v>11234</v>
      </c>
      <c r="I10" s="382">
        <v>3.8838542629924255</v>
      </c>
      <c r="J10" s="381">
        <v>7630271</v>
      </c>
      <c r="K10" s="2183">
        <v>4.6165091053576912</v>
      </c>
      <c r="L10" s="381">
        <v>2660230</v>
      </c>
      <c r="M10" s="2183">
        <v>4.0366239827486217</v>
      </c>
      <c r="N10" s="381">
        <v>4838204</v>
      </c>
      <c r="O10" s="2183">
        <v>4.9084139158460882</v>
      </c>
      <c r="P10" s="381">
        <v>128392</v>
      </c>
      <c r="Q10" s="382">
        <v>6.0941851144880488</v>
      </c>
      <c r="R10" s="383">
        <v>-5</v>
      </c>
      <c r="S10" s="365"/>
    </row>
    <row r="11" spans="1:19" s="366" customFormat="1" ht="12" hidden="1" customHeight="1">
      <c r="A11" s="1009">
        <v>2</v>
      </c>
      <c r="B11" s="1113">
        <v>288212</v>
      </c>
      <c r="C11" s="367">
        <v>-0.42323545365657855</v>
      </c>
      <c r="D11" s="368">
        <v>98879</v>
      </c>
      <c r="E11" s="367">
        <v>-1.3252567185925157</v>
      </c>
      <c r="F11" s="368">
        <v>167194</v>
      </c>
      <c r="G11" s="367">
        <v>0.29453579119751438</v>
      </c>
      <c r="H11" s="368">
        <v>11638</v>
      </c>
      <c r="I11" s="369">
        <v>-0.71660126258317192</v>
      </c>
      <c r="J11" s="368">
        <v>7744550</v>
      </c>
      <c r="K11" s="370">
        <v>-3.9513689120449724</v>
      </c>
      <c r="L11" s="368">
        <v>2699592</v>
      </c>
      <c r="M11" s="370">
        <v>-3.918031830004598</v>
      </c>
      <c r="N11" s="368">
        <v>4888500</v>
      </c>
      <c r="O11" s="370">
        <v>-4.3320169241427342</v>
      </c>
      <c r="P11" s="368">
        <v>130217</v>
      </c>
      <c r="Q11" s="369">
        <v>-7.277944715817652</v>
      </c>
      <c r="R11" s="371">
        <v>-4.0999999999999996</v>
      </c>
      <c r="S11" s="365"/>
    </row>
    <row r="12" spans="1:19" s="366" customFormat="1" ht="12" hidden="1" customHeight="1">
      <c r="A12" s="1009">
        <v>3</v>
      </c>
      <c r="B12" s="1113">
        <v>332684</v>
      </c>
      <c r="C12" s="367">
        <v>3.16614672810831</v>
      </c>
      <c r="D12" s="368">
        <v>113503</v>
      </c>
      <c r="E12" s="367">
        <v>0.74648062345776811</v>
      </c>
      <c r="F12" s="368">
        <v>193898</v>
      </c>
      <c r="G12" s="367">
        <v>4.6767619510351688</v>
      </c>
      <c r="H12" s="368">
        <v>13752</v>
      </c>
      <c r="I12" s="369">
        <v>1.9572953736654908</v>
      </c>
      <c r="J12" s="368">
        <v>8625186</v>
      </c>
      <c r="K12" s="370">
        <v>3.8380859050513028</v>
      </c>
      <c r="L12" s="368">
        <v>3013693</v>
      </c>
      <c r="M12" s="370">
        <v>3.3296166540148775</v>
      </c>
      <c r="N12" s="368">
        <v>5462443</v>
      </c>
      <c r="O12" s="370">
        <v>4.0840035746201986</v>
      </c>
      <c r="P12" s="368">
        <v>144695</v>
      </c>
      <c r="Q12" s="369">
        <v>4.811954915539074</v>
      </c>
      <c r="R12" s="371">
        <v>-6.9</v>
      </c>
      <c r="S12" s="365"/>
    </row>
    <row r="13" spans="1:19" s="366" customFormat="1" ht="12" hidden="1" customHeight="1">
      <c r="A13" s="1008" t="s">
        <v>398</v>
      </c>
      <c r="B13" s="1112">
        <v>312027</v>
      </c>
      <c r="C13" s="360">
        <v>-5.2108269032140502</v>
      </c>
      <c r="D13" s="361">
        <v>105724</v>
      </c>
      <c r="E13" s="360">
        <v>-5.3652947600207668</v>
      </c>
      <c r="F13" s="361">
        <v>185809</v>
      </c>
      <c r="G13" s="360">
        <v>-4.7533857557334862</v>
      </c>
      <c r="H13" s="361">
        <v>14621</v>
      </c>
      <c r="I13" s="362">
        <v>-0.40190735694822788</v>
      </c>
      <c r="J13" s="361">
        <v>7677902</v>
      </c>
      <c r="K13" s="363">
        <v>-9.8192556552199832</v>
      </c>
      <c r="L13" s="361">
        <v>2683652</v>
      </c>
      <c r="M13" s="363">
        <v>-9.7930281540063557</v>
      </c>
      <c r="N13" s="361">
        <v>4855411</v>
      </c>
      <c r="O13" s="363">
        <v>-9.8891070998403556</v>
      </c>
      <c r="P13" s="361">
        <v>133883</v>
      </c>
      <c r="Q13" s="362">
        <v>-7.9272402173165553</v>
      </c>
      <c r="R13" s="364">
        <v>-4.0999999999999996</v>
      </c>
      <c r="S13" s="365"/>
    </row>
    <row r="14" spans="1:19" s="366" customFormat="1" ht="12" hidden="1" customHeight="1">
      <c r="A14" s="1009">
        <v>5</v>
      </c>
      <c r="B14" s="1113">
        <v>267260</v>
      </c>
      <c r="C14" s="367">
        <v>0.28781243785014343</v>
      </c>
      <c r="D14" s="368">
        <v>90396</v>
      </c>
      <c r="E14" s="367">
        <v>-1.3090234183088634</v>
      </c>
      <c r="F14" s="368">
        <v>158156</v>
      </c>
      <c r="G14" s="367">
        <v>2.7327231745578162</v>
      </c>
      <c r="H14" s="368">
        <v>10950</v>
      </c>
      <c r="I14" s="369">
        <v>-0.14590552617180785</v>
      </c>
      <c r="J14" s="368">
        <v>7577963</v>
      </c>
      <c r="K14" s="370">
        <v>20.068317907220234</v>
      </c>
      <c r="L14" s="368">
        <v>2626927</v>
      </c>
      <c r="M14" s="370">
        <v>17.35011869354015</v>
      </c>
      <c r="N14" s="368">
        <v>4821022</v>
      </c>
      <c r="O14" s="370">
        <v>21.211942929825867</v>
      </c>
      <c r="P14" s="368">
        <v>126734</v>
      </c>
      <c r="Q14" s="369">
        <v>37.114974737365984</v>
      </c>
      <c r="R14" s="371">
        <v>-11.7</v>
      </c>
      <c r="S14" s="365"/>
    </row>
    <row r="15" spans="1:19" s="366" customFormat="1" ht="12" hidden="1" customHeight="1">
      <c r="A15" s="1009">
        <v>6</v>
      </c>
      <c r="B15" s="1113">
        <v>305277</v>
      </c>
      <c r="C15" s="367">
        <v>-1.3619091931293847</v>
      </c>
      <c r="D15" s="368">
        <v>103586</v>
      </c>
      <c r="E15" s="367">
        <v>-2.389702417971773</v>
      </c>
      <c r="F15" s="368">
        <v>178180</v>
      </c>
      <c r="G15" s="367">
        <v>-0.62575989113339281</v>
      </c>
      <c r="H15" s="368">
        <v>12234</v>
      </c>
      <c r="I15" s="369">
        <v>1.9075385256143385</v>
      </c>
      <c r="J15" s="368">
        <v>8226079</v>
      </c>
      <c r="K15" s="370">
        <v>-6.2525185988840715</v>
      </c>
      <c r="L15" s="368">
        <v>2863092</v>
      </c>
      <c r="M15" s="370">
        <v>-6.1171422359928673</v>
      </c>
      <c r="N15" s="368">
        <v>5217871</v>
      </c>
      <c r="O15" s="370">
        <v>-6.3078565084969673</v>
      </c>
      <c r="P15" s="368">
        <v>141899</v>
      </c>
      <c r="Q15" s="369">
        <v>-6.8451872956684978</v>
      </c>
      <c r="R15" s="371">
        <v>-5.2</v>
      </c>
      <c r="S15" s="365"/>
    </row>
    <row r="16" spans="1:19" s="366" customFormat="1" ht="12" hidden="1" customHeight="1">
      <c r="A16" s="1008" t="s">
        <v>450</v>
      </c>
      <c r="B16" s="1112">
        <v>316678</v>
      </c>
      <c r="C16" s="360">
        <v>-5.276980138789189</v>
      </c>
      <c r="D16" s="361">
        <v>109896</v>
      </c>
      <c r="E16" s="360">
        <v>-2.9898572601361195</v>
      </c>
      <c r="F16" s="361">
        <v>188192</v>
      </c>
      <c r="G16" s="360">
        <v>-4.798231458389191</v>
      </c>
      <c r="H16" s="361">
        <v>15254</v>
      </c>
      <c r="I16" s="362">
        <v>-0.4892687063735357</v>
      </c>
      <c r="J16" s="361">
        <v>8815479</v>
      </c>
      <c r="K16" s="363">
        <v>-4.1658780575701826</v>
      </c>
      <c r="L16" s="361">
        <v>3015583</v>
      </c>
      <c r="M16" s="363">
        <v>-4.630820269385616</v>
      </c>
      <c r="N16" s="361">
        <v>5601948</v>
      </c>
      <c r="O16" s="363">
        <v>-3.9370567529429246</v>
      </c>
      <c r="P16" s="361">
        <v>191857</v>
      </c>
      <c r="Q16" s="362">
        <v>-3.197372271612664</v>
      </c>
      <c r="R16" s="364">
        <v>-12</v>
      </c>
      <c r="S16" s="365"/>
    </row>
    <row r="17" spans="1:19" s="366" customFormat="1" ht="12" hidden="1" customHeight="1">
      <c r="A17" s="1009">
        <v>8</v>
      </c>
      <c r="B17" s="1113">
        <v>275063</v>
      </c>
      <c r="C17" s="367">
        <v>-4.0793552819246681</v>
      </c>
      <c r="D17" s="368">
        <v>96412</v>
      </c>
      <c r="E17" s="367">
        <v>-1.6735846939920251</v>
      </c>
      <c r="F17" s="368">
        <v>157420</v>
      </c>
      <c r="G17" s="367">
        <v>-5.7523289508345954</v>
      </c>
      <c r="H17" s="368">
        <v>12427</v>
      </c>
      <c r="I17" s="369">
        <v>8.6656173487233303</v>
      </c>
      <c r="J17" s="368">
        <v>7343361</v>
      </c>
      <c r="K17" s="370">
        <v>-6.0552674395606747</v>
      </c>
      <c r="L17" s="368">
        <v>2552219</v>
      </c>
      <c r="M17" s="370">
        <v>-6.2633619256965867</v>
      </c>
      <c r="N17" s="368">
        <v>4664799</v>
      </c>
      <c r="O17" s="370">
        <v>-5.9758215426837786</v>
      </c>
      <c r="P17" s="368">
        <v>123220</v>
      </c>
      <c r="Q17" s="369">
        <v>-4.7000317099391342</v>
      </c>
      <c r="R17" s="371">
        <v>-9.1</v>
      </c>
      <c r="S17" s="365"/>
    </row>
    <row r="18" spans="1:19" s="366" customFormat="1" ht="12" hidden="1" customHeight="1">
      <c r="A18" s="1009">
        <v>9</v>
      </c>
      <c r="B18" s="1113">
        <v>290534</v>
      </c>
      <c r="C18" s="367">
        <v>-8.6462997434220483</v>
      </c>
      <c r="D18" s="368">
        <v>103003</v>
      </c>
      <c r="E18" s="367">
        <v>-5.2915647584545482</v>
      </c>
      <c r="F18" s="368">
        <v>164341</v>
      </c>
      <c r="G18" s="367">
        <v>-11.022257835721906</v>
      </c>
      <c r="H18" s="368">
        <v>13150</v>
      </c>
      <c r="I18" s="369">
        <v>1.8748063216609934</v>
      </c>
      <c r="J18" s="368">
        <v>7475554</v>
      </c>
      <c r="K18" s="370">
        <v>-12.971136149506723</v>
      </c>
      <c r="L18" s="368">
        <v>2610158</v>
      </c>
      <c r="M18" s="370">
        <v>-12.780259992655274</v>
      </c>
      <c r="N18" s="368">
        <v>4734001</v>
      </c>
      <c r="O18" s="370">
        <v>-13.056363854081642</v>
      </c>
      <c r="P18" s="368">
        <v>128645</v>
      </c>
      <c r="Q18" s="369">
        <v>-13.678454002549822</v>
      </c>
      <c r="R18" s="371">
        <v>-7.2</v>
      </c>
      <c r="S18" s="365"/>
    </row>
    <row r="19" spans="1:19" s="366" customFormat="1" ht="12" hidden="1" customHeight="1">
      <c r="A19" s="1008" t="s">
        <v>451</v>
      </c>
      <c r="B19" s="1112">
        <v>316140</v>
      </c>
      <c r="C19" s="360">
        <v>1.3805377844052114</v>
      </c>
      <c r="D19" s="361">
        <v>110692</v>
      </c>
      <c r="E19" s="360">
        <v>2.9099496104572298</v>
      </c>
      <c r="F19" s="361">
        <v>183400</v>
      </c>
      <c r="G19" s="360">
        <v>0.21693633437702697</v>
      </c>
      <c r="H19" s="361">
        <v>15539</v>
      </c>
      <c r="I19" s="362">
        <v>12.44663144945366</v>
      </c>
      <c r="J19" s="361">
        <v>8238010</v>
      </c>
      <c r="K19" s="363">
        <v>3.1979939677225344</v>
      </c>
      <c r="L19" s="361">
        <v>2875351</v>
      </c>
      <c r="M19" s="363">
        <v>2.6350610684379827</v>
      </c>
      <c r="N19" s="361">
        <v>5214767</v>
      </c>
      <c r="O19" s="363">
        <v>3.3651364639337711</v>
      </c>
      <c r="P19" s="361">
        <v>142567</v>
      </c>
      <c r="Q19" s="362">
        <v>9.5573657112118617</v>
      </c>
      <c r="R19" s="364">
        <v>-6.1</v>
      </c>
      <c r="S19" s="365"/>
    </row>
    <row r="20" spans="1:19" s="366" customFormat="1" ht="12" hidden="1" customHeight="1">
      <c r="A20" s="1009">
        <v>11</v>
      </c>
      <c r="B20" s="1113">
        <v>301722</v>
      </c>
      <c r="C20" s="367">
        <v>-3.0970083342700683</v>
      </c>
      <c r="D20" s="368">
        <v>106199</v>
      </c>
      <c r="E20" s="367">
        <v>-1.0500717440321994</v>
      </c>
      <c r="F20" s="368">
        <v>171766</v>
      </c>
      <c r="G20" s="367">
        <v>-4.8166332332177042</v>
      </c>
      <c r="H20" s="368">
        <v>14014</v>
      </c>
      <c r="I20" s="369">
        <v>9.5271590465025433</v>
      </c>
      <c r="J20" s="368">
        <v>7760713</v>
      </c>
      <c r="K20" s="370">
        <v>-6.4615172114883102</v>
      </c>
      <c r="L20" s="368">
        <v>2713526</v>
      </c>
      <c r="M20" s="370">
        <v>-6.5111830640610213</v>
      </c>
      <c r="N20" s="368">
        <v>4915270</v>
      </c>
      <c r="O20" s="370">
        <v>-6.4981989289448201</v>
      </c>
      <c r="P20" s="368">
        <v>129441</v>
      </c>
      <c r="Q20" s="369">
        <v>-3.3604097295844459</v>
      </c>
      <c r="R20" s="371">
        <v>-8.8000000000000007</v>
      </c>
      <c r="S20" s="365"/>
    </row>
    <row r="21" spans="1:19" s="366" customFormat="1" ht="12" hidden="1" customHeight="1">
      <c r="A21" s="1009">
        <v>12</v>
      </c>
      <c r="B21" s="1113">
        <v>360706</v>
      </c>
      <c r="C21" s="367">
        <v>2.5111546878108459</v>
      </c>
      <c r="D21" s="368">
        <v>124363</v>
      </c>
      <c r="E21" s="367">
        <v>3.520235736760613</v>
      </c>
      <c r="F21" s="368">
        <v>208417</v>
      </c>
      <c r="G21" s="367">
        <v>1.7949419269128963</v>
      </c>
      <c r="H21" s="368">
        <v>16075</v>
      </c>
      <c r="I21" s="369">
        <v>11.647451034865952</v>
      </c>
      <c r="J21" s="368">
        <v>11041374</v>
      </c>
      <c r="K21" s="370">
        <v>4.2760516026670192</v>
      </c>
      <c r="L21" s="368">
        <v>3753754</v>
      </c>
      <c r="M21" s="370">
        <v>3.9542881323169521</v>
      </c>
      <c r="N21" s="368">
        <v>7047756</v>
      </c>
      <c r="O21" s="370">
        <v>4.4246591782940881</v>
      </c>
      <c r="P21" s="368">
        <v>236798</v>
      </c>
      <c r="Q21" s="369">
        <v>4.9850590102591852</v>
      </c>
      <c r="R21" s="371">
        <v>-3.2</v>
      </c>
      <c r="S21" s="365"/>
    </row>
    <row r="22" spans="1:19" s="366" customFormat="1" ht="12" hidden="1" customHeight="1">
      <c r="A22" s="1008" t="s">
        <v>324</v>
      </c>
      <c r="B22" s="1112">
        <v>264827</v>
      </c>
      <c r="C22" s="360">
        <f t="shared" ref="C22:C54" si="0">(B22/B10-1)*100</f>
        <v>-3.8091052398352421</v>
      </c>
      <c r="D22" s="361">
        <v>94861</v>
      </c>
      <c r="E22" s="360">
        <f t="shared" ref="E22:E54" si="1">(D22/D10-1)*100</f>
        <v>0.16789508141328291</v>
      </c>
      <c r="F22" s="361">
        <v>150742</v>
      </c>
      <c r="G22" s="360">
        <f t="shared" ref="G22:G54" si="2">(F22/F10-1)*100</f>
        <v>-6.2024765104847219</v>
      </c>
      <c r="H22" s="361">
        <v>11112</v>
      </c>
      <c r="I22" s="362">
        <f t="shared" ref="I22:I54" si="3">(H22/H10-1)*100</f>
        <v>-1.0859889620793983</v>
      </c>
      <c r="J22" s="361">
        <v>7336415</v>
      </c>
      <c r="K22" s="363">
        <f t="shared" ref="K22:K54" si="4">(J22/J10-1)*100</f>
        <v>-3.8511869368728857</v>
      </c>
      <c r="L22" s="361">
        <v>2556662</v>
      </c>
      <c r="M22" s="363">
        <f t="shared" ref="M22:M54" si="5">(L22/L10-1)*100</f>
        <v>-3.8931972047529739</v>
      </c>
      <c r="N22" s="361">
        <v>4654342</v>
      </c>
      <c r="O22" s="363">
        <f t="shared" ref="O22:O54" si="6">(N22/N10-1)*100</f>
        <v>-3.8002118141359897</v>
      </c>
      <c r="P22" s="361">
        <v>123239</v>
      </c>
      <c r="Q22" s="362">
        <f t="shared" ref="Q22:Q54" si="7">(P22/P10-1)*100</f>
        <v>-4.0134899370677264</v>
      </c>
      <c r="R22" s="364">
        <v>3.1</v>
      </c>
      <c r="S22" s="365"/>
    </row>
    <row r="23" spans="1:19" s="366" customFormat="1" ht="12" hidden="1" customHeight="1">
      <c r="A23" s="1009">
        <v>2</v>
      </c>
      <c r="B23" s="1113">
        <v>272341</v>
      </c>
      <c r="C23" s="367">
        <f t="shared" si="0"/>
        <v>-5.506710338223253</v>
      </c>
      <c r="D23" s="368">
        <v>97555</v>
      </c>
      <c r="E23" s="367">
        <f t="shared" si="1"/>
        <v>-1.3390103055249347</v>
      </c>
      <c r="F23" s="368">
        <v>154047</v>
      </c>
      <c r="G23" s="367">
        <f t="shared" si="2"/>
        <v>-7.8633204540832775</v>
      </c>
      <c r="H23" s="368">
        <v>11379</v>
      </c>
      <c r="I23" s="369">
        <f t="shared" si="3"/>
        <v>-2.2254682935212267</v>
      </c>
      <c r="J23" s="368">
        <v>7245323</v>
      </c>
      <c r="K23" s="370">
        <f t="shared" si="4"/>
        <v>-6.4461718240569121</v>
      </c>
      <c r="L23" s="368">
        <v>2527121</v>
      </c>
      <c r="M23" s="370">
        <f t="shared" si="5"/>
        <v>-6.3887802304940848</v>
      </c>
      <c r="N23" s="368">
        <v>4593503</v>
      </c>
      <c r="O23" s="370">
        <f t="shared" si="6"/>
        <v>-6.0345095632607144</v>
      </c>
      <c r="P23" s="368">
        <v>122194</v>
      </c>
      <c r="Q23" s="369">
        <f>(P23/P11-1)*100</f>
        <v>-6.1612539069399563</v>
      </c>
      <c r="R23" s="371">
        <v>-0.8</v>
      </c>
      <c r="S23" s="365"/>
    </row>
    <row r="24" spans="1:19" s="366" customFormat="1" ht="12" hidden="1" customHeight="1">
      <c r="A24" s="1009">
        <v>3</v>
      </c>
      <c r="B24" s="1113">
        <v>327269</v>
      </c>
      <c r="C24" s="367">
        <f t="shared" si="0"/>
        <v>-1.6276707025285275</v>
      </c>
      <c r="D24" s="368">
        <v>118797</v>
      </c>
      <c r="E24" s="367">
        <f t="shared" si="1"/>
        <v>4.6641938979586461</v>
      </c>
      <c r="F24" s="368">
        <v>183325</v>
      </c>
      <c r="G24" s="367">
        <f t="shared" si="2"/>
        <v>-5.4528669712941902</v>
      </c>
      <c r="H24" s="368">
        <v>13865</v>
      </c>
      <c r="I24" s="369">
        <f t="shared" si="3"/>
        <v>0.82169866201280417</v>
      </c>
      <c r="J24" s="368">
        <v>8571492</v>
      </c>
      <c r="K24" s="370">
        <f t="shared" si="4"/>
        <v>-0.62252570553260611</v>
      </c>
      <c r="L24" s="368">
        <v>3001837</v>
      </c>
      <c r="M24" s="370">
        <f t="shared" si="5"/>
        <v>-0.39340437131453188</v>
      </c>
      <c r="N24" s="368">
        <v>5420796</v>
      </c>
      <c r="O24" s="370">
        <f t="shared" si="6"/>
        <v>-0.76242443170574381</v>
      </c>
      <c r="P24" s="368">
        <v>145618</v>
      </c>
      <c r="Q24" s="369">
        <f t="shared" si="7"/>
        <v>0.63789350012093404</v>
      </c>
      <c r="R24" s="371">
        <v>1.3</v>
      </c>
      <c r="S24" s="365"/>
    </row>
    <row r="25" spans="1:19" s="366" customFormat="1" ht="12" hidden="1" customHeight="1">
      <c r="A25" s="1008">
        <v>4</v>
      </c>
      <c r="B25" s="373">
        <v>314331</v>
      </c>
      <c r="C25" s="372">
        <f t="shared" si="0"/>
        <v>0.73839763866587749</v>
      </c>
      <c r="D25" s="373">
        <v>115967</v>
      </c>
      <c r="E25" s="372">
        <f t="shared" si="1"/>
        <v>9.6884340357913157</v>
      </c>
      <c r="F25" s="373">
        <v>184755</v>
      </c>
      <c r="G25" s="372">
        <f t="shared" si="2"/>
        <v>-0.56724916446458939</v>
      </c>
      <c r="H25" s="373">
        <v>13610</v>
      </c>
      <c r="I25" s="374">
        <f t="shared" si="3"/>
        <v>-6.9147117160248905</v>
      </c>
      <c r="J25" s="373">
        <v>8415939</v>
      </c>
      <c r="K25" s="372">
        <f t="shared" si="4"/>
        <v>9.6124826808156705</v>
      </c>
      <c r="L25" s="373">
        <v>2936856</v>
      </c>
      <c r="M25" s="372">
        <f t="shared" si="5"/>
        <v>9.4350534271954842</v>
      </c>
      <c r="N25" s="373">
        <v>5336854</v>
      </c>
      <c r="O25" s="372">
        <f t="shared" si="6"/>
        <v>9.9155972583989218</v>
      </c>
      <c r="P25" s="373">
        <v>142229</v>
      </c>
      <c r="Q25" s="374">
        <f t="shared" si="7"/>
        <v>6.2338011547395933</v>
      </c>
      <c r="R25" s="375">
        <v>5.4</v>
      </c>
      <c r="S25" s="365"/>
    </row>
    <row r="26" spans="1:19" s="366" customFormat="1" ht="12" hidden="1" customHeight="1">
      <c r="A26" s="1009">
        <v>5</v>
      </c>
      <c r="B26" s="377">
        <v>270921</v>
      </c>
      <c r="C26" s="376">
        <f t="shared" si="0"/>
        <v>1.3698271346254565</v>
      </c>
      <c r="D26" s="377">
        <v>99510</v>
      </c>
      <c r="E26" s="376">
        <f t="shared" si="1"/>
        <v>10.082304526748963</v>
      </c>
      <c r="F26" s="377">
        <v>160221</v>
      </c>
      <c r="G26" s="376">
        <f t="shared" si="2"/>
        <v>1.305672879941322</v>
      </c>
      <c r="H26" s="377">
        <v>11189</v>
      </c>
      <c r="I26" s="378">
        <f t="shared" si="3"/>
        <v>2.1826484018264924</v>
      </c>
      <c r="J26" s="377">
        <v>7953511</v>
      </c>
      <c r="K26" s="376">
        <f t="shared" si="4"/>
        <v>4.9557908899792835</v>
      </c>
      <c r="L26" s="377">
        <v>2760532</v>
      </c>
      <c r="M26" s="376">
        <f t="shared" si="5"/>
        <v>5.0859806915076078</v>
      </c>
      <c r="N26" s="377">
        <v>5062281</v>
      </c>
      <c r="O26" s="376">
        <f t="shared" si="6"/>
        <v>5.0043123636440479</v>
      </c>
      <c r="P26" s="377">
        <v>130698</v>
      </c>
      <c r="Q26" s="378">
        <f t="shared" si="7"/>
        <v>3.1278110057285424</v>
      </c>
      <c r="R26" s="379">
        <v>8.6</v>
      </c>
      <c r="S26" s="365"/>
    </row>
    <row r="27" spans="1:19" s="366" customFormat="1" ht="12" hidden="1" customHeight="1">
      <c r="A27" s="1009">
        <v>6</v>
      </c>
      <c r="B27" s="381">
        <v>298696</v>
      </c>
      <c r="C27" s="380">
        <f t="shared" si="0"/>
        <v>-2.1557470756067398</v>
      </c>
      <c r="D27" s="381">
        <v>110444</v>
      </c>
      <c r="E27" s="380">
        <f t="shared" si="1"/>
        <v>6.620585793446998</v>
      </c>
      <c r="F27" s="381">
        <v>175460</v>
      </c>
      <c r="G27" s="380">
        <f t="shared" si="2"/>
        <v>-1.5265461892468246</v>
      </c>
      <c r="H27" s="381">
        <v>12792</v>
      </c>
      <c r="I27" s="382">
        <f t="shared" si="3"/>
        <v>4.5610593428150992</v>
      </c>
      <c r="J27" s="381">
        <v>8240612</v>
      </c>
      <c r="K27" s="380">
        <f t="shared" si="4"/>
        <v>0.17666983261406255</v>
      </c>
      <c r="L27" s="381">
        <v>2867080</v>
      </c>
      <c r="M27" s="380">
        <f t="shared" si="5"/>
        <v>0.13928997042358393</v>
      </c>
      <c r="N27" s="381">
        <v>5231532</v>
      </c>
      <c r="O27" s="380">
        <f t="shared" si="6"/>
        <v>0.26181176192359157</v>
      </c>
      <c r="P27" s="381">
        <v>142000</v>
      </c>
      <c r="Q27" s="382">
        <f t="shared" si="7"/>
        <v>7.1177386732812487E-2</v>
      </c>
      <c r="R27" s="383">
        <v>12.3</v>
      </c>
      <c r="S27" s="365"/>
    </row>
    <row r="28" spans="1:19" s="366" customFormat="1" ht="12" hidden="1" customHeight="1">
      <c r="A28" s="1008">
        <v>7</v>
      </c>
      <c r="B28" s="1112">
        <v>306210</v>
      </c>
      <c r="C28" s="360">
        <f t="shared" si="0"/>
        <v>-3.3055659060623133</v>
      </c>
      <c r="D28" s="361">
        <v>107648</v>
      </c>
      <c r="E28" s="360">
        <f t="shared" si="1"/>
        <v>-2.0455703574288386</v>
      </c>
      <c r="F28" s="361">
        <v>184694</v>
      </c>
      <c r="G28" s="360">
        <f t="shared" si="2"/>
        <v>-1.8587400102023421</v>
      </c>
      <c r="H28" s="361">
        <v>13867</v>
      </c>
      <c r="I28" s="362">
        <f t="shared" si="3"/>
        <v>-9.0926969975088525</v>
      </c>
      <c r="J28" s="361">
        <v>9257655</v>
      </c>
      <c r="K28" s="360">
        <f t="shared" si="4"/>
        <v>5.0159044108663897</v>
      </c>
      <c r="L28" s="361">
        <v>3156151</v>
      </c>
      <c r="M28" s="360">
        <f t="shared" si="5"/>
        <v>4.6613872010818458</v>
      </c>
      <c r="N28" s="361">
        <v>5900345</v>
      </c>
      <c r="O28" s="360">
        <f t="shared" si="6"/>
        <v>5.3266649386963349</v>
      </c>
      <c r="P28" s="361">
        <v>201159</v>
      </c>
      <c r="Q28" s="362">
        <f t="shared" si="7"/>
        <v>4.8484027166066479</v>
      </c>
      <c r="R28" s="364">
        <v>14.6</v>
      </c>
      <c r="S28" s="365"/>
    </row>
    <row r="29" spans="1:19" s="366" customFormat="1" ht="12" hidden="1" customHeight="1">
      <c r="A29" s="1009">
        <v>8</v>
      </c>
      <c r="B29" s="1114">
        <v>265947</v>
      </c>
      <c r="C29" s="384">
        <f t="shared" si="0"/>
        <v>-3.3141498493072463</v>
      </c>
      <c r="D29" s="385">
        <v>92303</v>
      </c>
      <c r="E29" s="384">
        <f t="shared" si="1"/>
        <v>-4.2619176036178041</v>
      </c>
      <c r="F29" s="385">
        <v>161972</v>
      </c>
      <c r="G29" s="384">
        <f t="shared" si="2"/>
        <v>2.8916274933299402</v>
      </c>
      <c r="H29" s="385">
        <v>11672</v>
      </c>
      <c r="I29" s="386">
        <f t="shared" si="3"/>
        <v>-6.0754808079182432</v>
      </c>
      <c r="J29" s="385">
        <v>7838540</v>
      </c>
      <c r="K29" s="384">
        <f t="shared" si="4"/>
        <v>6.7432201685304616</v>
      </c>
      <c r="L29" s="385">
        <v>2723876</v>
      </c>
      <c r="M29" s="384">
        <f t="shared" si="5"/>
        <v>6.7257942990001984</v>
      </c>
      <c r="N29" s="385">
        <v>4985803</v>
      </c>
      <c r="O29" s="384">
        <f t="shared" si="6"/>
        <v>6.881411181918029</v>
      </c>
      <c r="P29" s="385">
        <v>128861</v>
      </c>
      <c r="Q29" s="386">
        <f t="shared" si="7"/>
        <v>4.5779905859438363</v>
      </c>
      <c r="R29" s="387">
        <v>13.7</v>
      </c>
      <c r="S29" s="365"/>
    </row>
    <row r="30" spans="1:19" s="366" customFormat="1" ht="12" hidden="1" customHeight="1">
      <c r="A30" s="1009">
        <v>9</v>
      </c>
      <c r="B30" s="1115">
        <v>283369</v>
      </c>
      <c r="C30" s="388">
        <f t="shared" si="0"/>
        <v>-2.4661485402741157</v>
      </c>
      <c r="D30" s="389">
        <v>100979</v>
      </c>
      <c r="E30" s="388">
        <f t="shared" si="1"/>
        <v>-1.9649913109326955</v>
      </c>
      <c r="F30" s="389">
        <v>169888</v>
      </c>
      <c r="G30" s="388">
        <f t="shared" si="2"/>
        <v>3.3752989211456752</v>
      </c>
      <c r="H30" s="389">
        <v>12501</v>
      </c>
      <c r="I30" s="390">
        <f t="shared" si="3"/>
        <v>-4.9353612167300387</v>
      </c>
      <c r="J30" s="389">
        <v>8133440</v>
      </c>
      <c r="K30" s="388">
        <f t="shared" si="4"/>
        <v>8.8004982640751415</v>
      </c>
      <c r="L30" s="389">
        <v>2832500</v>
      </c>
      <c r="M30" s="388">
        <f t="shared" si="5"/>
        <v>8.5183349053965287</v>
      </c>
      <c r="N30" s="389">
        <v>5165316</v>
      </c>
      <c r="O30" s="388">
        <f t="shared" si="6"/>
        <v>9.111003567595354</v>
      </c>
      <c r="P30" s="389">
        <v>135624</v>
      </c>
      <c r="Q30" s="390">
        <f t="shared" si="7"/>
        <v>5.42500680166349</v>
      </c>
      <c r="R30" s="391">
        <v>10.4</v>
      </c>
      <c r="S30" s="365"/>
    </row>
    <row r="31" spans="1:19" s="366" customFormat="1" ht="21.75" customHeight="1">
      <c r="A31" s="1008">
        <v>10</v>
      </c>
      <c r="B31" s="1112">
        <v>305046</v>
      </c>
      <c r="C31" s="360">
        <f t="shared" si="0"/>
        <v>-3.5092047826912109</v>
      </c>
      <c r="D31" s="361">
        <v>110529</v>
      </c>
      <c r="E31" s="360">
        <f t="shared" si="1"/>
        <v>-0.14725544754815578</v>
      </c>
      <c r="F31" s="361">
        <v>180550</v>
      </c>
      <c r="G31" s="360">
        <f t="shared" si="2"/>
        <v>-1.5539803707742661</v>
      </c>
      <c r="H31" s="361">
        <v>13968</v>
      </c>
      <c r="I31" s="362">
        <f t="shared" si="3"/>
        <v>-10.110045691485936</v>
      </c>
      <c r="J31" s="361">
        <v>8467065</v>
      </c>
      <c r="K31" s="360">
        <f t="shared" si="4"/>
        <v>2.7804651851600193</v>
      </c>
      <c r="L31" s="361">
        <v>2947034</v>
      </c>
      <c r="M31" s="360">
        <f t="shared" si="5"/>
        <v>2.4930173742266692</v>
      </c>
      <c r="N31" s="361">
        <v>5376801</v>
      </c>
      <c r="O31" s="360">
        <f t="shared" si="6"/>
        <v>3.1072145697017772</v>
      </c>
      <c r="P31" s="361">
        <v>143230</v>
      </c>
      <c r="Q31" s="362">
        <f t="shared" si="7"/>
        <v>0.46504450539044395</v>
      </c>
      <c r="R31" s="364">
        <v>6.6</v>
      </c>
      <c r="S31" s="365"/>
    </row>
    <row r="32" spans="1:19" s="366" customFormat="1" ht="21" customHeight="1">
      <c r="A32" s="1009">
        <v>11</v>
      </c>
      <c r="B32" s="1113">
        <v>311655</v>
      </c>
      <c r="C32" s="367">
        <f t="shared" si="0"/>
        <v>3.2921033269035727</v>
      </c>
      <c r="D32" s="368">
        <v>112679</v>
      </c>
      <c r="E32" s="367">
        <f t="shared" si="1"/>
        <v>6.1017523705496179</v>
      </c>
      <c r="F32" s="368">
        <v>184347</v>
      </c>
      <c r="G32" s="367">
        <f t="shared" si="2"/>
        <v>7.3244996099344428</v>
      </c>
      <c r="H32" s="368">
        <v>14630</v>
      </c>
      <c r="I32" s="369">
        <f t="shared" si="3"/>
        <v>4.3956043956044022</v>
      </c>
      <c r="J32" s="368">
        <v>8534473</v>
      </c>
      <c r="K32" s="367">
        <f t="shared" si="4"/>
        <v>9.970217942603977</v>
      </c>
      <c r="L32" s="368">
        <v>2975945</v>
      </c>
      <c r="M32" s="367">
        <f t="shared" si="5"/>
        <v>9.6707752201379282</v>
      </c>
      <c r="N32" s="368">
        <v>5418925</v>
      </c>
      <c r="O32" s="367">
        <f t="shared" si="6"/>
        <v>10.246741277691761</v>
      </c>
      <c r="P32" s="368">
        <v>139603</v>
      </c>
      <c r="Q32" s="369">
        <f t="shared" si="7"/>
        <v>7.8506810052456411</v>
      </c>
      <c r="R32" s="371">
        <v>7</v>
      </c>
      <c r="S32" s="365"/>
    </row>
    <row r="33" spans="1:19" s="366" customFormat="1" ht="21" customHeight="1">
      <c r="A33" s="1009">
        <v>12</v>
      </c>
      <c r="B33" s="1113">
        <v>359157</v>
      </c>
      <c r="C33" s="367">
        <f t="shared" si="0"/>
        <v>-0.42943560683770254</v>
      </c>
      <c r="D33" s="368">
        <v>126899</v>
      </c>
      <c r="E33" s="367">
        <f t="shared" si="1"/>
        <v>2.0391917210102584</v>
      </c>
      <c r="F33" s="368">
        <v>215714</v>
      </c>
      <c r="G33" s="367">
        <f t="shared" si="2"/>
        <v>3.50115393657906</v>
      </c>
      <c r="H33" s="368">
        <v>16545</v>
      </c>
      <c r="I33" s="369">
        <f t="shared" si="3"/>
        <v>2.9237947122861652</v>
      </c>
      <c r="J33" s="368">
        <v>11481891</v>
      </c>
      <c r="K33" s="367">
        <f t="shared" si="4"/>
        <v>3.9896936739938438</v>
      </c>
      <c r="L33" s="368">
        <v>3894674</v>
      </c>
      <c r="M33" s="367">
        <f t="shared" si="5"/>
        <v>3.7541085537304841</v>
      </c>
      <c r="N33" s="368">
        <v>7341357</v>
      </c>
      <c r="O33" s="367">
        <f t="shared" si="6"/>
        <v>4.1658791819694008</v>
      </c>
      <c r="P33" s="368">
        <v>245860</v>
      </c>
      <c r="Q33" s="369">
        <f t="shared" si="7"/>
        <v>3.8268904298178086</v>
      </c>
      <c r="R33" s="371">
        <v>2.6</v>
      </c>
      <c r="S33" s="365"/>
    </row>
    <row r="34" spans="1:19" s="366" customFormat="1" ht="21.75" customHeight="1">
      <c r="A34" s="1008" t="s">
        <v>444</v>
      </c>
      <c r="B34" s="1112">
        <v>268100</v>
      </c>
      <c r="C34" s="360">
        <f t="shared" si="0"/>
        <v>1.2359011732187453</v>
      </c>
      <c r="D34" s="361">
        <v>98204</v>
      </c>
      <c r="E34" s="360">
        <f t="shared" si="1"/>
        <v>3.5241036885548249</v>
      </c>
      <c r="F34" s="361">
        <v>158737</v>
      </c>
      <c r="G34" s="360">
        <f t="shared" si="2"/>
        <v>5.3037640471799596</v>
      </c>
      <c r="H34" s="361">
        <v>11159</v>
      </c>
      <c r="I34" s="362">
        <f t="shared" si="3"/>
        <v>0.42296616270698362</v>
      </c>
      <c r="J34" s="361">
        <v>7809564</v>
      </c>
      <c r="K34" s="360">
        <f t="shared" si="4"/>
        <v>6.4493216373392226</v>
      </c>
      <c r="L34" s="361">
        <v>2715620</v>
      </c>
      <c r="M34" s="360">
        <f t="shared" si="5"/>
        <v>6.2174037866561838</v>
      </c>
      <c r="N34" s="361">
        <v>4966757</v>
      </c>
      <c r="O34" s="360">
        <f t="shared" si="6"/>
        <v>6.7123344180552325</v>
      </c>
      <c r="P34" s="361">
        <v>127187</v>
      </c>
      <c r="Q34" s="362">
        <f t="shared" si="7"/>
        <v>3.2035313496539208</v>
      </c>
      <c r="R34" s="364">
        <v>1.3</v>
      </c>
      <c r="S34" s="365"/>
    </row>
    <row r="35" spans="1:19" s="366" customFormat="1" ht="21" customHeight="1">
      <c r="A35" s="1009">
        <v>2</v>
      </c>
      <c r="B35" s="1113">
        <v>268852</v>
      </c>
      <c r="C35" s="367">
        <f t="shared" si="0"/>
        <v>-1.2811144851491374</v>
      </c>
      <c r="D35" s="368">
        <v>98878</v>
      </c>
      <c r="E35" s="367">
        <f t="shared" si="1"/>
        <v>1.3561580646814564</v>
      </c>
      <c r="F35" s="368">
        <v>158564</v>
      </c>
      <c r="G35" s="367">
        <f t="shared" si="2"/>
        <v>2.9322219841996233</v>
      </c>
      <c r="H35" s="368">
        <v>11410</v>
      </c>
      <c r="I35" s="369">
        <f t="shared" si="3"/>
        <v>0.27243167237893662</v>
      </c>
      <c r="J35" s="368">
        <v>7664945</v>
      </c>
      <c r="K35" s="367">
        <f t="shared" si="4"/>
        <v>5.791625852981297</v>
      </c>
      <c r="L35" s="368">
        <v>2667737</v>
      </c>
      <c r="M35" s="367">
        <f t="shared" si="5"/>
        <v>5.5642765027871688</v>
      </c>
      <c r="N35" s="368">
        <v>4871033</v>
      </c>
      <c r="O35" s="367">
        <f t="shared" si="6"/>
        <v>6.0417942472226427</v>
      </c>
      <c r="P35" s="368">
        <v>126175</v>
      </c>
      <c r="Q35" s="369">
        <f t="shared" si="7"/>
        <v>3.2579341047841881</v>
      </c>
      <c r="R35" s="371">
        <v>1.2</v>
      </c>
      <c r="S35" s="365"/>
    </row>
    <row r="36" spans="1:19" s="366" customFormat="1" ht="21" customHeight="1">
      <c r="A36" s="1009">
        <v>3</v>
      </c>
      <c r="B36" s="1113">
        <v>326261</v>
      </c>
      <c r="C36" s="367">
        <f t="shared" si="0"/>
        <v>-0.30800350781773345</v>
      </c>
      <c r="D36" s="368">
        <v>121325</v>
      </c>
      <c r="E36" s="367">
        <f t="shared" si="1"/>
        <v>2.1279998653164656</v>
      </c>
      <c r="F36" s="368">
        <v>190969</v>
      </c>
      <c r="G36" s="367">
        <f t="shared" si="2"/>
        <v>4.1696440747306607</v>
      </c>
      <c r="H36" s="368">
        <v>13967</v>
      </c>
      <c r="I36" s="369">
        <f t="shared" si="3"/>
        <v>0.73566534439235554</v>
      </c>
      <c r="J36" s="368">
        <v>9022410</v>
      </c>
      <c r="K36" s="367">
        <f t="shared" si="4"/>
        <v>5.2606710710340732</v>
      </c>
      <c r="L36" s="368">
        <v>3149575</v>
      </c>
      <c r="M36" s="367">
        <f t="shared" si="5"/>
        <v>4.9215863486258504</v>
      </c>
      <c r="N36" s="368">
        <v>5723725</v>
      </c>
      <c r="O36" s="367">
        <f t="shared" si="6"/>
        <v>5.5882752274758252</v>
      </c>
      <c r="P36" s="368">
        <v>149110</v>
      </c>
      <c r="Q36" s="369">
        <f t="shared" si="7"/>
        <v>2.3980551854853038</v>
      </c>
      <c r="R36" s="371">
        <v>2.7</v>
      </c>
      <c r="S36" s="365"/>
    </row>
    <row r="37" spans="1:19" s="366" customFormat="1" ht="21.75" customHeight="1">
      <c r="A37" s="1008">
        <v>4</v>
      </c>
      <c r="B37" s="1112">
        <v>303830</v>
      </c>
      <c r="C37" s="360">
        <f t="shared" si="0"/>
        <v>-3.3407459016132623</v>
      </c>
      <c r="D37" s="361">
        <v>112425</v>
      </c>
      <c r="E37" s="360">
        <f t="shared" si="1"/>
        <v>-3.0543171764381261</v>
      </c>
      <c r="F37" s="361">
        <v>178180</v>
      </c>
      <c r="G37" s="360">
        <f t="shared" si="2"/>
        <v>-3.558767015777653</v>
      </c>
      <c r="H37" s="361">
        <v>13225</v>
      </c>
      <c r="I37" s="362">
        <f t="shared" si="3"/>
        <v>-2.828802351212345</v>
      </c>
      <c r="J37" s="361">
        <v>8354731</v>
      </c>
      <c r="K37" s="360">
        <f t="shared" si="4"/>
        <v>-0.72728664026675549</v>
      </c>
      <c r="L37" s="361">
        <v>2912408</v>
      </c>
      <c r="M37" s="360">
        <f t="shared" si="5"/>
        <v>-0.8324548428659817</v>
      </c>
      <c r="N37" s="361">
        <v>5303278</v>
      </c>
      <c r="O37" s="360">
        <f t="shared" si="6"/>
        <v>-0.62913469246114184</v>
      </c>
      <c r="P37" s="361">
        <v>139045</v>
      </c>
      <c r="Q37" s="362">
        <f t="shared" si="7"/>
        <v>-2.2386433146545315</v>
      </c>
      <c r="R37" s="364">
        <v>-1.5</v>
      </c>
      <c r="S37" s="365"/>
    </row>
    <row r="38" spans="1:19" s="366" customFormat="1" ht="21" customHeight="1">
      <c r="A38" s="1009">
        <v>5</v>
      </c>
      <c r="B38" s="1113">
        <v>271342</v>
      </c>
      <c r="C38" s="367">
        <f t="shared" si="0"/>
        <v>0.15539585340376139</v>
      </c>
      <c r="D38" s="368">
        <v>100850</v>
      </c>
      <c r="E38" s="367">
        <f t="shared" si="1"/>
        <v>1.3465983318259545</v>
      </c>
      <c r="F38" s="368">
        <v>159352</v>
      </c>
      <c r="G38" s="367">
        <f t="shared" si="2"/>
        <v>-0.54237584336634947</v>
      </c>
      <c r="H38" s="368">
        <v>11140</v>
      </c>
      <c r="I38" s="369">
        <f t="shared" si="3"/>
        <v>-0.43793010992939641</v>
      </c>
      <c r="J38" s="368">
        <v>8021954</v>
      </c>
      <c r="K38" s="367">
        <f t="shared" si="4"/>
        <v>0.86053819501852313</v>
      </c>
      <c r="L38" s="368">
        <v>2784003</v>
      </c>
      <c r="M38" s="367">
        <f t="shared" si="5"/>
        <v>0.85023466491240818</v>
      </c>
      <c r="N38" s="368">
        <v>5105582</v>
      </c>
      <c r="O38" s="367">
        <f t="shared" si="6"/>
        <v>0.85536539753521268</v>
      </c>
      <c r="P38" s="368">
        <v>132369</v>
      </c>
      <c r="Q38" s="369">
        <f t="shared" si="7"/>
        <v>1.2785199467474584</v>
      </c>
      <c r="R38" s="371">
        <v>1.8</v>
      </c>
      <c r="S38" s="365"/>
    </row>
    <row r="39" spans="1:19" s="366" customFormat="1" ht="21" customHeight="1">
      <c r="A39" s="1009">
        <v>6</v>
      </c>
      <c r="B39" s="1113">
        <v>301860</v>
      </c>
      <c r="C39" s="367">
        <f t="shared" si="0"/>
        <v>1.0592709644588583</v>
      </c>
      <c r="D39" s="368">
        <v>111879</v>
      </c>
      <c r="E39" s="367">
        <f t="shared" si="1"/>
        <v>1.2993010032233521</v>
      </c>
      <c r="F39" s="368">
        <v>177362</v>
      </c>
      <c r="G39" s="367">
        <f t="shared" si="2"/>
        <v>1.0840077510543722</v>
      </c>
      <c r="H39" s="368">
        <v>12619</v>
      </c>
      <c r="I39" s="369">
        <f t="shared" si="3"/>
        <v>-1.3524077548467739</v>
      </c>
      <c r="J39" s="368">
        <v>8810225</v>
      </c>
      <c r="K39" s="367">
        <f t="shared" si="4"/>
        <v>6.912265739486334</v>
      </c>
      <c r="L39" s="368">
        <v>3060651</v>
      </c>
      <c r="M39" s="367">
        <f t="shared" si="5"/>
        <v>6.7515032716213064</v>
      </c>
      <c r="N39" s="368">
        <v>5602607</v>
      </c>
      <c r="O39" s="367">
        <f t="shared" si="6"/>
        <v>7.0930465492708539</v>
      </c>
      <c r="P39" s="368">
        <v>146967</v>
      </c>
      <c r="Q39" s="369">
        <f t="shared" si="7"/>
        <v>3.4978873239436714</v>
      </c>
      <c r="R39" s="371">
        <v>2.5</v>
      </c>
      <c r="S39" s="365"/>
    </row>
    <row r="40" spans="1:19" s="366" customFormat="1" ht="21.75" customHeight="1">
      <c r="A40" s="1008">
        <v>7</v>
      </c>
      <c r="B40" s="1112">
        <v>302072</v>
      </c>
      <c r="C40" s="360">
        <f t="shared" si="0"/>
        <v>-1.3513601776558581</v>
      </c>
      <c r="D40" s="361">
        <v>107211</v>
      </c>
      <c r="E40" s="360">
        <f t="shared" si="1"/>
        <v>-0.40595273483947647</v>
      </c>
      <c r="F40" s="361">
        <v>181383</v>
      </c>
      <c r="G40" s="360">
        <f t="shared" si="2"/>
        <v>-1.7926949440696505</v>
      </c>
      <c r="H40" s="361">
        <v>13478</v>
      </c>
      <c r="I40" s="362">
        <f t="shared" si="3"/>
        <v>-2.8052210283406653</v>
      </c>
      <c r="J40" s="361">
        <v>9508495</v>
      </c>
      <c r="K40" s="360">
        <f t="shared" si="4"/>
        <v>2.7095414551525199</v>
      </c>
      <c r="L40" s="361">
        <v>3234297</v>
      </c>
      <c r="M40" s="360">
        <f t="shared" si="5"/>
        <v>2.4759905340397292</v>
      </c>
      <c r="N40" s="361">
        <v>6067872</v>
      </c>
      <c r="O40" s="360">
        <f t="shared" si="6"/>
        <v>2.8392746525838675</v>
      </c>
      <c r="P40" s="361">
        <v>206326</v>
      </c>
      <c r="Q40" s="362">
        <f t="shared" si="7"/>
        <v>2.5686148767890105</v>
      </c>
      <c r="R40" s="364">
        <v>-0.8</v>
      </c>
      <c r="S40" s="365"/>
    </row>
    <row r="41" spans="1:19" s="366" customFormat="1" ht="21" customHeight="1">
      <c r="A41" s="1009">
        <v>8</v>
      </c>
      <c r="B41" s="1113">
        <v>274048</v>
      </c>
      <c r="C41" s="367">
        <f t="shared" si="0"/>
        <v>3.0460956506371595</v>
      </c>
      <c r="D41" s="368">
        <v>96797</v>
      </c>
      <c r="E41" s="367">
        <f t="shared" si="1"/>
        <v>4.868747494664305</v>
      </c>
      <c r="F41" s="368">
        <v>165310</v>
      </c>
      <c r="G41" s="367">
        <f t="shared" si="2"/>
        <v>2.0608500234608362</v>
      </c>
      <c r="H41" s="368">
        <v>11940</v>
      </c>
      <c r="I41" s="369">
        <f t="shared" si="3"/>
        <v>2.2960932145305035</v>
      </c>
      <c r="J41" s="368">
        <v>8284663</v>
      </c>
      <c r="K41" s="367">
        <f t="shared" si="4"/>
        <v>5.6914042666108777</v>
      </c>
      <c r="L41" s="368">
        <v>2872791</v>
      </c>
      <c r="M41" s="367">
        <f t="shared" si="5"/>
        <v>5.4670256648981175</v>
      </c>
      <c r="N41" s="368">
        <v>5273679</v>
      </c>
      <c r="O41" s="367">
        <f t="shared" si="6"/>
        <v>5.7739144526969932</v>
      </c>
      <c r="P41" s="368">
        <v>138193</v>
      </c>
      <c r="Q41" s="369">
        <f t="shared" si="7"/>
        <v>7.2419118274730243</v>
      </c>
      <c r="R41" s="371" t="s">
        <v>452</v>
      </c>
      <c r="S41" s="365"/>
    </row>
    <row r="42" spans="1:19" s="366" customFormat="1" ht="21" customHeight="1">
      <c r="A42" s="1009">
        <v>9</v>
      </c>
      <c r="B42" s="1113">
        <v>272998</v>
      </c>
      <c r="C42" s="367">
        <f t="shared" si="0"/>
        <v>-3.6598922253316402</v>
      </c>
      <c r="D42" s="368">
        <v>99266</v>
      </c>
      <c r="E42" s="367">
        <f t="shared" si="1"/>
        <v>-1.6963923191950836</v>
      </c>
      <c r="F42" s="368">
        <v>162016</v>
      </c>
      <c r="G42" s="367">
        <f t="shared" si="2"/>
        <v>-4.6336409870032069</v>
      </c>
      <c r="H42" s="368">
        <v>11715</v>
      </c>
      <c r="I42" s="369">
        <f t="shared" si="3"/>
        <v>-6.2874970002399833</v>
      </c>
      <c r="J42" s="368">
        <v>7970467</v>
      </c>
      <c r="K42" s="367">
        <f t="shared" si="4"/>
        <v>-2.0037401148837342</v>
      </c>
      <c r="L42" s="368">
        <v>2773578</v>
      </c>
      <c r="M42" s="367">
        <f t="shared" si="5"/>
        <v>-2.0802118270079384</v>
      </c>
      <c r="N42" s="368">
        <v>5063207</v>
      </c>
      <c r="O42" s="367">
        <f t="shared" si="6"/>
        <v>-1.9768200048167484</v>
      </c>
      <c r="P42" s="368">
        <v>133682</v>
      </c>
      <c r="Q42" s="369">
        <f t="shared" si="7"/>
        <v>-1.4318999587093706</v>
      </c>
      <c r="R42" s="371" t="s">
        <v>452</v>
      </c>
      <c r="S42" s="365"/>
    </row>
    <row r="43" spans="1:19" s="366" customFormat="1" ht="21.75" customHeight="1">
      <c r="A43" s="1008">
        <v>10</v>
      </c>
      <c r="B43" s="1112">
        <v>288345</v>
      </c>
      <c r="C43" s="360">
        <f t="shared" si="0"/>
        <v>-5.4749119804881836</v>
      </c>
      <c r="D43" s="361">
        <v>106764</v>
      </c>
      <c r="E43" s="360">
        <f t="shared" si="1"/>
        <v>-3.4063458458866047</v>
      </c>
      <c r="F43" s="361">
        <v>168247</v>
      </c>
      <c r="G43" s="360">
        <f t="shared" si="2"/>
        <v>-6.8141788978122397</v>
      </c>
      <c r="H43" s="361">
        <v>13334</v>
      </c>
      <c r="I43" s="362">
        <f t="shared" si="3"/>
        <v>-4.5389461626574974</v>
      </c>
      <c r="J43" s="361">
        <v>8074396</v>
      </c>
      <c r="K43" s="360">
        <f t="shared" si="4"/>
        <v>-4.6376046481277804</v>
      </c>
      <c r="L43" s="361">
        <v>2810974</v>
      </c>
      <c r="M43" s="360">
        <f t="shared" si="5"/>
        <v>-4.6168452756228824</v>
      </c>
      <c r="N43" s="361">
        <v>5127324</v>
      </c>
      <c r="O43" s="360">
        <f t="shared" si="6"/>
        <v>-4.6398778753388825</v>
      </c>
      <c r="P43" s="361">
        <v>136098</v>
      </c>
      <c r="Q43" s="362">
        <f t="shared" si="7"/>
        <v>-4.9794037561963318</v>
      </c>
      <c r="R43" s="364" t="s">
        <v>300</v>
      </c>
      <c r="S43" s="365"/>
    </row>
    <row r="44" spans="1:19" s="366" customFormat="1" ht="21" customHeight="1">
      <c r="A44" s="1009">
        <v>11</v>
      </c>
      <c r="B44" s="1113">
        <v>298114</v>
      </c>
      <c r="C44" s="367">
        <f t="shared" si="0"/>
        <v>-4.3448685244902201</v>
      </c>
      <c r="D44" s="368">
        <v>109574</v>
      </c>
      <c r="E44" s="367">
        <f t="shared" si="1"/>
        <v>-2.7556155095448176</v>
      </c>
      <c r="F44" s="368">
        <v>175002</v>
      </c>
      <c r="G44" s="367">
        <f t="shared" si="2"/>
        <v>-5.0692444140669535</v>
      </c>
      <c r="H44" s="368">
        <v>13537</v>
      </c>
      <c r="I44" s="369">
        <f t="shared" si="3"/>
        <v>-7.4709501025290503</v>
      </c>
      <c r="J44" s="368">
        <v>8405117</v>
      </c>
      <c r="K44" s="367">
        <f t="shared" si="4"/>
        <v>-1.5156881977364089</v>
      </c>
      <c r="L44" s="368">
        <v>2927001</v>
      </c>
      <c r="M44" s="367">
        <f t="shared" si="5"/>
        <v>-1.6446540510661301</v>
      </c>
      <c r="N44" s="368">
        <v>5339485</v>
      </c>
      <c r="O44" s="367">
        <f t="shared" si="6"/>
        <v>-1.46597341723681</v>
      </c>
      <c r="P44" s="368">
        <v>138631</v>
      </c>
      <c r="Q44" s="369">
        <f t="shared" si="7"/>
        <v>-0.69626010902344992</v>
      </c>
      <c r="R44" s="371" t="s">
        <v>300</v>
      </c>
      <c r="S44" s="365"/>
    </row>
    <row r="45" spans="1:19" s="366" customFormat="1" ht="21" customHeight="1">
      <c r="A45" s="1009">
        <v>12</v>
      </c>
      <c r="B45" s="1113">
        <v>341781</v>
      </c>
      <c r="C45" s="367">
        <f t="shared" si="0"/>
        <v>-4.8379956397898383</v>
      </c>
      <c r="D45" s="368">
        <v>122980</v>
      </c>
      <c r="E45" s="367">
        <f t="shared" si="1"/>
        <v>-3.0882828075871394</v>
      </c>
      <c r="F45" s="368">
        <v>203700</v>
      </c>
      <c r="G45" s="367">
        <f t="shared" si="2"/>
        <v>-5.5694113502137039</v>
      </c>
      <c r="H45" s="368">
        <v>15101</v>
      </c>
      <c r="I45" s="369">
        <f t="shared" si="3"/>
        <v>-8.7277122997884593</v>
      </c>
      <c r="J45" s="368">
        <v>11399080</v>
      </c>
      <c r="K45" s="367">
        <f t="shared" si="4"/>
        <v>-0.72123137207973365</v>
      </c>
      <c r="L45" s="368">
        <v>3860887</v>
      </c>
      <c r="M45" s="367">
        <f t="shared" si="5"/>
        <v>-0.86751805157504469</v>
      </c>
      <c r="N45" s="368">
        <v>7292634</v>
      </c>
      <c r="O45" s="367">
        <f t="shared" si="6"/>
        <v>-0.66367839079342072</v>
      </c>
      <c r="P45" s="368">
        <v>245559</v>
      </c>
      <c r="Q45" s="369">
        <f t="shared" si="7"/>
        <v>-0.1224273977060153</v>
      </c>
      <c r="R45" s="371" t="s">
        <v>300</v>
      </c>
      <c r="S45" s="365"/>
    </row>
    <row r="46" spans="1:19" s="366" customFormat="1" ht="21.75" customHeight="1">
      <c r="A46" s="1008" t="s">
        <v>457</v>
      </c>
      <c r="B46" s="1112">
        <v>252602</v>
      </c>
      <c r="C46" s="360">
        <f t="shared" si="0"/>
        <v>-5.7806788511749367</v>
      </c>
      <c r="D46" s="361">
        <v>92658</v>
      </c>
      <c r="E46" s="360">
        <f t="shared" si="1"/>
        <v>-5.6474278033481369</v>
      </c>
      <c r="F46" s="361">
        <v>148825</v>
      </c>
      <c r="G46" s="360">
        <f t="shared" si="2"/>
        <v>-6.2442908710634626</v>
      </c>
      <c r="H46" s="361">
        <v>11120</v>
      </c>
      <c r="I46" s="362">
        <f t="shared" si="3"/>
        <v>-0.34949368222959576</v>
      </c>
      <c r="J46" s="361">
        <v>7627954</v>
      </c>
      <c r="K46" s="360">
        <f t="shared" si="4"/>
        <v>-2.3254819347149236</v>
      </c>
      <c r="L46" s="361">
        <v>2648304</v>
      </c>
      <c r="M46" s="360">
        <f t="shared" si="5"/>
        <v>-2.4788446100706296</v>
      </c>
      <c r="N46" s="361">
        <v>4851258</v>
      </c>
      <c r="O46" s="360">
        <f t="shared" si="6"/>
        <v>-2.32544092654422</v>
      </c>
      <c r="P46" s="361">
        <v>128392</v>
      </c>
      <c r="Q46" s="362">
        <f t="shared" si="7"/>
        <v>0.94742387193660349</v>
      </c>
      <c r="R46" s="364" t="s">
        <v>300</v>
      </c>
      <c r="S46" s="365"/>
    </row>
    <row r="47" spans="1:19" s="366" customFormat="1" ht="21" customHeight="1">
      <c r="A47" s="1009">
        <v>2</v>
      </c>
      <c r="B47" s="1113">
        <v>258636</v>
      </c>
      <c r="C47" s="367">
        <f t="shared" si="0"/>
        <v>-3.7998601461026849</v>
      </c>
      <c r="D47" s="368">
        <v>95345</v>
      </c>
      <c r="E47" s="367">
        <f t="shared" si="1"/>
        <v>-3.5730900705920443</v>
      </c>
      <c r="F47" s="368">
        <v>151680</v>
      </c>
      <c r="G47" s="367">
        <f t="shared" si="2"/>
        <v>-4.3414646451905847</v>
      </c>
      <c r="H47" s="368">
        <v>11611</v>
      </c>
      <c r="I47" s="369">
        <f t="shared" si="3"/>
        <v>1.7616126205083349</v>
      </c>
      <c r="J47" s="368">
        <v>7449094</v>
      </c>
      <c r="K47" s="367">
        <f t="shared" si="4"/>
        <v>-2.8160802197536916</v>
      </c>
      <c r="L47" s="368">
        <v>2591221</v>
      </c>
      <c r="M47" s="367">
        <f t="shared" si="5"/>
        <v>-2.8681987767159911</v>
      </c>
      <c r="N47" s="368">
        <v>4732996</v>
      </c>
      <c r="O47" s="367">
        <f t="shared" si="6"/>
        <v>-2.8338342195587618</v>
      </c>
      <c r="P47" s="368">
        <v>124877</v>
      </c>
      <c r="Q47" s="369">
        <f t="shared" si="7"/>
        <v>-1.0287299385773774</v>
      </c>
      <c r="R47" s="371" t="s">
        <v>300</v>
      </c>
      <c r="S47" s="365"/>
    </row>
    <row r="48" spans="1:19" s="366" customFormat="1" ht="21" customHeight="1">
      <c r="A48" s="1009">
        <v>3</v>
      </c>
      <c r="B48" s="1113">
        <v>305227</v>
      </c>
      <c r="C48" s="367">
        <f t="shared" si="0"/>
        <v>-6.44698569550145</v>
      </c>
      <c r="D48" s="368">
        <v>112689</v>
      </c>
      <c r="E48" s="367">
        <f t="shared" si="1"/>
        <v>-7.1180712961054997</v>
      </c>
      <c r="F48" s="368">
        <v>178291</v>
      </c>
      <c r="G48" s="367">
        <f t="shared" si="2"/>
        <v>-6.6387738324021228</v>
      </c>
      <c r="H48" s="368">
        <v>14247</v>
      </c>
      <c r="I48" s="369">
        <f t="shared" si="3"/>
        <v>2.0047254242142154</v>
      </c>
      <c r="J48" s="368">
        <v>8444121</v>
      </c>
      <c r="K48" s="367">
        <f t="shared" si="4"/>
        <v>-6.4094737437114908</v>
      </c>
      <c r="L48" s="368">
        <v>2947694</v>
      </c>
      <c r="M48" s="367">
        <f t="shared" si="5"/>
        <v>-6.4097854472428768</v>
      </c>
      <c r="N48" s="368">
        <v>5352307</v>
      </c>
      <c r="O48" s="367">
        <f t="shared" si="6"/>
        <v>-6.4890958248343562</v>
      </c>
      <c r="P48" s="368">
        <v>144120</v>
      </c>
      <c r="Q48" s="369">
        <f t="shared" si="7"/>
        <v>-3.3465227013614096</v>
      </c>
      <c r="R48" s="371" t="s">
        <v>300</v>
      </c>
      <c r="S48" s="365"/>
    </row>
    <row r="49" spans="1:19" s="366" customFormat="1" ht="21.75" customHeight="1">
      <c r="A49" s="1008">
        <v>4</v>
      </c>
      <c r="B49" s="1112">
        <v>288599</v>
      </c>
      <c r="C49" s="360">
        <f t="shared" si="0"/>
        <v>-5.0130006911759839</v>
      </c>
      <c r="D49" s="361">
        <v>107168</v>
      </c>
      <c r="E49" s="360">
        <f t="shared" si="1"/>
        <v>-4.6760062263731417</v>
      </c>
      <c r="F49" s="361">
        <v>167959</v>
      </c>
      <c r="G49" s="360">
        <f t="shared" si="2"/>
        <v>-5.7363340442249449</v>
      </c>
      <c r="H49" s="361">
        <v>13472</v>
      </c>
      <c r="I49" s="362">
        <f t="shared" si="3"/>
        <v>1.8676748582230562</v>
      </c>
      <c r="J49" s="361">
        <v>7759802</v>
      </c>
      <c r="K49" s="360">
        <f t="shared" si="4"/>
        <v>-7.1208636160757344</v>
      </c>
      <c r="L49" s="361">
        <v>2715410</v>
      </c>
      <c r="M49" s="360">
        <f t="shared" si="5"/>
        <v>-6.7640934923952951</v>
      </c>
      <c r="N49" s="361">
        <v>4912803</v>
      </c>
      <c r="O49" s="360">
        <f t="shared" si="6"/>
        <v>-7.3628989466514856</v>
      </c>
      <c r="P49" s="361">
        <v>131589</v>
      </c>
      <c r="Q49" s="362">
        <f t="shared" si="7"/>
        <v>-5.3622927829120037</v>
      </c>
      <c r="R49" s="364" t="s">
        <v>452</v>
      </c>
      <c r="S49" s="365"/>
    </row>
    <row r="50" spans="1:19" s="366" customFormat="1" ht="21" customHeight="1">
      <c r="A50" s="1009">
        <v>5</v>
      </c>
      <c r="B50" s="1113">
        <v>264265</v>
      </c>
      <c r="C50" s="367">
        <f t="shared" si="0"/>
        <v>-2.6081476513035162</v>
      </c>
      <c r="D50" s="368">
        <v>97707</v>
      </c>
      <c r="E50" s="367">
        <f t="shared" si="1"/>
        <v>-3.1165096678234971</v>
      </c>
      <c r="F50" s="368">
        <v>154711</v>
      </c>
      <c r="G50" s="367">
        <f t="shared" si="2"/>
        <v>-2.9124203022240058</v>
      </c>
      <c r="H50" s="368">
        <v>11847</v>
      </c>
      <c r="I50" s="369">
        <f t="shared" si="3"/>
        <v>6.3464991023339357</v>
      </c>
      <c r="J50" s="368">
        <v>7734704</v>
      </c>
      <c r="K50" s="367">
        <f t="shared" si="4"/>
        <v>-3.5807983940072452</v>
      </c>
      <c r="L50" s="368">
        <v>2688319</v>
      </c>
      <c r="M50" s="367">
        <f t="shared" si="5"/>
        <v>-3.4369215837770306</v>
      </c>
      <c r="N50" s="368">
        <v>4914806</v>
      </c>
      <c r="O50" s="367">
        <f t="shared" si="6"/>
        <v>-3.7366161193767899</v>
      </c>
      <c r="P50" s="368">
        <v>131579</v>
      </c>
      <c r="Q50" s="369">
        <f t="shared" si="7"/>
        <v>-0.59681647515656966</v>
      </c>
      <c r="R50" s="371" t="s">
        <v>452</v>
      </c>
      <c r="S50" s="365"/>
    </row>
    <row r="51" spans="1:19" s="366" customFormat="1" ht="21" customHeight="1">
      <c r="A51" s="1009">
        <v>6</v>
      </c>
      <c r="B51" s="1113">
        <v>281280</v>
      </c>
      <c r="C51" s="367">
        <f t="shared" si="0"/>
        <v>-6.817730073544026</v>
      </c>
      <c r="D51" s="368">
        <v>104573</v>
      </c>
      <c r="E51" s="367">
        <f t="shared" si="1"/>
        <v>-6.5302693088068349</v>
      </c>
      <c r="F51" s="368">
        <v>164000</v>
      </c>
      <c r="G51" s="367">
        <f t="shared" si="2"/>
        <v>-7.5337445450547431</v>
      </c>
      <c r="H51" s="368">
        <v>12707</v>
      </c>
      <c r="I51" s="369">
        <f t="shared" si="3"/>
        <v>0.69736112211744583</v>
      </c>
      <c r="J51" s="368">
        <v>8088344</v>
      </c>
      <c r="K51" s="367">
        <f t="shared" si="4"/>
        <v>-8.1936726928086401</v>
      </c>
      <c r="L51" s="368">
        <v>2817004</v>
      </c>
      <c r="M51" s="367">
        <f t="shared" si="5"/>
        <v>-7.9606266771350302</v>
      </c>
      <c r="N51" s="368">
        <v>5131351</v>
      </c>
      <c r="O51" s="367">
        <f t="shared" si="6"/>
        <v>-8.4113699211813326</v>
      </c>
      <c r="P51" s="368">
        <v>139989</v>
      </c>
      <c r="Q51" s="369">
        <f t="shared" si="7"/>
        <v>-4.748004654106019</v>
      </c>
      <c r="R51" s="371" t="s">
        <v>452</v>
      </c>
      <c r="S51" s="365"/>
    </row>
    <row r="52" spans="1:19" s="366" customFormat="1" ht="21.75" customHeight="1">
      <c r="A52" s="1008">
        <v>7</v>
      </c>
      <c r="B52" s="1112">
        <v>294268</v>
      </c>
      <c r="C52" s="360">
        <f t="shared" si="0"/>
        <v>-2.5834900288672857</v>
      </c>
      <c r="D52" s="361">
        <v>109225</v>
      </c>
      <c r="E52" s="360">
        <f t="shared" si="1"/>
        <v>1.8785385827946754</v>
      </c>
      <c r="F52" s="361">
        <v>171371</v>
      </c>
      <c r="G52" s="360">
        <f t="shared" si="2"/>
        <v>-5.5198116692303012</v>
      </c>
      <c r="H52" s="361">
        <v>13672</v>
      </c>
      <c r="I52" s="362">
        <f t="shared" si="3"/>
        <v>1.4393826977296298</v>
      </c>
      <c r="J52" s="361">
        <v>8684858</v>
      </c>
      <c r="K52" s="360">
        <f t="shared" si="4"/>
        <v>-8.6621174013342799</v>
      </c>
      <c r="L52" s="361">
        <v>2969257</v>
      </c>
      <c r="M52" s="360">
        <f t="shared" si="5"/>
        <v>-8.1946710521637272</v>
      </c>
      <c r="N52" s="361">
        <v>5526447</v>
      </c>
      <c r="O52" s="360">
        <f t="shared" si="6"/>
        <v>-8.9228151154144282</v>
      </c>
      <c r="P52" s="361">
        <v>189154</v>
      </c>
      <c r="Q52" s="362">
        <f t="shared" si="7"/>
        <v>-8.3227513740391394</v>
      </c>
      <c r="R52" s="364" t="s">
        <v>452</v>
      </c>
      <c r="S52" s="365"/>
    </row>
    <row r="53" spans="1:19" s="366" customFormat="1" ht="21" customHeight="1">
      <c r="A53" s="1009">
        <v>8</v>
      </c>
      <c r="B53" s="1113">
        <v>267438</v>
      </c>
      <c r="C53" s="367">
        <f t="shared" si="0"/>
        <v>-2.4119862213918708</v>
      </c>
      <c r="D53" s="368">
        <v>100065</v>
      </c>
      <c r="E53" s="367">
        <f t="shared" si="1"/>
        <v>3.3761376902176732</v>
      </c>
      <c r="F53" s="368">
        <v>154995</v>
      </c>
      <c r="G53" s="367">
        <f t="shared" si="2"/>
        <v>-6.2397919061157765</v>
      </c>
      <c r="H53" s="368">
        <v>12378</v>
      </c>
      <c r="I53" s="369">
        <f t="shared" si="3"/>
        <v>3.6683417085427106</v>
      </c>
      <c r="J53" s="368">
        <v>7697019</v>
      </c>
      <c r="K53" s="367">
        <f t="shared" si="4"/>
        <v>-7.093155147047014</v>
      </c>
      <c r="L53" s="368">
        <v>2670944</v>
      </c>
      <c r="M53" s="367">
        <f t="shared" si="5"/>
        <v>-7.0261637550382172</v>
      </c>
      <c r="N53" s="368">
        <v>4889159</v>
      </c>
      <c r="O53" s="367">
        <f t="shared" si="6"/>
        <v>-7.2913046091732214</v>
      </c>
      <c r="P53" s="368">
        <v>136916</v>
      </c>
      <c r="Q53" s="369">
        <f t="shared" si="7"/>
        <v>-0.92406996012822651</v>
      </c>
      <c r="R53" s="371" t="s">
        <v>452</v>
      </c>
      <c r="S53" s="365"/>
    </row>
    <row r="54" spans="1:19" s="366" customFormat="1" ht="21" customHeight="1" thickBot="1">
      <c r="A54" s="1009">
        <v>9</v>
      </c>
      <c r="B54" s="1113">
        <v>269692</v>
      </c>
      <c r="C54" s="367">
        <f t="shared" si="0"/>
        <v>-1.2109978827683721</v>
      </c>
      <c r="D54" s="368">
        <v>101886</v>
      </c>
      <c r="E54" s="367">
        <f t="shared" si="1"/>
        <v>2.6393729978038794</v>
      </c>
      <c r="F54" s="368">
        <v>155446</v>
      </c>
      <c r="G54" s="367">
        <f t="shared" si="2"/>
        <v>-4.0551550464151713</v>
      </c>
      <c r="H54" s="368">
        <v>12359</v>
      </c>
      <c r="I54" s="369">
        <f t="shared" si="3"/>
        <v>5.4972257789159151</v>
      </c>
      <c r="J54" s="368">
        <v>7484047</v>
      </c>
      <c r="K54" s="367">
        <f t="shared" si="4"/>
        <v>-6.1027791721614317</v>
      </c>
      <c r="L54" s="368">
        <v>2611735</v>
      </c>
      <c r="M54" s="367">
        <f t="shared" si="5"/>
        <v>-5.8351703106961477</v>
      </c>
      <c r="N54" s="368">
        <v>4742617</v>
      </c>
      <c r="O54" s="367">
        <f t="shared" si="6"/>
        <v>-6.3317577179838764</v>
      </c>
      <c r="P54" s="368">
        <v>129695</v>
      </c>
      <c r="Q54" s="369">
        <f t="shared" si="7"/>
        <v>-2.9824508909202407</v>
      </c>
      <c r="R54" s="371" t="s">
        <v>452</v>
      </c>
      <c r="S54" s="365"/>
    </row>
    <row r="55" spans="1:19" ht="19.5" customHeight="1">
      <c r="A55" s="2734" t="s">
        <v>389</v>
      </c>
      <c r="B55" s="2745" t="s">
        <v>155</v>
      </c>
      <c r="C55" s="2746"/>
      <c r="D55" s="2746"/>
      <c r="E55" s="2746"/>
      <c r="F55" s="2746"/>
      <c r="G55" s="2746"/>
      <c r="H55" s="2746"/>
      <c r="I55" s="2746"/>
      <c r="J55" s="2746"/>
      <c r="K55" s="2746"/>
      <c r="L55" s="2746"/>
      <c r="M55" s="2746"/>
      <c r="N55" s="2746"/>
      <c r="O55" s="2746"/>
      <c r="P55" s="2746"/>
      <c r="Q55" s="2746"/>
      <c r="R55" s="2747"/>
      <c r="S55" s="3"/>
    </row>
    <row r="56" spans="1:19" ht="19.5" customHeight="1">
      <c r="A56" s="2735"/>
      <c r="B56" s="2748" t="s">
        <v>156</v>
      </c>
      <c r="C56" s="2748"/>
      <c r="D56" s="2748"/>
      <c r="E56" s="2748"/>
      <c r="F56" s="2748"/>
      <c r="G56" s="2748"/>
      <c r="H56" s="2748"/>
      <c r="I56" s="2748"/>
      <c r="J56" s="2748"/>
      <c r="K56" s="2748"/>
      <c r="L56" s="2748"/>
      <c r="M56" s="2749"/>
      <c r="N56" s="2749"/>
      <c r="O56" s="2749"/>
      <c r="P56" s="2749"/>
      <c r="Q56" s="2749"/>
      <c r="R56" s="2750"/>
      <c r="S56" s="3"/>
    </row>
    <row r="57" spans="1:19" ht="19.5" customHeight="1">
      <c r="A57" s="2735"/>
      <c r="B57" s="2751" t="s">
        <v>157</v>
      </c>
      <c r="C57" s="2752"/>
      <c r="D57" s="2752"/>
      <c r="E57" s="2752"/>
      <c r="F57" s="2752"/>
      <c r="G57" s="2752"/>
      <c r="H57" s="2752"/>
      <c r="I57" s="2752"/>
      <c r="J57" s="2752"/>
      <c r="K57" s="2752"/>
      <c r="L57" s="2753"/>
      <c r="M57" s="2753"/>
      <c r="N57" s="2753"/>
      <c r="O57" s="2753"/>
      <c r="P57" s="2753"/>
      <c r="Q57" s="2753"/>
      <c r="R57" s="2754"/>
      <c r="S57" s="3"/>
    </row>
    <row r="58" spans="1:19" ht="19.5" customHeight="1">
      <c r="A58" s="2735"/>
      <c r="B58" s="2748" t="s">
        <v>158</v>
      </c>
      <c r="C58" s="2748"/>
      <c r="D58" s="2748"/>
      <c r="E58" s="2748"/>
      <c r="F58" s="2748"/>
      <c r="G58" s="2748"/>
      <c r="H58" s="2748"/>
      <c r="I58" s="2748"/>
      <c r="J58" s="2748"/>
      <c r="K58" s="2748"/>
      <c r="L58" s="2749"/>
      <c r="M58" s="2749"/>
      <c r="N58" s="2749"/>
      <c r="O58" s="2749"/>
      <c r="P58" s="2749"/>
      <c r="Q58" s="2749"/>
      <c r="R58" s="2750"/>
    </row>
    <row r="59" spans="1:19" ht="21" customHeight="1">
      <c r="A59" s="2735"/>
      <c r="B59" s="2752" t="s">
        <v>159</v>
      </c>
      <c r="C59" s="2752"/>
      <c r="D59" s="2752"/>
      <c r="E59" s="2752"/>
      <c r="F59" s="2752"/>
      <c r="G59" s="2752"/>
      <c r="H59" s="2752"/>
      <c r="I59" s="2752"/>
      <c r="J59" s="2752"/>
      <c r="K59" s="2752"/>
      <c r="L59" s="2753"/>
      <c r="M59" s="2753"/>
      <c r="N59" s="2753"/>
      <c r="O59" s="2753"/>
      <c r="P59" s="2753"/>
      <c r="Q59" s="2753"/>
      <c r="R59" s="2755"/>
    </row>
    <row r="60" spans="1:19" ht="21" customHeight="1" thickBot="1">
      <c r="A60" s="2736"/>
      <c r="B60" s="2737" t="s">
        <v>453</v>
      </c>
      <c r="C60" s="2738"/>
      <c r="D60" s="2738"/>
      <c r="E60" s="2738"/>
      <c r="F60" s="2738"/>
      <c r="G60" s="2738"/>
      <c r="H60" s="2738"/>
      <c r="I60" s="2738"/>
      <c r="J60" s="2738"/>
      <c r="K60" s="2738"/>
      <c r="L60" s="2739"/>
      <c r="M60" s="2739"/>
      <c r="N60" s="2739"/>
      <c r="O60" s="2739"/>
      <c r="P60" s="2739"/>
      <c r="Q60" s="2739"/>
      <c r="R60" s="2740"/>
    </row>
    <row r="61" spans="1:19">
      <c r="A61" s="392"/>
      <c r="B61" s="393"/>
      <c r="C61" s="393"/>
      <c r="D61" s="393"/>
      <c r="E61" s="393"/>
      <c r="F61" s="393"/>
      <c r="G61" s="393"/>
      <c r="H61" s="393"/>
      <c r="I61" s="393"/>
      <c r="J61" s="393"/>
      <c r="K61" s="393"/>
      <c r="L61" s="394"/>
      <c r="M61" s="395"/>
      <c r="N61" s="396"/>
      <c r="O61" s="395"/>
      <c r="P61" s="396"/>
      <c r="Q61" s="397"/>
      <c r="R61" s="397"/>
    </row>
    <row r="73" spans="1:17">
      <c r="A73" s="18"/>
    </row>
    <row r="74" spans="1:17">
      <c r="A74" s="18"/>
    </row>
    <row r="75" spans="1:17">
      <c r="A75" s="18"/>
    </row>
    <row r="76" spans="1:17">
      <c r="A76" s="18"/>
    </row>
    <row r="77" spans="1:17">
      <c r="A77" s="18"/>
      <c r="B77" s="398"/>
      <c r="C77" s="399"/>
      <c r="D77" s="399"/>
      <c r="E77" s="399"/>
      <c r="F77" s="270"/>
      <c r="G77" s="270"/>
      <c r="H77" s="270"/>
      <c r="I77" s="270"/>
      <c r="J77" s="399"/>
      <c r="K77" s="398"/>
      <c r="L77" s="398"/>
      <c r="Q77" s="398"/>
    </row>
    <row r="78" spans="1:17">
      <c r="A78" s="18"/>
      <c r="C78" s="270"/>
      <c r="D78" s="270"/>
      <c r="E78" s="270"/>
      <c r="F78" s="270"/>
      <c r="G78" s="270"/>
      <c r="H78" s="270"/>
      <c r="I78" s="270"/>
      <c r="J78" s="270"/>
      <c r="L78" s="398"/>
    </row>
    <row r="79" spans="1:17">
      <c r="A79" s="18"/>
    </row>
    <row r="80" spans="1:17">
      <c r="A80" s="18"/>
    </row>
    <row r="81" spans="1:18">
      <c r="A81" s="18"/>
    </row>
    <row r="82" spans="1:18">
      <c r="A82" s="18"/>
    </row>
    <row r="83" spans="1:18">
      <c r="A83" s="18"/>
    </row>
    <row r="84" spans="1:18">
      <c r="A84" s="18"/>
    </row>
    <row r="85" spans="1:18">
      <c r="A85" s="18"/>
    </row>
    <row r="86" spans="1:18">
      <c r="A86" s="18"/>
    </row>
    <row r="89" spans="1:18">
      <c r="A89" s="18"/>
      <c r="B89" s="18"/>
      <c r="C89" s="18"/>
      <c r="D89" s="18"/>
      <c r="E89" s="18"/>
      <c r="F89" s="18"/>
      <c r="G89" s="18"/>
      <c r="H89" s="18"/>
      <c r="I89" s="18"/>
      <c r="J89" s="18"/>
      <c r="K89" s="18"/>
      <c r="L89" s="18"/>
      <c r="M89" s="18"/>
      <c r="N89" s="18"/>
      <c r="O89" s="18"/>
      <c r="P89" s="18"/>
      <c r="Q89" s="18"/>
      <c r="R89" s="18"/>
    </row>
    <row r="90" spans="1:18">
      <c r="A90" s="18"/>
      <c r="B90" s="18"/>
      <c r="C90" s="18"/>
      <c r="D90" s="18"/>
      <c r="E90" s="18"/>
      <c r="F90" s="18"/>
      <c r="G90" s="18"/>
      <c r="H90" s="18"/>
      <c r="I90" s="18"/>
      <c r="J90" s="18"/>
      <c r="K90" s="18"/>
      <c r="L90" s="18"/>
      <c r="M90" s="18"/>
      <c r="N90" s="18"/>
      <c r="O90" s="18"/>
      <c r="P90" s="18"/>
      <c r="Q90" s="18"/>
      <c r="R90" s="18"/>
    </row>
    <row r="91" spans="1:18">
      <c r="A91" s="18"/>
      <c r="B91" s="18"/>
      <c r="C91" s="18"/>
      <c r="D91" s="18"/>
      <c r="E91" s="18"/>
      <c r="F91" s="18"/>
      <c r="G91" s="18"/>
      <c r="H91" s="18"/>
      <c r="I91" s="18"/>
      <c r="J91" s="18"/>
      <c r="K91" s="18"/>
      <c r="L91" s="18"/>
      <c r="M91" s="18"/>
      <c r="N91" s="18"/>
      <c r="O91" s="18"/>
      <c r="P91" s="18"/>
      <c r="Q91" s="18"/>
      <c r="R91" s="18"/>
    </row>
    <row r="92" spans="1:18">
      <c r="A92" s="18"/>
      <c r="B92" s="18"/>
      <c r="C92" s="18"/>
      <c r="D92" s="18"/>
      <c r="E92" s="18"/>
      <c r="F92" s="18"/>
      <c r="G92" s="18"/>
      <c r="H92" s="18"/>
      <c r="I92" s="18"/>
      <c r="J92" s="18"/>
      <c r="K92" s="18"/>
      <c r="L92" s="18"/>
      <c r="M92" s="18"/>
      <c r="N92" s="18"/>
      <c r="O92" s="18"/>
      <c r="P92" s="18"/>
      <c r="Q92" s="18"/>
      <c r="R92"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18" customFormat="1"/>
    <row r="98" s="18" customFormat="1"/>
    <row r="99" s="18" customFormat="1"/>
    <row r="100" s="18" customFormat="1"/>
    <row r="101" s="18" customFormat="1"/>
    <row r="102"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sheetData>
  <mergeCells count="21">
    <mergeCell ref="A55:A60"/>
    <mergeCell ref="B60:R60"/>
    <mergeCell ref="K5:K6"/>
    <mergeCell ref="M5:M6"/>
    <mergeCell ref="O5:O6"/>
    <mergeCell ref="Q5:Q6"/>
    <mergeCell ref="R5:R6"/>
    <mergeCell ref="B55:R55"/>
    <mergeCell ref="B56:R56"/>
    <mergeCell ref="B57:R57"/>
    <mergeCell ref="B58:R58"/>
    <mergeCell ref="B59:R59"/>
    <mergeCell ref="Q3:R3"/>
    <mergeCell ref="B4:I4"/>
    <mergeCell ref="J4:Q4"/>
    <mergeCell ref="B5:B6"/>
    <mergeCell ref="C5:C6"/>
    <mergeCell ref="E5:E6"/>
    <mergeCell ref="G5:G6"/>
    <mergeCell ref="I5:I6"/>
    <mergeCell ref="J5:J6"/>
  </mergeCells>
  <phoneticPr fontId="3"/>
  <printOptions horizontalCentered="1"/>
  <pageMargins left="0.70866141732283472" right="0.70866141732283472" top="0.74803149606299213" bottom="0.74803149606299213" header="0.31496062992125984" footer="0.31496062992125984"/>
  <pageSetup paperSize="9" scale="66" orientation="landscape" errors="dash" r:id="rId1"/>
  <headerFooter scaleWithDoc="0" alignWithMargins="0">
    <oddFooter>&amp;C１５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K128"/>
  <sheetViews>
    <sheetView workbookViewId="0">
      <selection activeCell="G10" sqref="G10"/>
    </sheetView>
  </sheetViews>
  <sheetFormatPr defaultColWidth="8.44140625" defaultRowHeight="13.2"/>
  <cols>
    <col min="1" max="1" width="13.6640625" style="19" customWidth="1"/>
    <col min="2" max="2" width="12.6640625" style="19" customWidth="1"/>
    <col min="3" max="3" width="12.6640625" style="932" customWidth="1"/>
    <col min="4" max="4" width="11.6640625" style="19" customWidth="1"/>
    <col min="5" max="5" width="11.6640625" style="932" customWidth="1"/>
    <col min="6" max="6" width="11.6640625" style="19" customWidth="1"/>
    <col min="7" max="7" width="11.6640625" style="932" customWidth="1"/>
    <col min="8" max="8" width="11.6640625" style="19" customWidth="1"/>
    <col min="9" max="10" width="11.6640625" style="932" customWidth="1"/>
    <col min="11" max="11" width="11.6640625" style="19" customWidth="1"/>
    <col min="12" max="12" width="11.6640625" style="932" customWidth="1"/>
    <col min="13" max="13" width="11" style="19" bestFit="1" customWidth="1"/>
    <col min="14" max="14" width="8.21875" style="19" bestFit="1" customWidth="1"/>
    <col min="15" max="15" width="11.77734375" style="19" customWidth="1"/>
    <col min="16" max="16" width="7.109375" style="25" customWidth="1"/>
    <col min="17" max="19" width="8.44140625" style="26" customWidth="1"/>
    <col min="20" max="24" width="8.6640625" style="26" customWidth="1"/>
    <col min="25" max="25" width="10" style="26" customWidth="1"/>
    <col min="26" max="26" width="8.44140625" style="26" customWidth="1"/>
    <col min="27" max="27" width="12.33203125" style="26" customWidth="1"/>
    <col min="28" max="30" width="8.44140625" style="26" customWidth="1"/>
    <col min="31" max="31" width="9.88671875" style="26" bestFit="1" customWidth="1"/>
    <col min="32" max="32" width="10" style="26" bestFit="1" customWidth="1"/>
    <col min="33" max="35" width="8.6640625" style="26" bestFit="1" customWidth="1"/>
    <col min="36" max="16384" width="8.44140625" style="26"/>
  </cols>
  <sheetData>
    <row r="1" spans="1:28" s="1347" customFormat="1" ht="17.25" customHeight="1">
      <c r="A1" s="1345"/>
      <c r="B1" s="1345"/>
      <c r="C1" s="1345"/>
      <c r="D1" s="1345"/>
      <c r="E1" s="1345"/>
      <c r="F1" s="1345"/>
      <c r="G1" s="1346"/>
      <c r="H1" s="1346"/>
      <c r="I1" s="1346"/>
      <c r="L1" s="1346"/>
      <c r="M1" s="1346"/>
      <c r="N1" s="1346"/>
      <c r="O1" s="1346"/>
      <c r="P1" s="1346"/>
    </row>
    <row r="2" spans="1:28" s="1347" customFormat="1" ht="17.25" customHeight="1">
      <c r="A2" s="1345" t="s">
        <v>311</v>
      </c>
      <c r="B2" s="1345"/>
      <c r="C2" s="1345"/>
      <c r="D2" s="1345"/>
      <c r="E2" s="1345"/>
      <c r="F2" s="1345"/>
      <c r="G2" s="1346"/>
      <c r="H2" s="1346"/>
      <c r="I2" s="1346"/>
      <c r="L2" s="1346"/>
      <c r="M2" s="1346"/>
      <c r="N2" s="1346"/>
      <c r="O2" s="1346"/>
      <c r="P2" s="1346"/>
    </row>
    <row r="3" spans="1:28" s="1347" customFormat="1" ht="17.25" customHeight="1" thickBot="1">
      <c r="A3" s="1348"/>
      <c r="B3" s="1348"/>
      <c r="C3" s="1349"/>
      <c r="D3" s="1348"/>
      <c r="E3" s="1349"/>
      <c r="F3" s="1348"/>
      <c r="G3" s="1348"/>
      <c r="H3" s="1348"/>
      <c r="I3" s="1348"/>
      <c r="J3" s="1348"/>
      <c r="K3" s="1348"/>
      <c r="L3" s="1348"/>
      <c r="M3" s="1348"/>
      <c r="N3" s="2757"/>
      <c r="O3" s="2757"/>
      <c r="P3" s="1350"/>
    </row>
    <row r="4" spans="1:28" s="22" customFormat="1" ht="17.25" customHeight="1">
      <c r="A4" s="1128"/>
      <c r="B4" s="2758" t="s">
        <v>312</v>
      </c>
      <c r="C4" s="2758"/>
      <c r="D4" s="2759" t="s">
        <v>313</v>
      </c>
      <c r="E4" s="2760"/>
      <c r="F4" s="2760"/>
      <c r="G4" s="2760"/>
      <c r="H4" s="2760"/>
      <c r="I4" s="2760"/>
      <c r="J4" s="2760"/>
      <c r="K4" s="2760"/>
      <c r="L4" s="2760"/>
      <c r="M4" s="2761"/>
      <c r="N4" s="2762" t="s">
        <v>314</v>
      </c>
      <c r="O4" s="2763"/>
    </row>
    <row r="5" spans="1:28" s="944" customFormat="1" ht="13.8" thickBot="1">
      <c r="A5" s="1129"/>
      <c r="B5" s="1119" t="s">
        <v>315</v>
      </c>
      <c r="C5" s="933" t="s">
        <v>316</v>
      </c>
      <c r="D5" s="934" t="s">
        <v>317</v>
      </c>
      <c r="E5" s="935" t="s">
        <v>120</v>
      </c>
      <c r="F5" s="936" t="s">
        <v>318</v>
      </c>
      <c r="G5" s="937" t="s">
        <v>120</v>
      </c>
      <c r="H5" s="938" t="s">
        <v>319</v>
      </c>
      <c r="I5" s="937" t="s">
        <v>120</v>
      </c>
      <c r="J5" s="938" t="s">
        <v>177</v>
      </c>
      <c r="K5" s="939" t="s">
        <v>120</v>
      </c>
      <c r="L5" s="940" t="s">
        <v>320</v>
      </c>
      <c r="M5" s="941" t="s">
        <v>120</v>
      </c>
      <c r="N5" s="942" t="s">
        <v>321</v>
      </c>
      <c r="O5" s="943" t="s">
        <v>120</v>
      </c>
    </row>
    <row r="6" spans="1:28" s="952" customFormat="1" ht="15" hidden="1" customHeight="1">
      <c r="A6" s="1682" t="s">
        <v>434</v>
      </c>
      <c r="B6" s="1120">
        <f>SUM(B12:B23)</f>
        <v>409643</v>
      </c>
      <c r="C6" s="945">
        <v>-7.6</v>
      </c>
      <c r="D6" s="946">
        <f>SUM(D12:D23)</f>
        <v>987</v>
      </c>
      <c r="E6" s="947">
        <v>-61.6</v>
      </c>
      <c r="F6" s="1796">
        <f>SUM(F12:F23)</f>
        <v>2261</v>
      </c>
      <c r="G6" s="1797">
        <v>-63</v>
      </c>
      <c r="H6" s="1796">
        <f>SUM(H12:H23)</f>
        <v>3010</v>
      </c>
      <c r="I6" s="1797">
        <v>-61.6</v>
      </c>
      <c r="J6" s="1796">
        <f>SUM(J12:J23)</f>
        <v>1878</v>
      </c>
      <c r="K6" s="1798">
        <v>-39.5</v>
      </c>
      <c r="L6" s="949">
        <f t="shared" ref="L6" si="0">SUM(D6,F6,H6,J6)</f>
        <v>8136</v>
      </c>
      <c r="M6" s="1798">
        <v>-58.5</v>
      </c>
      <c r="N6" s="950">
        <f>SUM(N12:N23)</f>
        <v>0</v>
      </c>
      <c r="O6" s="951">
        <v>-100</v>
      </c>
      <c r="P6" s="11"/>
      <c r="Q6" s="11"/>
      <c r="AA6" s="953"/>
      <c r="AB6" s="953"/>
    </row>
    <row r="7" spans="1:28" s="952" customFormat="1" ht="15" hidden="1" customHeight="1">
      <c r="A7" s="2184" t="s">
        <v>440</v>
      </c>
      <c r="B7" s="2336">
        <f>SUM(B24:B35)</f>
        <v>410921</v>
      </c>
      <c r="C7" s="2337">
        <f t="shared" ref="C7:K7" si="1">(B7/B6-1)*100</f>
        <v>0.31197896705179584</v>
      </c>
      <c r="D7" s="2338">
        <f>SUM(D24:D35)</f>
        <v>1095</v>
      </c>
      <c r="E7" s="2339">
        <f t="shared" si="1"/>
        <v>10.942249240121571</v>
      </c>
      <c r="F7" s="2340">
        <f>SUM(F24:F35)</f>
        <v>2015</v>
      </c>
      <c r="G7" s="2339">
        <f t="shared" si="1"/>
        <v>-10.880141530296328</v>
      </c>
      <c r="H7" s="2340">
        <f>SUM(H24:H35)</f>
        <v>3042</v>
      </c>
      <c r="I7" s="2339">
        <f t="shared" si="1"/>
        <v>1.0631229235880335</v>
      </c>
      <c r="J7" s="2340">
        <f>SUM(J24:J35)</f>
        <v>2061</v>
      </c>
      <c r="K7" s="2339">
        <f t="shared" si="1"/>
        <v>9.7444089456869101</v>
      </c>
      <c r="L7" s="2341">
        <f>SUM(D7,F7,H7,J7)</f>
        <v>8213</v>
      </c>
      <c r="M7" s="2339">
        <f>(L7/L6-1)*100</f>
        <v>0.94641101278269968</v>
      </c>
      <c r="N7" s="2342">
        <f>SUM(N24:N35)</f>
        <v>0</v>
      </c>
      <c r="O7" s="2343" t="e">
        <f>(N7/N6-1)*100</f>
        <v>#DIV/0!</v>
      </c>
      <c r="P7" s="11"/>
      <c r="Q7" s="11"/>
      <c r="AA7" s="953"/>
      <c r="AB7" s="953"/>
    </row>
    <row r="8" spans="1:28" s="952" customFormat="1" ht="15" hidden="1" customHeight="1" thickBot="1">
      <c r="A8" s="1906" t="s">
        <v>454</v>
      </c>
      <c r="B8" s="1934">
        <f>SUM(B36:B47)</f>
        <v>393539</v>
      </c>
      <c r="C8" s="1935">
        <f t="shared" ref="C8" si="2">(B8/B7-1)*100</f>
        <v>-4.2300101479359808</v>
      </c>
      <c r="D8" s="1936">
        <f>SUM(D36:D47)</f>
        <v>1223</v>
      </c>
      <c r="E8" s="2344">
        <f t="shared" ref="E8" si="3">(D8/D7-1)*100</f>
        <v>11.68949771689498</v>
      </c>
      <c r="F8" s="2345">
        <f>SUM(F36:F47)</f>
        <v>2286</v>
      </c>
      <c r="G8" s="2344">
        <f t="shared" ref="G8" si="4">(F8/F7-1)*100</f>
        <v>13.449131513647639</v>
      </c>
      <c r="H8" s="2345">
        <f>SUM(H36:H47)</f>
        <v>3972</v>
      </c>
      <c r="I8" s="2344">
        <f t="shared" ref="I8" si="5">(H8/H7-1)*100</f>
        <v>30.57199211045365</v>
      </c>
      <c r="J8" s="2345">
        <f>SUM(J36:J47)</f>
        <v>2247</v>
      </c>
      <c r="K8" s="2344">
        <f t="shared" ref="K8" si="6">(J8/J7-1)*100</f>
        <v>9.0247452692867611</v>
      </c>
      <c r="L8" s="2346">
        <f>SUM(D8,F8,H8,J8)</f>
        <v>9728</v>
      </c>
      <c r="M8" s="2344">
        <f>(L8/L7-1)*100</f>
        <v>18.446365518081098</v>
      </c>
      <c r="N8" s="1937">
        <f>SUM(N36:N47)</f>
        <v>348</v>
      </c>
      <c r="O8" s="1938" t="e">
        <f>(N8/N7-1)*100</f>
        <v>#DIV/0!</v>
      </c>
      <c r="P8" s="11"/>
      <c r="Q8" s="11"/>
      <c r="AA8" s="953"/>
      <c r="AB8" s="953"/>
    </row>
    <row r="9" spans="1:28" s="952" customFormat="1" ht="12" hidden="1" customHeight="1" thickTop="1">
      <c r="A9" s="1007" t="s">
        <v>323</v>
      </c>
      <c r="B9" s="1125">
        <v>32887</v>
      </c>
      <c r="C9" s="977">
        <v>-5.8326652158973813</v>
      </c>
      <c r="D9" s="978">
        <v>181</v>
      </c>
      <c r="E9" s="2248">
        <v>-25.20661157024794</v>
      </c>
      <c r="F9" s="2249">
        <v>522</v>
      </c>
      <c r="G9" s="2248">
        <v>11.538461538461542</v>
      </c>
      <c r="H9" s="2249">
        <v>610</v>
      </c>
      <c r="I9" s="2248">
        <v>152.06611570247932</v>
      </c>
      <c r="J9" s="2249">
        <v>254</v>
      </c>
      <c r="K9" s="2248">
        <v>-7.6363636363636411</v>
      </c>
      <c r="L9" s="2250">
        <f t="shared" ref="L9:L32" si="7">SUM(D9,F9,H9,J9)</f>
        <v>1567</v>
      </c>
      <c r="M9" s="2248">
        <v>27.709861450692742</v>
      </c>
      <c r="N9" s="981">
        <v>934</v>
      </c>
      <c r="O9" s="2251">
        <v>12.665862484921586</v>
      </c>
      <c r="P9" s="11"/>
      <c r="Q9" s="11"/>
      <c r="AA9" s="953"/>
      <c r="AB9" s="953"/>
    </row>
    <row r="10" spans="1:28" s="952" customFormat="1" ht="12" hidden="1" customHeight="1">
      <c r="A10" s="1007">
        <v>2</v>
      </c>
      <c r="B10" s="1121">
        <v>36730</v>
      </c>
      <c r="C10" s="954">
        <v>-1.7283818493150638</v>
      </c>
      <c r="D10" s="955">
        <v>165</v>
      </c>
      <c r="E10" s="956">
        <v>-7.8212290502793325</v>
      </c>
      <c r="F10" s="957">
        <v>533</v>
      </c>
      <c r="G10" s="956">
        <v>-8.8888888888888911</v>
      </c>
      <c r="H10" s="957">
        <v>605</v>
      </c>
      <c r="I10" s="956">
        <v>-0.81967213114754189</v>
      </c>
      <c r="J10" s="957">
        <v>229</v>
      </c>
      <c r="K10" s="956">
        <v>-10.89494163424124</v>
      </c>
      <c r="L10" s="958">
        <f t="shared" si="7"/>
        <v>1532</v>
      </c>
      <c r="M10" s="956">
        <v>-6.0698957694665818</v>
      </c>
      <c r="N10" s="959">
        <v>1051</v>
      </c>
      <c r="O10" s="960">
        <v>147.29411764705884</v>
      </c>
      <c r="P10" s="11"/>
      <c r="Q10" s="11"/>
      <c r="AA10" s="953"/>
      <c r="AB10" s="953"/>
    </row>
    <row r="11" spans="1:28" s="952" customFormat="1" ht="12" hidden="1" customHeight="1">
      <c r="A11" s="1007">
        <v>3</v>
      </c>
      <c r="B11" s="1121">
        <v>42008</v>
      </c>
      <c r="C11" s="954">
        <v>3.7490738453939354</v>
      </c>
      <c r="D11" s="955">
        <v>174</v>
      </c>
      <c r="E11" s="956">
        <v>-14.705882352941179</v>
      </c>
      <c r="F11" s="957">
        <v>513</v>
      </c>
      <c r="G11" s="956">
        <v>-7.2332730560578646</v>
      </c>
      <c r="H11" s="957">
        <v>598</v>
      </c>
      <c r="I11" s="956">
        <v>-18.082191780821923</v>
      </c>
      <c r="J11" s="957">
        <v>244</v>
      </c>
      <c r="K11" s="956">
        <v>-22.539682539682538</v>
      </c>
      <c r="L11" s="958">
        <f t="shared" si="7"/>
        <v>1529</v>
      </c>
      <c r="M11" s="956">
        <v>-15.149833518312983</v>
      </c>
      <c r="N11" s="959">
        <v>0</v>
      </c>
      <c r="O11" s="960">
        <v>-100</v>
      </c>
      <c r="P11" s="11"/>
      <c r="Q11" s="11"/>
      <c r="AA11" s="953"/>
      <c r="AB11" s="953"/>
    </row>
    <row r="12" spans="1:28" s="952" customFormat="1" ht="12" hidden="1" customHeight="1">
      <c r="A12" s="1006" t="s">
        <v>398</v>
      </c>
      <c r="B12" s="1120">
        <v>34666</v>
      </c>
      <c r="C12" s="945">
        <v>-6.7692224941505508</v>
      </c>
      <c r="D12" s="946">
        <v>87</v>
      </c>
      <c r="E12" s="947">
        <v>-54.92227979274611</v>
      </c>
      <c r="F12" s="948">
        <v>247</v>
      </c>
      <c r="G12" s="947">
        <v>-54.678899082568797</v>
      </c>
      <c r="H12" s="948">
        <v>296</v>
      </c>
      <c r="I12" s="947">
        <v>-56.277695716395868</v>
      </c>
      <c r="J12" s="948">
        <v>171</v>
      </c>
      <c r="K12" s="947">
        <v>-35.471698113207552</v>
      </c>
      <c r="L12" s="961">
        <f>SUM(D12,F12,H12,J12)</f>
        <v>801</v>
      </c>
      <c r="M12" s="947">
        <v>-52.321428571428562</v>
      </c>
      <c r="N12" s="950">
        <v>0</v>
      </c>
      <c r="O12" s="951">
        <v>-100</v>
      </c>
      <c r="P12" s="11"/>
      <c r="Q12" s="11"/>
      <c r="AA12" s="953"/>
      <c r="AB12" s="953"/>
    </row>
    <row r="13" spans="1:28" s="952" customFormat="1" ht="12" hidden="1" customHeight="1">
      <c r="A13" s="1007">
        <v>5</v>
      </c>
      <c r="B13" s="1121">
        <v>29708</v>
      </c>
      <c r="C13" s="954">
        <v>-13.352388730093912</v>
      </c>
      <c r="D13" s="955">
        <v>33</v>
      </c>
      <c r="E13" s="956">
        <v>-87.109375</v>
      </c>
      <c r="F13" s="957">
        <v>107</v>
      </c>
      <c r="G13" s="956">
        <v>-73.902439024390247</v>
      </c>
      <c r="H13" s="957">
        <v>101</v>
      </c>
      <c r="I13" s="956">
        <v>-83.968253968253975</v>
      </c>
      <c r="J13" s="957">
        <v>73</v>
      </c>
      <c r="K13" s="956">
        <v>-71.259842519685051</v>
      </c>
      <c r="L13" s="958">
        <f t="shared" si="7"/>
        <v>314</v>
      </c>
      <c r="M13" s="956">
        <v>-79.741935483870961</v>
      </c>
      <c r="N13" s="959">
        <v>0</v>
      </c>
      <c r="O13" s="960">
        <v>-100</v>
      </c>
      <c r="P13" s="11"/>
      <c r="Q13" s="11"/>
      <c r="AA13" s="953"/>
      <c r="AB13" s="953"/>
    </row>
    <row r="14" spans="1:28" s="952" customFormat="1" ht="12" hidden="1" customHeight="1">
      <c r="A14" s="1007">
        <v>6</v>
      </c>
      <c r="B14" s="1121">
        <v>33802</v>
      </c>
      <c r="C14" s="954">
        <v>-13.578605578707847</v>
      </c>
      <c r="D14" s="955">
        <v>55</v>
      </c>
      <c r="E14" s="956">
        <v>-74.178403755868544</v>
      </c>
      <c r="F14" s="957">
        <v>134</v>
      </c>
      <c r="G14" s="956">
        <v>-72.314049586776846</v>
      </c>
      <c r="H14" s="957">
        <v>156</v>
      </c>
      <c r="I14" s="956">
        <v>-74.342105263157904</v>
      </c>
      <c r="J14" s="957">
        <v>91</v>
      </c>
      <c r="K14" s="956">
        <v>-65</v>
      </c>
      <c r="L14" s="958">
        <f t="shared" si="7"/>
        <v>436</v>
      </c>
      <c r="M14" s="956">
        <v>-72.140575079872207</v>
      </c>
      <c r="N14" s="959">
        <v>0</v>
      </c>
      <c r="O14" s="960">
        <v>-100</v>
      </c>
      <c r="P14" s="11"/>
      <c r="Q14" s="11"/>
      <c r="AA14" s="953"/>
      <c r="AB14" s="953"/>
    </row>
    <row r="15" spans="1:28" s="952" customFormat="1" ht="12" hidden="1" customHeight="1">
      <c r="A15" s="1006" t="s">
        <v>450</v>
      </c>
      <c r="B15" s="1120">
        <v>34265</v>
      </c>
      <c r="C15" s="945">
        <v>-15.998627148145427</v>
      </c>
      <c r="D15" s="946">
        <v>80</v>
      </c>
      <c r="E15" s="947">
        <v>-64.912280701754383</v>
      </c>
      <c r="F15" s="948">
        <v>164</v>
      </c>
      <c r="G15" s="947">
        <v>-70.181818181818187</v>
      </c>
      <c r="H15" s="948">
        <v>273</v>
      </c>
      <c r="I15" s="947">
        <v>-54.2713567839196</v>
      </c>
      <c r="J15" s="948">
        <v>154</v>
      </c>
      <c r="K15" s="947">
        <v>-37.398373983739845</v>
      </c>
      <c r="L15" s="962">
        <f t="shared" si="7"/>
        <v>671</v>
      </c>
      <c r="M15" s="963">
        <v>-58.605798889574331</v>
      </c>
      <c r="N15" s="964">
        <v>0</v>
      </c>
      <c r="O15" s="951">
        <v>-100</v>
      </c>
      <c r="P15" s="11"/>
      <c r="Q15" s="11"/>
      <c r="AA15" s="953"/>
      <c r="AB15" s="953"/>
    </row>
    <row r="16" spans="1:28" s="952" customFormat="1" ht="12" hidden="1" customHeight="1">
      <c r="A16" s="1007">
        <v>8</v>
      </c>
      <c r="B16" s="1121">
        <v>27421</v>
      </c>
      <c r="C16" s="954">
        <v>-11.152512717493435</v>
      </c>
      <c r="D16" s="955">
        <v>91</v>
      </c>
      <c r="E16" s="956">
        <v>-62.704918032786885</v>
      </c>
      <c r="F16" s="957">
        <v>215</v>
      </c>
      <c r="G16" s="956">
        <v>-58.252427184466015</v>
      </c>
      <c r="H16" s="957">
        <v>291</v>
      </c>
      <c r="I16" s="956">
        <v>-53.064516129032256</v>
      </c>
      <c r="J16" s="957">
        <v>189</v>
      </c>
      <c r="K16" s="956">
        <v>-33.684210526315795</v>
      </c>
      <c r="L16" s="958">
        <f t="shared" si="7"/>
        <v>786</v>
      </c>
      <c r="M16" s="956">
        <v>-52.76442307692308</v>
      </c>
      <c r="N16" s="959">
        <v>0</v>
      </c>
      <c r="O16" s="960">
        <v>-100</v>
      </c>
      <c r="P16" s="11"/>
      <c r="Q16" s="11"/>
      <c r="AA16" s="953"/>
      <c r="AB16" s="953"/>
    </row>
    <row r="17" spans="1:35" s="952" customFormat="1" ht="12" hidden="1" customHeight="1">
      <c r="A17" s="1007">
        <v>9</v>
      </c>
      <c r="B17" s="1121">
        <v>34383</v>
      </c>
      <c r="C17" s="954">
        <v>-9.9166841333053863</v>
      </c>
      <c r="D17" s="955">
        <v>81</v>
      </c>
      <c r="E17" s="956">
        <v>-70</v>
      </c>
      <c r="F17" s="957">
        <v>182</v>
      </c>
      <c r="G17" s="956">
        <v>-65.134099616858236</v>
      </c>
      <c r="H17" s="957">
        <v>233</v>
      </c>
      <c r="I17" s="956">
        <v>-59.407665505226483</v>
      </c>
      <c r="J17" s="957">
        <v>168</v>
      </c>
      <c r="K17" s="956">
        <v>-32.530120481927717</v>
      </c>
      <c r="L17" s="958">
        <f t="shared" si="7"/>
        <v>664</v>
      </c>
      <c r="M17" s="956">
        <v>-58.88544891640867</v>
      </c>
      <c r="N17" s="959">
        <v>0</v>
      </c>
      <c r="O17" s="960">
        <v>-100</v>
      </c>
      <c r="P17" s="11"/>
      <c r="Q17" s="11"/>
      <c r="AA17" s="953"/>
      <c r="AB17" s="953"/>
    </row>
    <row r="18" spans="1:35" s="952" customFormat="1" ht="12" hidden="1" customHeight="1">
      <c r="A18" s="1006" t="s">
        <v>451</v>
      </c>
      <c r="B18" s="1120">
        <v>37259</v>
      </c>
      <c r="C18" s="945">
        <v>14.540871222601371</v>
      </c>
      <c r="D18" s="946">
        <v>89</v>
      </c>
      <c r="E18" s="947">
        <v>-55.499999999999993</v>
      </c>
      <c r="F18" s="948">
        <v>210</v>
      </c>
      <c r="G18" s="947">
        <v>-57.575757575757571</v>
      </c>
      <c r="H18" s="948">
        <v>266</v>
      </c>
      <c r="I18" s="947">
        <v>-55.813953488372093</v>
      </c>
      <c r="J18" s="948">
        <v>156</v>
      </c>
      <c r="K18" s="947">
        <v>-33.333333333333336</v>
      </c>
      <c r="L18" s="961">
        <f t="shared" si="7"/>
        <v>721</v>
      </c>
      <c r="M18" s="947">
        <v>-52.906596995427826</v>
      </c>
      <c r="N18" s="950">
        <v>0</v>
      </c>
      <c r="O18" s="951">
        <v>-100</v>
      </c>
      <c r="P18" s="11"/>
      <c r="Q18" s="11"/>
      <c r="AA18" s="953"/>
      <c r="AB18" s="953"/>
    </row>
    <row r="19" spans="1:35" s="952" customFormat="1" ht="12" hidden="1" customHeight="1">
      <c r="A19" s="1007">
        <v>11</v>
      </c>
      <c r="B19" s="1121">
        <v>38221</v>
      </c>
      <c r="C19" s="954">
        <v>-8.2725352788710733</v>
      </c>
      <c r="D19" s="955">
        <v>117</v>
      </c>
      <c r="E19" s="956">
        <v>-40</v>
      </c>
      <c r="F19" s="957">
        <v>230</v>
      </c>
      <c r="G19" s="956">
        <v>-45.626477541371159</v>
      </c>
      <c r="H19" s="957">
        <v>292</v>
      </c>
      <c r="I19" s="956">
        <v>-55.351681957186535</v>
      </c>
      <c r="J19" s="957">
        <v>210</v>
      </c>
      <c r="K19" s="956">
        <v>-20.152091254752847</v>
      </c>
      <c r="L19" s="958">
        <f t="shared" si="7"/>
        <v>849</v>
      </c>
      <c r="M19" s="956">
        <v>-44.690553745928341</v>
      </c>
      <c r="N19" s="959">
        <v>0</v>
      </c>
      <c r="O19" s="960">
        <v>-100</v>
      </c>
      <c r="P19" s="11"/>
      <c r="Q19" s="11"/>
      <c r="AA19" s="953"/>
      <c r="AB19" s="953"/>
    </row>
    <row r="20" spans="1:35" s="952" customFormat="1" ht="12" hidden="1" customHeight="1">
      <c r="A20" s="1007">
        <v>12</v>
      </c>
      <c r="B20" s="1121">
        <v>36184</v>
      </c>
      <c r="C20" s="954">
        <v>-2.5162993695781011</v>
      </c>
      <c r="D20" s="955">
        <v>154</v>
      </c>
      <c r="E20" s="956">
        <v>-38.645418326693225</v>
      </c>
      <c r="F20" s="957">
        <v>297</v>
      </c>
      <c r="G20" s="956">
        <v>-50.582362728785355</v>
      </c>
      <c r="H20" s="957">
        <v>410</v>
      </c>
      <c r="I20" s="956">
        <v>-61.137440758293835</v>
      </c>
      <c r="J20" s="957">
        <v>237</v>
      </c>
      <c r="K20" s="956">
        <v>-26.397515527950311</v>
      </c>
      <c r="L20" s="958">
        <f t="shared" si="7"/>
        <v>1098</v>
      </c>
      <c r="M20" s="956">
        <v>-50.740242261103631</v>
      </c>
      <c r="N20" s="959">
        <v>0</v>
      </c>
      <c r="O20" s="960">
        <v>-100</v>
      </c>
      <c r="P20" s="11"/>
      <c r="Q20" s="11"/>
      <c r="AA20" s="953"/>
      <c r="AB20" s="953"/>
    </row>
    <row r="21" spans="1:35" s="19" customFormat="1" ht="12" hidden="1" customHeight="1">
      <c r="A21" s="1006" t="s">
        <v>324</v>
      </c>
      <c r="B21" s="1122">
        <v>31213</v>
      </c>
      <c r="C21" s="965">
        <f t="shared" ref="C21:C53" si="8">(B21/B9-1)*100</f>
        <v>-5.0901572049746102</v>
      </c>
      <c r="D21" s="966">
        <v>74</v>
      </c>
      <c r="E21" s="963">
        <f t="shared" ref="E21:E53" si="9">(D21/D9-1)*100</f>
        <v>-59.116022099447505</v>
      </c>
      <c r="F21" s="967">
        <v>183</v>
      </c>
      <c r="G21" s="963">
        <f t="shared" ref="G21:G53" si="10">(F21/F9-1)*100</f>
        <v>-64.94252873563218</v>
      </c>
      <c r="H21" s="967">
        <v>251</v>
      </c>
      <c r="I21" s="963">
        <f t="shared" ref="I21:I53" si="11">(H21/H9-1)*100</f>
        <v>-58.852459016393446</v>
      </c>
      <c r="J21" s="967">
        <v>161</v>
      </c>
      <c r="K21" s="963">
        <f t="shared" ref="K21:K53" si="12">(J21/J9-1)*100</f>
        <v>-36.614173228346459</v>
      </c>
      <c r="L21" s="967">
        <f t="shared" si="7"/>
        <v>669</v>
      </c>
      <c r="M21" s="963">
        <f t="shared" ref="M21:M53" si="13">(L21/L9-1)*100</f>
        <v>-57.306955966815565</v>
      </c>
      <c r="N21" s="964">
        <v>0</v>
      </c>
      <c r="O21" s="951">
        <f>(N21/N9-1)*100</f>
        <v>-100</v>
      </c>
      <c r="P21" s="3"/>
      <c r="Q21" s="3"/>
      <c r="AA21" s="968"/>
      <c r="AB21" s="968"/>
      <c r="AC21" s="952"/>
      <c r="AD21" s="952"/>
      <c r="AI21" s="952"/>
    </row>
    <row r="22" spans="1:35" s="19" customFormat="1" ht="12" hidden="1" customHeight="1">
      <c r="A22" s="1007">
        <v>2</v>
      </c>
      <c r="B22" s="1123">
        <v>32495</v>
      </c>
      <c r="C22" s="969">
        <f t="shared" si="8"/>
        <v>-11.53008439967329</v>
      </c>
      <c r="D22" s="970">
        <v>60</v>
      </c>
      <c r="E22" s="956">
        <f t="shared" si="9"/>
        <v>-63.636363636363633</v>
      </c>
      <c r="F22" s="957">
        <v>129</v>
      </c>
      <c r="G22" s="956">
        <f t="shared" si="10"/>
        <v>-75.797373358348977</v>
      </c>
      <c r="H22" s="957">
        <v>183</v>
      </c>
      <c r="I22" s="956">
        <f t="shared" si="11"/>
        <v>-69.752066115702476</v>
      </c>
      <c r="J22" s="957">
        <v>105</v>
      </c>
      <c r="K22" s="956">
        <f t="shared" si="12"/>
        <v>-54.148471615720517</v>
      </c>
      <c r="L22" s="957">
        <f t="shared" si="7"/>
        <v>477</v>
      </c>
      <c r="M22" s="956">
        <f t="shared" si="13"/>
        <v>-68.86422976501305</v>
      </c>
      <c r="N22" s="959">
        <v>0</v>
      </c>
      <c r="O22" s="971">
        <f t="shared" ref="O22:O32" si="14">(N22/N10-1)*100</f>
        <v>-100</v>
      </c>
      <c r="P22" s="3"/>
      <c r="Q22" s="3"/>
      <c r="AA22" s="968"/>
      <c r="AB22" s="968"/>
      <c r="AC22" s="952"/>
      <c r="AD22" s="952"/>
      <c r="AI22" s="952"/>
    </row>
    <row r="23" spans="1:35" s="19" customFormat="1" ht="12" hidden="1" customHeight="1">
      <c r="A23" s="1007">
        <v>3</v>
      </c>
      <c r="B23" s="1124">
        <v>40026</v>
      </c>
      <c r="C23" s="972">
        <f t="shared" si="8"/>
        <v>-4.7181489240144758</v>
      </c>
      <c r="D23" s="973">
        <v>66</v>
      </c>
      <c r="E23" s="974">
        <f t="shared" si="9"/>
        <v>-62.068965517241381</v>
      </c>
      <c r="F23" s="975">
        <v>163</v>
      </c>
      <c r="G23" s="974">
        <f t="shared" si="10"/>
        <v>-68.226120857699811</v>
      </c>
      <c r="H23" s="975">
        <v>258</v>
      </c>
      <c r="I23" s="974">
        <f t="shared" si="11"/>
        <v>-56.856187290969906</v>
      </c>
      <c r="J23" s="975">
        <v>163</v>
      </c>
      <c r="K23" s="974">
        <f t="shared" si="12"/>
        <v>-33.196721311475407</v>
      </c>
      <c r="L23" s="975">
        <f t="shared" si="7"/>
        <v>650</v>
      </c>
      <c r="M23" s="974">
        <f t="shared" si="13"/>
        <v>-57.488554610856767</v>
      </c>
      <c r="N23" s="976">
        <v>0</v>
      </c>
      <c r="O23" s="1840" t="e">
        <f>(N23/N11-1)*100</f>
        <v>#DIV/0!</v>
      </c>
      <c r="P23" s="3"/>
      <c r="Q23" s="3"/>
      <c r="AA23" s="968"/>
      <c r="AB23" s="968"/>
      <c r="AC23" s="952"/>
      <c r="AD23" s="952"/>
      <c r="AI23" s="952"/>
    </row>
    <row r="24" spans="1:35" s="19" customFormat="1" ht="11.4" hidden="1" customHeight="1">
      <c r="A24" s="1006">
        <v>4</v>
      </c>
      <c r="B24" s="1125">
        <v>35197</v>
      </c>
      <c r="C24" s="977">
        <f t="shared" si="8"/>
        <v>1.5317602261581964</v>
      </c>
      <c r="D24" s="978">
        <v>78</v>
      </c>
      <c r="E24" s="979">
        <f t="shared" si="9"/>
        <v>-10.344827586206895</v>
      </c>
      <c r="F24" s="980">
        <v>150</v>
      </c>
      <c r="G24" s="979">
        <f t="shared" si="10"/>
        <v>-39.271255060728748</v>
      </c>
      <c r="H24" s="980">
        <v>269</v>
      </c>
      <c r="I24" s="979">
        <f t="shared" si="11"/>
        <v>-9.1216216216216228</v>
      </c>
      <c r="J24" s="980">
        <v>180</v>
      </c>
      <c r="K24" s="979">
        <f t="shared" si="12"/>
        <v>5.2631578947368363</v>
      </c>
      <c r="L24" s="949">
        <f t="shared" si="7"/>
        <v>677</v>
      </c>
      <c r="M24" s="979">
        <f t="shared" si="13"/>
        <v>-15.480649188514361</v>
      </c>
      <c r="N24" s="981">
        <v>0</v>
      </c>
      <c r="O24" s="982" t="e">
        <f>(N24/N12-1)*100</f>
        <v>#DIV/0!</v>
      </c>
      <c r="P24" s="3"/>
      <c r="Q24" s="3"/>
      <c r="AA24" s="968"/>
      <c r="AB24" s="968"/>
      <c r="AC24" s="952"/>
      <c r="AD24" s="952"/>
      <c r="AI24" s="952"/>
    </row>
    <row r="25" spans="1:35" s="19" customFormat="1" ht="11.4" hidden="1" customHeight="1">
      <c r="A25" s="1007">
        <v>5</v>
      </c>
      <c r="B25" s="1121">
        <v>32014</v>
      </c>
      <c r="C25" s="954">
        <f t="shared" si="8"/>
        <v>7.7622189309277001</v>
      </c>
      <c r="D25" s="955">
        <v>58</v>
      </c>
      <c r="E25" s="956">
        <f t="shared" si="9"/>
        <v>75.757575757575751</v>
      </c>
      <c r="F25" s="957">
        <v>124</v>
      </c>
      <c r="G25" s="956">
        <f t="shared" si="10"/>
        <v>15.887850467289709</v>
      </c>
      <c r="H25" s="957">
        <v>208</v>
      </c>
      <c r="I25" s="956">
        <f t="shared" si="11"/>
        <v>105.94059405940595</v>
      </c>
      <c r="J25" s="957">
        <v>188</v>
      </c>
      <c r="K25" s="956">
        <f t="shared" si="12"/>
        <v>157.53424657534248</v>
      </c>
      <c r="L25" s="958">
        <f t="shared" si="7"/>
        <v>578</v>
      </c>
      <c r="M25" s="956">
        <f t="shared" si="13"/>
        <v>84.076433121019107</v>
      </c>
      <c r="N25" s="959">
        <v>0</v>
      </c>
      <c r="O25" s="960" t="e">
        <f t="shared" si="14"/>
        <v>#DIV/0!</v>
      </c>
      <c r="P25" s="3"/>
      <c r="Q25" s="3"/>
      <c r="AA25" s="968"/>
      <c r="AB25" s="968"/>
      <c r="AC25" s="952"/>
      <c r="AD25" s="952"/>
      <c r="AI25" s="952"/>
    </row>
    <row r="26" spans="1:35" s="19" customFormat="1" ht="11.4" hidden="1" customHeight="1">
      <c r="A26" s="1007">
        <v>6</v>
      </c>
      <c r="B26" s="1121">
        <v>36416</v>
      </c>
      <c r="C26" s="954">
        <f t="shared" si="8"/>
        <v>7.7332702206970083</v>
      </c>
      <c r="D26" s="955">
        <v>85</v>
      </c>
      <c r="E26" s="956">
        <f t="shared" si="9"/>
        <v>54.54545454545454</v>
      </c>
      <c r="F26" s="957">
        <v>142</v>
      </c>
      <c r="G26" s="956">
        <f t="shared" si="10"/>
        <v>5.9701492537313383</v>
      </c>
      <c r="H26" s="957">
        <v>209</v>
      </c>
      <c r="I26" s="956">
        <f t="shared" si="11"/>
        <v>33.974358974358964</v>
      </c>
      <c r="J26" s="957">
        <v>151</v>
      </c>
      <c r="K26" s="956">
        <f t="shared" si="12"/>
        <v>65.934065934065941</v>
      </c>
      <c r="L26" s="958">
        <f t="shared" si="7"/>
        <v>587</v>
      </c>
      <c r="M26" s="956">
        <f t="shared" si="13"/>
        <v>34.633027522935777</v>
      </c>
      <c r="N26" s="959">
        <v>0</v>
      </c>
      <c r="O26" s="960" t="e">
        <f>(N26/N14-1)*100</f>
        <v>#DIV/0!</v>
      </c>
      <c r="P26" s="3"/>
      <c r="Q26" s="3"/>
      <c r="AA26" s="968"/>
      <c r="AB26" s="968"/>
      <c r="AC26" s="952"/>
      <c r="AD26" s="952"/>
      <c r="AI26" s="952"/>
    </row>
    <row r="27" spans="1:35" s="19" customFormat="1" ht="11.4" hidden="1" customHeight="1">
      <c r="A27" s="1006">
        <v>7</v>
      </c>
      <c r="B27" s="1120">
        <v>35790</v>
      </c>
      <c r="C27" s="945">
        <f t="shared" si="8"/>
        <v>4.4506055742010719</v>
      </c>
      <c r="D27" s="946">
        <v>103</v>
      </c>
      <c r="E27" s="947">
        <f t="shared" si="9"/>
        <v>28.750000000000007</v>
      </c>
      <c r="F27" s="948">
        <v>157</v>
      </c>
      <c r="G27" s="947">
        <f t="shared" si="10"/>
        <v>-4.2682926829268331</v>
      </c>
      <c r="H27" s="948">
        <v>254</v>
      </c>
      <c r="I27" s="947">
        <f t="shared" si="11"/>
        <v>-6.9597069597069572</v>
      </c>
      <c r="J27" s="948">
        <v>151</v>
      </c>
      <c r="K27" s="947">
        <f t="shared" si="12"/>
        <v>-1.9480519480519431</v>
      </c>
      <c r="L27" s="961">
        <f t="shared" si="7"/>
        <v>665</v>
      </c>
      <c r="M27" s="947">
        <f t="shared" si="13"/>
        <v>-0.8941877794336861</v>
      </c>
      <c r="N27" s="950">
        <v>0</v>
      </c>
      <c r="O27" s="951" t="e">
        <f t="shared" si="14"/>
        <v>#DIV/0!</v>
      </c>
      <c r="P27" s="3"/>
      <c r="Q27" s="3"/>
      <c r="AA27" s="968"/>
      <c r="AB27" s="968"/>
      <c r="AC27" s="952"/>
      <c r="AD27" s="952"/>
      <c r="AI27" s="952"/>
    </row>
    <row r="28" spans="1:35" s="19" customFormat="1" ht="11.4" hidden="1" customHeight="1">
      <c r="A28" s="1007">
        <v>8</v>
      </c>
      <c r="B28" s="1121">
        <v>25916</v>
      </c>
      <c r="C28" s="954">
        <f t="shared" si="8"/>
        <v>-5.4884942197585769</v>
      </c>
      <c r="D28" s="955">
        <v>92</v>
      </c>
      <c r="E28" s="956">
        <f t="shared" si="9"/>
        <v>1.098901098901095</v>
      </c>
      <c r="F28" s="957">
        <v>148</v>
      </c>
      <c r="G28" s="956">
        <f t="shared" si="10"/>
        <v>-31.162790697674414</v>
      </c>
      <c r="H28" s="957">
        <v>237</v>
      </c>
      <c r="I28" s="956">
        <f t="shared" si="11"/>
        <v>-18.556701030927837</v>
      </c>
      <c r="J28" s="957">
        <v>158</v>
      </c>
      <c r="K28" s="956">
        <f t="shared" si="12"/>
        <v>-16.402116402116405</v>
      </c>
      <c r="L28" s="958">
        <f t="shared" si="7"/>
        <v>635</v>
      </c>
      <c r="M28" s="956">
        <f t="shared" si="13"/>
        <v>-19.211195928753177</v>
      </c>
      <c r="N28" s="959">
        <v>0</v>
      </c>
      <c r="O28" s="960" t="e">
        <f>(N28/N16-1)*100</f>
        <v>#DIV/0!</v>
      </c>
      <c r="P28" s="3"/>
      <c r="Q28" s="3"/>
      <c r="AA28" s="968"/>
      <c r="AB28" s="968"/>
      <c r="AC28" s="952"/>
      <c r="AD28" s="952"/>
      <c r="AI28" s="952"/>
    </row>
    <row r="29" spans="1:35" s="19" customFormat="1" ht="11.4" hidden="1" customHeight="1">
      <c r="A29" s="1007">
        <v>9</v>
      </c>
      <c r="B29" s="1121">
        <v>33494</v>
      </c>
      <c r="C29" s="954">
        <f t="shared" si="8"/>
        <v>-2.5855800831806386</v>
      </c>
      <c r="D29" s="955">
        <v>92</v>
      </c>
      <c r="E29" s="956">
        <f t="shared" si="9"/>
        <v>13.58024691358024</v>
      </c>
      <c r="F29" s="957">
        <v>150</v>
      </c>
      <c r="G29" s="956">
        <f t="shared" si="10"/>
        <v>-17.582417582417587</v>
      </c>
      <c r="H29" s="957">
        <v>210</v>
      </c>
      <c r="I29" s="956">
        <f t="shared" si="11"/>
        <v>-9.8712446351931327</v>
      </c>
      <c r="J29" s="957">
        <v>166</v>
      </c>
      <c r="K29" s="956">
        <f t="shared" si="12"/>
        <v>-1.1904761904761862</v>
      </c>
      <c r="L29" s="958">
        <f t="shared" si="7"/>
        <v>618</v>
      </c>
      <c r="M29" s="956">
        <f t="shared" si="13"/>
        <v>-6.9277108433734913</v>
      </c>
      <c r="N29" s="959">
        <v>0</v>
      </c>
      <c r="O29" s="960" t="e">
        <f t="shared" si="14"/>
        <v>#DIV/0!</v>
      </c>
      <c r="P29" s="3"/>
      <c r="Q29" s="3"/>
      <c r="AA29" s="968"/>
      <c r="AB29" s="968"/>
      <c r="AC29" s="952"/>
      <c r="AD29" s="952"/>
      <c r="AI29" s="952"/>
    </row>
    <row r="30" spans="1:35" s="19" customFormat="1" ht="22.5" customHeight="1">
      <c r="A30" s="1006">
        <v>10</v>
      </c>
      <c r="B30" s="1120">
        <v>36434</v>
      </c>
      <c r="C30" s="945">
        <f t="shared" si="8"/>
        <v>-2.2142301188974423</v>
      </c>
      <c r="D30" s="946">
        <v>89</v>
      </c>
      <c r="E30" s="947">
        <f t="shared" si="9"/>
        <v>0</v>
      </c>
      <c r="F30" s="948">
        <v>149</v>
      </c>
      <c r="G30" s="947">
        <f t="shared" si="10"/>
        <v>-29.047619047619044</v>
      </c>
      <c r="H30" s="948">
        <v>232</v>
      </c>
      <c r="I30" s="947">
        <f t="shared" si="11"/>
        <v>-12.781954887218049</v>
      </c>
      <c r="J30" s="948">
        <v>174</v>
      </c>
      <c r="K30" s="947">
        <f t="shared" si="12"/>
        <v>11.538461538461542</v>
      </c>
      <c r="L30" s="962">
        <f t="shared" si="7"/>
        <v>644</v>
      </c>
      <c r="M30" s="963">
        <f t="shared" si="13"/>
        <v>-10.679611650485432</v>
      </c>
      <c r="N30" s="964">
        <v>0</v>
      </c>
      <c r="O30" s="951" t="e">
        <f t="shared" si="14"/>
        <v>#DIV/0!</v>
      </c>
      <c r="P30" s="3"/>
      <c r="Q30" s="3"/>
      <c r="AA30" s="968"/>
      <c r="AB30" s="968"/>
      <c r="AC30" s="952"/>
      <c r="AD30" s="952"/>
      <c r="AI30" s="952"/>
    </row>
    <row r="31" spans="1:35" s="19" customFormat="1" ht="22.5" customHeight="1">
      <c r="A31" s="1007">
        <v>11</v>
      </c>
      <c r="B31" s="1121">
        <v>38237</v>
      </c>
      <c r="C31" s="954">
        <f t="shared" si="8"/>
        <v>4.1861803720477653E-2</v>
      </c>
      <c r="D31" s="955">
        <v>96</v>
      </c>
      <c r="E31" s="956">
        <f t="shared" si="9"/>
        <v>-17.948717948717952</v>
      </c>
      <c r="F31" s="957">
        <v>172</v>
      </c>
      <c r="G31" s="956">
        <f t="shared" si="10"/>
        <v>-25.217391304347824</v>
      </c>
      <c r="H31" s="957">
        <v>251</v>
      </c>
      <c r="I31" s="956">
        <f t="shared" si="11"/>
        <v>-14.04109589041096</v>
      </c>
      <c r="J31" s="957">
        <v>176</v>
      </c>
      <c r="K31" s="956">
        <f t="shared" si="12"/>
        <v>-16.19047619047619</v>
      </c>
      <c r="L31" s="958">
        <f t="shared" si="7"/>
        <v>695</v>
      </c>
      <c r="M31" s="956">
        <f t="shared" si="13"/>
        <v>-18.138987043580677</v>
      </c>
      <c r="N31" s="959">
        <v>0</v>
      </c>
      <c r="O31" s="960" t="e">
        <f t="shared" si="14"/>
        <v>#DIV/0!</v>
      </c>
      <c r="P31" s="3"/>
      <c r="Q31" s="3"/>
      <c r="AA31" s="968"/>
      <c r="AB31" s="968"/>
      <c r="AC31" s="952"/>
      <c r="AD31" s="952"/>
      <c r="AI31" s="952"/>
    </row>
    <row r="32" spans="1:35" s="19" customFormat="1" ht="23.25" customHeight="1">
      <c r="A32" s="1007">
        <v>12</v>
      </c>
      <c r="B32" s="1121">
        <v>33937</v>
      </c>
      <c r="C32" s="954">
        <f t="shared" si="8"/>
        <v>-6.2099270395755024</v>
      </c>
      <c r="D32" s="955">
        <v>139</v>
      </c>
      <c r="E32" s="956">
        <f t="shared" si="9"/>
        <v>-9.740259740259738</v>
      </c>
      <c r="F32" s="957">
        <v>246</v>
      </c>
      <c r="G32" s="956">
        <f t="shared" si="10"/>
        <v>-17.171717171717169</v>
      </c>
      <c r="H32" s="957">
        <v>389</v>
      </c>
      <c r="I32" s="956">
        <f t="shared" si="11"/>
        <v>-5.1219512195121997</v>
      </c>
      <c r="J32" s="957">
        <v>219</v>
      </c>
      <c r="K32" s="956">
        <f t="shared" si="12"/>
        <v>-7.5949367088607556</v>
      </c>
      <c r="L32" s="958">
        <f t="shared" si="7"/>
        <v>993</v>
      </c>
      <c r="M32" s="956">
        <f t="shared" si="13"/>
        <v>-9.5628415300546443</v>
      </c>
      <c r="N32" s="959">
        <v>0</v>
      </c>
      <c r="O32" s="960" t="e">
        <f t="shared" si="14"/>
        <v>#DIV/0!</v>
      </c>
      <c r="P32" s="3"/>
      <c r="Q32" s="3"/>
      <c r="AA32" s="968"/>
      <c r="AB32" s="968"/>
      <c r="AC32" s="952"/>
      <c r="AD32" s="952"/>
      <c r="AI32" s="952"/>
    </row>
    <row r="33" spans="1:35" s="19" customFormat="1" ht="22.5" customHeight="1">
      <c r="A33" s="1006" t="s">
        <v>444</v>
      </c>
      <c r="B33" s="1120">
        <v>32644</v>
      </c>
      <c r="C33" s="945">
        <f t="shared" si="8"/>
        <v>4.5846281997885541</v>
      </c>
      <c r="D33" s="946">
        <v>98</v>
      </c>
      <c r="E33" s="947">
        <f t="shared" si="9"/>
        <v>32.432432432432435</v>
      </c>
      <c r="F33" s="948">
        <v>202</v>
      </c>
      <c r="G33" s="947">
        <f t="shared" si="10"/>
        <v>10.382513661202175</v>
      </c>
      <c r="H33" s="948">
        <v>264</v>
      </c>
      <c r="I33" s="947">
        <f t="shared" si="11"/>
        <v>5.1792828685258918</v>
      </c>
      <c r="J33" s="948">
        <v>170</v>
      </c>
      <c r="K33" s="947">
        <f t="shared" si="12"/>
        <v>5.5900621118012417</v>
      </c>
      <c r="L33" s="962">
        <v>734</v>
      </c>
      <c r="M33" s="963">
        <f t="shared" si="13"/>
        <v>9.7159940209267539</v>
      </c>
      <c r="N33" s="964">
        <v>0</v>
      </c>
      <c r="O33" s="951" t="e">
        <f t="shared" ref="O33:O50" si="15">(N33/N21-1)*100</f>
        <v>#DIV/0!</v>
      </c>
      <c r="P33" s="3"/>
      <c r="Q33" s="3"/>
      <c r="AA33" s="968"/>
      <c r="AB33" s="968"/>
      <c r="AC33" s="952"/>
      <c r="AD33" s="952"/>
      <c r="AI33" s="952"/>
    </row>
    <row r="34" spans="1:35" s="19" customFormat="1" ht="22.5" customHeight="1">
      <c r="A34" s="1007">
        <v>2</v>
      </c>
      <c r="B34" s="1121">
        <v>32080</v>
      </c>
      <c r="C34" s="954">
        <f t="shared" si="8"/>
        <v>-1.2771195568548999</v>
      </c>
      <c r="D34" s="955">
        <v>77</v>
      </c>
      <c r="E34" s="956">
        <f t="shared" si="9"/>
        <v>28.333333333333343</v>
      </c>
      <c r="F34" s="957">
        <v>175</v>
      </c>
      <c r="G34" s="956">
        <f t="shared" si="10"/>
        <v>35.65891472868217</v>
      </c>
      <c r="H34" s="957">
        <v>233</v>
      </c>
      <c r="I34" s="956">
        <f t="shared" si="11"/>
        <v>27.322404371584707</v>
      </c>
      <c r="J34" s="957">
        <v>136</v>
      </c>
      <c r="K34" s="956">
        <f t="shared" si="12"/>
        <v>29.523809523809529</v>
      </c>
      <c r="L34" s="958">
        <v>621</v>
      </c>
      <c r="M34" s="956">
        <f t="shared" si="13"/>
        <v>30.188679245283012</v>
      </c>
      <c r="N34" s="959">
        <v>0</v>
      </c>
      <c r="O34" s="960" t="e">
        <f t="shared" si="15"/>
        <v>#DIV/0!</v>
      </c>
      <c r="P34" s="3"/>
      <c r="Q34" s="3"/>
      <c r="AA34" s="968"/>
      <c r="AB34" s="968"/>
      <c r="AC34" s="952"/>
      <c r="AD34" s="952"/>
      <c r="AI34" s="952"/>
    </row>
    <row r="35" spans="1:35" s="19" customFormat="1" ht="23.25" customHeight="1">
      <c r="A35" s="1007">
        <v>3</v>
      </c>
      <c r="B35" s="1121">
        <v>38762</v>
      </c>
      <c r="C35" s="954">
        <f t="shared" si="8"/>
        <v>-3.1579473342327469</v>
      </c>
      <c r="D35" s="955">
        <v>88</v>
      </c>
      <c r="E35" s="956">
        <f t="shared" si="9"/>
        <v>33.333333333333329</v>
      </c>
      <c r="F35" s="957">
        <v>200</v>
      </c>
      <c r="G35" s="956">
        <f t="shared" si="10"/>
        <v>22.699386503067487</v>
      </c>
      <c r="H35" s="957">
        <v>286</v>
      </c>
      <c r="I35" s="956">
        <f t="shared" si="11"/>
        <v>10.852713178294572</v>
      </c>
      <c r="J35" s="957">
        <v>192</v>
      </c>
      <c r="K35" s="956">
        <f t="shared" si="12"/>
        <v>17.791411042944794</v>
      </c>
      <c r="L35" s="958">
        <v>766</v>
      </c>
      <c r="M35" s="956">
        <f t="shared" si="13"/>
        <v>17.846153846153847</v>
      </c>
      <c r="N35" s="959">
        <v>0</v>
      </c>
      <c r="O35" s="960" t="e">
        <f t="shared" si="15"/>
        <v>#DIV/0!</v>
      </c>
      <c r="P35" s="3"/>
      <c r="Q35" s="3"/>
      <c r="AA35" s="968"/>
      <c r="AB35" s="968"/>
      <c r="AC35" s="952"/>
      <c r="AD35" s="952"/>
      <c r="AI35" s="952"/>
    </row>
    <row r="36" spans="1:35" s="19" customFormat="1" ht="22.5" customHeight="1">
      <c r="A36" s="1006">
        <v>4</v>
      </c>
      <c r="B36" s="1120">
        <v>34563</v>
      </c>
      <c r="C36" s="945">
        <f t="shared" si="8"/>
        <v>-1.8012898826604506</v>
      </c>
      <c r="D36" s="946">
        <v>101</v>
      </c>
      <c r="E36" s="947">
        <f t="shared" si="9"/>
        <v>29.487179487179493</v>
      </c>
      <c r="F36" s="948">
        <v>166</v>
      </c>
      <c r="G36" s="947">
        <f t="shared" si="10"/>
        <v>10.666666666666668</v>
      </c>
      <c r="H36" s="948">
        <v>315</v>
      </c>
      <c r="I36" s="947">
        <f t="shared" si="11"/>
        <v>17.100371747211906</v>
      </c>
      <c r="J36" s="948">
        <v>185</v>
      </c>
      <c r="K36" s="947">
        <f t="shared" si="12"/>
        <v>2.7777777777777679</v>
      </c>
      <c r="L36" s="962">
        <v>767</v>
      </c>
      <c r="M36" s="963">
        <f t="shared" si="13"/>
        <v>13.293943870014768</v>
      </c>
      <c r="N36" s="964">
        <v>0</v>
      </c>
      <c r="O36" s="951" t="e">
        <f t="shared" si="15"/>
        <v>#DIV/0!</v>
      </c>
      <c r="P36" s="3"/>
      <c r="Q36" s="3"/>
      <c r="AA36" s="968"/>
      <c r="AB36" s="968"/>
      <c r="AC36" s="952"/>
      <c r="AD36" s="952"/>
      <c r="AI36" s="952"/>
    </row>
    <row r="37" spans="1:35" s="19" customFormat="1" ht="22.5" customHeight="1">
      <c r="A37" s="1007">
        <v>5</v>
      </c>
      <c r="B37" s="1121">
        <v>28671</v>
      </c>
      <c r="C37" s="954">
        <f t="shared" si="8"/>
        <v>-10.442306490910225</v>
      </c>
      <c r="D37" s="955">
        <v>82</v>
      </c>
      <c r="E37" s="956">
        <f t="shared" si="9"/>
        <v>41.37931034482758</v>
      </c>
      <c r="F37" s="957">
        <v>133</v>
      </c>
      <c r="G37" s="956">
        <f t="shared" si="10"/>
        <v>7.2580645161290258</v>
      </c>
      <c r="H37" s="957">
        <v>322</v>
      </c>
      <c r="I37" s="956">
        <f t="shared" si="11"/>
        <v>54.807692307692314</v>
      </c>
      <c r="J37" s="957">
        <v>167</v>
      </c>
      <c r="K37" s="956">
        <f t="shared" si="12"/>
        <v>-11.170212765957444</v>
      </c>
      <c r="L37" s="958">
        <v>704</v>
      </c>
      <c r="M37" s="956">
        <f t="shared" si="13"/>
        <v>21.79930795847751</v>
      </c>
      <c r="N37" s="959">
        <v>0</v>
      </c>
      <c r="O37" s="960" t="e">
        <f t="shared" si="15"/>
        <v>#DIV/0!</v>
      </c>
      <c r="P37" s="3"/>
      <c r="Q37" s="3"/>
      <c r="AA37" s="968"/>
      <c r="AB37" s="968"/>
      <c r="AC37" s="952"/>
      <c r="AD37" s="952"/>
      <c r="AI37" s="952"/>
    </row>
    <row r="38" spans="1:35" s="19" customFormat="1" ht="23.25" customHeight="1">
      <c r="A38" s="1007">
        <v>6</v>
      </c>
      <c r="B38" s="1121">
        <v>36957</v>
      </c>
      <c r="C38" s="954">
        <f t="shared" si="8"/>
        <v>1.4856107205623914</v>
      </c>
      <c r="D38" s="955">
        <v>102</v>
      </c>
      <c r="E38" s="956">
        <f t="shared" si="9"/>
        <v>19.999999999999996</v>
      </c>
      <c r="F38" s="957">
        <v>145</v>
      </c>
      <c r="G38" s="956">
        <f t="shared" si="10"/>
        <v>2.1126760563380254</v>
      </c>
      <c r="H38" s="957">
        <v>293</v>
      </c>
      <c r="I38" s="956">
        <f t="shared" si="11"/>
        <v>40.191387559808625</v>
      </c>
      <c r="J38" s="957">
        <v>162</v>
      </c>
      <c r="K38" s="956">
        <f t="shared" si="12"/>
        <v>7.2847682119205226</v>
      </c>
      <c r="L38" s="958">
        <v>702</v>
      </c>
      <c r="M38" s="956">
        <f t="shared" si="13"/>
        <v>19.591141396933565</v>
      </c>
      <c r="N38" s="959">
        <v>0</v>
      </c>
      <c r="O38" s="960" t="e">
        <f t="shared" si="15"/>
        <v>#DIV/0!</v>
      </c>
      <c r="P38" s="3"/>
      <c r="Q38" s="3"/>
      <c r="AA38" s="968"/>
      <c r="AB38" s="968"/>
      <c r="AC38" s="952"/>
      <c r="AD38" s="952"/>
      <c r="AI38" s="952"/>
    </row>
    <row r="39" spans="1:35" s="19" customFormat="1" ht="22.5" customHeight="1">
      <c r="A39" s="1006">
        <v>7</v>
      </c>
      <c r="B39" s="1120">
        <v>35440</v>
      </c>
      <c r="C39" s="945">
        <f t="shared" si="8"/>
        <v>-0.97792679519418391</v>
      </c>
      <c r="D39" s="946">
        <v>122</v>
      </c>
      <c r="E39" s="947">
        <f t="shared" si="9"/>
        <v>18.446601941747566</v>
      </c>
      <c r="F39" s="948">
        <v>166</v>
      </c>
      <c r="G39" s="947">
        <f t="shared" si="10"/>
        <v>5.7324840764331197</v>
      </c>
      <c r="H39" s="948">
        <v>295</v>
      </c>
      <c r="I39" s="947">
        <f t="shared" si="11"/>
        <v>16.14173228346456</v>
      </c>
      <c r="J39" s="948">
        <v>156</v>
      </c>
      <c r="K39" s="947">
        <f t="shared" si="12"/>
        <v>3.3112582781456901</v>
      </c>
      <c r="L39" s="962">
        <v>739</v>
      </c>
      <c r="M39" s="963">
        <f t="shared" si="13"/>
        <v>11.127819548872186</v>
      </c>
      <c r="N39" s="964">
        <v>0</v>
      </c>
      <c r="O39" s="951" t="e">
        <f t="shared" si="15"/>
        <v>#DIV/0!</v>
      </c>
      <c r="P39" s="3"/>
      <c r="Q39" s="3"/>
      <c r="AA39" s="968"/>
      <c r="AB39" s="968"/>
      <c r="AC39" s="952"/>
      <c r="AD39" s="952"/>
      <c r="AI39" s="952"/>
    </row>
    <row r="40" spans="1:35" s="19" customFormat="1" ht="22.5" customHeight="1">
      <c r="A40" s="1007">
        <v>8</v>
      </c>
      <c r="B40" s="1121">
        <v>26689</v>
      </c>
      <c r="C40" s="954">
        <f t="shared" si="8"/>
        <v>2.9827133816947127</v>
      </c>
      <c r="D40" s="955">
        <v>107</v>
      </c>
      <c r="E40" s="956">
        <f t="shared" si="9"/>
        <v>16.304347826086961</v>
      </c>
      <c r="F40" s="957">
        <v>155</v>
      </c>
      <c r="G40" s="956">
        <f t="shared" si="10"/>
        <v>4.7297297297297369</v>
      </c>
      <c r="H40" s="957">
        <v>276</v>
      </c>
      <c r="I40" s="956">
        <f t="shared" si="11"/>
        <v>16.455696202531644</v>
      </c>
      <c r="J40" s="957">
        <v>166</v>
      </c>
      <c r="K40" s="956">
        <f t="shared" si="12"/>
        <v>5.0632911392405111</v>
      </c>
      <c r="L40" s="958">
        <v>704</v>
      </c>
      <c r="M40" s="956">
        <f t="shared" si="13"/>
        <v>10.866141732283463</v>
      </c>
      <c r="N40" s="959">
        <v>0</v>
      </c>
      <c r="O40" s="960" t="e">
        <f t="shared" si="15"/>
        <v>#DIV/0!</v>
      </c>
      <c r="P40" s="3"/>
      <c r="Q40" s="3"/>
      <c r="AA40" s="968"/>
      <c r="AB40" s="968"/>
      <c r="AC40" s="952"/>
      <c r="AD40" s="952"/>
      <c r="AI40" s="952"/>
    </row>
    <row r="41" spans="1:35" s="19" customFormat="1" ht="23.25" customHeight="1">
      <c r="A41" s="1007">
        <v>9</v>
      </c>
      <c r="B41" s="1121">
        <v>31424</v>
      </c>
      <c r="C41" s="954">
        <f t="shared" si="8"/>
        <v>-6.180211381142886</v>
      </c>
      <c r="D41" s="955">
        <v>102</v>
      </c>
      <c r="E41" s="956">
        <f t="shared" si="9"/>
        <v>10.869565217391308</v>
      </c>
      <c r="F41" s="957">
        <v>153</v>
      </c>
      <c r="G41" s="956">
        <f t="shared" si="10"/>
        <v>2.0000000000000018</v>
      </c>
      <c r="H41" s="957">
        <v>266</v>
      </c>
      <c r="I41" s="956">
        <f t="shared" si="11"/>
        <v>26.666666666666661</v>
      </c>
      <c r="J41" s="957">
        <v>176</v>
      </c>
      <c r="K41" s="956">
        <f t="shared" si="12"/>
        <v>6.024096385542177</v>
      </c>
      <c r="L41" s="958">
        <v>697</v>
      </c>
      <c r="M41" s="956">
        <f t="shared" si="13"/>
        <v>12.783171521035609</v>
      </c>
      <c r="N41" s="959">
        <v>0</v>
      </c>
      <c r="O41" s="960" t="e">
        <f t="shared" si="15"/>
        <v>#DIV/0!</v>
      </c>
      <c r="P41" s="3"/>
      <c r="Q41" s="3"/>
      <c r="AA41" s="968"/>
      <c r="AB41" s="968"/>
      <c r="AC41" s="952"/>
      <c r="AD41" s="952"/>
      <c r="AI41" s="952"/>
    </row>
    <row r="42" spans="1:35" s="19" customFormat="1" ht="22.5" customHeight="1">
      <c r="A42" s="1006">
        <v>10</v>
      </c>
      <c r="B42" s="1120">
        <v>32562</v>
      </c>
      <c r="C42" s="945">
        <f t="shared" si="8"/>
        <v>-10.627435911511229</v>
      </c>
      <c r="D42" s="946">
        <v>102</v>
      </c>
      <c r="E42" s="947">
        <f t="shared" si="9"/>
        <v>14.606741573033698</v>
      </c>
      <c r="F42" s="948">
        <v>167</v>
      </c>
      <c r="G42" s="947">
        <f t="shared" si="10"/>
        <v>12.080536912751683</v>
      </c>
      <c r="H42" s="948">
        <v>317</v>
      </c>
      <c r="I42" s="947">
        <f t="shared" si="11"/>
        <v>36.637931034482762</v>
      </c>
      <c r="J42" s="948">
        <v>198</v>
      </c>
      <c r="K42" s="947">
        <f t="shared" si="12"/>
        <v>13.793103448275868</v>
      </c>
      <c r="L42" s="962">
        <v>784</v>
      </c>
      <c r="M42" s="963">
        <f t="shared" si="13"/>
        <v>21.739130434782616</v>
      </c>
      <c r="N42" s="964">
        <v>0</v>
      </c>
      <c r="O42" s="951" t="e">
        <f t="shared" si="15"/>
        <v>#DIV/0!</v>
      </c>
      <c r="P42" s="3"/>
      <c r="Q42" s="3"/>
      <c r="AA42" s="968"/>
      <c r="AB42" s="968"/>
      <c r="AC42" s="952"/>
      <c r="AD42" s="952"/>
      <c r="AI42" s="952"/>
    </row>
    <row r="43" spans="1:35" s="19" customFormat="1" ht="22.5" customHeight="1">
      <c r="A43" s="1007">
        <v>11</v>
      </c>
      <c r="B43" s="1121">
        <v>35035</v>
      </c>
      <c r="C43" s="954">
        <f t="shared" si="8"/>
        <v>-8.3740879253079488</v>
      </c>
      <c r="D43" s="955">
        <v>102</v>
      </c>
      <c r="E43" s="956">
        <f t="shared" si="9"/>
        <v>6.25</v>
      </c>
      <c r="F43" s="957">
        <v>187</v>
      </c>
      <c r="G43" s="956">
        <f t="shared" si="10"/>
        <v>8.7209302325581319</v>
      </c>
      <c r="H43" s="957">
        <v>331</v>
      </c>
      <c r="I43" s="956">
        <f t="shared" si="11"/>
        <v>31.872509960159356</v>
      </c>
      <c r="J43" s="957">
        <v>187</v>
      </c>
      <c r="K43" s="956">
        <f t="shared" si="12"/>
        <v>6.25</v>
      </c>
      <c r="L43" s="958">
        <v>807</v>
      </c>
      <c r="M43" s="956">
        <f t="shared" si="13"/>
        <v>16.115107913669057</v>
      </c>
      <c r="N43" s="959">
        <v>0</v>
      </c>
      <c r="O43" s="960" t="e">
        <f t="shared" si="15"/>
        <v>#DIV/0!</v>
      </c>
      <c r="P43" s="3"/>
      <c r="Q43" s="3"/>
      <c r="AA43" s="968"/>
      <c r="AB43" s="968"/>
      <c r="AC43" s="952"/>
      <c r="AD43" s="952"/>
      <c r="AI43" s="952"/>
    </row>
    <row r="44" spans="1:35" s="19" customFormat="1" ht="23.25" customHeight="1">
      <c r="A44" s="1007">
        <v>12</v>
      </c>
      <c r="B44" s="1121">
        <v>32525</v>
      </c>
      <c r="C44" s="954">
        <f t="shared" si="8"/>
        <v>-4.1606506173203268</v>
      </c>
      <c r="D44" s="955">
        <v>129</v>
      </c>
      <c r="E44" s="956">
        <f t="shared" si="9"/>
        <v>-7.1942446043165464</v>
      </c>
      <c r="F44" s="957">
        <v>271</v>
      </c>
      <c r="G44" s="956">
        <f t="shared" si="10"/>
        <v>10.162601626016254</v>
      </c>
      <c r="H44" s="957">
        <v>434</v>
      </c>
      <c r="I44" s="956">
        <f t="shared" si="11"/>
        <v>11.568123393316188</v>
      </c>
      <c r="J44" s="957">
        <v>236</v>
      </c>
      <c r="K44" s="956">
        <f t="shared" si="12"/>
        <v>7.7625570776255648</v>
      </c>
      <c r="L44" s="958">
        <v>1070</v>
      </c>
      <c r="M44" s="956">
        <f t="shared" si="13"/>
        <v>7.7542799597180245</v>
      </c>
      <c r="N44" s="959">
        <v>0</v>
      </c>
      <c r="O44" s="960" t="e">
        <f t="shared" si="15"/>
        <v>#DIV/0!</v>
      </c>
      <c r="P44" s="3"/>
      <c r="Q44" s="3"/>
      <c r="AA44" s="968"/>
      <c r="AB44" s="968"/>
      <c r="AC44" s="952"/>
      <c r="AD44" s="952"/>
      <c r="AI44" s="952"/>
    </row>
    <row r="45" spans="1:35" s="19" customFormat="1" ht="22.5" customHeight="1">
      <c r="A45" s="1006" t="s">
        <v>457</v>
      </c>
      <c r="B45" s="1120">
        <v>29221</v>
      </c>
      <c r="C45" s="945">
        <f t="shared" si="8"/>
        <v>-10.485847322632036</v>
      </c>
      <c r="D45" s="946">
        <v>101</v>
      </c>
      <c r="E45" s="947">
        <f t="shared" si="9"/>
        <v>3.0612244897959107</v>
      </c>
      <c r="F45" s="948">
        <v>233</v>
      </c>
      <c r="G45" s="947">
        <f t="shared" si="10"/>
        <v>15.346534653465337</v>
      </c>
      <c r="H45" s="948">
        <v>351</v>
      </c>
      <c r="I45" s="947">
        <f t="shared" si="11"/>
        <v>32.95454545454546</v>
      </c>
      <c r="J45" s="948">
        <v>202</v>
      </c>
      <c r="K45" s="947">
        <f t="shared" si="12"/>
        <v>18.823529411764707</v>
      </c>
      <c r="L45" s="962">
        <v>887</v>
      </c>
      <c r="M45" s="963">
        <f t="shared" si="13"/>
        <v>20.844686648501366</v>
      </c>
      <c r="N45" s="964">
        <v>272</v>
      </c>
      <c r="O45" s="951" t="e">
        <f t="shared" si="15"/>
        <v>#DIV/0!</v>
      </c>
      <c r="P45" s="3"/>
      <c r="Q45" s="3"/>
      <c r="AA45" s="968"/>
      <c r="AB45" s="968"/>
      <c r="AC45" s="952"/>
      <c r="AD45" s="952"/>
      <c r="AI45" s="952"/>
    </row>
    <row r="46" spans="1:35" s="19" customFormat="1" ht="22.5" customHeight="1">
      <c r="A46" s="1007">
        <v>2</v>
      </c>
      <c r="B46" s="1121">
        <v>32338</v>
      </c>
      <c r="C46" s="954">
        <f t="shared" si="8"/>
        <v>0.80423940149625395</v>
      </c>
      <c r="D46" s="955">
        <v>80</v>
      </c>
      <c r="E46" s="956">
        <f t="shared" si="9"/>
        <v>3.8961038961038863</v>
      </c>
      <c r="F46" s="957">
        <v>242</v>
      </c>
      <c r="G46" s="956">
        <f t="shared" si="10"/>
        <v>38.285714285714278</v>
      </c>
      <c r="H46" s="957">
        <v>336</v>
      </c>
      <c r="I46" s="956">
        <f t="shared" si="11"/>
        <v>44.206008583690995</v>
      </c>
      <c r="J46" s="957">
        <v>184</v>
      </c>
      <c r="K46" s="956">
        <f t="shared" si="12"/>
        <v>35.294117647058833</v>
      </c>
      <c r="L46" s="958">
        <v>842</v>
      </c>
      <c r="M46" s="956">
        <f t="shared" si="13"/>
        <v>35.587761674718202</v>
      </c>
      <c r="N46" s="959">
        <v>0</v>
      </c>
      <c r="O46" s="960" t="e">
        <f t="shared" si="15"/>
        <v>#DIV/0!</v>
      </c>
      <c r="P46" s="3"/>
      <c r="Q46" s="3"/>
      <c r="AA46" s="968"/>
      <c r="AB46" s="968"/>
      <c r="AC46" s="952"/>
      <c r="AD46" s="952"/>
      <c r="AI46" s="952"/>
    </row>
    <row r="47" spans="1:35" s="19" customFormat="1" ht="23.25" customHeight="1">
      <c r="A47" s="1007">
        <v>3</v>
      </c>
      <c r="B47" s="1121">
        <v>38114</v>
      </c>
      <c r="C47" s="954">
        <f t="shared" si="8"/>
        <v>-1.6717403642742878</v>
      </c>
      <c r="D47" s="955">
        <v>93</v>
      </c>
      <c r="E47" s="956">
        <f t="shared" si="9"/>
        <v>5.6818181818181879</v>
      </c>
      <c r="F47" s="957">
        <v>268</v>
      </c>
      <c r="G47" s="956">
        <f t="shared" si="10"/>
        <v>34.000000000000007</v>
      </c>
      <c r="H47" s="957">
        <v>436</v>
      </c>
      <c r="I47" s="956">
        <f t="shared" si="11"/>
        <v>52.44755244755244</v>
      </c>
      <c r="J47" s="957">
        <v>228</v>
      </c>
      <c r="K47" s="956">
        <f t="shared" si="12"/>
        <v>18.75</v>
      </c>
      <c r="L47" s="958">
        <v>1025</v>
      </c>
      <c r="M47" s="956">
        <f t="shared" si="13"/>
        <v>33.812010443864239</v>
      </c>
      <c r="N47" s="959">
        <v>76</v>
      </c>
      <c r="O47" s="960" t="e">
        <f t="shared" si="15"/>
        <v>#DIV/0!</v>
      </c>
      <c r="P47" s="3"/>
      <c r="Q47" s="3"/>
      <c r="AA47" s="968"/>
      <c r="AB47" s="968"/>
      <c r="AC47" s="952"/>
      <c r="AD47" s="952"/>
      <c r="AI47" s="952"/>
    </row>
    <row r="48" spans="1:35" s="19" customFormat="1" ht="22.5" customHeight="1">
      <c r="A48" s="1006">
        <v>4</v>
      </c>
      <c r="B48" s="1120">
        <v>30962</v>
      </c>
      <c r="C48" s="945">
        <f t="shared" si="8"/>
        <v>-10.418655787981368</v>
      </c>
      <c r="D48" s="946">
        <v>119</v>
      </c>
      <c r="E48" s="947">
        <f t="shared" si="9"/>
        <v>17.821782178217816</v>
      </c>
      <c r="F48" s="948">
        <v>160</v>
      </c>
      <c r="G48" s="947">
        <f t="shared" si="10"/>
        <v>-3.6144578313253017</v>
      </c>
      <c r="H48" s="948">
        <v>375</v>
      </c>
      <c r="I48" s="947">
        <f t="shared" si="11"/>
        <v>19.047619047619047</v>
      </c>
      <c r="J48" s="948">
        <v>219</v>
      </c>
      <c r="K48" s="947">
        <f t="shared" si="12"/>
        <v>18.378378378378368</v>
      </c>
      <c r="L48" s="962">
        <v>873</v>
      </c>
      <c r="M48" s="963">
        <f t="shared" si="13"/>
        <v>13.820078226857891</v>
      </c>
      <c r="N48" s="964">
        <v>280</v>
      </c>
      <c r="O48" s="951" t="e">
        <f t="shared" si="15"/>
        <v>#DIV/0!</v>
      </c>
      <c r="P48" s="3"/>
      <c r="Q48" s="3"/>
      <c r="AA48" s="968"/>
      <c r="AB48" s="968"/>
      <c r="AC48" s="952"/>
      <c r="AD48" s="952"/>
      <c r="AI48" s="952"/>
    </row>
    <row r="49" spans="1:35" s="19" customFormat="1" ht="22.5" customHeight="1">
      <c r="A49" s="1007">
        <v>5</v>
      </c>
      <c r="B49" s="1121">
        <v>28400</v>
      </c>
      <c r="C49" s="954">
        <f t="shared" si="8"/>
        <v>-0.9452059572390259</v>
      </c>
      <c r="D49" s="955">
        <v>90</v>
      </c>
      <c r="E49" s="956">
        <f t="shared" si="9"/>
        <v>9.7560975609756184</v>
      </c>
      <c r="F49" s="957">
        <v>140</v>
      </c>
      <c r="G49" s="956">
        <f t="shared" si="10"/>
        <v>5.2631578947368363</v>
      </c>
      <c r="H49" s="957">
        <v>311</v>
      </c>
      <c r="I49" s="956">
        <f t="shared" si="11"/>
        <v>-3.4161490683229823</v>
      </c>
      <c r="J49" s="957">
        <v>209</v>
      </c>
      <c r="K49" s="956">
        <f t="shared" si="12"/>
        <v>25.149700598802394</v>
      </c>
      <c r="L49" s="958">
        <v>750</v>
      </c>
      <c r="M49" s="956">
        <f t="shared" si="13"/>
        <v>6.5340909090909172</v>
      </c>
      <c r="N49" s="959">
        <v>241</v>
      </c>
      <c r="O49" s="960" t="e">
        <f t="shared" si="15"/>
        <v>#DIV/0!</v>
      </c>
      <c r="P49" s="3"/>
      <c r="Q49" s="3"/>
      <c r="AA49" s="968"/>
      <c r="AB49" s="968"/>
      <c r="AC49" s="952"/>
      <c r="AD49" s="952"/>
      <c r="AI49" s="952"/>
    </row>
    <row r="50" spans="1:35" s="19" customFormat="1" ht="23.25" customHeight="1">
      <c r="A50" s="1007">
        <v>6</v>
      </c>
      <c r="B50" s="1121">
        <v>33854</v>
      </c>
      <c r="C50" s="954">
        <f t="shared" si="8"/>
        <v>-8.3962442838975022</v>
      </c>
      <c r="D50" s="955">
        <v>122</v>
      </c>
      <c r="E50" s="956">
        <f t="shared" si="9"/>
        <v>19.6078431372549</v>
      </c>
      <c r="F50" s="957">
        <v>153</v>
      </c>
      <c r="G50" s="956">
        <f t="shared" si="10"/>
        <v>5.5172413793103559</v>
      </c>
      <c r="H50" s="957">
        <v>331</v>
      </c>
      <c r="I50" s="956">
        <f t="shared" si="11"/>
        <v>12.969283276450504</v>
      </c>
      <c r="J50" s="957">
        <v>197</v>
      </c>
      <c r="K50" s="956">
        <f t="shared" si="12"/>
        <v>21.604938271604944</v>
      </c>
      <c r="L50" s="958">
        <v>803</v>
      </c>
      <c r="M50" s="956">
        <f t="shared" si="13"/>
        <v>14.387464387464387</v>
      </c>
      <c r="N50" s="959">
        <v>0</v>
      </c>
      <c r="O50" s="960" t="e">
        <f t="shared" si="15"/>
        <v>#DIV/0!</v>
      </c>
      <c r="P50" s="3"/>
      <c r="Q50" s="3"/>
      <c r="AA50" s="968"/>
      <c r="AB50" s="968"/>
      <c r="AC50" s="952"/>
      <c r="AD50" s="952"/>
      <c r="AI50" s="952"/>
    </row>
    <row r="51" spans="1:35" s="19" customFormat="1" ht="22.5" customHeight="1">
      <c r="A51" s="1006">
        <v>7</v>
      </c>
      <c r="B51" s="1120">
        <v>31917</v>
      </c>
      <c r="C51" s="945">
        <f t="shared" si="8"/>
        <v>-9.940744920993227</v>
      </c>
      <c r="D51" s="946">
        <v>129</v>
      </c>
      <c r="E51" s="947">
        <f t="shared" si="9"/>
        <v>5.7377049180327822</v>
      </c>
      <c r="F51" s="948">
        <v>178</v>
      </c>
      <c r="G51" s="947">
        <f t="shared" si="10"/>
        <v>7.2289156626506035</v>
      </c>
      <c r="H51" s="948">
        <v>328</v>
      </c>
      <c r="I51" s="947">
        <f t="shared" si="11"/>
        <v>11.186440677966104</v>
      </c>
      <c r="J51" s="948">
        <v>187</v>
      </c>
      <c r="K51" s="947">
        <f t="shared" si="12"/>
        <v>19.871794871794869</v>
      </c>
      <c r="L51" s="962">
        <v>822</v>
      </c>
      <c r="M51" s="963">
        <f t="shared" si="13"/>
        <v>11.231393775372123</v>
      </c>
      <c r="N51" s="964">
        <v>0</v>
      </c>
      <c r="O51" s="951" t="e">
        <v>#DIV/0!</v>
      </c>
      <c r="P51" s="3"/>
      <c r="Q51" s="3"/>
      <c r="AA51" s="968"/>
      <c r="AB51" s="968"/>
      <c r="AC51" s="952"/>
      <c r="AD51" s="952"/>
      <c r="AI51" s="952"/>
    </row>
    <row r="52" spans="1:35" s="19" customFormat="1" ht="22.5" customHeight="1">
      <c r="A52" s="1007">
        <v>8</v>
      </c>
      <c r="B52" s="1121">
        <v>26691</v>
      </c>
      <c r="C52" s="954">
        <f t="shared" si="8"/>
        <v>7.4937240061467847E-3</v>
      </c>
      <c r="D52" s="955">
        <v>137</v>
      </c>
      <c r="E52" s="956">
        <f t="shared" si="9"/>
        <v>28.037383177570096</v>
      </c>
      <c r="F52" s="957">
        <v>170</v>
      </c>
      <c r="G52" s="956">
        <f t="shared" si="10"/>
        <v>9.6774193548387011</v>
      </c>
      <c r="H52" s="957">
        <v>384</v>
      </c>
      <c r="I52" s="956">
        <f t="shared" si="11"/>
        <v>39.130434782608688</v>
      </c>
      <c r="J52" s="957">
        <v>227</v>
      </c>
      <c r="K52" s="956">
        <f t="shared" si="12"/>
        <v>36.74698795180722</v>
      </c>
      <c r="L52" s="958">
        <v>918</v>
      </c>
      <c r="M52" s="956">
        <f t="shared" si="13"/>
        <v>30.39772727272727</v>
      </c>
      <c r="N52" s="959">
        <v>0</v>
      </c>
      <c r="O52" s="960" t="e">
        <v>#DIV/0!</v>
      </c>
      <c r="P52" s="3"/>
      <c r="Q52" s="3"/>
      <c r="AA52" s="968"/>
      <c r="AB52" s="968"/>
      <c r="AC52" s="952"/>
      <c r="AD52" s="952"/>
      <c r="AI52" s="952"/>
    </row>
    <row r="53" spans="1:35" s="19" customFormat="1" ht="23.25" customHeight="1" thickBot="1">
      <c r="A53" s="1007">
        <v>9</v>
      </c>
      <c r="B53" s="1121">
        <v>30955</v>
      </c>
      <c r="C53" s="954">
        <f t="shared" si="8"/>
        <v>-1.4924898167006151</v>
      </c>
      <c r="D53" s="955">
        <v>109</v>
      </c>
      <c r="E53" s="956">
        <f t="shared" si="9"/>
        <v>6.8627450980392135</v>
      </c>
      <c r="F53" s="957">
        <v>170</v>
      </c>
      <c r="G53" s="956">
        <f t="shared" si="10"/>
        <v>11.111111111111116</v>
      </c>
      <c r="H53" s="957">
        <v>360</v>
      </c>
      <c r="I53" s="956">
        <f t="shared" si="11"/>
        <v>35.338345864661648</v>
      </c>
      <c r="J53" s="957">
        <v>203</v>
      </c>
      <c r="K53" s="956">
        <f t="shared" si="12"/>
        <v>15.340909090909083</v>
      </c>
      <c r="L53" s="958">
        <v>842</v>
      </c>
      <c r="M53" s="956">
        <f t="shared" si="13"/>
        <v>20.80344332855093</v>
      </c>
      <c r="N53" s="959">
        <v>0</v>
      </c>
      <c r="O53" s="960" t="e">
        <v>#DIV/0!</v>
      </c>
      <c r="P53" s="3"/>
      <c r="Q53" s="3"/>
      <c r="AA53" s="968"/>
      <c r="AB53" s="968"/>
      <c r="AC53" s="952"/>
      <c r="AD53" s="952"/>
      <c r="AI53" s="952"/>
    </row>
    <row r="54" spans="1:35" s="19" customFormat="1" ht="21.75" customHeight="1" thickBot="1">
      <c r="A54" s="2764" t="s">
        <v>389</v>
      </c>
      <c r="B54" s="1126"/>
      <c r="C54" s="983"/>
      <c r="D54" s="984" t="s">
        <v>57</v>
      </c>
      <c r="E54" s="985"/>
      <c r="F54" s="985"/>
      <c r="G54" s="985"/>
      <c r="H54" s="985"/>
      <c r="I54" s="985"/>
      <c r="J54" s="985"/>
      <c r="K54" s="985"/>
      <c r="L54" s="985"/>
      <c r="M54" s="985"/>
      <c r="N54" s="985"/>
      <c r="O54" s="986"/>
      <c r="AA54" s="968"/>
      <c r="AB54" s="968"/>
      <c r="AC54" s="952"/>
      <c r="AD54" s="952"/>
      <c r="AI54" s="952"/>
    </row>
    <row r="55" spans="1:35" s="19" customFormat="1" ht="24" customHeight="1" thickBot="1">
      <c r="A55" s="2765"/>
      <c r="B55" s="1127" t="s">
        <v>322</v>
      </c>
      <c r="C55" s="987"/>
      <c r="D55" s="988"/>
      <c r="E55" s="988"/>
      <c r="F55" s="988"/>
      <c r="G55" s="988"/>
      <c r="H55" s="988"/>
      <c r="I55" s="988"/>
      <c r="J55" s="988"/>
      <c r="K55" s="988"/>
      <c r="L55" s="988"/>
      <c r="M55" s="988"/>
      <c r="N55" s="988"/>
      <c r="O55" s="989"/>
      <c r="AA55" s="968"/>
      <c r="AB55" s="968"/>
      <c r="AC55" s="952"/>
      <c r="AD55" s="952"/>
      <c r="AI55" s="952"/>
    </row>
    <row r="56" spans="1:35" s="19" customFormat="1">
      <c r="A56" s="2756"/>
      <c r="B56" s="2756"/>
      <c r="C56" s="2756"/>
      <c r="D56" s="2756"/>
      <c r="E56" s="2756"/>
      <c r="F56" s="2756"/>
      <c r="G56" s="2756"/>
      <c r="H56" s="990"/>
      <c r="I56" s="990"/>
      <c r="J56" s="990"/>
      <c r="K56" s="991"/>
      <c r="L56" s="992"/>
      <c r="M56" s="990"/>
      <c r="N56" s="990"/>
      <c r="O56" s="990"/>
      <c r="P56" s="990"/>
      <c r="Q56" s="20"/>
      <c r="AA56" s="968"/>
      <c r="AB56" s="968"/>
      <c r="AC56" s="952"/>
      <c r="AD56" s="952"/>
    </row>
    <row r="57" spans="1:35" s="19" customFormat="1">
      <c r="A57" s="990"/>
      <c r="B57" s="993"/>
      <c r="C57" s="990"/>
      <c r="D57" s="990"/>
      <c r="E57" s="990"/>
      <c r="F57" s="990"/>
      <c r="G57" s="990"/>
      <c r="H57" s="990"/>
      <c r="I57" s="990"/>
      <c r="J57" s="990"/>
      <c r="K57" s="991"/>
      <c r="L57" s="992"/>
      <c r="M57" s="990"/>
      <c r="N57" s="990"/>
      <c r="O57" s="990"/>
      <c r="P57" s="993"/>
      <c r="Q57" s="994"/>
      <c r="AA57" s="968"/>
      <c r="AB57" s="968"/>
      <c r="AC57" s="952"/>
      <c r="AD57" s="952"/>
    </row>
    <row r="58" spans="1:35" s="19" customFormat="1">
      <c r="A58" s="995"/>
      <c r="B58" s="995"/>
      <c r="C58" s="995"/>
      <c r="D58" s="995"/>
      <c r="E58" s="995"/>
      <c r="F58" s="995"/>
      <c r="G58" s="609"/>
      <c r="H58" s="20"/>
      <c r="I58" s="609"/>
      <c r="J58" s="609"/>
      <c r="K58" s="991"/>
      <c r="L58" s="992"/>
      <c r="M58" s="20"/>
      <c r="N58" s="20"/>
      <c r="O58" s="20"/>
      <c r="P58" s="609"/>
      <c r="AA58" s="968"/>
      <c r="AB58" s="968"/>
      <c r="AC58" s="952"/>
      <c r="AD58" s="952"/>
    </row>
    <row r="59" spans="1:35">
      <c r="A59" s="20"/>
      <c r="B59" s="20"/>
      <c r="C59" s="609"/>
      <c r="D59" s="20"/>
      <c r="E59" s="609"/>
      <c r="F59" s="20"/>
      <c r="G59" s="609"/>
      <c r="H59" s="20"/>
      <c r="I59" s="609"/>
      <c r="J59" s="609"/>
      <c r="K59" s="991"/>
      <c r="L59" s="992"/>
      <c r="M59" s="20"/>
      <c r="N59" s="20"/>
      <c r="O59" s="20"/>
      <c r="P59" s="609"/>
      <c r="V59" s="19"/>
      <c r="W59" s="19"/>
      <c r="X59" s="19"/>
      <c r="Y59" s="19"/>
      <c r="Z59" s="19"/>
      <c r="AA59" s="968"/>
      <c r="AB59" s="968"/>
      <c r="AC59" s="952"/>
      <c r="AD59" s="952"/>
      <c r="AE59" s="19"/>
    </row>
    <row r="60" spans="1:35">
      <c r="F60" s="932"/>
      <c r="H60" s="932"/>
      <c r="K60" s="991"/>
      <c r="L60" s="992"/>
      <c r="M60" s="609"/>
      <c r="N60" s="609"/>
      <c r="O60" s="609"/>
      <c r="V60" s="19"/>
      <c r="W60" s="19"/>
      <c r="X60" s="19"/>
      <c r="Y60" s="19"/>
      <c r="Z60" s="19"/>
      <c r="AA60" s="968"/>
      <c r="AB60" s="968"/>
      <c r="AC60" s="952"/>
      <c r="AD60" s="952"/>
      <c r="AE60" s="19"/>
    </row>
    <row r="61" spans="1:35">
      <c r="F61" s="932"/>
      <c r="H61" s="932"/>
      <c r="K61" s="991"/>
      <c r="L61" s="992"/>
      <c r="M61" s="609"/>
      <c r="N61" s="609"/>
      <c r="O61" s="609"/>
      <c r="V61" s="19"/>
      <c r="W61" s="19"/>
      <c r="X61" s="19"/>
      <c r="Y61" s="19"/>
      <c r="Z61" s="19"/>
      <c r="AA61" s="968"/>
      <c r="AB61" s="968"/>
      <c r="AC61" s="952"/>
      <c r="AD61" s="952"/>
      <c r="AE61" s="19"/>
    </row>
    <row r="62" spans="1:35">
      <c r="F62" s="932"/>
      <c r="H62" s="932"/>
      <c r="K62" s="991"/>
      <c r="L62" s="992"/>
      <c r="M62" s="609"/>
      <c r="N62" s="609"/>
      <c r="O62" s="609"/>
      <c r="V62" s="19"/>
      <c r="W62" s="19"/>
      <c r="X62" s="19"/>
      <c r="Y62" s="19"/>
      <c r="Z62" s="19"/>
      <c r="AA62" s="968"/>
      <c r="AB62" s="968"/>
      <c r="AC62" s="952"/>
      <c r="AD62" s="952"/>
      <c r="AE62" s="19"/>
    </row>
    <row r="63" spans="1:35">
      <c r="F63" s="932"/>
      <c r="H63" s="932"/>
      <c r="K63" s="991"/>
      <c r="L63" s="992"/>
      <c r="M63" s="609"/>
      <c r="N63" s="609"/>
      <c r="O63" s="609"/>
      <c r="V63" s="19"/>
      <c r="W63" s="19"/>
      <c r="X63" s="19"/>
      <c r="Y63" s="19"/>
      <c r="Z63" s="19"/>
      <c r="AA63" s="968"/>
      <c r="AB63" s="968"/>
      <c r="AC63" s="952"/>
      <c r="AD63" s="952"/>
      <c r="AE63" s="19"/>
    </row>
    <row r="64" spans="1:35">
      <c r="F64" s="932"/>
      <c r="H64" s="932"/>
      <c r="K64" s="991"/>
      <c r="L64" s="992"/>
      <c r="M64" s="609"/>
      <c r="N64" s="609"/>
      <c r="O64" s="609"/>
      <c r="V64" s="19"/>
      <c r="W64" s="19"/>
      <c r="X64" s="19"/>
      <c r="Y64" s="19"/>
      <c r="Z64" s="19"/>
      <c r="AA64" s="968"/>
      <c r="AB64" s="968"/>
      <c r="AC64" s="952"/>
      <c r="AD64" s="952"/>
      <c r="AE64" s="19"/>
    </row>
    <row r="65" spans="3:31">
      <c r="F65" s="932"/>
      <c r="H65" s="932"/>
      <c r="K65" s="991"/>
      <c r="L65" s="992"/>
      <c r="M65" s="609"/>
      <c r="N65" s="609"/>
      <c r="O65" s="609"/>
      <c r="V65" s="19"/>
      <c r="W65" s="19"/>
      <c r="X65" s="19"/>
      <c r="Y65" s="19"/>
      <c r="Z65" s="19"/>
      <c r="AA65" s="968"/>
      <c r="AB65" s="968"/>
      <c r="AC65" s="952"/>
      <c r="AD65" s="952"/>
      <c r="AE65" s="19"/>
    </row>
    <row r="66" spans="3:31">
      <c r="F66" s="932"/>
      <c r="H66" s="932"/>
      <c r="K66" s="991"/>
      <c r="L66" s="992"/>
      <c r="M66" s="609"/>
      <c r="N66" s="609"/>
      <c r="O66" s="609"/>
      <c r="V66" s="19"/>
      <c r="W66" s="19"/>
      <c r="X66" s="19"/>
      <c r="Y66" s="19"/>
      <c r="Z66" s="19"/>
      <c r="AA66" s="968"/>
      <c r="AB66" s="968"/>
      <c r="AC66" s="952"/>
      <c r="AD66" s="952"/>
      <c r="AE66" s="19"/>
    </row>
    <row r="67" spans="3:31">
      <c r="F67" s="932"/>
      <c r="H67" s="932"/>
      <c r="K67" s="991"/>
      <c r="L67" s="992"/>
      <c r="M67" s="609"/>
      <c r="N67" s="609"/>
      <c r="O67" s="609"/>
      <c r="V67" s="19"/>
      <c r="W67" s="19"/>
      <c r="X67" s="19"/>
      <c r="Y67" s="19"/>
      <c r="Z67" s="19"/>
      <c r="AA67" s="968"/>
      <c r="AB67" s="968"/>
      <c r="AC67" s="952"/>
      <c r="AD67" s="952"/>
      <c r="AE67" s="19"/>
    </row>
    <row r="68" spans="3:31">
      <c r="D68" s="932"/>
      <c r="F68" s="932"/>
      <c r="H68" s="932"/>
      <c r="K68" s="991"/>
      <c r="L68" s="992"/>
      <c r="M68" s="609"/>
      <c r="N68" s="609"/>
      <c r="O68" s="609"/>
      <c r="V68" s="19"/>
      <c r="W68" s="19"/>
      <c r="X68" s="19"/>
      <c r="Y68" s="19"/>
      <c r="Z68" s="19"/>
      <c r="AA68" s="968"/>
      <c r="AB68" s="968"/>
      <c r="AC68" s="952"/>
      <c r="AD68" s="952"/>
      <c r="AE68" s="19"/>
    </row>
    <row r="69" spans="3:31">
      <c r="I69" s="19"/>
      <c r="J69" s="19"/>
      <c r="K69" s="991"/>
      <c r="L69" s="992"/>
      <c r="M69" s="20"/>
      <c r="N69" s="20"/>
      <c r="O69" s="20"/>
      <c r="V69" s="19"/>
      <c r="W69" s="19"/>
      <c r="X69" s="19"/>
      <c r="Y69" s="19"/>
      <c r="Z69" s="19"/>
      <c r="AA69" s="968"/>
      <c r="AB69" s="968"/>
      <c r="AC69" s="952"/>
      <c r="AD69" s="952"/>
      <c r="AE69" s="19"/>
    </row>
    <row r="70" spans="3:31">
      <c r="K70" s="991"/>
      <c r="L70" s="992"/>
      <c r="M70" s="20"/>
      <c r="N70" s="20"/>
      <c r="O70" s="20"/>
      <c r="V70" s="19"/>
      <c r="W70" s="19"/>
      <c r="X70" s="19"/>
      <c r="Y70" s="19"/>
      <c r="Z70" s="19"/>
      <c r="AA70" s="968"/>
      <c r="AB70" s="968"/>
      <c r="AC70" s="952"/>
      <c r="AD70" s="952"/>
      <c r="AE70" s="19"/>
    </row>
    <row r="71" spans="3:31">
      <c r="K71" s="991"/>
      <c r="L71" s="992"/>
      <c r="M71" s="20"/>
      <c r="N71" s="20"/>
      <c r="O71" s="20"/>
      <c r="V71" s="19"/>
      <c r="W71" s="19"/>
      <c r="X71" s="19"/>
      <c r="Y71" s="19"/>
      <c r="Z71" s="19"/>
      <c r="AA71" s="968"/>
      <c r="AB71" s="968"/>
      <c r="AC71" s="952"/>
      <c r="AD71" s="952"/>
      <c r="AE71" s="19"/>
    </row>
    <row r="72" spans="3:31">
      <c r="K72" s="991"/>
      <c r="L72" s="992"/>
      <c r="M72" s="20"/>
      <c r="N72" s="20"/>
      <c r="O72" s="20"/>
      <c r="V72" s="19"/>
      <c r="W72" s="19"/>
      <c r="X72" s="19"/>
      <c r="Y72" s="19"/>
      <c r="Z72" s="19"/>
      <c r="AA72" s="968"/>
      <c r="AB72" s="968"/>
      <c r="AC72" s="952"/>
      <c r="AD72" s="952"/>
      <c r="AE72" s="19"/>
    </row>
    <row r="73" spans="3:31">
      <c r="K73" s="991"/>
      <c r="L73" s="992"/>
      <c r="M73" s="20"/>
      <c r="N73" s="20"/>
      <c r="O73" s="20"/>
      <c r="V73" s="19"/>
      <c r="W73" s="19"/>
      <c r="X73" s="19"/>
      <c r="Y73" s="19"/>
      <c r="Z73" s="19"/>
      <c r="AA73" s="968"/>
      <c r="AB73" s="968"/>
      <c r="AC73" s="952"/>
      <c r="AD73" s="952"/>
      <c r="AE73" s="19"/>
    </row>
    <row r="74" spans="3:31">
      <c r="K74" s="991"/>
      <c r="L74" s="992"/>
      <c r="M74" s="20"/>
      <c r="N74" s="20"/>
      <c r="O74" s="20"/>
      <c r="V74" s="19"/>
      <c r="W74" s="19"/>
      <c r="X74" s="19"/>
      <c r="Y74" s="19"/>
      <c r="Z74" s="19"/>
      <c r="AA74" s="968"/>
      <c r="AB74" s="968"/>
      <c r="AC74" s="952"/>
      <c r="AD74" s="952"/>
      <c r="AE74" s="19"/>
    </row>
    <row r="75" spans="3:31">
      <c r="C75" s="270"/>
      <c r="D75" s="399"/>
      <c r="E75" s="996"/>
      <c r="F75" s="952"/>
      <c r="K75" s="270"/>
      <c r="L75" s="270"/>
      <c r="R75" s="11"/>
      <c r="S75" s="11"/>
      <c r="T75" s="3"/>
      <c r="V75" s="19"/>
      <c r="W75" s="19"/>
      <c r="X75" s="19"/>
      <c r="Y75" s="19"/>
      <c r="Z75" s="19"/>
      <c r="AA75" s="968"/>
      <c r="AB75" s="968"/>
      <c r="AC75" s="952"/>
      <c r="AD75" s="952"/>
      <c r="AE75" s="19"/>
    </row>
    <row r="76" spans="3:31">
      <c r="J76" s="996"/>
      <c r="K76" s="932"/>
      <c r="V76" s="19"/>
      <c r="W76" s="19"/>
      <c r="X76" s="19"/>
      <c r="Y76" s="19"/>
      <c r="Z76" s="19"/>
      <c r="AA76" s="968"/>
      <c r="AB76" s="968"/>
      <c r="AC76" s="952"/>
      <c r="AD76" s="952"/>
      <c r="AE76" s="19"/>
    </row>
    <row r="77" spans="3:31">
      <c r="C77" s="997"/>
      <c r="D77" s="952"/>
      <c r="J77" s="996"/>
      <c r="K77" s="997"/>
      <c r="R77" s="483"/>
      <c r="S77" s="483"/>
      <c r="V77" s="19"/>
      <c r="W77" s="19"/>
      <c r="X77" s="19"/>
      <c r="Y77" s="19"/>
      <c r="Z77" s="19"/>
      <c r="AA77" s="968"/>
      <c r="AB77" s="968"/>
      <c r="AC77" s="952"/>
      <c r="AD77" s="952"/>
      <c r="AE77" s="19"/>
    </row>
    <row r="78" spans="3:31">
      <c r="K78" s="932"/>
      <c r="Q78" s="483"/>
      <c r="R78" s="483"/>
      <c r="S78" s="483"/>
      <c r="V78" s="19"/>
      <c r="W78" s="19"/>
      <c r="X78" s="19"/>
      <c r="Y78" s="19"/>
      <c r="Z78" s="19"/>
      <c r="AA78" s="968"/>
      <c r="AB78" s="968"/>
      <c r="AC78" s="952"/>
      <c r="AD78" s="952"/>
      <c r="AE78" s="19"/>
    </row>
    <row r="79" spans="3:31">
      <c r="K79" s="932"/>
      <c r="V79" s="19"/>
      <c r="W79" s="19"/>
      <c r="X79" s="19"/>
      <c r="Y79" s="19"/>
      <c r="Z79" s="19"/>
      <c r="AA79" s="968"/>
      <c r="AB79" s="968"/>
      <c r="AC79" s="952"/>
      <c r="AD79" s="952"/>
      <c r="AE79" s="19"/>
    </row>
    <row r="80" spans="3:31">
      <c r="K80" s="932"/>
      <c r="V80" s="19"/>
      <c r="W80" s="19"/>
      <c r="X80" s="19"/>
      <c r="Y80" s="19"/>
      <c r="Z80" s="19"/>
      <c r="AA80" s="968"/>
      <c r="AB80" s="968"/>
      <c r="AC80" s="952"/>
      <c r="AD80" s="952"/>
      <c r="AE80" s="19"/>
    </row>
    <row r="81" spans="1:31">
      <c r="K81" s="932"/>
      <c r="V81" s="19"/>
      <c r="W81" s="19"/>
      <c r="X81" s="19"/>
      <c r="Y81" s="19"/>
      <c r="Z81" s="19"/>
      <c r="AA81" s="968"/>
      <c r="AB81" s="968"/>
      <c r="AC81" s="952"/>
      <c r="AD81" s="952"/>
      <c r="AE81" s="19"/>
    </row>
    <row r="82" spans="1:31">
      <c r="K82" s="998"/>
      <c r="V82" s="19"/>
      <c r="W82" s="19"/>
      <c r="X82" s="19"/>
      <c r="Y82" s="19"/>
      <c r="Z82" s="19"/>
      <c r="AA82" s="968"/>
      <c r="AB82" s="968"/>
      <c r="AC82" s="952"/>
      <c r="AD82" s="952"/>
      <c r="AE82" s="19"/>
    </row>
    <row r="83" spans="1:31">
      <c r="K83" s="998"/>
      <c r="V83" s="19"/>
      <c r="W83" s="19"/>
      <c r="X83" s="19"/>
      <c r="Y83" s="19"/>
      <c r="Z83" s="19"/>
      <c r="AA83" s="968"/>
      <c r="AB83" s="968"/>
      <c r="AC83" s="952"/>
      <c r="AD83" s="952"/>
      <c r="AE83" s="19"/>
    </row>
    <row r="84" spans="1:31">
      <c r="K84" s="998"/>
      <c r="V84" s="19"/>
      <c r="W84" s="19"/>
      <c r="X84" s="19"/>
      <c r="Y84" s="19"/>
      <c r="Z84" s="19"/>
      <c r="AA84" s="968"/>
      <c r="AB84" s="968"/>
      <c r="AC84" s="952"/>
      <c r="AD84" s="952"/>
      <c r="AE84" s="19"/>
    </row>
    <row r="85" spans="1:31">
      <c r="K85" s="998"/>
      <c r="V85" s="19"/>
      <c r="W85" s="19"/>
      <c r="X85" s="19"/>
      <c r="Y85" s="19"/>
      <c r="Z85" s="19"/>
      <c r="AA85" s="968"/>
      <c r="AB85" s="968"/>
      <c r="AC85" s="952"/>
      <c r="AD85" s="952"/>
      <c r="AE85" s="19"/>
    </row>
    <row r="86" spans="1:31">
      <c r="V86" s="19"/>
      <c r="W86" s="19"/>
      <c r="X86" s="19"/>
      <c r="Y86" s="19"/>
      <c r="Z86" s="19"/>
      <c r="AA86" s="968"/>
      <c r="AB86" s="968"/>
      <c r="AC86" s="952"/>
      <c r="AD86" s="952"/>
      <c r="AE86" s="19"/>
    </row>
    <row r="87" spans="1:31">
      <c r="V87" s="19"/>
      <c r="W87" s="19"/>
      <c r="X87" s="19"/>
      <c r="Y87" s="19"/>
      <c r="Z87" s="19"/>
      <c r="AA87" s="968"/>
      <c r="AB87" s="968"/>
      <c r="AC87" s="952"/>
      <c r="AD87" s="952"/>
      <c r="AE87" s="19"/>
    </row>
    <row r="88" spans="1:31">
      <c r="V88" s="19"/>
      <c r="W88" s="19"/>
      <c r="X88" s="19"/>
      <c r="Y88" s="19"/>
      <c r="Z88" s="19"/>
      <c r="AA88" s="968"/>
      <c r="AB88" s="968"/>
      <c r="AC88" s="952"/>
      <c r="AD88" s="952"/>
      <c r="AE88" s="19"/>
    </row>
    <row r="89" spans="1:31">
      <c r="V89" s="19"/>
      <c r="W89" s="19"/>
      <c r="X89" s="19"/>
      <c r="Y89" s="19"/>
      <c r="Z89" s="19"/>
      <c r="AA89" s="968"/>
      <c r="AB89" s="968"/>
      <c r="AC89" s="952"/>
      <c r="AD89" s="952"/>
      <c r="AE89" s="19"/>
    </row>
    <row r="90" spans="1:31">
      <c r="V90" s="19"/>
      <c r="W90" s="19"/>
      <c r="X90" s="19"/>
      <c r="Y90" s="19"/>
      <c r="Z90" s="19"/>
      <c r="AA90" s="968"/>
      <c r="AB90" s="968"/>
      <c r="AC90" s="952"/>
      <c r="AD90" s="952"/>
      <c r="AE90" s="19"/>
    </row>
    <row r="91" spans="1:31" ht="17.25" customHeight="1">
      <c r="V91" s="19"/>
      <c r="W91" s="19"/>
      <c r="X91" s="19"/>
      <c r="Y91" s="19"/>
      <c r="Z91" s="19"/>
      <c r="AA91" s="968"/>
      <c r="AB91" s="968"/>
      <c r="AC91" s="952"/>
      <c r="AD91" s="952"/>
      <c r="AE91" s="19"/>
    </row>
    <row r="92" spans="1:31" ht="17.25" customHeight="1">
      <c r="A92" s="999"/>
      <c r="B92" s="999"/>
      <c r="C92" s="999"/>
      <c r="D92" s="999"/>
      <c r="E92" s="999"/>
      <c r="F92" s="999"/>
      <c r="G92" s="999"/>
      <c r="H92" s="999"/>
      <c r="I92" s="999"/>
      <c r="J92" s="999"/>
      <c r="K92" s="999"/>
      <c r="L92" s="999"/>
      <c r="M92" s="999"/>
      <c r="N92" s="999"/>
      <c r="O92" s="999"/>
      <c r="V92" s="19"/>
      <c r="W92" s="19"/>
      <c r="X92" s="19"/>
      <c r="Y92" s="19"/>
      <c r="Z92" s="19"/>
      <c r="AA92" s="968"/>
      <c r="AB92" s="968"/>
      <c r="AC92" s="952"/>
      <c r="AD92" s="952"/>
      <c r="AE92" s="19"/>
    </row>
    <row r="93" spans="1:31" ht="17.25" customHeight="1">
      <c r="A93" s="999"/>
      <c r="B93" s="999"/>
      <c r="C93" s="999"/>
      <c r="D93" s="999"/>
      <c r="E93" s="999"/>
      <c r="F93" s="999"/>
      <c r="G93" s="999"/>
      <c r="H93" s="999"/>
      <c r="I93" s="999"/>
      <c r="J93" s="999"/>
      <c r="L93" s="999"/>
      <c r="M93" s="999"/>
      <c r="N93" s="999"/>
      <c r="O93" s="999"/>
      <c r="P93" s="1000"/>
      <c r="Q93" s="24"/>
      <c r="V93" s="19"/>
      <c r="W93" s="19"/>
      <c r="X93" s="19"/>
      <c r="Y93" s="19"/>
      <c r="Z93" s="19"/>
      <c r="AA93" s="968"/>
      <c r="AB93" s="968"/>
      <c r="AC93" s="952"/>
      <c r="AD93" s="952"/>
      <c r="AE93" s="19"/>
    </row>
    <row r="94" spans="1:31" ht="17.25" customHeight="1">
      <c r="A94" s="999"/>
      <c r="B94" s="999"/>
      <c r="C94" s="999"/>
      <c r="D94" s="999"/>
      <c r="E94" s="999"/>
      <c r="F94" s="999"/>
      <c r="G94" s="999"/>
      <c r="H94" s="999"/>
      <c r="I94" s="999"/>
      <c r="J94" s="999"/>
      <c r="K94" s="999"/>
      <c r="L94" s="999"/>
      <c r="M94" s="999"/>
      <c r="N94" s="999"/>
      <c r="O94" s="999"/>
      <c r="P94" s="1000"/>
      <c r="Q94" s="24"/>
    </row>
    <row r="95" spans="1:31" ht="17.25" customHeight="1">
      <c r="A95" s="20"/>
      <c r="B95" s="999"/>
      <c r="C95" s="999"/>
      <c r="D95" s="999"/>
      <c r="E95" s="999"/>
      <c r="F95" s="999"/>
      <c r="G95" s="999"/>
      <c r="H95" s="999"/>
      <c r="I95" s="999"/>
      <c r="J95" s="999"/>
      <c r="K95" s="999"/>
      <c r="L95" s="999"/>
      <c r="M95" s="999"/>
      <c r="N95" s="999"/>
      <c r="O95" s="999"/>
      <c r="P95" s="1000"/>
      <c r="Q95" s="24"/>
    </row>
    <row r="96" spans="1:31" ht="13.65" customHeight="1">
      <c r="A96" s="999"/>
      <c r="B96" s="999"/>
      <c r="C96" s="999"/>
      <c r="D96" s="999"/>
      <c r="E96" s="999"/>
      <c r="F96" s="999"/>
      <c r="G96" s="999"/>
      <c r="H96" s="999"/>
      <c r="I96" s="999"/>
      <c r="J96" s="999"/>
      <c r="K96" s="999"/>
      <c r="L96" s="999"/>
      <c r="M96" s="999"/>
      <c r="N96" s="999"/>
      <c r="O96" s="999"/>
      <c r="P96" s="1000"/>
      <c r="Q96" s="24"/>
    </row>
    <row r="97" spans="1:37" ht="17.25" customHeight="1">
      <c r="A97" s="999"/>
      <c r="B97" s="999"/>
      <c r="C97" s="999"/>
      <c r="D97" s="999"/>
      <c r="E97" s="999"/>
      <c r="F97" s="999"/>
      <c r="G97" s="999"/>
      <c r="H97" s="999"/>
      <c r="I97" s="999"/>
      <c r="J97" s="999"/>
      <c r="K97" s="999"/>
      <c r="L97" s="999"/>
      <c r="M97" s="999"/>
      <c r="N97" s="999"/>
      <c r="O97" s="999"/>
      <c r="P97" s="1000"/>
      <c r="Q97" s="24"/>
    </row>
    <row r="98" spans="1:37" ht="17.25" customHeight="1">
      <c r="A98" s="999"/>
      <c r="B98" s="999"/>
      <c r="C98" s="999"/>
      <c r="D98" s="999"/>
      <c r="E98" s="999"/>
      <c r="F98" s="999"/>
      <c r="G98" s="999"/>
      <c r="H98" s="999"/>
      <c r="I98" s="999"/>
      <c r="J98" s="999"/>
      <c r="K98" s="999"/>
      <c r="L98" s="999"/>
      <c r="M98" s="999"/>
      <c r="N98" s="999"/>
      <c r="O98" s="999"/>
      <c r="P98" s="1000"/>
      <c r="Q98" s="24"/>
    </row>
    <row r="99" spans="1:37" ht="17.25" customHeight="1">
      <c r="A99" s="999"/>
      <c r="B99" s="999"/>
      <c r="C99" s="999"/>
      <c r="D99" s="999"/>
      <c r="E99" s="999"/>
      <c r="F99" s="999"/>
      <c r="G99" s="999"/>
      <c r="H99" s="999"/>
      <c r="I99" s="999"/>
      <c r="J99" s="999"/>
      <c r="K99" s="999"/>
      <c r="L99" s="999"/>
      <c r="M99" s="999"/>
      <c r="N99" s="999"/>
      <c r="O99" s="999"/>
      <c r="P99" s="1000"/>
      <c r="Q99" s="24"/>
    </row>
    <row r="100" spans="1:37" ht="17.25" customHeight="1">
      <c r="A100" s="20"/>
      <c r="B100" s="999"/>
      <c r="C100" s="999"/>
      <c r="D100" s="999"/>
      <c r="E100" s="999"/>
      <c r="F100" s="999"/>
      <c r="G100" s="999"/>
      <c r="H100" s="999"/>
      <c r="I100" s="999"/>
      <c r="J100" s="999"/>
      <c r="K100" s="999"/>
      <c r="L100" s="999"/>
      <c r="M100" s="999"/>
      <c r="N100" s="999"/>
      <c r="O100" s="999"/>
      <c r="P100" s="1000"/>
      <c r="Q100" s="24"/>
    </row>
    <row r="101" spans="1:37" ht="17.25" customHeight="1">
      <c r="A101" s="999"/>
      <c r="B101" s="999"/>
      <c r="C101" s="999"/>
      <c r="D101" s="999"/>
      <c r="E101" s="999"/>
      <c r="F101" s="999"/>
      <c r="G101" s="999"/>
      <c r="H101" s="999"/>
      <c r="I101" s="999"/>
      <c r="J101" s="999"/>
      <c r="K101" s="999"/>
      <c r="L101" s="999"/>
      <c r="M101" s="999"/>
      <c r="N101" s="999"/>
      <c r="O101" s="999"/>
      <c r="P101" s="1000"/>
      <c r="Q101" s="24"/>
    </row>
    <row r="102" spans="1:37" ht="17.25" customHeight="1">
      <c r="A102" s="999"/>
      <c r="B102" s="999"/>
      <c r="C102" s="999"/>
      <c r="D102" s="999"/>
      <c r="E102" s="999"/>
      <c r="F102" s="999"/>
      <c r="G102" s="999"/>
      <c r="H102" s="999"/>
      <c r="I102" s="999"/>
      <c r="J102" s="999"/>
      <c r="K102" s="999"/>
      <c r="L102" s="999"/>
      <c r="M102" s="999"/>
      <c r="N102" s="999"/>
      <c r="O102" s="999"/>
      <c r="P102" s="1000"/>
      <c r="Q102" s="24"/>
      <c r="X102" s="3"/>
      <c r="Y102" s="3"/>
      <c r="Z102" s="3"/>
      <c r="AA102" s="3"/>
      <c r="AB102" s="3"/>
      <c r="AC102" s="3"/>
      <c r="AD102" s="3"/>
      <c r="AE102" s="3"/>
      <c r="AF102" s="3"/>
      <c r="AG102" s="3"/>
      <c r="AH102" s="3"/>
      <c r="AI102" s="3"/>
      <c r="AJ102" s="3"/>
      <c r="AK102" s="3"/>
    </row>
    <row r="103" spans="1:37" ht="17.25" customHeight="1">
      <c r="A103" s="999"/>
      <c r="B103" s="999"/>
      <c r="C103" s="999"/>
      <c r="D103" s="999"/>
      <c r="E103" s="999"/>
      <c r="F103" s="999"/>
      <c r="G103" s="999"/>
      <c r="H103" s="999"/>
      <c r="I103" s="999"/>
      <c r="J103" s="999"/>
      <c r="K103" s="999"/>
      <c r="L103" s="999"/>
      <c r="M103" s="999"/>
      <c r="N103" s="999"/>
      <c r="O103" s="999"/>
      <c r="P103" s="1000"/>
      <c r="Q103" s="24"/>
      <c r="X103" s="3"/>
      <c r="Y103" s="3"/>
      <c r="Z103" s="3"/>
      <c r="AA103" s="3"/>
      <c r="AB103" s="3"/>
      <c r="AC103" s="3"/>
      <c r="AD103" s="3"/>
      <c r="AE103" s="3"/>
      <c r="AF103" s="3"/>
      <c r="AG103" s="3"/>
      <c r="AH103" s="3"/>
      <c r="AI103" s="3"/>
      <c r="AJ103" s="3"/>
      <c r="AK103" s="3"/>
    </row>
    <row r="104" spans="1:37" ht="17.25" customHeight="1">
      <c r="A104" s="999"/>
      <c r="B104" s="999"/>
      <c r="C104" s="999"/>
      <c r="D104" s="999"/>
      <c r="E104" s="999"/>
      <c r="F104" s="999"/>
      <c r="G104" s="999"/>
      <c r="H104" s="999"/>
      <c r="I104" s="999"/>
      <c r="J104" s="999"/>
      <c r="K104" s="999"/>
      <c r="L104" s="999"/>
      <c r="M104" s="999"/>
      <c r="N104" s="999"/>
      <c r="O104" s="999"/>
      <c r="P104" s="1000"/>
      <c r="Q104" s="24"/>
      <c r="X104" s="3"/>
      <c r="Y104" s="3"/>
      <c r="Z104" s="3"/>
      <c r="AA104" s="3"/>
      <c r="AB104" s="3"/>
      <c r="AC104" s="3"/>
      <c r="AD104" s="3"/>
      <c r="AE104" s="3"/>
      <c r="AF104" s="3"/>
      <c r="AG104" s="3"/>
      <c r="AH104" s="3"/>
      <c r="AI104" s="3"/>
      <c r="AJ104" s="3"/>
      <c r="AK104" s="3"/>
    </row>
    <row r="105" spans="1:37" ht="17.25" customHeight="1">
      <c r="A105" s="999"/>
      <c r="B105" s="999"/>
      <c r="C105" s="999"/>
      <c r="D105" s="999"/>
      <c r="E105" s="999"/>
      <c r="F105" s="999"/>
      <c r="G105" s="999"/>
      <c r="H105" s="999"/>
      <c r="I105" s="999"/>
      <c r="J105" s="999"/>
      <c r="K105" s="999"/>
      <c r="L105" s="999"/>
      <c r="M105" s="999"/>
      <c r="N105" s="999"/>
      <c r="O105" s="999"/>
      <c r="P105" s="1000"/>
      <c r="Q105" s="24"/>
      <c r="X105" s="3"/>
      <c r="Y105" s="3"/>
      <c r="Z105" s="3"/>
      <c r="AA105" s="3"/>
      <c r="AB105" s="3"/>
      <c r="AC105" s="3"/>
      <c r="AD105" s="3"/>
      <c r="AE105" s="3"/>
      <c r="AF105" s="3"/>
      <c r="AG105" s="3"/>
      <c r="AH105" s="3"/>
      <c r="AI105" s="3"/>
      <c r="AJ105" s="3"/>
      <c r="AK105" s="3"/>
    </row>
    <row r="106" spans="1:37" ht="17.25" customHeight="1">
      <c r="A106" s="20"/>
      <c r="B106" s="20"/>
      <c r="C106" s="20"/>
      <c r="D106" s="20"/>
      <c r="E106" s="20"/>
      <c r="F106" s="20"/>
      <c r="G106" s="20"/>
      <c r="H106" s="20"/>
      <c r="I106" s="20"/>
      <c r="J106" s="20"/>
      <c r="K106" s="20"/>
      <c r="L106" s="20"/>
      <c r="M106" s="20"/>
      <c r="N106" s="20"/>
      <c r="O106" s="20"/>
      <c r="P106" s="1000"/>
      <c r="Q106" s="24"/>
    </row>
    <row r="107" spans="1:37" ht="17.25" customHeight="1">
      <c r="A107" s="20"/>
      <c r="B107" s="20"/>
      <c r="C107" s="609"/>
      <c r="D107" s="20"/>
      <c r="E107" s="609"/>
      <c r="F107" s="20"/>
      <c r="G107" s="609"/>
      <c r="H107" s="20"/>
      <c r="I107" s="609"/>
      <c r="J107" s="609"/>
      <c r="K107" s="20"/>
      <c r="L107" s="609"/>
      <c r="M107" s="20"/>
      <c r="N107" s="20"/>
      <c r="O107" s="20"/>
      <c r="P107" s="24"/>
      <c r="Q107" s="24"/>
    </row>
    <row r="108" spans="1:37">
      <c r="A108" s="20"/>
      <c r="B108" s="20"/>
      <c r="C108" s="609"/>
      <c r="D108" s="20"/>
      <c r="E108" s="609"/>
      <c r="F108" s="20"/>
      <c r="G108" s="609"/>
      <c r="H108" s="20"/>
      <c r="I108" s="609"/>
      <c r="J108" s="609"/>
      <c r="K108" s="20"/>
      <c r="L108" s="609"/>
      <c r="M108" s="20"/>
      <c r="N108" s="20"/>
      <c r="O108" s="20"/>
      <c r="P108" s="27"/>
      <c r="Q108" s="24"/>
    </row>
    <row r="109" spans="1:37">
      <c r="A109" s="999"/>
      <c r="B109" s="20"/>
      <c r="C109" s="609"/>
      <c r="D109" s="20"/>
      <c r="E109" s="609"/>
      <c r="F109" s="999"/>
      <c r="G109" s="999"/>
      <c r="H109" s="999"/>
      <c r="I109" s="999"/>
      <c r="J109" s="999"/>
      <c r="K109" s="999"/>
      <c r="L109" s="999"/>
      <c r="M109" s="999"/>
      <c r="N109" s="999"/>
      <c r="O109" s="999"/>
      <c r="P109" s="27"/>
      <c r="Q109" s="24"/>
    </row>
    <row r="110" spans="1:37">
      <c r="A110" s="999"/>
      <c r="B110" s="20"/>
      <c r="C110" s="609"/>
      <c r="D110" s="20"/>
      <c r="E110" s="609"/>
      <c r="F110" s="999"/>
      <c r="G110" s="999"/>
      <c r="H110" s="999"/>
      <c r="I110" s="999"/>
      <c r="J110" s="999"/>
      <c r="K110" s="999"/>
      <c r="L110" s="999"/>
      <c r="M110" s="999"/>
      <c r="N110" s="999"/>
      <c r="O110" s="999"/>
      <c r="P110" s="1000"/>
      <c r="Q110" s="24"/>
    </row>
    <row r="111" spans="1:37">
      <c r="A111" s="999"/>
      <c r="B111" s="20"/>
      <c r="C111" s="609"/>
      <c r="D111" s="20"/>
      <c r="E111" s="609"/>
      <c r="F111" s="999"/>
      <c r="G111" s="999"/>
      <c r="H111" s="999"/>
      <c r="I111" s="999"/>
      <c r="J111" s="999"/>
      <c r="K111" s="999"/>
      <c r="L111" s="999"/>
      <c r="M111" s="999"/>
      <c r="N111" s="999"/>
      <c r="O111" s="999"/>
      <c r="P111" s="1000"/>
      <c r="Q111" s="24"/>
    </row>
    <row r="112" spans="1:37">
      <c r="A112" s="20"/>
      <c r="B112" s="20"/>
      <c r="C112" s="609"/>
      <c r="D112" s="20"/>
      <c r="E112" s="609"/>
      <c r="F112" s="999"/>
      <c r="G112" s="999"/>
      <c r="H112" s="999"/>
      <c r="I112" s="999"/>
      <c r="J112" s="999"/>
      <c r="K112" s="999"/>
      <c r="L112" s="999"/>
      <c r="M112" s="999"/>
      <c r="N112" s="999"/>
      <c r="O112" s="999"/>
      <c r="P112" s="1000"/>
      <c r="Q112" s="24"/>
    </row>
    <row r="113" spans="1:17">
      <c r="A113" s="999"/>
      <c r="B113" s="20"/>
      <c r="C113" s="609"/>
      <c r="D113" s="20"/>
      <c r="E113" s="609"/>
      <c r="F113" s="999"/>
      <c r="G113" s="999"/>
      <c r="H113" s="999"/>
      <c r="I113" s="999"/>
      <c r="J113" s="999"/>
      <c r="K113" s="999"/>
      <c r="L113" s="999"/>
      <c r="M113" s="999"/>
      <c r="N113" s="999"/>
      <c r="O113" s="999"/>
      <c r="P113" s="1000"/>
      <c r="Q113" s="24"/>
    </row>
    <row r="114" spans="1:17">
      <c r="A114" s="999"/>
      <c r="B114" s="20"/>
      <c r="C114" s="609"/>
      <c r="D114" s="20"/>
      <c r="E114" s="609"/>
      <c r="F114" s="999"/>
      <c r="G114" s="999"/>
      <c r="H114" s="999"/>
      <c r="I114" s="999"/>
      <c r="J114" s="999"/>
      <c r="K114" s="999"/>
      <c r="L114" s="999"/>
      <c r="M114" s="999"/>
      <c r="N114" s="999"/>
      <c r="O114" s="999"/>
      <c r="P114" s="1000"/>
      <c r="Q114" s="24"/>
    </row>
    <row r="115" spans="1:17">
      <c r="A115" s="999"/>
      <c r="B115" s="20"/>
      <c r="C115" s="609"/>
      <c r="D115" s="20"/>
      <c r="E115" s="609"/>
      <c r="F115" s="999"/>
      <c r="G115" s="999"/>
      <c r="H115" s="999"/>
      <c r="I115" s="999"/>
      <c r="J115" s="999"/>
      <c r="K115" s="999"/>
      <c r="L115" s="999"/>
      <c r="M115" s="999"/>
      <c r="N115" s="999"/>
      <c r="O115" s="999"/>
      <c r="P115" s="1000"/>
      <c r="Q115" s="24"/>
    </row>
    <row r="116" spans="1:17">
      <c r="A116" s="999"/>
      <c r="B116" s="20"/>
      <c r="C116" s="609"/>
      <c r="D116" s="20"/>
      <c r="E116" s="609"/>
      <c r="F116" s="999"/>
      <c r="G116" s="999"/>
      <c r="H116" s="999"/>
      <c r="I116" s="999"/>
      <c r="J116" s="999"/>
      <c r="K116" s="999"/>
      <c r="L116" s="999"/>
      <c r="M116" s="999"/>
      <c r="N116" s="999"/>
      <c r="O116" s="999"/>
      <c r="P116" s="1000"/>
      <c r="Q116" s="24"/>
    </row>
    <row r="117" spans="1:17">
      <c r="A117" s="20"/>
      <c r="B117" s="20"/>
      <c r="C117" s="609"/>
      <c r="D117" s="20"/>
      <c r="E117" s="609"/>
      <c r="F117" s="999"/>
      <c r="G117" s="999"/>
      <c r="H117" s="999"/>
      <c r="I117" s="999"/>
      <c r="J117" s="999"/>
      <c r="K117" s="999"/>
      <c r="L117" s="999"/>
      <c r="M117" s="999"/>
      <c r="N117" s="999"/>
      <c r="O117" s="999"/>
      <c r="P117" s="1000"/>
      <c r="Q117" s="24"/>
    </row>
    <row r="118" spans="1:17">
      <c r="A118" s="999"/>
      <c r="B118" s="20"/>
      <c r="C118" s="609"/>
      <c r="D118" s="20"/>
      <c r="E118" s="609"/>
      <c r="F118" s="999"/>
      <c r="G118" s="999"/>
      <c r="H118" s="999"/>
      <c r="I118" s="999"/>
      <c r="J118" s="999"/>
      <c r="K118" s="999"/>
      <c r="L118" s="999"/>
      <c r="M118" s="999"/>
      <c r="N118" s="999"/>
      <c r="O118" s="999"/>
      <c r="P118" s="1000"/>
      <c r="Q118" s="24"/>
    </row>
    <row r="119" spans="1:17">
      <c r="A119" s="999"/>
      <c r="B119" s="20"/>
      <c r="C119" s="609"/>
      <c r="D119" s="20"/>
      <c r="E119" s="609"/>
      <c r="F119" s="999"/>
      <c r="G119" s="999"/>
      <c r="H119" s="999"/>
      <c r="I119" s="999"/>
      <c r="J119" s="999"/>
      <c r="K119" s="999"/>
      <c r="L119" s="999"/>
      <c r="M119" s="999"/>
      <c r="N119" s="999"/>
      <c r="O119" s="999"/>
      <c r="P119" s="1000"/>
      <c r="Q119" s="24"/>
    </row>
    <row r="120" spans="1:17">
      <c r="A120" s="999"/>
      <c r="B120" s="20"/>
      <c r="C120" s="609"/>
      <c r="D120" s="20"/>
      <c r="E120" s="609"/>
      <c r="F120" s="999"/>
      <c r="G120" s="999"/>
      <c r="H120" s="999"/>
      <c r="I120" s="999"/>
      <c r="J120" s="999"/>
      <c r="K120" s="999"/>
      <c r="L120" s="999"/>
      <c r="M120" s="999"/>
      <c r="N120" s="999"/>
      <c r="O120" s="999"/>
      <c r="P120" s="1000"/>
      <c r="Q120" s="24"/>
    </row>
    <row r="121" spans="1:17">
      <c r="A121" s="999"/>
      <c r="B121" s="20"/>
      <c r="C121" s="609"/>
      <c r="D121" s="20"/>
      <c r="E121" s="609"/>
      <c r="F121" s="999"/>
      <c r="G121" s="999"/>
      <c r="H121" s="999"/>
      <c r="I121" s="999"/>
      <c r="J121" s="999"/>
      <c r="K121" s="999"/>
      <c r="L121" s="999"/>
      <c r="M121" s="999"/>
      <c r="N121" s="999"/>
      <c r="O121" s="999"/>
      <c r="P121" s="1000"/>
      <c r="Q121" s="24"/>
    </row>
    <row r="122" spans="1:17">
      <c r="A122" s="999"/>
      <c r="B122" s="20"/>
      <c r="C122" s="609"/>
      <c r="D122" s="20"/>
      <c r="E122" s="609"/>
      <c r="F122" s="999"/>
      <c r="G122" s="999"/>
      <c r="H122" s="999"/>
      <c r="I122" s="999"/>
      <c r="J122" s="999"/>
      <c r="K122" s="999"/>
      <c r="L122" s="999"/>
      <c r="M122" s="999"/>
      <c r="N122" s="999"/>
      <c r="O122" s="999"/>
      <c r="P122" s="1000"/>
      <c r="Q122" s="24"/>
    </row>
    <row r="123" spans="1:17">
      <c r="A123" s="20"/>
      <c r="B123" s="20"/>
      <c r="C123" s="609"/>
      <c r="D123" s="20"/>
      <c r="E123" s="609"/>
      <c r="F123" s="20"/>
      <c r="G123" s="20"/>
      <c r="H123" s="20"/>
      <c r="I123" s="20"/>
      <c r="J123" s="20"/>
      <c r="K123" s="20"/>
      <c r="L123" s="20"/>
      <c r="M123" s="20"/>
      <c r="N123" s="20"/>
      <c r="O123" s="20"/>
      <c r="P123" s="1000"/>
      <c r="Q123" s="24"/>
    </row>
    <row r="124" spans="1:17">
      <c r="A124" s="20"/>
      <c r="B124" s="20"/>
      <c r="C124" s="609"/>
      <c r="D124" s="20"/>
      <c r="E124" s="609"/>
      <c r="F124" s="20"/>
      <c r="G124" s="609"/>
      <c r="H124" s="20"/>
      <c r="I124" s="609"/>
      <c r="J124" s="609"/>
      <c r="K124" s="20"/>
      <c r="L124" s="609"/>
      <c r="M124" s="20"/>
      <c r="N124" s="20"/>
      <c r="O124" s="20"/>
      <c r="P124" s="24"/>
      <c r="Q124" s="24"/>
    </row>
    <row r="125" spans="1:17">
      <c r="A125" s="20"/>
      <c r="B125" s="20"/>
      <c r="C125" s="609"/>
      <c r="D125" s="20"/>
      <c r="E125" s="609"/>
      <c r="F125" s="20"/>
      <c r="G125" s="609"/>
      <c r="H125" s="20"/>
      <c r="I125" s="609"/>
      <c r="J125" s="609"/>
      <c r="K125" s="20"/>
      <c r="L125" s="609"/>
      <c r="M125" s="20"/>
      <c r="N125" s="20"/>
      <c r="O125" s="20"/>
      <c r="P125" s="27"/>
      <c r="Q125" s="24"/>
    </row>
    <row r="126" spans="1:17">
      <c r="A126" s="20"/>
      <c r="B126" s="20"/>
      <c r="C126" s="609"/>
      <c r="D126" s="20"/>
      <c r="E126" s="609"/>
      <c r="F126" s="20"/>
      <c r="G126" s="609"/>
      <c r="H126" s="20"/>
      <c r="I126" s="609"/>
      <c r="J126" s="609"/>
      <c r="K126" s="20"/>
      <c r="L126" s="609"/>
      <c r="M126" s="20"/>
      <c r="N126" s="20"/>
      <c r="O126" s="20"/>
      <c r="P126" s="27"/>
      <c r="Q126" s="24"/>
    </row>
    <row r="127" spans="1:17">
      <c r="A127" s="20"/>
      <c r="B127" s="20"/>
      <c r="C127" s="609"/>
      <c r="D127" s="20"/>
      <c r="E127" s="609"/>
      <c r="F127" s="20"/>
      <c r="G127" s="609"/>
      <c r="H127" s="20"/>
      <c r="I127" s="609"/>
      <c r="J127" s="609"/>
      <c r="K127" s="20"/>
      <c r="L127" s="609"/>
      <c r="M127" s="20"/>
      <c r="N127" s="20"/>
      <c r="O127" s="20"/>
      <c r="P127" s="27"/>
      <c r="Q127" s="24"/>
    </row>
    <row r="128" spans="1:17">
      <c r="P128" s="27"/>
      <c r="Q128" s="24"/>
    </row>
  </sheetData>
  <mergeCells count="6">
    <mergeCell ref="A56:G56"/>
    <mergeCell ref="N3:O3"/>
    <mergeCell ref="B4:C4"/>
    <mergeCell ref="D4:M4"/>
    <mergeCell ref="N4:O4"/>
    <mergeCell ref="A54:A5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M59"/>
  <sheetViews>
    <sheetView tabSelected="1" topLeftCell="A31" zoomScaleNormal="100" zoomScaleSheetLayoutView="98" workbookViewId="0">
      <selection activeCell="G10" sqref="G10"/>
    </sheetView>
  </sheetViews>
  <sheetFormatPr defaultColWidth="9" defaultRowHeight="13.2"/>
  <cols>
    <col min="1" max="1" width="13.6640625" style="3" customWidth="1"/>
    <col min="2" max="7" width="16.109375" style="3" customWidth="1"/>
    <col min="8" max="9" width="5.109375" style="3" customWidth="1"/>
    <col min="10" max="10" width="16.109375" style="3" customWidth="1"/>
    <col min="11" max="12" width="12.6640625" style="3" customWidth="1"/>
    <col min="13" max="13" width="10.6640625" style="3" customWidth="1"/>
    <col min="14" max="14" width="38.88671875" style="3" customWidth="1"/>
    <col min="15" max="18" width="10.6640625" style="3" customWidth="1"/>
    <col min="19" max="16384" width="9" style="3"/>
  </cols>
  <sheetData>
    <row r="1" spans="1:13" s="80" customFormat="1" ht="14.4">
      <c r="A1" s="1286" t="s">
        <v>45</v>
      </c>
      <c r="B1" s="1287"/>
      <c r="C1" s="1287"/>
    </row>
    <row r="2" spans="1:13" s="80" customFormat="1" ht="14.4">
      <c r="A2" s="1288" t="s">
        <v>46</v>
      </c>
      <c r="B2" s="1289"/>
      <c r="C2" s="1289"/>
      <c r="D2" s="307"/>
      <c r="E2" s="307"/>
      <c r="G2" s="2586" t="s">
        <v>42</v>
      </c>
    </row>
    <row r="3" spans="1:13" s="80" customFormat="1" ht="15" thickBot="1">
      <c r="A3" s="1423"/>
      <c r="B3" s="1423"/>
      <c r="C3" s="1290"/>
      <c r="D3" s="307"/>
      <c r="E3" s="307"/>
      <c r="F3" s="1400"/>
      <c r="G3" s="2587"/>
      <c r="L3" s="1291" t="s">
        <v>42</v>
      </c>
    </row>
    <row r="4" spans="1:13">
      <c r="A4" s="1424"/>
      <c r="B4" s="2588" t="s">
        <v>22</v>
      </c>
      <c r="C4" s="2589"/>
      <c r="D4" s="2589"/>
      <c r="E4" s="2589"/>
      <c r="F4" s="2590" t="s">
        <v>23</v>
      </c>
      <c r="G4" s="2591"/>
      <c r="I4" s="16"/>
      <c r="J4" s="2592" t="s">
        <v>397</v>
      </c>
      <c r="K4" s="2593"/>
      <c r="L4" s="2594"/>
    </row>
    <row r="5" spans="1:13">
      <c r="A5" s="1425"/>
      <c r="B5" s="2595" t="s">
        <v>20</v>
      </c>
      <c r="C5" s="2596"/>
      <c r="D5" s="2597" t="s">
        <v>72</v>
      </c>
      <c r="E5" s="2596"/>
      <c r="F5" s="2595" t="s">
        <v>21</v>
      </c>
      <c r="G5" s="2598"/>
      <c r="I5" s="16"/>
      <c r="J5" s="2599" t="s">
        <v>1</v>
      </c>
      <c r="K5" s="2601" t="s">
        <v>35</v>
      </c>
      <c r="L5" s="2603" t="s">
        <v>122</v>
      </c>
    </row>
    <row r="6" spans="1:13" ht="13.8" thickBot="1">
      <c r="A6" s="1001"/>
      <c r="B6" s="1426" t="s">
        <v>19</v>
      </c>
      <c r="C6" s="1427" t="s">
        <v>121</v>
      </c>
      <c r="D6" s="1427" t="s">
        <v>19</v>
      </c>
      <c r="E6" s="1427" t="s">
        <v>121</v>
      </c>
      <c r="F6" s="1426" t="s">
        <v>19</v>
      </c>
      <c r="G6" s="1428" t="s">
        <v>121</v>
      </c>
      <c r="I6" s="16"/>
      <c r="J6" s="2600"/>
      <c r="K6" s="2602"/>
      <c r="L6" s="2604"/>
    </row>
    <row r="7" spans="1:13" s="113" customFormat="1" hidden="1">
      <c r="A7" s="1429" t="s">
        <v>434</v>
      </c>
      <c r="B7" s="1430">
        <f>SUM(B13:B24)</f>
        <v>33863</v>
      </c>
      <c r="C7" s="1683">
        <v>-24.5</v>
      </c>
      <c r="D7" s="1431">
        <f>SUM(D13:D24)</f>
        <v>21326</v>
      </c>
      <c r="E7" s="1767">
        <v>-21.3</v>
      </c>
      <c r="F7" s="1430">
        <f>SUM(F13:F24)</f>
        <v>8773</v>
      </c>
      <c r="G7" s="1768">
        <v>-32.200000000000003</v>
      </c>
      <c r="H7" s="3"/>
      <c r="I7" s="17"/>
      <c r="J7" s="1432">
        <f>SUM(J13:J24)</f>
        <v>3567.9469999999997</v>
      </c>
      <c r="K7" s="1433">
        <v>9.8000000000000007</v>
      </c>
      <c r="L7" s="1742">
        <v>-53.3</v>
      </c>
    </row>
    <row r="8" spans="1:13" ht="15" hidden="1" customHeight="1">
      <c r="A8" s="2108" t="s">
        <v>435</v>
      </c>
      <c r="B8" s="2109">
        <f>SUM(B25:B36)</f>
        <v>34297</v>
      </c>
      <c r="C8" s="2110">
        <f t="shared" ref="C8" si="0">(B8/B7-1)*100</f>
        <v>1.2816348226678098</v>
      </c>
      <c r="D8" s="2092">
        <f>SUM(D25:D36)</f>
        <v>21844</v>
      </c>
      <c r="E8" s="2111">
        <f t="shared" ref="E8" si="1">(D8/D7-1)*100</f>
        <v>2.4289599549845331</v>
      </c>
      <c r="F8" s="2109">
        <f>SUM(F25:F36)</f>
        <v>9211</v>
      </c>
      <c r="G8" s="2112">
        <f t="shared" ref="G8" si="2">(F8/F7-1)*100</f>
        <v>4.9925909039097327</v>
      </c>
      <c r="I8" s="17"/>
      <c r="J8" s="2115">
        <f>SUM(J25:J36)</f>
        <v>4162.3130000000001</v>
      </c>
      <c r="K8" s="2116">
        <v>11.4</v>
      </c>
      <c r="L8" s="2117">
        <f>(J8/J7-1)*100</f>
        <v>16.658487359817855</v>
      </c>
    </row>
    <row r="9" spans="1:13" ht="15" hidden="1" customHeight="1" thickBot="1">
      <c r="A9" s="1871" t="s">
        <v>454</v>
      </c>
      <c r="B9" s="1872">
        <f>SUM(B37:B48)</f>
        <v>37791</v>
      </c>
      <c r="C9" s="1873">
        <f t="shared" ref="C9" si="3">(B9/B8-1)*100</f>
        <v>10.187479954514966</v>
      </c>
      <c r="D9" s="2113">
        <f>SUM(D37:D48)</f>
        <v>23393</v>
      </c>
      <c r="E9" s="2114">
        <f t="shared" ref="E9" si="4">(D9/D8-1)*100</f>
        <v>7.0911920893609315</v>
      </c>
      <c r="F9" s="1872">
        <f>SUM(F37:F48)</f>
        <v>10511</v>
      </c>
      <c r="G9" s="1874">
        <f t="shared" ref="G9" si="5">(F9/F8-1)*100</f>
        <v>14.113559874063618</v>
      </c>
      <c r="I9" s="17"/>
      <c r="J9" s="1891">
        <f>SUM(J37:J48)</f>
        <v>5907.2089999999989</v>
      </c>
      <c r="K9" s="1892">
        <v>16.2</v>
      </c>
      <c r="L9" s="1893">
        <f>(J9/J8-1)*100</f>
        <v>41.921306734981222</v>
      </c>
    </row>
    <row r="10" spans="1:13" ht="12" hidden="1" customHeight="1" thickTop="1">
      <c r="A10" s="1007" t="s">
        <v>323</v>
      </c>
      <c r="B10" s="2118">
        <v>3769</v>
      </c>
      <c r="C10" s="2119">
        <v>-0.37007665873645124</v>
      </c>
      <c r="D10" s="2120">
        <v>2260</v>
      </c>
      <c r="E10" s="2121">
        <v>3.7649219467401185</v>
      </c>
      <c r="F10" s="2118">
        <v>1043</v>
      </c>
      <c r="G10" s="2121">
        <v>-9.57854406130276E-2</v>
      </c>
      <c r="H10" s="11"/>
      <c r="I10" s="17"/>
      <c r="J10" s="2122">
        <v>629.20399999999995</v>
      </c>
      <c r="K10" s="2123">
        <v>20.296903225806449</v>
      </c>
      <c r="L10" s="2121">
        <v>-2.233906843116884</v>
      </c>
    </row>
    <row r="11" spans="1:13" ht="12" hidden="1" customHeight="1">
      <c r="A11" s="1007">
        <v>2</v>
      </c>
      <c r="B11" s="1403">
        <v>3118</v>
      </c>
      <c r="C11" s="1443">
        <v>-0.85850556438791248</v>
      </c>
      <c r="D11" s="1444">
        <v>2075</v>
      </c>
      <c r="E11" s="1404">
        <v>1.318359375</v>
      </c>
      <c r="F11" s="1403">
        <v>970</v>
      </c>
      <c r="G11" s="1404">
        <v>-3.096903096903092</v>
      </c>
      <c r="H11" s="11"/>
      <c r="I11" s="17"/>
      <c r="J11" s="1445">
        <v>521.80899999999997</v>
      </c>
      <c r="K11" s="1446">
        <v>17.993413793103446</v>
      </c>
      <c r="L11" s="1404">
        <v>-7.9144879530298029</v>
      </c>
    </row>
    <row r="12" spans="1:13" ht="12" hidden="1" customHeight="1">
      <c r="A12" s="1007">
        <v>3</v>
      </c>
      <c r="B12" s="1403">
        <v>2376</v>
      </c>
      <c r="C12" s="1443">
        <v>-34.796926454445668</v>
      </c>
      <c r="D12" s="1444">
        <v>1839</v>
      </c>
      <c r="E12" s="1404">
        <v>-19.12928759894459</v>
      </c>
      <c r="F12" s="1403">
        <v>818</v>
      </c>
      <c r="G12" s="1404">
        <v>-31.946755407653914</v>
      </c>
      <c r="H12" s="11"/>
      <c r="I12" s="17"/>
      <c r="J12" s="1445">
        <v>373.07799999999997</v>
      </c>
      <c r="K12" s="1446">
        <v>12.034774193548387</v>
      </c>
      <c r="L12" s="1404">
        <v>-47.067319697623212</v>
      </c>
    </row>
    <row r="13" spans="1:13" ht="12" hidden="1" customHeight="1">
      <c r="A13" s="1434" t="s">
        <v>398</v>
      </c>
      <c r="B13" s="1439">
        <v>2123</v>
      </c>
      <c r="C13" s="1436">
        <v>-46.791979949874687</v>
      </c>
      <c r="D13" s="1437">
        <v>1520</v>
      </c>
      <c r="E13" s="1438">
        <v>-34.256055363321799</v>
      </c>
      <c r="F13" s="1439">
        <v>533</v>
      </c>
      <c r="G13" s="1438">
        <v>-52.025202520252023</v>
      </c>
      <c r="H13" s="11"/>
      <c r="I13" s="17"/>
      <c r="J13" s="1440">
        <v>162.66200000000001</v>
      </c>
      <c r="K13" s="1441">
        <v>5.4220666666666668</v>
      </c>
      <c r="L13" s="1438">
        <v>-75.847932637555658</v>
      </c>
      <c r="M13" s="60"/>
    </row>
    <row r="14" spans="1:13" ht="12" hidden="1" customHeight="1">
      <c r="A14" s="1007">
        <v>5</v>
      </c>
      <c r="B14" s="1403">
        <v>2772</v>
      </c>
      <c r="C14" s="1443">
        <v>-32.224938875305618</v>
      </c>
      <c r="D14" s="1444">
        <v>1528</v>
      </c>
      <c r="E14" s="1404">
        <v>-35.254237288135592</v>
      </c>
      <c r="F14" s="1403">
        <v>547</v>
      </c>
      <c r="G14" s="1404">
        <v>-51.975417032484629</v>
      </c>
      <c r="H14" s="11"/>
      <c r="I14" s="17"/>
      <c r="J14" s="1445">
        <v>141.797</v>
      </c>
      <c r="K14" s="1446">
        <v>4.5740967741935483</v>
      </c>
      <c r="L14" s="1404">
        <v>-79.968808316652101</v>
      </c>
      <c r="M14" s="60"/>
    </row>
    <row r="15" spans="1:13" ht="12" hidden="1" customHeight="1">
      <c r="A15" s="1007">
        <v>6</v>
      </c>
      <c r="B15" s="1403">
        <v>3207</v>
      </c>
      <c r="C15" s="1443">
        <v>-16.156862745098046</v>
      </c>
      <c r="D15" s="1444">
        <v>1855</v>
      </c>
      <c r="E15" s="1404">
        <v>-18.533157663592448</v>
      </c>
      <c r="F15" s="1403">
        <v>726</v>
      </c>
      <c r="G15" s="1404">
        <v>-32.086061739943872</v>
      </c>
      <c r="H15" s="11"/>
      <c r="I15" s="17"/>
      <c r="J15" s="1445">
        <v>291.99200000000002</v>
      </c>
      <c r="K15" s="1446">
        <v>9.7330666666666676</v>
      </c>
      <c r="L15" s="1404">
        <v>-51.643663655905428</v>
      </c>
      <c r="M15" s="60"/>
    </row>
    <row r="16" spans="1:13" ht="12" hidden="1" customHeight="1">
      <c r="A16" s="1434" t="s">
        <v>448</v>
      </c>
      <c r="B16" s="1435">
        <v>3107</v>
      </c>
      <c r="C16" s="1436">
        <v>-21.560212067659677</v>
      </c>
      <c r="D16" s="1437">
        <v>1910</v>
      </c>
      <c r="E16" s="1438">
        <v>-18.723404255319153</v>
      </c>
      <c r="F16" s="1439">
        <v>825</v>
      </c>
      <c r="G16" s="1438">
        <v>-28.01047120418848</v>
      </c>
      <c r="I16" s="16"/>
      <c r="J16" s="1440">
        <v>332.45600000000002</v>
      </c>
      <c r="K16" s="1441">
        <v>10.724387096774194</v>
      </c>
      <c r="L16" s="1438">
        <v>-49.304116440601717</v>
      </c>
      <c r="M16" s="60"/>
    </row>
    <row r="17" spans="1:13" ht="12" hidden="1" customHeight="1">
      <c r="A17" s="1007">
        <v>8</v>
      </c>
      <c r="B17" s="1442">
        <v>3058</v>
      </c>
      <c r="C17" s="1443">
        <v>-24.213135068153658</v>
      </c>
      <c r="D17" s="1444">
        <v>1878</v>
      </c>
      <c r="E17" s="1404">
        <v>-21.977565434150392</v>
      </c>
      <c r="F17" s="1403">
        <v>789</v>
      </c>
      <c r="G17" s="1404">
        <v>-37.480190174326466</v>
      </c>
      <c r="I17" s="16"/>
      <c r="J17" s="1445">
        <v>298.053</v>
      </c>
      <c r="K17" s="1446">
        <v>9.6146129032258063</v>
      </c>
      <c r="L17" s="1404">
        <v>-62.973310740302722</v>
      </c>
      <c r="M17" s="60"/>
    </row>
    <row r="18" spans="1:13" ht="12" hidden="1" customHeight="1">
      <c r="A18" s="1007">
        <v>9</v>
      </c>
      <c r="B18" s="1442">
        <v>3095</v>
      </c>
      <c r="C18" s="1443">
        <v>-31.329043709784777</v>
      </c>
      <c r="D18" s="1444">
        <v>1916</v>
      </c>
      <c r="E18" s="1404">
        <v>-22.397731875253136</v>
      </c>
      <c r="F18" s="1403">
        <v>827</v>
      </c>
      <c r="G18" s="1404">
        <v>-28.64538395168249</v>
      </c>
      <c r="I18" s="16"/>
      <c r="J18" s="1445">
        <v>327.21199999999999</v>
      </c>
      <c r="K18" s="1446">
        <v>10.907066666666667</v>
      </c>
      <c r="L18" s="1404">
        <v>-48.230045091369355</v>
      </c>
      <c r="M18" s="60"/>
    </row>
    <row r="19" spans="1:13" ht="12" hidden="1" customHeight="1">
      <c r="A19" s="1434" t="s">
        <v>451</v>
      </c>
      <c r="B19" s="1439">
        <v>3161</v>
      </c>
      <c r="C19" s="1436">
        <v>-18.362603305785118</v>
      </c>
      <c r="D19" s="1437">
        <v>1932</v>
      </c>
      <c r="E19" s="1438">
        <v>-15.002199736031674</v>
      </c>
      <c r="F19" s="1439">
        <v>864</v>
      </c>
      <c r="G19" s="1438">
        <v>-20.295202952029523</v>
      </c>
      <c r="H19" s="17"/>
      <c r="I19" s="1447"/>
      <c r="J19" s="1440">
        <v>393.29599999999999</v>
      </c>
      <c r="K19" s="1441">
        <v>12.686967741935483</v>
      </c>
      <c r="L19" s="1438">
        <v>-41.316884585715073</v>
      </c>
      <c r="M19" s="60"/>
    </row>
    <row r="20" spans="1:13" ht="12" hidden="1" customHeight="1">
      <c r="A20" s="1007">
        <v>11</v>
      </c>
      <c r="B20" s="1403">
        <v>3040</v>
      </c>
      <c r="C20" s="1443">
        <v>-20.272751114607924</v>
      </c>
      <c r="D20" s="1444">
        <v>1879</v>
      </c>
      <c r="E20" s="1404">
        <v>-16.784765279007974</v>
      </c>
      <c r="F20" s="1403">
        <v>832</v>
      </c>
      <c r="G20" s="1404">
        <v>-22.097378277153556</v>
      </c>
      <c r="H20" s="17"/>
      <c r="I20" s="1447"/>
      <c r="J20" s="1445">
        <v>403.14100000000002</v>
      </c>
      <c r="K20" s="1446">
        <v>13.438033333333333</v>
      </c>
      <c r="L20" s="1404">
        <v>-42.281943573488192</v>
      </c>
      <c r="M20" s="60"/>
    </row>
    <row r="21" spans="1:13" ht="12" hidden="1" customHeight="1">
      <c r="A21" s="1007">
        <v>12</v>
      </c>
      <c r="B21" s="1403">
        <v>2647</v>
      </c>
      <c r="C21" s="1443">
        <v>-24.672737620944794</v>
      </c>
      <c r="D21" s="1444">
        <v>1762</v>
      </c>
      <c r="E21" s="1404">
        <v>-20.343580470162749</v>
      </c>
      <c r="F21" s="1403">
        <v>720</v>
      </c>
      <c r="G21" s="1404">
        <v>-32.203389830508478</v>
      </c>
      <c r="H21" s="17"/>
      <c r="I21" s="1447"/>
      <c r="J21" s="1445">
        <v>331.00599999999997</v>
      </c>
      <c r="K21" s="1446">
        <v>10.677612903225805</v>
      </c>
      <c r="L21" s="1404">
        <v>-50.512803645540558</v>
      </c>
      <c r="M21" s="60"/>
    </row>
    <row r="22" spans="1:13" ht="12" hidden="1" customHeight="1">
      <c r="A22" s="1434" t="s">
        <v>399</v>
      </c>
      <c r="B22" s="1439">
        <v>2773</v>
      </c>
      <c r="C22" s="1436">
        <f>($B22/$B10-1)*100</f>
        <v>-26.426107720880864</v>
      </c>
      <c r="D22" s="1437">
        <v>1764</v>
      </c>
      <c r="E22" s="1438">
        <f t="shared" ref="E22:E54" si="6">($D22/$D10-1)*100</f>
        <v>-21.946902654867262</v>
      </c>
      <c r="F22" s="1439">
        <v>648</v>
      </c>
      <c r="G22" s="1438">
        <f t="shared" ref="G22:G54" si="7">($F22/$F10-1)*100</f>
        <v>-37.871524448705649</v>
      </c>
      <c r="H22" s="17"/>
      <c r="I22" s="1447"/>
      <c r="J22" s="1440">
        <v>246.01400000000001</v>
      </c>
      <c r="K22" s="1441">
        <v>7.9359354838709679</v>
      </c>
      <c r="L22" s="1438">
        <f t="shared" ref="L22:L54" si="8">($J22/$J10-1)*100</f>
        <v>-60.900757147125574</v>
      </c>
      <c r="M22" s="60"/>
    </row>
    <row r="23" spans="1:13" ht="12" hidden="1" customHeight="1">
      <c r="A23" s="1007">
        <v>2</v>
      </c>
      <c r="B23" s="1403">
        <v>2261</v>
      </c>
      <c r="C23" s="1443">
        <f t="shared" ref="C23:C54" si="9">($B23/$B11-1)*100</f>
        <v>-27.485567671584356</v>
      </c>
      <c r="D23" s="1444">
        <v>1671</v>
      </c>
      <c r="E23" s="1404">
        <f t="shared" si="6"/>
        <v>-19.469879518072286</v>
      </c>
      <c r="F23" s="1403">
        <v>653</v>
      </c>
      <c r="G23" s="1404">
        <f t="shared" si="7"/>
        <v>-32.680412371134018</v>
      </c>
      <c r="H23" s="17"/>
      <c r="I23" s="1447"/>
      <c r="J23" s="1445">
        <v>254.34299999999999</v>
      </c>
      <c r="K23" s="1446">
        <v>9.083678571428571</v>
      </c>
      <c r="L23" s="1404">
        <f t="shared" si="8"/>
        <v>-51.257452439494145</v>
      </c>
      <c r="M23" s="60"/>
    </row>
    <row r="24" spans="1:13" ht="12" hidden="1" customHeight="1">
      <c r="A24" s="1007">
        <v>3</v>
      </c>
      <c r="B24" s="1448">
        <v>2619</v>
      </c>
      <c r="C24" s="1443">
        <f t="shared" si="9"/>
        <v>10.22727272727273</v>
      </c>
      <c r="D24" s="1449">
        <v>1711</v>
      </c>
      <c r="E24" s="1404">
        <f t="shared" si="6"/>
        <v>-6.9603045133224573</v>
      </c>
      <c r="F24" s="1448">
        <v>809</v>
      </c>
      <c r="G24" s="1404">
        <f t="shared" si="7"/>
        <v>-1.1002444987775029</v>
      </c>
      <c r="H24" s="17"/>
      <c r="I24" s="1447"/>
      <c r="J24" s="1450">
        <v>385.97500000000002</v>
      </c>
      <c r="K24" s="1446">
        <v>12.450806451612904</v>
      </c>
      <c r="L24" s="1404">
        <f t="shared" si="8"/>
        <v>3.4569178563196079</v>
      </c>
      <c r="M24" s="60"/>
    </row>
    <row r="25" spans="1:13" ht="12" hidden="1" customHeight="1">
      <c r="A25" s="1434">
        <v>4</v>
      </c>
      <c r="B25" s="1439">
        <v>2988</v>
      </c>
      <c r="C25" s="1436">
        <f t="shared" si="9"/>
        <v>40.744229863400847</v>
      </c>
      <c r="D25" s="1437">
        <v>1858</v>
      </c>
      <c r="E25" s="1438">
        <f t="shared" si="6"/>
        <v>22.236842105263154</v>
      </c>
      <c r="F25" s="1439">
        <v>731</v>
      </c>
      <c r="G25" s="1438">
        <f t="shared" si="7"/>
        <v>37.148217636022515</v>
      </c>
      <c r="H25" s="11"/>
      <c r="I25" s="1447"/>
      <c r="J25" s="1440">
        <v>325.19099999999997</v>
      </c>
      <c r="K25" s="1441">
        <v>10.839699999999999</v>
      </c>
      <c r="L25" s="1438">
        <f t="shared" si="8"/>
        <v>99.918235359211096</v>
      </c>
      <c r="M25" s="60"/>
    </row>
    <row r="26" spans="1:13" ht="12" hidden="1" customHeight="1">
      <c r="A26" s="1007">
        <v>5</v>
      </c>
      <c r="B26" s="1403">
        <v>2931</v>
      </c>
      <c r="C26" s="1443">
        <f t="shared" si="9"/>
        <v>5.7359307359307277</v>
      </c>
      <c r="D26" s="1444">
        <v>1796</v>
      </c>
      <c r="E26" s="1404">
        <f t="shared" si="6"/>
        <v>17.539267015706805</v>
      </c>
      <c r="F26" s="1403">
        <v>718</v>
      </c>
      <c r="G26" s="1404">
        <f t="shared" si="7"/>
        <v>31.261425959780631</v>
      </c>
      <c r="H26" s="11"/>
      <c r="I26" s="17"/>
      <c r="J26" s="1445">
        <v>237.941</v>
      </c>
      <c r="K26" s="1446">
        <v>7.6755161290322578</v>
      </c>
      <c r="L26" s="1404">
        <f t="shared" si="8"/>
        <v>67.803973285753585</v>
      </c>
      <c r="M26" s="60"/>
    </row>
    <row r="27" spans="1:13" ht="12" hidden="1" customHeight="1">
      <c r="A27" s="1007">
        <v>6</v>
      </c>
      <c r="B27" s="1403">
        <v>2931</v>
      </c>
      <c r="C27" s="1443">
        <f t="shared" si="9"/>
        <v>-8.6061739943872784</v>
      </c>
      <c r="D27" s="1444">
        <v>1873</v>
      </c>
      <c r="E27" s="1404">
        <f t="shared" si="6"/>
        <v>0.97035040431265873</v>
      </c>
      <c r="F27" s="1403">
        <v>742</v>
      </c>
      <c r="G27" s="1404">
        <f t="shared" si="7"/>
        <v>2.2038567493112948</v>
      </c>
      <c r="H27" s="11"/>
      <c r="I27" s="17"/>
      <c r="J27" s="1445">
        <v>280.84300000000002</v>
      </c>
      <c r="K27" s="1446">
        <v>9.3614333333333342</v>
      </c>
      <c r="L27" s="1404">
        <f t="shared" si="8"/>
        <v>-3.8182552946656068</v>
      </c>
      <c r="M27" s="60"/>
    </row>
    <row r="28" spans="1:13" ht="12" hidden="1" customHeight="1">
      <c r="A28" s="1434">
        <v>7</v>
      </c>
      <c r="B28" s="1439">
        <v>3011</v>
      </c>
      <c r="C28" s="1436">
        <f t="shared" si="9"/>
        <v>-3.0897972320566458</v>
      </c>
      <c r="D28" s="1437">
        <v>1887</v>
      </c>
      <c r="E28" s="1438">
        <f t="shared" si="6"/>
        <v>-1.2041884816753945</v>
      </c>
      <c r="F28" s="1439">
        <v>804</v>
      </c>
      <c r="G28" s="1438">
        <f t="shared" si="7"/>
        <v>-2.5454545454545507</v>
      </c>
      <c r="H28" s="11"/>
      <c r="I28" s="17"/>
      <c r="J28" s="1440">
        <v>367.077</v>
      </c>
      <c r="K28" s="1441">
        <v>11.841193548387096</v>
      </c>
      <c r="L28" s="1438">
        <f t="shared" si="8"/>
        <v>10.41370888177684</v>
      </c>
      <c r="M28" s="60"/>
    </row>
    <row r="29" spans="1:13" ht="12" hidden="1" customHeight="1">
      <c r="A29" s="1007">
        <v>8</v>
      </c>
      <c r="B29" s="1403">
        <v>2726</v>
      </c>
      <c r="C29" s="1443">
        <f t="shared" si="9"/>
        <v>-10.856769130150424</v>
      </c>
      <c r="D29" s="1444">
        <v>1745</v>
      </c>
      <c r="E29" s="1404">
        <f t="shared" si="6"/>
        <v>-7.0820021299254581</v>
      </c>
      <c r="F29" s="1403">
        <v>731</v>
      </c>
      <c r="G29" s="1404">
        <f t="shared" si="7"/>
        <v>-7.3510773130544997</v>
      </c>
      <c r="H29" s="11"/>
      <c r="I29" s="17"/>
      <c r="J29" s="1445">
        <v>310.01900000000001</v>
      </c>
      <c r="K29" s="1446">
        <v>10.000612903225807</v>
      </c>
      <c r="L29" s="1404">
        <f t="shared" si="8"/>
        <v>4.014722213834454</v>
      </c>
      <c r="M29" s="60"/>
    </row>
    <row r="30" spans="1:13" ht="12" hidden="1" customHeight="1">
      <c r="A30" s="1007">
        <v>9</v>
      </c>
      <c r="B30" s="1403">
        <v>2789</v>
      </c>
      <c r="C30" s="1443">
        <f t="shared" si="9"/>
        <v>-9.8869143780290774</v>
      </c>
      <c r="D30" s="1444">
        <v>1777</v>
      </c>
      <c r="E30" s="1404">
        <f t="shared" si="6"/>
        <v>-7.2546972860125241</v>
      </c>
      <c r="F30" s="1403">
        <v>704</v>
      </c>
      <c r="G30" s="1404">
        <f t="shared" si="7"/>
        <v>-14.873035066505446</v>
      </c>
      <c r="H30" s="11"/>
      <c r="I30" s="17"/>
      <c r="J30" s="1445">
        <v>268.80399999999997</v>
      </c>
      <c r="K30" s="1446">
        <v>8.9601333333333333</v>
      </c>
      <c r="L30" s="1404">
        <f t="shared" si="8"/>
        <v>-17.850201092869455</v>
      </c>
      <c r="M30" s="60"/>
    </row>
    <row r="31" spans="1:13" ht="20.25" customHeight="1">
      <c r="A31" s="1434">
        <v>10</v>
      </c>
      <c r="B31" s="1439">
        <v>3097</v>
      </c>
      <c r="C31" s="1436">
        <f t="shared" si="9"/>
        <v>-2.0246757355267375</v>
      </c>
      <c r="D31" s="1437">
        <v>1904</v>
      </c>
      <c r="E31" s="1438">
        <f t="shared" si="6"/>
        <v>-1.4492753623188359</v>
      </c>
      <c r="F31" s="1439">
        <v>789</v>
      </c>
      <c r="G31" s="1438">
        <f t="shared" si="7"/>
        <v>-8.6805555555555571</v>
      </c>
      <c r="H31" s="17"/>
      <c r="I31" s="1447"/>
      <c r="J31" s="1440">
        <v>403.68299999999999</v>
      </c>
      <c r="K31" s="1441">
        <v>13.022032258064517</v>
      </c>
      <c r="L31" s="1438">
        <f t="shared" si="8"/>
        <v>2.6410133843212336</v>
      </c>
      <c r="M31" s="60"/>
    </row>
    <row r="32" spans="1:13" ht="19.5" customHeight="1">
      <c r="A32" s="1007">
        <v>11</v>
      </c>
      <c r="B32" s="1403">
        <v>3128</v>
      </c>
      <c r="C32" s="1443">
        <f t="shared" si="9"/>
        <v>2.8947368421052611</v>
      </c>
      <c r="D32" s="1444">
        <v>1950</v>
      </c>
      <c r="E32" s="1404">
        <f t="shared" si="6"/>
        <v>3.7786056412985713</v>
      </c>
      <c r="F32" s="1403">
        <v>906</v>
      </c>
      <c r="G32" s="1404">
        <f t="shared" si="7"/>
        <v>8.8942307692307701</v>
      </c>
      <c r="H32" s="17"/>
      <c r="I32" s="1447"/>
      <c r="J32" s="1445">
        <v>457.96600000000001</v>
      </c>
      <c r="K32" s="1446">
        <v>15.265533333333334</v>
      </c>
      <c r="L32" s="1404">
        <f t="shared" si="8"/>
        <v>13.599460238477356</v>
      </c>
      <c r="M32" s="60"/>
    </row>
    <row r="33" spans="1:13" ht="20.25" customHeight="1">
      <c r="A33" s="1007">
        <v>12</v>
      </c>
      <c r="B33" s="1403">
        <v>3011</v>
      </c>
      <c r="C33" s="1443">
        <f t="shared" si="9"/>
        <v>13.751416698148855</v>
      </c>
      <c r="D33" s="1444">
        <v>1897</v>
      </c>
      <c r="E33" s="1404">
        <f t="shared" si="6"/>
        <v>7.6617480136208949</v>
      </c>
      <c r="F33" s="1403">
        <v>885</v>
      </c>
      <c r="G33" s="1404">
        <f t="shared" si="7"/>
        <v>22.916666666666675</v>
      </c>
      <c r="H33" s="16"/>
      <c r="I33" s="1451"/>
      <c r="J33" s="1445">
        <v>495.21</v>
      </c>
      <c r="K33" s="1446">
        <v>15.974516129032258</v>
      </c>
      <c r="L33" s="1404">
        <f t="shared" si="8"/>
        <v>49.607559983806951</v>
      </c>
      <c r="M33" s="60"/>
    </row>
    <row r="34" spans="1:13" ht="20.25" customHeight="1">
      <c r="A34" s="1434" t="s">
        <v>400</v>
      </c>
      <c r="B34" s="1439">
        <v>2928</v>
      </c>
      <c r="C34" s="1436">
        <f t="shared" si="9"/>
        <v>5.5896141363144691</v>
      </c>
      <c r="D34" s="1437">
        <v>1803</v>
      </c>
      <c r="E34" s="1438">
        <f t="shared" si="6"/>
        <v>2.2108843537415046</v>
      </c>
      <c r="F34" s="1809">
        <v>776</v>
      </c>
      <c r="G34" s="1438">
        <f t="shared" si="7"/>
        <v>19.753086419753085</v>
      </c>
      <c r="H34" s="17"/>
      <c r="I34" s="1447"/>
      <c r="J34" s="1440">
        <v>369.37</v>
      </c>
      <c r="K34" s="1441">
        <v>11.915161290322581</v>
      </c>
      <c r="L34" s="1438">
        <f t="shared" si="8"/>
        <v>50.141861845260834</v>
      </c>
      <c r="M34" s="60"/>
    </row>
    <row r="35" spans="1:13" ht="19.5" customHeight="1">
      <c r="A35" s="1007">
        <v>2</v>
      </c>
      <c r="B35" s="1403">
        <v>2162</v>
      </c>
      <c r="C35" s="1443">
        <f t="shared" si="9"/>
        <v>-4.3785935426802318</v>
      </c>
      <c r="D35" s="1444">
        <v>1580</v>
      </c>
      <c r="E35" s="1404">
        <f t="shared" si="6"/>
        <v>-5.4458408138839065</v>
      </c>
      <c r="F35" s="1403">
        <v>621</v>
      </c>
      <c r="G35" s="1404">
        <f t="shared" si="7"/>
        <v>-4.9004594180704464</v>
      </c>
      <c r="H35" s="17"/>
      <c r="I35" s="1447"/>
      <c r="J35" s="1445">
        <v>245.495</v>
      </c>
      <c r="K35" s="1446">
        <v>8.7676785714285721</v>
      </c>
      <c r="L35" s="1404">
        <f t="shared" si="8"/>
        <v>-3.4787668620720802</v>
      </c>
      <c r="M35" s="60"/>
    </row>
    <row r="36" spans="1:13" ht="20.25" customHeight="1">
      <c r="A36" s="1007">
        <v>3</v>
      </c>
      <c r="B36" s="1403">
        <v>2595</v>
      </c>
      <c r="C36" s="1443">
        <f t="shared" si="9"/>
        <v>-0.91638029782359354</v>
      </c>
      <c r="D36" s="1444">
        <v>1774</v>
      </c>
      <c r="E36" s="1404">
        <f t="shared" si="6"/>
        <v>3.6820572764465265</v>
      </c>
      <c r="F36" s="1847">
        <v>804</v>
      </c>
      <c r="G36" s="1404">
        <f t="shared" si="7"/>
        <v>-0.61804697156984112</v>
      </c>
      <c r="H36" s="17"/>
      <c r="I36" s="1447"/>
      <c r="J36" s="1445">
        <v>400.714</v>
      </c>
      <c r="K36" s="1446">
        <v>12.926258064516128</v>
      </c>
      <c r="L36" s="1404">
        <f t="shared" si="8"/>
        <v>3.818641103698428</v>
      </c>
      <c r="M36" s="60"/>
    </row>
    <row r="37" spans="1:13" ht="20.25" customHeight="1">
      <c r="A37" s="1434">
        <v>4</v>
      </c>
      <c r="B37" s="1439">
        <v>3195</v>
      </c>
      <c r="C37" s="1436">
        <f t="shared" si="9"/>
        <v>6.9277108433734913</v>
      </c>
      <c r="D37" s="1437">
        <v>1979</v>
      </c>
      <c r="E37" s="1438">
        <f t="shared" si="6"/>
        <v>6.5123789020452127</v>
      </c>
      <c r="F37" s="1865">
        <v>834</v>
      </c>
      <c r="G37" s="1438">
        <f t="shared" si="7"/>
        <v>14.090287277701785</v>
      </c>
      <c r="H37" s="17"/>
      <c r="I37" s="1447"/>
      <c r="J37" s="1440">
        <v>424.88200000000001</v>
      </c>
      <c r="K37" s="1441">
        <v>14.162733333333334</v>
      </c>
      <c r="L37" s="1438">
        <f t="shared" si="8"/>
        <v>30.656137469979193</v>
      </c>
      <c r="M37" s="60"/>
    </row>
    <row r="38" spans="1:13" ht="19.5" customHeight="1">
      <c r="A38" s="1007">
        <v>5</v>
      </c>
      <c r="B38" s="1403">
        <v>3382</v>
      </c>
      <c r="C38" s="1443">
        <f t="shared" si="9"/>
        <v>15.387239849880597</v>
      </c>
      <c r="D38" s="1444">
        <v>2037</v>
      </c>
      <c r="E38" s="1404">
        <f t="shared" si="6"/>
        <v>13.418708240534528</v>
      </c>
      <c r="F38" s="1403">
        <v>891</v>
      </c>
      <c r="G38" s="1404">
        <f t="shared" si="7"/>
        <v>24.094707520891355</v>
      </c>
      <c r="H38" s="17"/>
      <c r="I38" s="1447"/>
      <c r="J38" s="1445">
        <v>488.09300000000002</v>
      </c>
      <c r="K38" s="1446">
        <v>15.744935483870968</v>
      </c>
      <c r="L38" s="1404">
        <f t="shared" si="8"/>
        <v>105.13194447363001</v>
      </c>
      <c r="M38" s="60"/>
    </row>
    <row r="39" spans="1:13" ht="20.25" customHeight="1">
      <c r="A39" s="1007">
        <v>6</v>
      </c>
      <c r="B39" s="1403">
        <v>3232</v>
      </c>
      <c r="C39" s="1443">
        <f t="shared" si="9"/>
        <v>10.269532582736263</v>
      </c>
      <c r="D39" s="1444">
        <v>1999</v>
      </c>
      <c r="E39" s="1404">
        <f t="shared" si="6"/>
        <v>6.7271756540309591</v>
      </c>
      <c r="F39" s="1847">
        <v>865</v>
      </c>
      <c r="G39" s="1404">
        <f t="shared" si="7"/>
        <v>16.576819407008081</v>
      </c>
      <c r="H39" s="17"/>
      <c r="I39" s="1447"/>
      <c r="J39" s="1445">
        <v>443.95</v>
      </c>
      <c r="K39" s="1446">
        <v>14.798333333333334</v>
      </c>
      <c r="L39" s="1404">
        <f t="shared" si="8"/>
        <v>58.077644805104626</v>
      </c>
      <c r="M39" s="60"/>
    </row>
    <row r="40" spans="1:13" ht="20.25" customHeight="1">
      <c r="A40" s="1434">
        <v>7</v>
      </c>
      <c r="B40" s="1439">
        <v>3219</v>
      </c>
      <c r="C40" s="1436">
        <f t="shared" si="9"/>
        <v>6.9080039853869124</v>
      </c>
      <c r="D40" s="1437">
        <v>1950</v>
      </c>
      <c r="E40" s="1438">
        <f t="shared" si="6"/>
        <v>3.3386327503974522</v>
      </c>
      <c r="F40" s="1865">
        <v>871</v>
      </c>
      <c r="G40" s="1438">
        <f t="shared" si="7"/>
        <v>8.333333333333325</v>
      </c>
      <c r="H40" s="17"/>
      <c r="I40" s="1447"/>
      <c r="J40" s="1440">
        <v>467.68</v>
      </c>
      <c r="K40" s="1441">
        <v>15.086451612903225</v>
      </c>
      <c r="L40" s="1438">
        <f t="shared" si="8"/>
        <v>27.406511440378999</v>
      </c>
      <c r="M40" s="60"/>
    </row>
    <row r="41" spans="1:13" ht="19.5" customHeight="1">
      <c r="A41" s="1007">
        <v>8</v>
      </c>
      <c r="B41" s="1403">
        <v>3158</v>
      </c>
      <c r="C41" s="1443">
        <f t="shared" si="9"/>
        <v>15.847395451210566</v>
      </c>
      <c r="D41" s="1444">
        <v>1947</v>
      </c>
      <c r="E41" s="1404">
        <f t="shared" si="6"/>
        <v>11.575931232091685</v>
      </c>
      <c r="F41" s="1403">
        <v>881</v>
      </c>
      <c r="G41" s="1404">
        <f t="shared" si="7"/>
        <v>20.519835841313274</v>
      </c>
      <c r="H41" s="17"/>
      <c r="I41" s="1447"/>
      <c r="J41" s="1445">
        <v>517.98400000000004</v>
      </c>
      <c r="K41" s="1446">
        <v>16.70916129032258</v>
      </c>
      <c r="L41" s="1404">
        <f t="shared" si="8"/>
        <v>67.081372432012245</v>
      </c>
      <c r="M41" s="60"/>
    </row>
    <row r="42" spans="1:13" ht="20.25" customHeight="1">
      <c r="A42" s="1007">
        <v>9</v>
      </c>
      <c r="B42" s="1403">
        <v>3123</v>
      </c>
      <c r="C42" s="1443">
        <f t="shared" si="9"/>
        <v>11.975618501254925</v>
      </c>
      <c r="D42" s="1444">
        <v>1886</v>
      </c>
      <c r="E42" s="1404">
        <f t="shared" si="6"/>
        <v>6.1339335959482266</v>
      </c>
      <c r="F42" s="2061">
        <v>853</v>
      </c>
      <c r="G42" s="1404">
        <f t="shared" si="7"/>
        <v>21.16477272727273</v>
      </c>
      <c r="H42" s="17"/>
      <c r="I42" s="1447"/>
      <c r="J42" s="1445">
        <v>431.20699999999999</v>
      </c>
      <c r="K42" s="1446">
        <v>14.373566666666667</v>
      </c>
      <c r="L42" s="1404">
        <f t="shared" si="8"/>
        <v>60.416883677326247</v>
      </c>
      <c r="M42" s="60"/>
    </row>
    <row r="43" spans="1:13" ht="20.25" customHeight="1">
      <c r="A43" s="1434">
        <v>10</v>
      </c>
      <c r="B43" s="1439">
        <v>3346</v>
      </c>
      <c r="C43" s="1436">
        <f t="shared" si="9"/>
        <v>8.0400387471746946</v>
      </c>
      <c r="D43" s="1437">
        <v>2005</v>
      </c>
      <c r="E43" s="1438">
        <f t="shared" si="6"/>
        <v>5.3046218487394992</v>
      </c>
      <c r="F43" s="1865">
        <v>877</v>
      </c>
      <c r="G43" s="1438">
        <f t="shared" si="7"/>
        <v>11.15335868187579</v>
      </c>
      <c r="H43" s="17"/>
      <c r="I43" s="1447"/>
      <c r="J43" s="1440">
        <v>536.13800000000003</v>
      </c>
      <c r="K43" s="1441">
        <v>17.294774193548388</v>
      </c>
      <c r="L43" s="1438">
        <f t="shared" si="8"/>
        <v>32.811636853669853</v>
      </c>
      <c r="M43" s="60"/>
    </row>
    <row r="44" spans="1:13" ht="19.5" customHeight="1">
      <c r="A44" s="1007">
        <v>11</v>
      </c>
      <c r="B44" s="1403">
        <v>3251</v>
      </c>
      <c r="C44" s="1443">
        <f t="shared" si="9"/>
        <v>3.9322250639386214</v>
      </c>
      <c r="D44" s="1444">
        <v>1970</v>
      </c>
      <c r="E44" s="1404">
        <f t="shared" si="6"/>
        <v>1.025641025641022</v>
      </c>
      <c r="F44" s="1403">
        <v>902</v>
      </c>
      <c r="G44" s="1404">
        <f t="shared" si="7"/>
        <v>-0.44150110375276164</v>
      </c>
      <c r="H44" s="17"/>
      <c r="I44" s="1447"/>
      <c r="J44" s="1445">
        <v>534.38099999999997</v>
      </c>
      <c r="K44" s="1446">
        <v>17.8127</v>
      </c>
      <c r="L44" s="1404">
        <f t="shared" si="8"/>
        <v>16.685736495722381</v>
      </c>
      <c r="M44" s="60"/>
    </row>
    <row r="45" spans="1:13" ht="20.25" customHeight="1">
      <c r="A45" s="1007">
        <v>12</v>
      </c>
      <c r="B45" s="1403">
        <v>3066</v>
      </c>
      <c r="C45" s="1443">
        <f t="shared" si="9"/>
        <v>1.8266356692128838</v>
      </c>
      <c r="D45" s="1444">
        <v>1914</v>
      </c>
      <c r="E45" s="1404">
        <f t="shared" si="6"/>
        <v>0.89615181866105065</v>
      </c>
      <c r="F45" s="2061">
        <v>906</v>
      </c>
      <c r="G45" s="1404">
        <f t="shared" si="7"/>
        <v>2.3728813559322104</v>
      </c>
      <c r="H45" s="17"/>
      <c r="I45" s="1447"/>
      <c r="J45" s="1445">
        <v>533.92399999999998</v>
      </c>
      <c r="K45" s="1446">
        <v>17.223354838709678</v>
      </c>
      <c r="L45" s="1404">
        <f t="shared" si="8"/>
        <v>7.8176935037660877</v>
      </c>
      <c r="M45" s="60"/>
    </row>
    <row r="46" spans="1:13" ht="20.25" customHeight="1">
      <c r="A46" s="1434" t="s">
        <v>455</v>
      </c>
      <c r="B46" s="1439">
        <v>3156</v>
      </c>
      <c r="C46" s="1436">
        <f t="shared" si="9"/>
        <v>7.7868852459016313</v>
      </c>
      <c r="D46" s="1437">
        <v>1944</v>
      </c>
      <c r="E46" s="1438">
        <f t="shared" si="6"/>
        <v>7.8202995008319398</v>
      </c>
      <c r="F46" s="1865">
        <v>848</v>
      </c>
      <c r="G46" s="1438">
        <f t="shared" si="7"/>
        <v>9.2783505154639059</v>
      </c>
      <c r="H46" s="17"/>
      <c r="I46" s="1447"/>
      <c r="J46" s="1440">
        <v>482.94</v>
      </c>
      <c r="K46" s="1441">
        <v>15.578709677419354</v>
      </c>
      <c r="L46" s="1438">
        <f t="shared" si="8"/>
        <v>30.746947505211565</v>
      </c>
      <c r="M46" s="60"/>
    </row>
    <row r="47" spans="1:13" ht="19.5" customHeight="1">
      <c r="A47" s="1007">
        <v>2</v>
      </c>
      <c r="B47" s="1403">
        <v>2633</v>
      </c>
      <c r="C47" s="1443">
        <f t="shared" si="9"/>
        <v>21.785383903792788</v>
      </c>
      <c r="D47" s="1444">
        <v>1811</v>
      </c>
      <c r="E47" s="1404">
        <f t="shared" si="6"/>
        <v>14.620253164556951</v>
      </c>
      <c r="F47" s="1403">
        <v>814</v>
      </c>
      <c r="G47" s="1404">
        <f t="shared" si="7"/>
        <v>31.078904991948477</v>
      </c>
      <c r="H47" s="17"/>
      <c r="I47" s="1447"/>
      <c r="J47" s="1445">
        <v>441.48200000000003</v>
      </c>
      <c r="K47" s="1446">
        <v>15.767214285714287</v>
      </c>
      <c r="L47" s="1404">
        <f t="shared" si="8"/>
        <v>79.833397828876357</v>
      </c>
      <c r="M47" s="60"/>
    </row>
    <row r="48" spans="1:13" ht="20.25" customHeight="1">
      <c r="A48" s="1007">
        <v>3</v>
      </c>
      <c r="B48" s="1403">
        <v>3030</v>
      </c>
      <c r="C48" s="1443">
        <f t="shared" si="9"/>
        <v>16.763005780346816</v>
      </c>
      <c r="D48" s="1444">
        <v>1951</v>
      </c>
      <c r="E48" s="1404">
        <f t="shared" si="6"/>
        <v>9.9774520856820814</v>
      </c>
      <c r="F48" s="2061">
        <v>969</v>
      </c>
      <c r="G48" s="1404">
        <f t="shared" si="7"/>
        <v>20.522388059701502</v>
      </c>
      <c r="H48" s="17"/>
      <c r="I48" s="1447"/>
      <c r="J48" s="1445">
        <v>604.548</v>
      </c>
      <c r="K48" s="1446">
        <v>19.501548387096776</v>
      </c>
      <c r="L48" s="1404">
        <f t="shared" si="8"/>
        <v>50.867701153441104</v>
      </c>
      <c r="M48" s="60"/>
    </row>
    <row r="49" spans="1:13" ht="20.25" customHeight="1">
      <c r="A49" s="1434">
        <v>4</v>
      </c>
      <c r="B49" s="1439">
        <v>3459</v>
      </c>
      <c r="C49" s="1436">
        <f t="shared" si="9"/>
        <v>8.2629107981220695</v>
      </c>
      <c r="D49" s="1437">
        <v>2117</v>
      </c>
      <c r="E49" s="1438">
        <f t="shared" si="6"/>
        <v>6.9732187973724047</v>
      </c>
      <c r="F49" s="1809">
        <v>948</v>
      </c>
      <c r="G49" s="1438">
        <f t="shared" si="7"/>
        <v>13.669064748201443</v>
      </c>
      <c r="H49" s="17"/>
      <c r="I49" s="1447"/>
      <c r="J49" s="1440">
        <v>536.66999999999996</v>
      </c>
      <c r="K49" s="1441">
        <v>17.888999999999999</v>
      </c>
      <c r="L49" s="1438">
        <f t="shared" si="8"/>
        <v>26.310363818660232</v>
      </c>
      <c r="M49" s="60"/>
    </row>
    <row r="50" spans="1:13" ht="19.5" customHeight="1">
      <c r="A50" s="1007">
        <v>5</v>
      </c>
      <c r="B50" s="1403">
        <v>3665</v>
      </c>
      <c r="C50" s="1443">
        <f t="shared" si="9"/>
        <v>8.3678296865759894</v>
      </c>
      <c r="D50" s="1444">
        <v>2156</v>
      </c>
      <c r="E50" s="1404">
        <f t="shared" si="6"/>
        <v>5.841924398625431</v>
      </c>
      <c r="F50" s="2061">
        <v>1001</v>
      </c>
      <c r="G50" s="1404">
        <f t="shared" si="7"/>
        <v>12.345679012345689</v>
      </c>
      <c r="H50" s="17"/>
      <c r="I50" s="1447"/>
      <c r="J50" s="1445">
        <v>611.81299999999999</v>
      </c>
      <c r="K50" s="1446">
        <v>19.73590322580645</v>
      </c>
      <c r="L50" s="1404">
        <f t="shared" si="8"/>
        <v>25.347628423271786</v>
      </c>
      <c r="M50" s="60"/>
    </row>
    <row r="51" spans="1:13" ht="20.25" customHeight="1">
      <c r="A51" s="1007">
        <v>6</v>
      </c>
      <c r="B51" s="1403">
        <v>3344</v>
      </c>
      <c r="C51" s="1443">
        <f t="shared" si="9"/>
        <v>3.4653465346534684</v>
      </c>
      <c r="D51" s="1444">
        <v>2113</v>
      </c>
      <c r="E51" s="1404">
        <f t="shared" si="6"/>
        <v>5.7028514257128515</v>
      </c>
      <c r="F51" s="2548">
        <v>969</v>
      </c>
      <c r="G51" s="1404">
        <f t="shared" si="7"/>
        <v>12.023121387283231</v>
      </c>
      <c r="H51" s="17"/>
      <c r="I51" s="1447"/>
      <c r="J51" s="1445">
        <v>510.30700000000002</v>
      </c>
      <c r="K51" s="1446">
        <v>17.010233333333336</v>
      </c>
      <c r="L51" s="1404">
        <f t="shared" si="8"/>
        <v>14.9469534857529</v>
      </c>
      <c r="M51" s="60"/>
    </row>
    <row r="52" spans="1:13" ht="20.25" customHeight="1">
      <c r="A52" s="1434">
        <v>7</v>
      </c>
      <c r="B52" s="1439">
        <v>3409</v>
      </c>
      <c r="C52" s="1436">
        <f t="shared" si="9"/>
        <v>5.9024541783162521</v>
      </c>
      <c r="D52" s="1437">
        <v>2077</v>
      </c>
      <c r="E52" s="1438">
        <f t="shared" si="6"/>
        <v>6.5128205128205163</v>
      </c>
      <c r="F52" s="1809">
        <v>969</v>
      </c>
      <c r="G52" s="1438">
        <f t="shared" si="7"/>
        <v>11.25143513203215</v>
      </c>
      <c r="H52" s="17"/>
      <c r="I52" s="1447"/>
      <c r="J52" s="1440">
        <v>545.68200000000002</v>
      </c>
      <c r="K52" s="1441">
        <v>17.602645161290322</v>
      </c>
      <c r="L52" s="1438">
        <f t="shared" si="8"/>
        <v>16.678498118371543</v>
      </c>
      <c r="M52" s="60"/>
    </row>
    <row r="53" spans="1:13" ht="19.5" customHeight="1">
      <c r="A53" s="1007">
        <v>8</v>
      </c>
      <c r="B53" s="1403">
        <v>3470</v>
      </c>
      <c r="C53" s="1443">
        <f t="shared" si="9"/>
        <v>9.8796706776440821</v>
      </c>
      <c r="D53" s="1444">
        <v>2137</v>
      </c>
      <c r="E53" s="1404">
        <f t="shared" si="6"/>
        <v>9.7586029789419548</v>
      </c>
      <c r="F53" s="2548">
        <v>1084</v>
      </c>
      <c r="G53" s="1404">
        <f t="shared" si="7"/>
        <v>23.041997729852447</v>
      </c>
      <c r="H53" s="17"/>
      <c r="I53" s="1447"/>
      <c r="J53" s="1445">
        <v>677.88</v>
      </c>
      <c r="K53" s="1446">
        <v>21.867096774193548</v>
      </c>
      <c r="L53" s="1404">
        <f t="shared" si="8"/>
        <v>30.868907147711113</v>
      </c>
      <c r="M53" s="60"/>
    </row>
    <row r="54" spans="1:13" ht="20.25" customHeight="1" thickBot="1">
      <c r="A54" s="1007">
        <v>9</v>
      </c>
      <c r="B54" s="1403">
        <v>3368</v>
      </c>
      <c r="C54" s="1443">
        <f t="shared" si="9"/>
        <v>7.8450208133205246</v>
      </c>
      <c r="D54" s="1444">
        <v>2093</v>
      </c>
      <c r="E54" s="1404">
        <f t="shared" si="6"/>
        <v>10.975609756097571</v>
      </c>
      <c r="F54" s="2094">
        <v>1047</v>
      </c>
      <c r="G54" s="1404">
        <f t="shared" si="7"/>
        <v>22.743259085580302</v>
      </c>
      <c r="H54" s="17"/>
      <c r="I54" s="1447"/>
      <c r="J54" s="1445">
        <v>549.78800000000001</v>
      </c>
      <c r="K54" s="1446">
        <v>18.326266666666665</v>
      </c>
      <c r="L54" s="1404">
        <f t="shared" si="8"/>
        <v>27.499785485857142</v>
      </c>
      <c r="M54" s="60"/>
    </row>
    <row r="55" spans="1:13" ht="19.5" customHeight="1" thickBot="1">
      <c r="A55" s="1003" t="s">
        <v>389</v>
      </c>
      <c r="B55" s="100" t="s">
        <v>100</v>
      </c>
      <c r="C55" s="1004"/>
      <c r="D55" s="1005"/>
      <c r="E55" s="1005"/>
      <c r="F55" s="1005"/>
      <c r="G55" s="1452"/>
      <c r="H55" s="16"/>
      <c r="I55" s="16"/>
      <c r="J55" s="101" t="s">
        <v>401</v>
      </c>
      <c r="K55" s="1453"/>
      <c r="L55" s="1454"/>
    </row>
    <row r="56" spans="1:13">
      <c r="A56" s="16"/>
    </row>
    <row r="59" spans="1:13">
      <c r="D59"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0866141732283472" right="0.70866141732283472" top="0.74803149606299213" bottom="0.74803149606299213" header="0.31496062992125984" footer="0.31496062992125984"/>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C107"/>
  <sheetViews>
    <sheetView workbookViewId="0">
      <selection activeCell="G10" sqref="G10"/>
    </sheetView>
  </sheetViews>
  <sheetFormatPr defaultColWidth="9" defaultRowHeight="13.2"/>
  <cols>
    <col min="1" max="1" width="12.6640625" style="74" customWidth="1"/>
    <col min="2" max="11" width="15.6640625" style="74" customWidth="1"/>
    <col min="12" max="12" width="7.21875" style="74" customWidth="1"/>
    <col min="13" max="13" width="11.44140625" style="1238" customWidth="1"/>
    <col min="14" max="14" width="11.33203125" style="74" bestFit="1" customWidth="1"/>
    <col min="15" max="16" width="11.33203125" style="18" bestFit="1" customWidth="1"/>
    <col min="17" max="17" width="14.6640625" style="18" bestFit="1" customWidth="1"/>
    <col min="18" max="18" width="8.44140625" style="18" customWidth="1"/>
    <col min="19" max="19" width="4.44140625" style="18" customWidth="1"/>
    <col min="20" max="22" width="5.88671875" style="18" customWidth="1"/>
    <col min="23" max="23" width="5.33203125" style="18" customWidth="1"/>
    <col min="24" max="24" width="5.109375" style="18" customWidth="1"/>
    <col min="25" max="27" width="6.88671875" style="18" customWidth="1"/>
    <col min="28" max="28" width="4.33203125" style="18" customWidth="1"/>
    <col min="29" max="31" width="6.77734375" style="18" customWidth="1"/>
    <col min="32" max="16384" width="9" style="18"/>
  </cols>
  <sheetData>
    <row r="1" spans="1:29" s="1354" customFormat="1" ht="16.5" customHeight="1">
      <c r="A1" s="1351"/>
      <c r="B1" s="1351"/>
      <c r="C1" s="1351"/>
      <c r="D1" s="1352"/>
      <c r="E1" s="1352"/>
      <c r="F1" s="1352"/>
      <c r="G1" s="1352"/>
      <c r="H1" s="1352"/>
      <c r="I1" s="1352"/>
      <c r="J1" s="1352"/>
      <c r="K1" s="1352"/>
      <c r="L1" s="1352"/>
      <c r="M1" s="1353"/>
      <c r="N1" s="1352"/>
    </row>
    <row r="2" spans="1:29" s="1354" customFormat="1" ht="16.5" customHeight="1">
      <c r="A2" s="1351" t="s">
        <v>307</v>
      </c>
      <c r="B2" s="1351"/>
      <c r="C2" s="1351"/>
      <c r="D2" s="1352"/>
      <c r="E2" s="1352"/>
      <c r="F2" s="1352"/>
      <c r="G2" s="1352"/>
      <c r="H2" s="1352"/>
      <c r="I2" s="1352"/>
      <c r="J2" s="1352"/>
      <c r="K2" s="1352"/>
      <c r="L2" s="1352"/>
      <c r="M2" s="1353"/>
      <c r="N2" s="1352"/>
    </row>
    <row r="3" spans="1:29" s="1354" customFormat="1" ht="16.5" customHeight="1" thickBot="1">
      <c r="A3" s="1355" t="s">
        <v>343</v>
      </c>
      <c r="B3" s="1356"/>
      <c r="C3" s="1356"/>
      <c r="D3" s="1356"/>
      <c r="E3" s="1356"/>
      <c r="F3" s="1356"/>
      <c r="G3" s="1356"/>
      <c r="H3" s="1356"/>
      <c r="I3" s="1356"/>
      <c r="K3" s="1357" t="s">
        <v>344</v>
      </c>
      <c r="L3" s="1358"/>
      <c r="M3" s="1358"/>
      <c r="N3" s="1358"/>
    </row>
    <row r="4" spans="1:29" ht="16.5" customHeight="1">
      <c r="A4" s="1632"/>
      <c r="B4" s="2769" t="s">
        <v>110</v>
      </c>
      <c r="C4" s="2770"/>
      <c r="D4" s="2771" t="s">
        <v>112</v>
      </c>
      <c r="E4" s="2770"/>
      <c r="F4" s="2771" t="s">
        <v>33</v>
      </c>
      <c r="G4" s="2772"/>
      <c r="H4" s="2771" t="s">
        <v>34</v>
      </c>
      <c r="I4" s="2770"/>
      <c r="J4" s="2772" t="s">
        <v>310</v>
      </c>
      <c r="K4" s="2773"/>
      <c r="L4" s="103"/>
      <c r="M4" s="921"/>
      <c r="N4" s="103"/>
      <c r="O4" s="3"/>
      <c r="P4" s="3"/>
      <c r="Q4" s="3"/>
      <c r="R4" s="3"/>
      <c r="S4" s="3"/>
      <c r="T4" s="3"/>
      <c r="U4" s="3"/>
      <c r="V4" s="3"/>
      <c r="W4" s="3"/>
      <c r="X4" s="3"/>
      <c r="Y4" s="3"/>
      <c r="Z4" s="3"/>
      <c r="AA4" s="3"/>
      <c r="AB4" s="3"/>
      <c r="AC4" s="3"/>
    </row>
    <row r="5" spans="1:29" ht="13.8" thickBot="1">
      <c r="A5" s="1257"/>
      <c r="B5" s="1258" t="s">
        <v>97</v>
      </c>
      <c r="C5" s="1253" t="s">
        <v>3</v>
      </c>
      <c r="D5" s="1254" t="s">
        <v>345</v>
      </c>
      <c r="E5" s="1253" t="s">
        <v>3</v>
      </c>
      <c r="F5" s="1254" t="s">
        <v>345</v>
      </c>
      <c r="G5" s="1253" t="s">
        <v>3</v>
      </c>
      <c r="H5" s="1254" t="s">
        <v>345</v>
      </c>
      <c r="I5" s="1253" t="s">
        <v>3</v>
      </c>
      <c r="J5" s="1259" t="s">
        <v>345</v>
      </c>
      <c r="K5" s="1260" t="s">
        <v>3</v>
      </c>
      <c r="L5" s="115"/>
      <c r="M5" s="1239"/>
      <c r="N5" s="115"/>
      <c r="O5" s="3"/>
      <c r="P5" s="3"/>
      <c r="Q5" s="3"/>
      <c r="R5" s="3"/>
      <c r="S5" s="3"/>
      <c r="T5" s="3"/>
      <c r="U5" s="3"/>
      <c r="V5" s="3"/>
      <c r="W5" s="3"/>
      <c r="X5" s="3"/>
      <c r="Y5" s="3"/>
      <c r="Z5" s="3"/>
      <c r="AA5" s="3"/>
      <c r="AB5" s="3"/>
      <c r="AC5" s="3"/>
    </row>
    <row r="6" spans="1:29" hidden="1">
      <c r="A6" s="1716" t="s">
        <v>441</v>
      </c>
      <c r="B6" s="1633">
        <f>SUM(B12:B23)</f>
        <v>234910</v>
      </c>
      <c r="C6" s="1250">
        <v>-7.8</v>
      </c>
      <c r="D6" s="1251">
        <f>SUM(D12:D23)</f>
        <v>39630</v>
      </c>
      <c r="E6" s="1250">
        <v>-5.2</v>
      </c>
      <c r="F6" s="1255">
        <f>SUM(F12:F23)</f>
        <v>21134</v>
      </c>
      <c r="G6" s="1250">
        <v>-7.9</v>
      </c>
      <c r="H6" s="1251">
        <f>SUM(H12:H23)</f>
        <v>246161</v>
      </c>
      <c r="I6" s="1250">
        <v>-4.3106022896963641</v>
      </c>
      <c r="J6" s="1251">
        <f t="shared" ref="J6:J7" si="0">B6+D6+F6+H6</f>
        <v>541835</v>
      </c>
      <c r="K6" s="1247">
        <v>-8</v>
      </c>
      <c r="L6" s="909"/>
      <c r="M6" s="909"/>
      <c r="N6" s="909"/>
      <c r="O6" s="909"/>
      <c r="P6" s="909"/>
      <c r="Q6" s="909"/>
      <c r="R6" s="909"/>
      <c r="S6" s="3"/>
      <c r="T6" s="3"/>
      <c r="U6" s="3"/>
      <c r="V6" s="3"/>
      <c r="W6" s="3"/>
      <c r="X6" s="3"/>
      <c r="Y6" s="3"/>
      <c r="Z6" s="3"/>
      <c r="AA6" s="3"/>
      <c r="AB6" s="3"/>
      <c r="AC6" s="3"/>
    </row>
    <row r="7" spans="1:29" ht="15" hidden="1" customHeight="1">
      <c r="A7" s="2347" t="s">
        <v>440</v>
      </c>
      <c r="B7" s="2348">
        <f>SUM(B24:B35)</f>
        <v>243242</v>
      </c>
      <c r="C7" s="2349">
        <f t="shared" ref="C7" si="1">(B7/B6-1)*100</f>
        <v>3.5468902984121531</v>
      </c>
      <c r="D7" s="2350">
        <f>SUM(D24:D35)</f>
        <v>40697</v>
      </c>
      <c r="E7" s="2349">
        <f t="shared" ref="E7" si="2">(D7/D6-1)*100</f>
        <v>2.6924047438809051</v>
      </c>
      <c r="F7" s="2351">
        <f>SUM(F24:F35)</f>
        <v>22285</v>
      </c>
      <c r="G7" s="2349">
        <f t="shared" ref="G7" si="3">(F7/F6-1)*100</f>
        <v>5.4462004353174942</v>
      </c>
      <c r="H7" s="2350">
        <f>SUM(H24:H35)</f>
        <v>249608</v>
      </c>
      <c r="I7" s="2349">
        <f t="shared" ref="I7" si="4">(H7/H6-1)*100</f>
        <v>1.4003030536924976</v>
      </c>
      <c r="J7" s="2350">
        <f t="shared" si="0"/>
        <v>555832</v>
      </c>
      <c r="K7" s="2352">
        <f t="shared" ref="K7" si="5">(J7/J6-1)*100</f>
        <v>2.5832587411296792</v>
      </c>
      <c r="L7" s="909"/>
      <c r="M7" s="909"/>
      <c r="N7" s="909"/>
      <c r="O7" s="909"/>
      <c r="P7" s="909"/>
      <c r="Q7" s="909"/>
      <c r="R7" s="909"/>
      <c r="S7" s="3"/>
      <c r="T7" s="3"/>
      <c r="U7" s="3"/>
      <c r="V7" s="3"/>
      <c r="W7" s="3"/>
      <c r="X7" s="3"/>
      <c r="Y7" s="3"/>
      <c r="Z7" s="3"/>
      <c r="AA7" s="3"/>
      <c r="AB7" s="3"/>
      <c r="AC7" s="3"/>
    </row>
    <row r="8" spans="1:29" ht="15" hidden="1" customHeight="1" thickBot="1">
      <c r="A8" s="1939" t="s">
        <v>454</v>
      </c>
      <c r="B8" s="1940">
        <f>SUM(B36:B47)</f>
        <v>242779</v>
      </c>
      <c r="C8" s="2353">
        <f t="shared" ref="C8" si="6">(B8/B7-1)*100</f>
        <v>-0.19034541732102506</v>
      </c>
      <c r="D8" s="1941">
        <f>SUM(D36:D47)</f>
        <v>38694</v>
      </c>
      <c r="E8" s="2353">
        <f t="shared" ref="E8" si="7">(D8/D7-1)*100</f>
        <v>-4.9217387030985105</v>
      </c>
      <c r="F8" s="1942">
        <f>SUM(F36:F47)</f>
        <v>21944</v>
      </c>
      <c r="G8" s="2353">
        <f t="shared" ref="G8" si="8">(F8/F7-1)*100</f>
        <v>-1.5301772492708143</v>
      </c>
      <c r="H8" s="1941">
        <f>SUM(H36:H47)</f>
        <v>250590</v>
      </c>
      <c r="I8" s="2353">
        <f t="shared" ref="I8" si="9">(H8/H7-1)*100</f>
        <v>0.39341687766418776</v>
      </c>
      <c r="J8" s="1941">
        <f t="shared" ref="J8" si="10">B8+D8+F8+H8</f>
        <v>554007</v>
      </c>
      <c r="K8" s="1943">
        <f t="shared" ref="K8" si="11">(J8/J7-1)*100</f>
        <v>-0.32833661969803307</v>
      </c>
      <c r="L8" s="909"/>
      <c r="M8" s="909"/>
      <c r="N8" s="909"/>
      <c r="O8" s="909"/>
      <c r="P8" s="909"/>
      <c r="Q8" s="909"/>
      <c r="R8" s="909"/>
      <c r="S8" s="3"/>
      <c r="T8" s="3"/>
      <c r="U8" s="3"/>
      <c r="V8" s="3"/>
      <c r="W8" s="3"/>
      <c r="X8" s="3"/>
      <c r="Y8" s="3"/>
      <c r="Z8" s="3"/>
      <c r="AA8" s="3"/>
      <c r="AB8" s="3"/>
      <c r="AC8" s="3"/>
    </row>
    <row r="9" spans="1:29" ht="12" hidden="1" customHeight="1" thickTop="1">
      <c r="A9" s="1262">
        <v>1</v>
      </c>
      <c r="B9" s="2252">
        <v>19825</v>
      </c>
      <c r="C9" s="2253">
        <v>-4.6645828324116341</v>
      </c>
      <c r="D9" s="911">
        <v>3148</v>
      </c>
      <c r="E9" s="2253">
        <v>-24.922489864059148</v>
      </c>
      <c r="F9" s="2254">
        <v>1521</v>
      </c>
      <c r="G9" s="2253">
        <v>-10.318396226415095</v>
      </c>
      <c r="H9" s="911">
        <v>19224</v>
      </c>
      <c r="I9" s="2253">
        <v>-4.3106022896963641</v>
      </c>
      <c r="J9" s="911">
        <f t="shared" ref="J9:J44" si="12">B9+D9+F9+H9</f>
        <v>43718</v>
      </c>
      <c r="K9" s="912">
        <v>-9.2931095296387767</v>
      </c>
      <c r="L9" s="909"/>
      <c r="M9" s="909"/>
      <c r="N9" s="909"/>
      <c r="O9" s="909"/>
      <c r="P9" s="909"/>
      <c r="Q9" s="909"/>
      <c r="R9" s="909"/>
      <c r="S9" s="3"/>
      <c r="T9" s="3"/>
      <c r="U9" s="3"/>
      <c r="V9" s="3"/>
      <c r="W9" s="3"/>
      <c r="X9" s="3"/>
      <c r="Y9" s="3"/>
      <c r="Z9" s="3"/>
      <c r="AA9" s="3"/>
      <c r="AB9" s="3"/>
      <c r="AC9" s="3"/>
    </row>
    <row r="10" spans="1:29" ht="12" hidden="1" customHeight="1">
      <c r="A10" s="1262">
        <v>2</v>
      </c>
      <c r="B10" s="2255">
        <v>19689</v>
      </c>
      <c r="C10" s="2256">
        <v>-5.9517554334845961</v>
      </c>
      <c r="D10" s="1634">
        <v>3250</v>
      </c>
      <c r="E10" s="1635">
        <v>0.12322858903266454</v>
      </c>
      <c r="F10" s="1636">
        <v>1791</v>
      </c>
      <c r="G10" s="1635">
        <v>1.1293054771315703</v>
      </c>
      <c r="H10" s="1634">
        <v>19757</v>
      </c>
      <c r="I10" s="1635">
        <v>-2.3670685906305611</v>
      </c>
      <c r="J10" s="1634">
        <f t="shared" si="12"/>
        <v>44487</v>
      </c>
      <c r="K10" s="1241">
        <v>-6.7847040335254016</v>
      </c>
      <c r="L10" s="909"/>
      <c r="M10" s="909"/>
      <c r="N10" s="909"/>
      <c r="O10" s="909"/>
      <c r="P10" s="909"/>
      <c r="Q10" s="909"/>
      <c r="R10" s="909"/>
      <c r="S10" s="3"/>
      <c r="T10" s="3"/>
      <c r="U10" s="3"/>
      <c r="V10" s="3"/>
      <c r="W10" s="3"/>
      <c r="X10" s="3"/>
      <c r="Y10" s="3"/>
      <c r="Z10" s="3"/>
      <c r="AA10" s="3"/>
      <c r="AB10" s="3"/>
      <c r="AC10" s="3"/>
    </row>
    <row r="11" spans="1:29" ht="12" hidden="1" customHeight="1">
      <c r="A11" s="1262">
        <v>3</v>
      </c>
      <c r="B11" s="2257">
        <v>22355</v>
      </c>
      <c r="C11" s="1635">
        <v>-2.6985854189336189</v>
      </c>
      <c r="D11" s="1634">
        <v>3787</v>
      </c>
      <c r="E11" s="1635">
        <v>1.283765712757412</v>
      </c>
      <c r="F11" s="1636">
        <v>2050</v>
      </c>
      <c r="G11" s="1635">
        <v>4.8804294777937685E-2</v>
      </c>
      <c r="H11" s="1634">
        <v>22707</v>
      </c>
      <c r="I11" s="1635">
        <v>0.26493575307988682</v>
      </c>
      <c r="J11" s="1634">
        <f t="shared" si="12"/>
        <v>50899</v>
      </c>
      <c r="K11" s="1241">
        <v>-4.0510481073744558</v>
      </c>
      <c r="L11" s="909"/>
      <c r="M11" s="909"/>
      <c r="N11" s="909"/>
      <c r="O11" s="909"/>
      <c r="P11" s="909"/>
      <c r="Q11" s="909"/>
      <c r="R11" s="909"/>
      <c r="S11" s="3"/>
      <c r="T11" s="3"/>
      <c r="U11" s="3"/>
      <c r="V11" s="3"/>
      <c r="W11" s="3"/>
      <c r="X11" s="3"/>
      <c r="Y11" s="3"/>
      <c r="Z11" s="3"/>
      <c r="AA11" s="3"/>
      <c r="AB11" s="3"/>
      <c r="AC11" s="3"/>
    </row>
    <row r="12" spans="1:29" ht="12" hidden="1" customHeight="1">
      <c r="A12" s="1263" t="s">
        <v>424</v>
      </c>
      <c r="B12" s="1243">
        <v>19990</v>
      </c>
      <c r="C12" s="1637">
        <v>-10.084562792371354</v>
      </c>
      <c r="D12" s="1252">
        <v>3318</v>
      </c>
      <c r="E12" s="1637">
        <v>-4.6003450258769396</v>
      </c>
      <c r="F12" s="1256">
        <v>1856</v>
      </c>
      <c r="G12" s="1637">
        <v>-7.1999999999999957</v>
      </c>
      <c r="H12" s="1252">
        <v>19822</v>
      </c>
      <c r="I12" s="1637">
        <v>-11.46149723065928</v>
      </c>
      <c r="J12" s="1252">
        <f t="shared" si="12"/>
        <v>44986</v>
      </c>
      <c r="K12" s="1264">
        <v>-12.819519001569734</v>
      </c>
      <c r="L12" s="909"/>
      <c r="M12" s="909"/>
      <c r="N12" s="909"/>
      <c r="O12" s="909"/>
      <c r="P12" s="909"/>
      <c r="Q12" s="909"/>
      <c r="R12" s="909"/>
      <c r="S12" s="3"/>
      <c r="T12" s="3"/>
      <c r="U12" s="3"/>
      <c r="V12" s="3"/>
      <c r="W12" s="3"/>
      <c r="X12" s="3"/>
      <c r="Y12" s="3"/>
      <c r="Z12" s="3"/>
      <c r="AA12" s="3"/>
      <c r="AB12" s="3"/>
      <c r="AC12" s="3"/>
    </row>
    <row r="13" spans="1:29" ht="12" hidden="1" customHeight="1">
      <c r="A13" s="1262">
        <v>5</v>
      </c>
      <c r="B13" s="1638">
        <v>16287</v>
      </c>
      <c r="C13" s="1635">
        <v>-23.55315653602441</v>
      </c>
      <c r="D13" s="1634">
        <v>2971</v>
      </c>
      <c r="E13" s="1635">
        <v>-13.533178114086141</v>
      </c>
      <c r="F13" s="1636">
        <v>1516</v>
      </c>
      <c r="G13" s="1635">
        <v>-12.923607122343483</v>
      </c>
      <c r="H13" s="1634">
        <v>18372</v>
      </c>
      <c r="I13" s="1635">
        <v>-14.445375803297011</v>
      </c>
      <c r="J13" s="1634">
        <f t="shared" si="12"/>
        <v>39146</v>
      </c>
      <c r="K13" s="1241">
        <v>-20.594738229984376</v>
      </c>
      <c r="L13" s="909"/>
      <c r="M13" s="909"/>
      <c r="N13" s="909"/>
      <c r="O13" s="909"/>
      <c r="P13" s="909"/>
      <c r="Q13" s="909"/>
      <c r="R13" s="909"/>
      <c r="S13" s="3"/>
      <c r="T13" s="3"/>
      <c r="U13" s="3"/>
      <c r="V13" s="3"/>
      <c r="W13" s="3"/>
      <c r="X13" s="3"/>
      <c r="Y13" s="3"/>
      <c r="Z13" s="3"/>
      <c r="AA13" s="3"/>
      <c r="AB13" s="3"/>
      <c r="AC13" s="3"/>
    </row>
    <row r="14" spans="1:29" ht="12" hidden="1" customHeight="1">
      <c r="A14" s="1262">
        <v>6</v>
      </c>
      <c r="B14" s="1638">
        <v>17852</v>
      </c>
      <c r="C14" s="1635">
        <v>-9.4863864523652595</v>
      </c>
      <c r="D14" s="1634">
        <v>2987</v>
      </c>
      <c r="E14" s="1635">
        <v>-13.143355626635644</v>
      </c>
      <c r="F14" s="1636">
        <v>1540</v>
      </c>
      <c r="G14" s="1635">
        <v>-25.097276264591439</v>
      </c>
      <c r="H14" s="1634">
        <v>19962</v>
      </c>
      <c r="I14" s="1635">
        <v>-4.9428571428571377</v>
      </c>
      <c r="J14" s="1634">
        <f t="shared" si="12"/>
        <v>42341</v>
      </c>
      <c r="K14" s="1241">
        <v>-11.205016357688113</v>
      </c>
      <c r="L14" s="909"/>
      <c r="M14" s="909"/>
      <c r="N14" s="909"/>
      <c r="O14" s="909"/>
      <c r="P14" s="909"/>
      <c r="Q14" s="909"/>
      <c r="R14" s="909"/>
      <c r="S14" s="3"/>
      <c r="T14" s="3"/>
      <c r="U14" s="3"/>
      <c r="V14" s="3"/>
      <c r="W14" s="3"/>
      <c r="X14" s="3"/>
      <c r="Y14" s="3"/>
      <c r="Z14" s="3"/>
      <c r="AA14" s="3"/>
      <c r="AB14" s="3"/>
      <c r="AC14" s="3"/>
    </row>
    <row r="15" spans="1:29" ht="12" hidden="1" customHeight="1">
      <c r="A15" s="1263" t="s">
        <v>450</v>
      </c>
      <c r="B15" s="1243">
        <v>19191</v>
      </c>
      <c r="C15" s="1637">
        <v>-15.766141421235137</v>
      </c>
      <c r="D15" s="1252">
        <v>3387</v>
      </c>
      <c r="E15" s="1637">
        <v>-8.6323172376584818</v>
      </c>
      <c r="F15" s="1256">
        <v>1620</v>
      </c>
      <c r="G15" s="1637">
        <v>-22.190201729106629</v>
      </c>
      <c r="H15" s="1252">
        <v>21150</v>
      </c>
      <c r="I15" s="1637">
        <v>-4.7468924518104805</v>
      </c>
      <c r="J15" s="1252">
        <f t="shared" si="12"/>
        <v>45348</v>
      </c>
      <c r="K15" s="1264">
        <v>-13.275960986804359</v>
      </c>
      <c r="L15" s="909"/>
      <c r="M15" s="909"/>
      <c r="N15" s="909"/>
      <c r="O15" s="909"/>
      <c r="P15" s="909"/>
      <c r="Q15" s="909"/>
      <c r="R15" s="909"/>
      <c r="S15" s="3"/>
      <c r="T15" s="3"/>
      <c r="U15" s="3"/>
      <c r="V15" s="3"/>
      <c r="W15" s="3"/>
      <c r="X15" s="3"/>
      <c r="Y15" s="3"/>
      <c r="Z15" s="3"/>
      <c r="AA15" s="3"/>
      <c r="AB15" s="3"/>
      <c r="AC15" s="3"/>
    </row>
    <row r="16" spans="1:29" ht="12" hidden="1" customHeight="1">
      <c r="A16" s="1262">
        <v>8</v>
      </c>
      <c r="B16" s="1638">
        <v>17679</v>
      </c>
      <c r="C16" s="1635">
        <v>-13.647242709910612</v>
      </c>
      <c r="D16" s="1634">
        <v>3108</v>
      </c>
      <c r="E16" s="1635">
        <v>-9.1759205143191132</v>
      </c>
      <c r="F16" s="1636">
        <v>1587</v>
      </c>
      <c r="G16" s="1635">
        <v>-15.133689839572195</v>
      </c>
      <c r="H16" s="1634">
        <v>20442</v>
      </c>
      <c r="I16" s="1635">
        <v>4.8253935695605321</v>
      </c>
      <c r="J16" s="1634">
        <f t="shared" si="12"/>
        <v>42816</v>
      </c>
      <c r="K16" s="1241">
        <v>-8.0767744428700272</v>
      </c>
      <c r="L16" s="909"/>
      <c r="M16" s="909"/>
      <c r="N16" s="909"/>
      <c r="O16" s="909"/>
      <c r="P16" s="909"/>
      <c r="Q16" s="909"/>
      <c r="R16" s="909"/>
      <c r="S16" s="3"/>
      <c r="T16" s="3"/>
      <c r="U16" s="3"/>
      <c r="V16" s="3"/>
      <c r="W16" s="3"/>
      <c r="X16" s="3"/>
      <c r="Y16" s="3"/>
      <c r="Z16" s="3"/>
      <c r="AA16" s="3"/>
      <c r="AB16" s="3"/>
      <c r="AC16" s="3"/>
    </row>
    <row r="17" spans="1:29" ht="12" hidden="1" customHeight="1">
      <c r="A17" s="1262">
        <v>9</v>
      </c>
      <c r="B17" s="1638">
        <v>19821</v>
      </c>
      <c r="C17" s="1635">
        <v>-8.4860796897363695</v>
      </c>
      <c r="D17" s="1634">
        <v>3054</v>
      </c>
      <c r="E17" s="1635">
        <v>-12.767780634104541</v>
      </c>
      <c r="F17" s="1636">
        <v>1779</v>
      </c>
      <c r="G17" s="1635">
        <v>-15.204957102001904</v>
      </c>
      <c r="H17" s="1634">
        <v>19600</v>
      </c>
      <c r="I17" s="1635">
        <v>-10.567621828800878</v>
      </c>
      <c r="J17" s="1634">
        <f t="shared" si="12"/>
        <v>44254</v>
      </c>
      <c r="K17" s="1241">
        <v>-12.444602722380505</v>
      </c>
      <c r="L17" s="909"/>
      <c r="M17" s="909"/>
      <c r="N17" s="909"/>
      <c r="O17" s="909"/>
      <c r="P17" s="909"/>
      <c r="Q17" s="909"/>
      <c r="R17" s="909"/>
      <c r="S17" s="3"/>
      <c r="T17" s="3"/>
      <c r="U17" s="3"/>
      <c r="V17" s="3"/>
      <c r="W17" s="3"/>
      <c r="X17" s="3"/>
      <c r="Y17" s="3"/>
      <c r="Z17" s="3"/>
      <c r="AA17" s="3"/>
      <c r="AB17" s="3"/>
      <c r="AC17" s="3"/>
    </row>
    <row r="18" spans="1:29" ht="12" hidden="1" customHeight="1">
      <c r="A18" s="1263" t="s">
        <v>451</v>
      </c>
      <c r="B18" s="1243">
        <v>20797</v>
      </c>
      <c r="C18" s="1637">
        <v>-5.9342349269528194</v>
      </c>
      <c r="D18" s="1252">
        <v>3510</v>
      </c>
      <c r="E18" s="1637">
        <v>-0.9873060648801113</v>
      </c>
      <c r="F18" s="1256">
        <v>2076</v>
      </c>
      <c r="G18" s="1637">
        <v>3.3349925335988129</v>
      </c>
      <c r="H18" s="1252">
        <v>21362</v>
      </c>
      <c r="I18" s="1637">
        <v>-2.6566416040100238</v>
      </c>
      <c r="J18" s="1252">
        <f t="shared" si="12"/>
        <v>47745</v>
      </c>
      <c r="K18" s="1264">
        <v>-6.4190513524108201</v>
      </c>
      <c r="L18" s="909"/>
      <c r="M18" s="909"/>
      <c r="N18" s="909"/>
      <c r="O18" s="909"/>
      <c r="P18" s="909"/>
      <c r="Q18" s="909"/>
      <c r="R18" s="909"/>
      <c r="S18" s="3"/>
      <c r="T18" s="3"/>
      <c r="U18" s="3"/>
      <c r="V18" s="3"/>
      <c r="W18" s="3"/>
      <c r="X18" s="3"/>
      <c r="Y18" s="3"/>
      <c r="Z18" s="3"/>
      <c r="AA18" s="3"/>
      <c r="AB18" s="3"/>
      <c r="AC18" s="3"/>
    </row>
    <row r="19" spans="1:29" ht="12" hidden="1" customHeight="1">
      <c r="A19" s="1262">
        <v>11</v>
      </c>
      <c r="B19" s="1638">
        <v>20103</v>
      </c>
      <c r="C19" s="1635">
        <v>-3.0713596914175523</v>
      </c>
      <c r="D19" s="1634">
        <v>3375</v>
      </c>
      <c r="E19" s="1635">
        <v>-3.626499143346662</v>
      </c>
      <c r="F19" s="1636">
        <v>1829</v>
      </c>
      <c r="G19" s="1635">
        <v>-7.9053373615307176</v>
      </c>
      <c r="H19" s="1634">
        <v>21518</v>
      </c>
      <c r="I19" s="1635">
        <v>-7.1899935302997653</v>
      </c>
      <c r="J19" s="1634">
        <f t="shared" si="12"/>
        <v>46825</v>
      </c>
      <c r="K19" s="1241">
        <v>-7.8556388610110828</v>
      </c>
      <c r="L19" s="909"/>
      <c r="M19" s="909"/>
      <c r="N19" s="909"/>
      <c r="O19" s="909"/>
      <c r="P19" s="909"/>
      <c r="Q19" s="909"/>
      <c r="R19" s="909"/>
      <c r="S19" s="3"/>
      <c r="T19" s="3"/>
      <c r="U19" s="3"/>
      <c r="V19" s="3"/>
      <c r="W19" s="3"/>
      <c r="X19" s="3"/>
      <c r="Y19" s="3"/>
      <c r="Z19" s="3"/>
      <c r="AA19" s="3"/>
      <c r="AB19" s="3"/>
      <c r="AC19" s="3"/>
    </row>
    <row r="20" spans="1:29" ht="12" hidden="1" customHeight="1">
      <c r="A20" s="1262">
        <v>12</v>
      </c>
      <c r="B20" s="1638">
        <v>21979</v>
      </c>
      <c r="C20" s="1635">
        <v>-0.20432255721031245</v>
      </c>
      <c r="D20" s="1634">
        <v>3617</v>
      </c>
      <c r="E20" s="1635">
        <v>1.1465324384787534</v>
      </c>
      <c r="F20" s="1636">
        <v>1777</v>
      </c>
      <c r="G20" s="1635">
        <v>1.8922018348623837</v>
      </c>
      <c r="H20" s="1634">
        <v>22161</v>
      </c>
      <c r="I20" s="1635">
        <v>0.5992101320986043</v>
      </c>
      <c r="J20" s="1634">
        <f t="shared" si="12"/>
        <v>49534</v>
      </c>
      <c r="K20" s="1241">
        <v>-1.0171252722658508</v>
      </c>
      <c r="L20" s="909"/>
      <c r="M20" s="909"/>
      <c r="N20" s="909"/>
      <c r="O20" s="909"/>
      <c r="P20" s="909"/>
      <c r="Q20" s="909"/>
      <c r="R20" s="909"/>
      <c r="S20" s="3"/>
      <c r="T20" s="3"/>
      <c r="U20" s="3"/>
      <c r="V20" s="3"/>
      <c r="W20" s="3"/>
      <c r="X20" s="3"/>
      <c r="Y20" s="3"/>
      <c r="Z20" s="3"/>
      <c r="AA20" s="3"/>
      <c r="AB20" s="3"/>
      <c r="AC20" s="3"/>
    </row>
    <row r="21" spans="1:29" ht="12" hidden="1" customHeight="1">
      <c r="A21" s="1261" t="s">
        <v>425</v>
      </c>
      <c r="B21" s="1243">
        <v>19520</v>
      </c>
      <c r="C21" s="1250">
        <f t="shared" ref="C21:C53" si="13">(B21/B9-1)*100</f>
        <v>-1.538461538461533</v>
      </c>
      <c r="D21" s="1252">
        <v>3200</v>
      </c>
      <c r="E21" s="1250">
        <f t="shared" ref="E21:E53" si="14">(D21/D9-1)*100</f>
        <v>1.6518424396442244</v>
      </c>
      <c r="F21" s="1255">
        <v>1682</v>
      </c>
      <c r="G21" s="1250">
        <f t="shared" ref="G21:G53" si="15">(F21/F9-1)*100</f>
        <v>10.585141354372119</v>
      </c>
      <c r="H21" s="1252">
        <v>19741</v>
      </c>
      <c r="I21" s="1250">
        <f t="shared" ref="I21:I53" si="16">(H21/H9-1)*100</f>
        <v>2.6893466500208074</v>
      </c>
      <c r="J21" s="1252">
        <f t="shared" si="12"/>
        <v>44143</v>
      </c>
      <c r="K21" s="1247">
        <f t="shared" ref="K21:K53" si="17">(J21/J9-1)*100</f>
        <v>0.97213962212361338</v>
      </c>
      <c r="L21" s="3"/>
      <c r="M21" s="921"/>
      <c r="N21" s="917"/>
      <c r="O21" s="3"/>
      <c r="P21" s="3"/>
      <c r="Q21" s="3"/>
      <c r="S21" s="3"/>
      <c r="T21" s="3"/>
      <c r="U21" s="3"/>
      <c r="V21" s="3"/>
      <c r="W21" s="3"/>
      <c r="X21" s="3"/>
      <c r="Y21" s="3"/>
      <c r="Z21" s="3"/>
      <c r="AA21" s="3"/>
      <c r="AB21" s="3"/>
      <c r="AC21" s="3"/>
    </row>
    <row r="22" spans="1:29" ht="12" hidden="1" customHeight="1">
      <c r="A22" s="1262">
        <v>2</v>
      </c>
      <c r="B22" s="1638">
        <v>18572</v>
      </c>
      <c r="C22" s="1635">
        <f t="shared" si="13"/>
        <v>-5.6732185484280606</v>
      </c>
      <c r="D22" s="1634">
        <v>3294</v>
      </c>
      <c r="E22" s="1635">
        <f t="shared" si="14"/>
        <v>1.3538461538461499</v>
      </c>
      <c r="F22" s="1636">
        <v>1754</v>
      </c>
      <c r="G22" s="1635">
        <f t="shared" si="15"/>
        <v>-2.0658849804578439</v>
      </c>
      <c r="H22" s="1634">
        <v>19068</v>
      </c>
      <c r="I22" s="1635">
        <f t="shared" si="16"/>
        <v>-3.4873715645087788</v>
      </c>
      <c r="J22" s="1634">
        <f t="shared" si="12"/>
        <v>42688</v>
      </c>
      <c r="K22" s="1241">
        <f t="shared" si="17"/>
        <v>-4.0438779868276153</v>
      </c>
      <c r="L22" s="3"/>
      <c r="M22" s="921"/>
      <c r="N22" s="917"/>
      <c r="O22" s="3"/>
      <c r="P22" s="3"/>
      <c r="Q22" s="3"/>
      <c r="S22" s="3"/>
      <c r="T22" s="3"/>
      <c r="U22" s="3"/>
      <c r="V22" s="3"/>
      <c r="W22" s="3"/>
      <c r="X22" s="3"/>
      <c r="Y22" s="3"/>
      <c r="Z22" s="3"/>
      <c r="AA22" s="3"/>
      <c r="AB22" s="3"/>
      <c r="AC22" s="3"/>
    </row>
    <row r="23" spans="1:29" ht="12" hidden="1" customHeight="1">
      <c r="A23" s="1265">
        <v>3</v>
      </c>
      <c r="B23" s="1638">
        <v>23119</v>
      </c>
      <c r="C23" s="1639">
        <f t="shared" si="13"/>
        <v>3.4175799597405465</v>
      </c>
      <c r="D23" s="1634">
        <v>3809</v>
      </c>
      <c r="E23" s="1639">
        <f t="shared" si="14"/>
        <v>0.58093477686822492</v>
      </c>
      <c r="F23" s="1244">
        <v>2118</v>
      </c>
      <c r="G23" s="1639">
        <f t="shared" si="15"/>
        <v>3.3170731707317103</v>
      </c>
      <c r="H23" s="1634">
        <v>22963</v>
      </c>
      <c r="I23" s="1639">
        <f t="shared" si="16"/>
        <v>1.1274056458360882</v>
      </c>
      <c r="J23" s="1634">
        <f t="shared" si="12"/>
        <v>52009</v>
      </c>
      <c r="K23" s="1640">
        <f t="shared" si="17"/>
        <v>2.1807894064716393</v>
      </c>
      <c r="L23" s="3"/>
      <c r="M23" s="921"/>
      <c r="N23" s="917"/>
      <c r="O23" s="3"/>
      <c r="P23" s="3"/>
      <c r="Q23" s="3"/>
      <c r="S23" s="3"/>
      <c r="T23" s="3"/>
      <c r="U23" s="3"/>
      <c r="V23" s="3"/>
      <c r="W23" s="3"/>
      <c r="X23" s="3"/>
      <c r="Y23" s="3"/>
      <c r="Z23" s="3"/>
      <c r="AA23" s="3"/>
      <c r="AB23" s="3"/>
      <c r="AC23" s="3"/>
    </row>
    <row r="24" spans="1:29" ht="11.4" hidden="1" customHeight="1">
      <c r="A24" s="1266">
        <v>4</v>
      </c>
      <c r="B24" s="1243">
        <v>20605</v>
      </c>
      <c r="C24" s="1240">
        <f t="shared" si="13"/>
        <v>3.0765382691345655</v>
      </c>
      <c r="D24" s="1252">
        <v>3463</v>
      </c>
      <c r="E24" s="1250">
        <f t="shared" si="14"/>
        <v>4.3701024713682868</v>
      </c>
      <c r="F24" s="2254">
        <v>1978</v>
      </c>
      <c r="G24" s="1250">
        <f t="shared" si="15"/>
        <v>6.5732758620689724</v>
      </c>
      <c r="H24" s="1252">
        <v>21382</v>
      </c>
      <c r="I24" s="1250">
        <f t="shared" si="16"/>
        <v>7.8700433861366159</v>
      </c>
      <c r="J24" s="1252">
        <f t="shared" si="12"/>
        <v>47428</v>
      </c>
      <c r="K24" s="1247">
        <f t="shared" si="17"/>
        <v>5.4283554883741703</v>
      </c>
      <c r="L24" s="20"/>
      <c r="M24" s="921"/>
      <c r="N24" s="917"/>
      <c r="O24" s="3"/>
      <c r="P24" s="3"/>
      <c r="Q24" s="3"/>
      <c r="S24" s="3"/>
      <c r="T24" s="3"/>
      <c r="U24" s="3"/>
      <c r="V24" s="3"/>
      <c r="W24" s="3"/>
      <c r="X24" s="3"/>
      <c r="Y24" s="3"/>
      <c r="Z24" s="3"/>
      <c r="AA24" s="3"/>
      <c r="AB24" s="3"/>
      <c r="AC24" s="3"/>
    </row>
    <row r="25" spans="1:29" ht="11.4" hidden="1" customHeight="1">
      <c r="A25" s="1262">
        <v>5</v>
      </c>
      <c r="B25" s="1638">
        <v>18455</v>
      </c>
      <c r="C25" s="1635">
        <f t="shared" si="13"/>
        <v>13.311229815190039</v>
      </c>
      <c r="D25" s="1634">
        <v>3250</v>
      </c>
      <c r="E25" s="1635">
        <f t="shared" si="14"/>
        <v>9.3907775159878923</v>
      </c>
      <c r="F25" s="1636">
        <v>1814</v>
      </c>
      <c r="G25" s="1635">
        <f t="shared" si="15"/>
        <v>19.656992084432723</v>
      </c>
      <c r="H25" s="1634">
        <v>19648</v>
      </c>
      <c r="I25" s="1635">
        <f t="shared" si="16"/>
        <v>6.9453516220335354</v>
      </c>
      <c r="J25" s="1634">
        <f t="shared" si="12"/>
        <v>43167</v>
      </c>
      <c r="K25" s="1241">
        <f t="shared" si="17"/>
        <v>10.271802993920186</v>
      </c>
      <c r="L25" s="3"/>
      <c r="M25" s="921"/>
      <c r="N25" s="917"/>
      <c r="O25" s="3"/>
      <c r="P25" s="3"/>
      <c r="Q25" s="3"/>
      <c r="S25" s="3"/>
      <c r="T25" s="3"/>
      <c r="U25" s="3"/>
      <c r="V25" s="3"/>
      <c r="W25" s="3"/>
      <c r="X25" s="3"/>
      <c r="Y25" s="3"/>
      <c r="Z25" s="3"/>
      <c r="AA25" s="3"/>
      <c r="AB25" s="3"/>
      <c r="AC25" s="3"/>
    </row>
    <row r="26" spans="1:29" ht="11.4" hidden="1" customHeight="1">
      <c r="A26" s="1266">
        <v>6</v>
      </c>
      <c r="B26" s="1638">
        <v>19424</v>
      </c>
      <c r="C26" s="1635">
        <f t="shared" si="13"/>
        <v>8.8057360519829828</v>
      </c>
      <c r="D26" s="1634">
        <v>3280</v>
      </c>
      <c r="E26" s="1639">
        <f t="shared" si="14"/>
        <v>9.8091730833612232</v>
      </c>
      <c r="F26" s="1636">
        <v>1819</v>
      </c>
      <c r="G26" s="1639">
        <f t="shared" si="15"/>
        <v>18.116883116883109</v>
      </c>
      <c r="H26" s="1634">
        <v>20061</v>
      </c>
      <c r="I26" s="1639">
        <f t="shared" si="16"/>
        <v>0.4959422903516586</v>
      </c>
      <c r="J26" s="1634">
        <f t="shared" si="12"/>
        <v>44584</v>
      </c>
      <c r="K26" s="1640">
        <f t="shared" si="17"/>
        <v>5.2974658132779018</v>
      </c>
      <c r="L26" s="3"/>
      <c r="M26" s="921"/>
      <c r="N26" s="917"/>
      <c r="O26" s="3"/>
      <c r="P26" s="3"/>
      <c r="Q26" s="3"/>
      <c r="S26" s="3"/>
      <c r="T26" s="3"/>
      <c r="U26" s="3"/>
      <c r="V26" s="3"/>
      <c r="W26" s="3"/>
      <c r="X26" s="3"/>
      <c r="Y26" s="3"/>
      <c r="Z26" s="3"/>
      <c r="AA26" s="3"/>
      <c r="AB26" s="3"/>
      <c r="AC26" s="3"/>
    </row>
    <row r="27" spans="1:29" ht="11.4" hidden="1" customHeight="1">
      <c r="A27" s="1261">
        <v>7</v>
      </c>
      <c r="B27" s="1243">
        <v>19977</v>
      </c>
      <c r="C27" s="1245">
        <f t="shared" si="13"/>
        <v>4.0956698452399465</v>
      </c>
      <c r="D27" s="1246">
        <v>3429</v>
      </c>
      <c r="E27" s="1250">
        <f t="shared" si="14"/>
        <v>1.2400354295837079</v>
      </c>
      <c r="F27" s="1246">
        <v>1926</v>
      </c>
      <c r="G27" s="1250">
        <f t="shared" si="15"/>
        <v>18.888888888888889</v>
      </c>
      <c r="H27" s="2258">
        <v>20948</v>
      </c>
      <c r="I27" s="1250">
        <f t="shared" si="16"/>
        <v>-0.95508274231678181</v>
      </c>
      <c r="J27" s="1252">
        <f t="shared" si="12"/>
        <v>46280</v>
      </c>
      <c r="K27" s="1247">
        <f t="shared" si="17"/>
        <v>2.0552174296551096</v>
      </c>
      <c r="L27" s="3"/>
      <c r="M27" s="921"/>
      <c r="N27" s="917"/>
      <c r="O27" s="3"/>
      <c r="P27" s="3"/>
      <c r="Q27" s="3"/>
      <c r="S27" s="3"/>
      <c r="T27" s="3"/>
      <c r="U27" s="3"/>
      <c r="V27" s="3"/>
      <c r="W27" s="3"/>
      <c r="X27" s="3"/>
      <c r="Y27" s="3"/>
      <c r="Z27" s="3"/>
      <c r="AA27" s="3"/>
      <c r="AB27" s="3"/>
      <c r="AC27" s="3"/>
    </row>
    <row r="28" spans="1:29" ht="11.4" hidden="1" customHeight="1">
      <c r="A28" s="1262">
        <v>8</v>
      </c>
      <c r="B28" s="1638">
        <v>19334</v>
      </c>
      <c r="C28" s="1635">
        <f t="shared" si="13"/>
        <v>9.361389218847215</v>
      </c>
      <c r="D28" s="1636">
        <v>3378</v>
      </c>
      <c r="E28" s="1635">
        <f t="shared" si="14"/>
        <v>8.6872586872586801</v>
      </c>
      <c r="F28" s="1636">
        <v>1672</v>
      </c>
      <c r="G28" s="1635">
        <f t="shared" si="15"/>
        <v>5.3560176433522289</v>
      </c>
      <c r="H28" s="1636">
        <v>20585</v>
      </c>
      <c r="I28" s="1635">
        <f t="shared" si="16"/>
        <v>0.6995401624107167</v>
      </c>
      <c r="J28" s="1634">
        <f t="shared" si="12"/>
        <v>44969</v>
      </c>
      <c r="K28" s="1241">
        <f t="shared" si="17"/>
        <v>5.0284940209267548</v>
      </c>
      <c r="L28" s="917"/>
      <c r="M28" s="921"/>
      <c r="N28" s="917"/>
      <c r="O28" s="3"/>
      <c r="P28" s="3"/>
      <c r="Q28" s="3"/>
      <c r="R28" s="3"/>
      <c r="S28" s="3"/>
      <c r="T28" s="3"/>
      <c r="U28" s="3"/>
      <c r="V28" s="3"/>
      <c r="W28" s="3"/>
      <c r="X28" s="3"/>
      <c r="Y28" s="3"/>
      <c r="Z28" s="3"/>
      <c r="AA28" s="3"/>
      <c r="AB28" s="3"/>
      <c r="AC28" s="3"/>
    </row>
    <row r="29" spans="1:29" ht="11.4" hidden="1" customHeight="1">
      <c r="A29" s="1266">
        <v>9</v>
      </c>
      <c r="B29" s="1638">
        <v>20640</v>
      </c>
      <c r="C29" s="1635">
        <f t="shared" si="13"/>
        <v>4.1319812320266491</v>
      </c>
      <c r="D29" s="1636">
        <v>3286</v>
      </c>
      <c r="E29" s="1639">
        <f t="shared" si="14"/>
        <v>7.5965946299934473</v>
      </c>
      <c r="F29" s="1636">
        <v>1878</v>
      </c>
      <c r="G29" s="1639">
        <f t="shared" si="15"/>
        <v>5.5649241146711548</v>
      </c>
      <c r="H29" s="1636">
        <v>21257</v>
      </c>
      <c r="I29" s="1639">
        <f t="shared" si="16"/>
        <v>8.4540816326530646</v>
      </c>
      <c r="J29" s="1634">
        <f t="shared" si="12"/>
        <v>47061</v>
      </c>
      <c r="K29" s="1640">
        <f t="shared" si="17"/>
        <v>6.3429294527048485</v>
      </c>
      <c r="L29" s="917"/>
      <c r="M29" s="921"/>
      <c r="N29" s="917"/>
      <c r="O29" s="3"/>
      <c r="P29" s="3"/>
      <c r="Q29" s="3"/>
      <c r="R29" s="3"/>
      <c r="S29" s="3"/>
      <c r="T29" s="3"/>
      <c r="U29" s="3"/>
      <c r="V29" s="3"/>
      <c r="W29" s="3"/>
      <c r="X29" s="3"/>
      <c r="Y29" s="3"/>
      <c r="Z29" s="3"/>
      <c r="AA29" s="3"/>
      <c r="AB29" s="3"/>
      <c r="AC29" s="3"/>
    </row>
    <row r="30" spans="1:29" ht="19.2" customHeight="1">
      <c r="A30" s="1267">
        <v>10</v>
      </c>
      <c r="B30" s="1633">
        <v>21115</v>
      </c>
      <c r="C30" s="1248">
        <f t="shared" si="13"/>
        <v>1.5290666923113871</v>
      </c>
      <c r="D30" s="1641">
        <v>3615</v>
      </c>
      <c r="E30" s="1250">
        <f t="shared" si="14"/>
        <v>2.9914529914529808</v>
      </c>
      <c r="F30" s="1641">
        <v>2002</v>
      </c>
      <c r="G30" s="1250">
        <f t="shared" si="15"/>
        <v>-3.5645472061657024</v>
      </c>
      <c r="H30" s="1641">
        <v>21941</v>
      </c>
      <c r="I30" s="1250">
        <f t="shared" si="16"/>
        <v>2.7104203726242782</v>
      </c>
      <c r="J30" s="1252">
        <f t="shared" si="12"/>
        <v>48673</v>
      </c>
      <c r="K30" s="1247">
        <f t="shared" si="17"/>
        <v>1.9436590218871119</v>
      </c>
      <c r="L30" s="917"/>
      <c r="M30" s="921"/>
      <c r="N30" s="917"/>
      <c r="O30" s="3"/>
      <c r="P30" s="3"/>
      <c r="Q30" s="3"/>
      <c r="R30" s="3"/>
      <c r="S30" s="3"/>
      <c r="T30" s="3"/>
      <c r="U30" s="3"/>
      <c r="V30" s="3"/>
      <c r="W30" s="3"/>
      <c r="X30" s="3"/>
      <c r="Y30" s="3"/>
      <c r="Z30" s="3"/>
      <c r="AA30" s="3"/>
      <c r="AB30" s="3"/>
      <c r="AC30" s="3"/>
    </row>
    <row r="31" spans="1:29" ht="19.2" customHeight="1">
      <c r="A31" s="1266">
        <v>11</v>
      </c>
      <c r="B31" s="1416">
        <v>21342</v>
      </c>
      <c r="C31" s="1240">
        <f t="shared" si="13"/>
        <v>6.1632592150425269</v>
      </c>
      <c r="D31" s="911">
        <v>3428</v>
      </c>
      <c r="E31" s="1635">
        <f t="shared" si="14"/>
        <v>1.5703703703703775</v>
      </c>
      <c r="F31" s="911">
        <v>1994</v>
      </c>
      <c r="G31" s="1635">
        <f t="shared" si="15"/>
        <v>9.0213231273920123</v>
      </c>
      <c r="H31" s="911">
        <v>21848</v>
      </c>
      <c r="I31" s="1635">
        <f t="shared" si="16"/>
        <v>1.5335997769309495</v>
      </c>
      <c r="J31" s="1634">
        <f t="shared" si="12"/>
        <v>48612</v>
      </c>
      <c r="K31" s="1241">
        <f t="shared" si="17"/>
        <v>3.8163374265883565</v>
      </c>
      <c r="L31" s="917"/>
      <c r="M31" s="921"/>
      <c r="N31" s="917"/>
      <c r="O31" s="3"/>
      <c r="P31" s="3"/>
      <c r="Q31" s="3"/>
      <c r="R31" s="3"/>
      <c r="S31" s="3"/>
      <c r="T31" s="3"/>
      <c r="U31" s="3"/>
      <c r="V31" s="3"/>
      <c r="W31" s="3"/>
      <c r="X31" s="3"/>
      <c r="Y31" s="3"/>
      <c r="Z31" s="3"/>
      <c r="AA31" s="3"/>
      <c r="AB31" s="3"/>
      <c r="AC31" s="3"/>
    </row>
    <row r="32" spans="1:29" ht="19.2" customHeight="1">
      <c r="A32" s="1266">
        <v>12</v>
      </c>
      <c r="B32" s="1638">
        <v>22072</v>
      </c>
      <c r="C32" s="1635">
        <f t="shared" si="13"/>
        <v>0.42313117066290484</v>
      </c>
      <c r="D32" s="1634">
        <v>3416</v>
      </c>
      <c r="E32" s="1639">
        <f t="shared" si="14"/>
        <v>-5.557091512303014</v>
      </c>
      <c r="F32" s="1634">
        <v>1788</v>
      </c>
      <c r="G32" s="1639">
        <f t="shared" si="15"/>
        <v>0.6190208216094506</v>
      </c>
      <c r="H32" s="1634">
        <v>22402</v>
      </c>
      <c r="I32" s="1639">
        <f t="shared" si="16"/>
        <v>1.0874960516222165</v>
      </c>
      <c r="J32" s="1634">
        <f t="shared" si="12"/>
        <v>49678</v>
      </c>
      <c r="K32" s="1640">
        <f t="shared" si="17"/>
        <v>0.29070941171720488</v>
      </c>
      <c r="L32" s="917"/>
      <c r="M32" s="921"/>
      <c r="N32" s="917"/>
      <c r="O32" s="3"/>
      <c r="P32" s="3"/>
      <c r="Q32" s="3"/>
      <c r="R32" s="3"/>
      <c r="S32" s="3"/>
      <c r="T32" s="3"/>
      <c r="U32" s="3"/>
      <c r="V32" s="3"/>
      <c r="W32" s="3"/>
      <c r="X32" s="3"/>
      <c r="Y32" s="3"/>
      <c r="Z32" s="3"/>
      <c r="AA32" s="3"/>
      <c r="AB32" s="3"/>
      <c r="AC32" s="3"/>
    </row>
    <row r="33" spans="1:29" ht="19.2" customHeight="1">
      <c r="A33" s="1267" t="s">
        <v>426</v>
      </c>
      <c r="B33" s="1633">
        <v>18404</v>
      </c>
      <c r="C33" s="1248">
        <f t="shared" si="13"/>
        <v>-5.7172131147540934</v>
      </c>
      <c r="D33" s="1641">
        <v>3674</v>
      </c>
      <c r="E33" s="1250">
        <f t="shared" si="14"/>
        <v>14.812500000000007</v>
      </c>
      <c r="F33" s="1641">
        <v>1572</v>
      </c>
      <c r="G33" s="1250">
        <f t="shared" si="15"/>
        <v>-6.5398335315101086</v>
      </c>
      <c r="H33" s="1641">
        <v>18746</v>
      </c>
      <c r="I33" s="1250">
        <f t="shared" si="16"/>
        <v>-5.0402715161339318</v>
      </c>
      <c r="J33" s="1252">
        <f t="shared" si="12"/>
        <v>42396</v>
      </c>
      <c r="K33" s="1247">
        <f t="shared" si="17"/>
        <v>-3.9575923702512283</v>
      </c>
      <c r="L33" s="917"/>
      <c r="M33" s="921"/>
      <c r="N33" s="917"/>
      <c r="O33" s="3"/>
      <c r="P33" s="3"/>
      <c r="Q33" s="3"/>
      <c r="R33" s="3"/>
      <c r="S33" s="3"/>
      <c r="T33" s="3"/>
      <c r="U33" s="3"/>
      <c r="V33" s="3"/>
      <c r="W33" s="3"/>
      <c r="X33" s="3"/>
      <c r="Y33" s="3"/>
      <c r="Z33" s="3"/>
      <c r="AA33" s="3"/>
      <c r="AB33" s="3"/>
      <c r="AC33" s="3"/>
    </row>
    <row r="34" spans="1:29" ht="19.2" customHeight="1">
      <c r="A34" s="1266">
        <v>2</v>
      </c>
      <c r="B34" s="1416">
        <v>19309</v>
      </c>
      <c r="C34" s="1240">
        <f t="shared" si="13"/>
        <v>3.9683394357096669</v>
      </c>
      <c r="D34" s="911">
        <v>2923</v>
      </c>
      <c r="E34" s="1635">
        <f t="shared" si="14"/>
        <v>-11.2629022465088</v>
      </c>
      <c r="F34" s="911">
        <v>1713</v>
      </c>
      <c r="G34" s="1635">
        <f t="shared" si="15"/>
        <v>-2.3375142531356863</v>
      </c>
      <c r="H34" s="911">
        <v>18507</v>
      </c>
      <c r="I34" s="1635">
        <f t="shared" si="16"/>
        <v>-2.9421019509125235</v>
      </c>
      <c r="J34" s="1634">
        <f t="shared" si="12"/>
        <v>42452</v>
      </c>
      <c r="K34" s="1241">
        <f t="shared" si="17"/>
        <v>-0.5528485757121393</v>
      </c>
      <c r="L34" s="917"/>
      <c r="M34" s="921"/>
      <c r="N34" s="917"/>
      <c r="O34" s="3"/>
      <c r="P34" s="3"/>
      <c r="Q34" s="3"/>
      <c r="R34" s="3"/>
      <c r="S34" s="3"/>
      <c r="T34" s="3"/>
      <c r="U34" s="3"/>
      <c r="V34" s="3"/>
      <c r="W34" s="3"/>
      <c r="X34" s="3"/>
      <c r="Y34" s="3"/>
      <c r="Z34" s="3"/>
      <c r="AA34" s="3"/>
      <c r="AB34" s="3"/>
      <c r="AC34" s="3"/>
    </row>
    <row r="35" spans="1:29" ht="19.2" customHeight="1">
      <c r="A35" s="1266">
        <v>3</v>
      </c>
      <c r="B35" s="1638">
        <v>22565</v>
      </c>
      <c r="C35" s="1635">
        <f t="shared" si="13"/>
        <v>-2.3962974177083818</v>
      </c>
      <c r="D35" s="1634">
        <v>3555</v>
      </c>
      <c r="E35" s="1639">
        <f t="shared" si="14"/>
        <v>-6.668416907324759</v>
      </c>
      <c r="F35" s="1634">
        <v>2129</v>
      </c>
      <c r="G35" s="1639">
        <f t="shared" si="15"/>
        <v>0.5193578847969782</v>
      </c>
      <c r="H35" s="1634">
        <v>22283</v>
      </c>
      <c r="I35" s="1639">
        <f t="shared" si="16"/>
        <v>-2.9612855463136301</v>
      </c>
      <c r="J35" s="1634">
        <f t="shared" si="12"/>
        <v>50532</v>
      </c>
      <c r="K35" s="1640">
        <f t="shared" si="17"/>
        <v>-2.8398930954257939</v>
      </c>
      <c r="L35" s="917"/>
      <c r="M35" s="921"/>
      <c r="N35" s="917"/>
      <c r="O35" s="3"/>
      <c r="P35" s="3"/>
      <c r="Q35" s="3"/>
      <c r="R35" s="3"/>
      <c r="S35" s="3"/>
      <c r="T35" s="3"/>
      <c r="U35" s="3"/>
      <c r="V35" s="3"/>
      <c r="W35" s="3"/>
      <c r="X35" s="3"/>
      <c r="Y35" s="3"/>
      <c r="Z35" s="3"/>
      <c r="AA35" s="3"/>
      <c r="AB35" s="3"/>
      <c r="AC35" s="3"/>
    </row>
    <row r="36" spans="1:29" ht="19.2" customHeight="1">
      <c r="A36" s="1267">
        <v>4</v>
      </c>
      <c r="B36" s="1633">
        <v>20764</v>
      </c>
      <c r="C36" s="1248">
        <f t="shared" si="13"/>
        <v>0.77165736471729307</v>
      </c>
      <c r="D36" s="1641">
        <v>3319</v>
      </c>
      <c r="E36" s="1248">
        <f t="shared" si="14"/>
        <v>-4.1582442968524429</v>
      </c>
      <c r="F36" s="1641">
        <v>1989</v>
      </c>
      <c r="G36" s="1248">
        <f t="shared" si="15"/>
        <v>0.5561172901921152</v>
      </c>
      <c r="H36" s="1641">
        <v>21621</v>
      </c>
      <c r="I36" s="1248">
        <f t="shared" si="16"/>
        <v>1.1177626040594912</v>
      </c>
      <c r="J36" s="1252">
        <f t="shared" si="12"/>
        <v>47693</v>
      </c>
      <c r="K36" s="1249">
        <f t="shared" si="17"/>
        <v>0.55874167158640464</v>
      </c>
      <c r="L36" s="917"/>
      <c r="M36" s="921"/>
      <c r="N36" s="917"/>
      <c r="O36" s="3"/>
      <c r="P36" s="3"/>
      <c r="Q36" s="3"/>
      <c r="R36" s="3"/>
      <c r="S36" s="3"/>
      <c r="T36" s="3"/>
      <c r="U36" s="3"/>
      <c r="V36" s="3"/>
      <c r="W36" s="3"/>
      <c r="X36" s="3"/>
      <c r="Y36" s="3"/>
      <c r="Z36" s="3"/>
      <c r="AA36" s="3"/>
      <c r="AB36" s="3"/>
      <c r="AC36" s="3"/>
    </row>
    <row r="37" spans="1:29" ht="19.2" customHeight="1">
      <c r="A37" s="1266">
        <v>5</v>
      </c>
      <c r="B37" s="1416">
        <v>18989</v>
      </c>
      <c r="C37" s="1240">
        <f t="shared" si="13"/>
        <v>2.8935247900298</v>
      </c>
      <c r="D37" s="911">
        <v>3076</v>
      </c>
      <c r="E37" s="1240">
        <f t="shared" si="14"/>
        <v>-5.3538461538461535</v>
      </c>
      <c r="F37" s="911">
        <v>1658</v>
      </c>
      <c r="G37" s="1240">
        <f t="shared" si="15"/>
        <v>-8.5997794928335143</v>
      </c>
      <c r="H37" s="911">
        <v>20410</v>
      </c>
      <c r="I37" s="1240">
        <f t="shared" si="16"/>
        <v>3.8782573289902311</v>
      </c>
      <c r="J37" s="1634">
        <f t="shared" si="12"/>
        <v>44133</v>
      </c>
      <c r="K37" s="912">
        <f t="shared" si="17"/>
        <v>2.237820557370207</v>
      </c>
      <c r="L37" s="917"/>
      <c r="M37" s="921"/>
      <c r="N37" s="917"/>
      <c r="O37" s="3"/>
      <c r="P37" s="3"/>
      <c r="Q37" s="3"/>
      <c r="R37" s="3"/>
      <c r="S37" s="3"/>
      <c r="T37" s="3"/>
      <c r="U37" s="3"/>
      <c r="V37" s="3"/>
      <c r="W37" s="3"/>
      <c r="X37" s="3"/>
      <c r="Y37" s="3"/>
      <c r="Z37" s="3"/>
      <c r="AA37" s="3"/>
      <c r="AB37" s="3"/>
      <c r="AC37" s="3"/>
    </row>
    <row r="38" spans="1:29" ht="19.2" customHeight="1">
      <c r="A38" s="1266">
        <v>6</v>
      </c>
      <c r="B38" s="1638">
        <v>20540</v>
      </c>
      <c r="C38" s="1635">
        <f t="shared" si="13"/>
        <v>5.7454695222405316</v>
      </c>
      <c r="D38" s="1634">
        <v>3238</v>
      </c>
      <c r="E38" s="1635">
        <f t="shared" si="14"/>
        <v>-1.2804878048780499</v>
      </c>
      <c r="F38" s="1634">
        <v>1804</v>
      </c>
      <c r="G38" s="1635">
        <f t="shared" si="15"/>
        <v>-0.82462891698735774</v>
      </c>
      <c r="H38" s="1634">
        <v>20926</v>
      </c>
      <c r="I38" s="1635">
        <f t="shared" si="16"/>
        <v>4.3118488609740213</v>
      </c>
      <c r="J38" s="1634">
        <f t="shared" si="12"/>
        <v>46508</v>
      </c>
      <c r="K38" s="1241">
        <f t="shared" si="17"/>
        <v>4.3154494886057826</v>
      </c>
      <c r="L38" s="917"/>
      <c r="M38" s="921"/>
      <c r="N38" s="917"/>
      <c r="O38" s="3"/>
      <c r="P38" s="3"/>
      <c r="Q38" s="3"/>
      <c r="R38" s="3"/>
      <c r="S38" s="3"/>
      <c r="T38" s="3"/>
      <c r="U38" s="3"/>
      <c r="V38" s="3"/>
      <c r="W38" s="3"/>
      <c r="X38" s="3"/>
      <c r="Y38" s="3"/>
      <c r="Z38" s="3"/>
      <c r="AA38" s="3"/>
      <c r="AB38" s="3"/>
      <c r="AC38" s="3"/>
    </row>
    <row r="39" spans="1:29" ht="19.2" customHeight="1">
      <c r="A39" s="1267">
        <v>7</v>
      </c>
      <c r="B39" s="1633">
        <v>20644</v>
      </c>
      <c r="C39" s="1248">
        <f t="shared" si="13"/>
        <v>3.3388396656154562</v>
      </c>
      <c r="D39" s="1641">
        <v>3385</v>
      </c>
      <c r="E39" s="1248">
        <f t="shared" si="14"/>
        <v>-1.2831729367162481</v>
      </c>
      <c r="F39" s="1641">
        <v>1904</v>
      </c>
      <c r="G39" s="1248">
        <f t="shared" si="15"/>
        <v>-1.1422637590861928</v>
      </c>
      <c r="H39" s="1641">
        <v>21433</v>
      </c>
      <c r="I39" s="1248">
        <f t="shared" si="16"/>
        <v>2.3152568264273476</v>
      </c>
      <c r="J39" s="1252">
        <f t="shared" si="12"/>
        <v>47366</v>
      </c>
      <c r="K39" s="1249">
        <f t="shared" si="17"/>
        <v>2.3465859982713999</v>
      </c>
      <c r="L39" s="917"/>
      <c r="M39" s="921"/>
      <c r="N39" s="917"/>
      <c r="O39" s="3"/>
      <c r="P39" s="3"/>
      <c r="Q39" s="3"/>
      <c r="R39" s="3"/>
      <c r="S39" s="3"/>
      <c r="T39" s="3"/>
      <c r="U39" s="3"/>
      <c r="V39" s="3"/>
      <c r="W39" s="3"/>
      <c r="X39" s="3"/>
      <c r="Y39" s="3"/>
      <c r="Z39" s="3"/>
      <c r="AA39" s="3"/>
      <c r="AB39" s="3"/>
      <c r="AC39" s="3"/>
    </row>
    <row r="40" spans="1:29" ht="19.2" customHeight="1">
      <c r="A40" s="1266">
        <v>8</v>
      </c>
      <c r="B40" s="1416">
        <v>19665</v>
      </c>
      <c r="C40" s="1240">
        <f t="shared" si="13"/>
        <v>1.7120099306920489</v>
      </c>
      <c r="D40" s="911">
        <v>3417</v>
      </c>
      <c r="E40" s="1240">
        <f t="shared" si="14"/>
        <v>1.1545293072824148</v>
      </c>
      <c r="F40" s="911">
        <v>1674</v>
      </c>
      <c r="G40" s="1240">
        <f t="shared" si="15"/>
        <v>0.11961722488038617</v>
      </c>
      <c r="H40" s="911">
        <v>21343</v>
      </c>
      <c r="I40" s="1240">
        <f t="shared" si="16"/>
        <v>3.6822929317464226</v>
      </c>
      <c r="J40" s="1634">
        <f t="shared" si="12"/>
        <v>46099</v>
      </c>
      <c r="K40" s="912">
        <f t="shared" si="17"/>
        <v>2.5128421801685619</v>
      </c>
      <c r="L40" s="917"/>
      <c r="M40" s="921"/>
      <c r="N40" s="917"/>
      <c r="O40" s="3"/>
      <c r="P40" s="3"/>
      <c r="Q40" s="3"/>
      <c r="R40" s="3"/>
      <c r="S40" s="3"/>
      <c r="T40" s="3"/>
      <c r="U40" s="3"/>
      <c r="V40" s="3"/>
      <c r="W40" s="3"/>
      <c r="X40" s="3"/>
      <c r="Y40" s="3"/>
      <c r="Z40" s="3"/>
      <c r="AA40" s="3"/>
      <c r="AB40" s="3"/>
      <c r="AC40" s="3"/>
    </row>
    <row r="41" spans="1:29" ht="19.2" customHeight="1">
      <c r="A41" s="1266">
        <v>9</v>
      </c>
      <c r="B41" s="1638">
        <v>18837</v>
      </c>
      <c r="C41" s="1635">
        <f t="shared" si="13"/>
        <v>-8.7354651162790731</v>
      </c>
      <c r="D41" s="1634">
        <v>3051</v>
      </c>
      <c r="E41" s="1635">
        <f t="shared" si="14"/>
        <v>-7.1515520389531346</v>
      </c>
      <c r="F41" s="1634">
        <v>1747</v>
      </c>
      <c r="G41" s="1635">
        <f t="shared" si="15"/>
        <v>-6.9755058572949942</v>
      </c>
      <c r="H41" s="1634">
        <v>19228</v>
      </c>
      <c r="I41" s="1635">
        <f t="shared" si="16"/>
        <v>-9.545091028837561</v>
      </c>
      <c r="J41" s="1634">
        <f t="shared" si="12"/>
        <v>42863</v>
      </c>
      <c r="K41" s="1241">
        <f t="shared" si="17"/>
        <v>-8.9203374343936552</v>
      </c>
      <c r="L41" s="917"/>
      <c r="M41" s="921"/>
      <c r="N41" s="917"/>
      <c r="O41" s="3"/>
      <c r="P41" s="3"/>
      <c r="Q41" s="3"/>
      <c r="R41" s="3"/>
      <c r="S41" s="3"/>
      <c r="T41" s="3"/>
      <c r="U41" s="3"/>
      <c r="V41" s="3"/>
      <c r="W41" s="3"/>
      <c r="X41" s="3"/>
      <c r="Y41" s="3"/>
      <c r="Z41" s="3"/>
      <c r="AA41" s="3"/>
      <c r="AB41" s="3"/>
      <c r="AC41" s="3"/>
    </row>
    <row r="42" spans="1:29" ht="19.2" customHeight="1">
      <c r="A42" s="1267">
        <v>10</v>
      </c>
      <c r="B42" s="1633">
        <v>21051</v>
      </c>
      <c r="C42" s="1248">
        <f t="shared" si="13"/>
        <v>-0.3031020601468204</v>
      </c>
      <c r="D42" s="1641">
        <v>3354</v>
      </c>
      <c r="E42" s="1248">
        <f t="shared" si="14"/>
        <v>-7.2199170124481293</v>
      </c>
      <c r="F42" s="1641">
        <v>1984</v>
      </c>
      <c r="G42" s="1248">
        <f t="shared" si="15"/>
        <v>-0.89910089910090196</v>
      </c>
      <c r="H42" s="1641">
        <v>22010</v>
      </c>
      <c r="I42" s="1248">
        <f t="shared" si="16"/>
        <v>0.31447974112392973</v>
      </c>
      <c r="J42" s="1252">
        <f t="shared" si="12"/>
        <v>48399</v>
      </c>
      <c r="K42" s="1249">
        <f t="shared" si="17"/>
        <v>-0.56294043925790849</v>
      </c>
      <c r="L42" s="917"/>
      <c r="M42" s="921"/>
      <c r="N42" s="917"/>
      <c r="O42" s="3"/>
      <c r="P42" s="3"/>
      <c r="Q42" s="3"/>
      <c r="R42" s="3"/>
      <c r="S42" s="3"/>
      <c r="T42" s="3"/>
      <c r="U42" s="3"/>
      <c r="V42" s="3"/>
      <c r="W42" s="3"/>
      <c r="X42" s="3"/>
      <c r="Y42" s="3"/>
      <c r="Z42" s="3"/>
      <c r="AA42" s="3"/>
      <c r="AB42" s="3"/>
      <c r="AC42" s="3"/>
    </row>
    <row r="43" spans="1:29" ht="19.2" customHeight="1">
      <c r="A43" s="1266">
        <v>11</v>
      </c>
      <c r="B43" s="1416">
        <v>21078</v>
      </c>
      <c r="C43" s="1240">
        <f t="shared" si="13"/>
        <v>-1.2369974697779007</v>
      </c>
      <c r="D43" s="911">
        <v>3138</v>
      </c>
      <c r="E43" s="1240">
        <f t="shared" si="14"/>
        <v>-8.4597432905484276</v>
      </c>
      <c r="F43" s="911">
        <v>1866</v>
      </c>
      <c r="G43" s="1240">
        <f t="shared" si="15"/>
        <v>-6.4192577733199645</v>
      </c>
      <c r="H43" s="911">
        <v>21868</v>
      </c>
      <c r="I43" s="1240">
        <f t="shared" si="16"/>
        <v>9.1541559868191236E-2</v>
      </c>
      <c r="J43" s="1634">
        <f t="shared" si="12"/>
        <v>47950</v>
      </c>
      <c r="K43" s="912">
        <f t="shared" si="17"/>
        <v>-1.3618036698757496</v>
      </c>
      <c r="L43" s="917"/>
      <c r="M43" s="921"/>
      <c r="N43" s="917"/>
      <c r="O43" s="3"/>
      <c r="P43" s="3"/>
      <c r="Q43" s="3"/>
      <c r="R43" s="3"/>
      <c r="S43" s="3"/>
      <c r="T43" s="3"/>
      <c r="U43" s="3"/>
      <c r="V43" s="3"/>
      <c r="W43" s="3"/>
      <c r="X43" s="3"/>
      <c r="Y43" s="3"/>
      <c r="Z43" s="3"/>
      <c r="AA43" s="3"/>
      <c r="AB43" s="3"/>
      <c r="AC43" s="3"/>
    </row>
    <row r="44" spans="1:29" ht="19.2" customHeight="1">
      <c r="A44" s="1266">
        <v>12</v>
      </c>
      <c r="B44" s="1638">
        <v>21687</v>
      </c>
      <c r="C44" s="1635">
        <f t="shared" si="13"/>
        <v>-1.7442914099311313</v>
      </c>
      <c r="D44" s="1634">
        <v>3645</v>
      </c>
      <c r="E44" s="1635">
        <f t="shared" si="14"/>
        <v>6.7037470725995307</v>
      </c>
      <c r="F44" s="1634">
        <v>1912</v>
      </c>
      <c r="G44" s="1635">
        <f t="shared" si="15"/>
        <v>6.9351230425055865</v>
      </c>
      <c r="H44" s="1634">
        <v>21966</v>
      </c>
      <c r="I44" s="1635">
        <f t="shared" si="16"/>
        <v>-1.9462547986786927</v>
      </c>
      <c r="J44" s="1634">
        <f t="shared" si="12"/>
        <v>49210</v>
      </c>
      <c r="K44" s="1241">
        <f t="shared" si="17"/>
        <v>-0.94206691090623629</v>
      </c>
      <c r="L44" s="917"/>
      <c r="M44" s="921"/>
      <c r="N44" s="917"/>
      <c r="O44" s="3"/>
      <c r="P44" s="3"/>
      <c r="Q44" s="3"/>
      <c r="R44" s="3"/>
      <c r="S44" s="3"/>
      <c r="T44" s="3"/>
      <c r="U44" s="3"/>
      <c r="V44" s="3"/>
      <c r="W44" s="3"/>
      <c r="X44" s="3"/>
      <c r="Y44" s="3"/>
      <c r="Z44" s="3"/>
      <c r="AA44" s="3"/>
      <c r="AB44" s="3"/>
      <c r="AC44" s="3"/>
    </row>
    <row r="45" spans="1:29" ht="19.2" customHeight="1">
      <c r="A45" s="1267" t="s">
        <v>457</v>
      </c>
      <c r="B45" s="1633">
        <v>19429</v>
      </c>
      <c r="C45" s="1248">
        <f t="shared" si="13"/>
        <v>5.5694414257769997</v>
      </c>
      <c r="D45" s="1641">
        <v>2910</v>
      </c>
      <c r="E45" s="1248">
        <f t="shared" si="14"/>
        <v>-20.79477408818726</v>
      </c>
      <c r="F45" s="1641">
        <v>1602</v>
      </c>
      <c r="G45" s="1248">
        <f t="shared" si="15"/>
        <v>1.9083969465648831</v>
      </c>
      <c r="H45" s="1641">
        <v>18327</v>
      </c>
      <c r="I45" s="1248">
        <f t="shared" si="16"/>
        <v>-2.2351434972794237</v>
      </c>
      <c r="J45" s="1252">
        <v>42268</v>
      </c>
      <c r="K45" s="1249">
        <f t="shared" si="17"/>
        <v>-0.30191527502594351</v>
      </c>
      <c r="L45" s="917"/>
      <c r="M45" s="921"/>
      <c r="N45" s="917"/>
      <c r="O45" s="3"/>
      <c r="P45" s="3"/>
      <c r="Q45" s="3"/>
      <c r="R45" s="3"/>
      <c r="S45" s="3"/>
      <c r="T45" s="3"/>
      <c r="U45" s="3"/>
      <c r="V45" s="3"/>
      <c r="W45" s="3"/>
      <c r="X45" s="3"/>
      <c r="Y45" s="3"/>
      <c r="Z45" s="3"/>
      <c r="AA45" s="3"/>
      <c r="AB45" s="3"/>
      <c r="AC45" s="3"/>
    </row>
    <row r="46" spans="1:29" ht="19.2" customHeight="1">
      <c r="A46" s="1266">
        <v>2</v>
      </c>
      <c r="B46" s="1416">
        <v>18851</v>
      </c>
      <c r="C46" s="1240">
        <f t="shared" si="13"/>
        <v>-2.3719509037236519</v>
      </c>
      <c r="D46" s="911">
        <v>2727</v>
      </c>
      <c r="E46" s="1240">
        <f t="shared" si="14"/>
        <v>-6.7054396168320203</v>
      </c>
      <c r="F46" s="911">
        <v>1778</v>
      </c>
      <c r="G46" s="1240">
        <f t="shared" si="15"/>
        <v>3.7945125510799871</v>
      </c>
      <c r="H46" s="911">
        <v>19029</v>
      </c>
      <c r="I46" s="1240">
        <f t="shared" si="16"/>
        <v>2.8205543848273562</v>
      </c>
      <c r="J46" s="1634">
        <v>42385</v>
      </c>
      <c r="K46" s="912">
        <f t="shared" si="17"/>
        <v>-0.15782530858381438</v>
      </c>
      <c r="L46" s="917"/>
      <c r="M46" s="921"/>
      <c r="N46" s="917"/>
      <c r="O46" s="3"/>
      <c r="P46" s="3"/>
      <c r="Q46" s="3"/>
      <c r="R46" s="3"/>
      <c r="S46" s="3"/>
      <c r="T46" s="3"/>
      <c r="U46" s="3"/>
      <c r="V46" s="3"/>
      <c r="W46" s="3"/>
      <c r="X46" s="3"/>
      <c r="Y46" s="3"/>
      <c r="Z46" s="3"/>
      <c r="AA46" s="3"/>
      <c r="AB46" s="3"/>
      <c r="AC46" s="3"/>
    </row>
    <row r="47" spans="1:29" ht="19.2" customHeight="1">
      <c r="A47" s="1266">
        <v>3</v>
      </c>
      <c r="B47" s="1638">
        <v>21244</v>
      </c>
      <c r="C47" s="1635">
        <f t="shared" si="13"/>
        <v>-5.8541989807223587</v>
      </c>
      <c r="D47" s="1634">
        <v>3434</v>
      </c>
      <c r="E47" s="1635">
        <f t="shared" si="14"/>
        <v>-3.4036568213783425</v>
      </c>
      <c r="F47" s="1634">
        <v>2026</v>
      </c>
      <c r="G47" s="1635">
        <f t="shared" si="15"/>
        <v>-4.8379520901831841</v>
      </c>
      <c r="H47" s="1634">
        <v>22429</v>
      </c>
      <c r="I47" s="1635">
        <f t="shared" si="16"/>
        <v>0.65520800610330276</v>
      </c>
      <c r="J47" s="1634">
        <v>49133</v>
      </c>
      <c r="K47" s="1241">
        <f t="shared" si="17"/>
        <v>-2.7685427056122869</v>
      </c>
      <c r="L47" s="917"/>
      <c r="M47" s="921"/>
      <c r="N47" s="917"/>
      <c r="O47" s="3"/>
      <c r="P47" s="3"/>
      <c r="Q47" s="3"/>
      <c r="R47" s="3"/>
      <c r="S47" s="3"/>
      <c r="T47" s="3"/>
      <c r="U47" s="3"/>
      <c r="V47" s="3"/>
      <c r="W47" s="3"/>
      <c r="X47" s="3"/>
      <c r="Y47" s="3"/>
      <c r="Z47" s="3"/>
      <c r="AA47" s="3"/>
      <c r="AB47" s="3"/>
      <c r="AC47" s="3"/>
    </row>
    <row r="48" spans="1:29" ht="19.2" customHeight="1">
      <c r="A48" s="1267">
        <v>4</v>
      </c>
      <c r="B48" s="1633">
        <v>18881</v>
      </c>
      <c r="C48" s="1248">
        <f t="shared" si="13"/>
        <v>-9.06858023502215</v>
      </c>
      <c r="D48" s="1641">
        <v>3071</v>
      </c>
      <c r="E48" s="1248">
        <f t="shared" si="14"/>
        <v>-7.4721301596866514</v>
      </c>
      <c r="F48" s="1641">
        <v>1861</v>
      </c>
      <c r="G48" s="1248">
        <f t="shared" si="15"/>
        <v>-6.4353946706887877</v>
      </c>
      <c r="H48" s="1641">
        <v>19970</v>
      </c>
      <c r="I48" s="1248">
        <f t="shared" si="16"/>
        <v>-7.6360945377179634</v>
      </c>
      <c r="J48" s="1252">
        <v>43783</v>
      </c>
      <c r="K48" s="1249">
        <f t="shared" si="17"/>
        <v>-8.1982680896567679</v>
      </c>
      <c r="L48" s="917"/>
      <c r="M48" s="921"/>
      <c r="N48" s="917"/>
      <c r="O48" s="3"/>
      <c r="P48" s="3"/>
      <c r="Q48" s="3"/>
      <c r="R48" s="3"/>
      <c r="S48" s="3"/>
      <c r="T48" s="3"/>
      <c r="U48" s="3"/>
      <c r="V48" s="3"/>
      <c r="W48" s="3"/>
      <c r="X48" s="3"/>
      <c r="Y48" s="3"/>
      <c r="Z48" s="3"/>
      <c r="AA48" s="3"/>
      <c r="AB48" s="3"/>
      <c r="AC48" s="3"/>
    </row>
    <row r="49" spans="1:29" ht="19.2" customHeight="1">
      <c r="A49" s="1266">
        <v>5</v>
      </c>
      <c r="B49" s="1416">
        <v>17928</v>
      </c>
      <c r="C49" s="1240">
        <f t="shared" si="13"/>
        <v>-5.5874453631049592</v>
      </c>
      <c r="D49" s="911">
        <v>3001</v>
      </c>
      <c r="E49" s="1240">
        <f t="shared" si="14"/>
        <v>-2.4382314694408325</v>
      </c>
      <c r="F49" s="911">
        <v>1807</v>
      </c>
      <c r="G49" s="1240">
        <f t="shared" si="15"/>
        <v>8.9867310012062838</v>
      </c>
      <c r="H49" s="911">
        <v>19659</v>
      </c>
      <c r="I49" s="1240">
        <f t="shared" si="16"/>
        <v>-3.6795688388045034</v>
      </c>
      <c r="J49" s="1634">
        <v>42395</v>
      </c>
      <c r="K49" s="912">
        <f t="shared" si="17"/>
        <v>-3.9380962091858707</v>
      </c>
      <c r="L49" s="917"/>
      <c r="M49" s="921"/>
      <c r="N49" s="917"/>
      <c r="O49" s="3"/>
      <c r="P49" s="3"/>
      <c r="Q49" s="3"/>
      <c r="R49" s="3"/>
      <c r="S49" s="3"/>
      <c r="T49" s="3"/>
      <c r="U49" s="3"/>
      <c r="V49" s="3"/>
      <c r="W49" s="3"/>
      <c r="X49" s="3"/>
      <c r="Y49" s="3"/>
      <c r="Z49" s="3"/>
      <c r="AA49" s="3"/>
      <c r="AB49" s="3"/>
      <c r="AC49" s="3"/>
    </row>
    <row r="50" spans="1:29" ht="19.2" customHeight="1">
      <c r="A50" s="1266">
        <v>6</v>
      </c>
      <c r="B50" s="1638">
        <v>18424</v>
      </c>
      <c r="C50" s="1635">
        <f t="shared" si="13"/>
        <v>-10.301850048685491</v>
      </c>
      <c r="D50" s="1634">
        <v>3129</v>
      </c>
      <c r="E50" s="1635">
        <f t="shared" si="14"/>
        <v>-3.3662754786905502</v>
      </c>
      <c r="F50" s="1634">
        <v>1894</v>
      </c>
      <c r="G50" s="1635">
        <f t="shared" si="15"/>
        <v>4.9889135254988837</v>
      </c>
      <c r="H50" s="1634">
        <v>19412</v>
      </c>
      <c r="I50" s="1635">
        <f t="shared" si="16"/>
        <v>-7.2350186371021641</v>
      </c>
      <c r="J50" s="1634">
        <v>42859</v>
      </c>
      <c r="K50" s="1241">
        <f t="shared" si="17"/>
        <v>-7.8459619850348332</v>
      </c>
      <c r="L50" s="917"/>
      <c r="M50" s="921"/>
      <c r="N50" s="917"/>
      <c r="O50" s="3"/>
      <c r="P50" s="3"/>
      <c r="Q50" s="3"/>
      <c r="R50" s="3"/>
      <c r="S50" s="3"/>
      <c r="T50" s="3"/>
      <c r="U50" s="3"/>
      <c r="V50" s="3"/>
      <c r="W50" s="3"/>
      <c r="X50" s="3"/>
      <c r="Y50" s="3"/>
      <c r="Z50" s="3"/>
      <c r="AA50" s="3"/>
      <c r="AB50" s="3"/>
      <c r="AC50" s="3"/>
    </row>
    <row r="51" spans="1:29" ht="19.2" customHeight="1">
      <c r="A51" s="1267">
        <v>7</v>
      </c>
      <c r="B51" s="1633">
        <v>18386</v>
      </c>
      <c r="C51" s="1248">
        <f t="shared" si="13"/>
        <v>-10.937802751404767</v>
      </c>
      <c r="D51" s="1641">
        <v>3190</v>
      </c>
      <c r="E51" s="1248">
        <f t="shared" si="14"/>
        <v>-5.7607090103397374</v>
      </c>
      <c r="F51" s="1641">
        <v>1818</v>
      </c>
      <c r="G51" s="1248">
        <f t="shared" si="15"/>
        <v>-4.5168067226890702</v>
      </c>
      <c r="H51" s="1641">
        <v>19771</v>
      </c>
      <c r="I51" s="1248">
        <f t="shared" si="16"/>
        <v>-7.7543974245322662</v>
      </c>
      <c r="J51" s="1252">
        <v>43165</v>
      </c>
      <c r="K51" s="1249">
        <f t="shared" si="17"/>
        <v>-8.869231094033692</v>
      </c>
      <c r="L51" s="917"/>
      <c r="M51" s="921"/>
      <c r="N51" s="917"/>
      <c r="O51" s="3"/>
      <c r="P51" s="3"/>
      <c r="Q51" s="3"/>
      <c r="R51" s="3"/>
      <c r="S51" s="3"/>
      <c r="T51" s="3"/>
      <c r="U51" s="3"/>
      <c r="V51" s="3"/>
      <c r="W51" s="3"/>
      <c r="X51" s="3"/>
      <c r="Y51" s="3"/>
      <c r="Z51" s="3"/>
      <c r="AA51" s="3"/>
      <c r="AB51" s="3"/>
      <c r="AC51" s="3"/>
    </row>
    <row r="52" spans="1:29" ht="19.2" customHeight="1">
      <c r="A52" s="1266">
        <v>8</v>
      </c>
      <c r="B52" s="1416">
        <v>18143</v>
      </c>
      <c r="C52" s="1240">
        <f t="shared" si="13"/>
        <v>-7.739638952453598</v>
      </c>
      <c r="D52" s="911">
        <v>3161</v>
      </c>
      <c r="E52" s="1240">
        <f t="shared" si="14"/>
        <v>-7.4919520046824672</v>
      </c>
      <c r="F52" s="911">
        <v>1899</v>
      </c>
      <c r="G52" s="1240">
        <f t="shared" si="15"/>
        <v>13.440860215053775</v>
      </c>
      <c r="H52" s="911">
        <v>17653</v>
      </c>
      <c r="I52" s="1240">
        <f t="shared" si="16"/>
        <v>-17.28904090334067</v>
      </c>
      <c r="J52" s="1634">
        <v>40856</v>
      </c>
      <c r="K52" s="912">
        <f t="shared" si="17"/>
        <v>-11.373348662660799</v>
      </c>
      <c r="L52" s="917"/>
      <c r="M52" s="921"/>
      <c r="N52" s="917"/>
      <c r="O52" s="3"/>
      <c r="P52" s="3"/>
      <c r="Q52" s="3"/>
      <c r="R52" s="3"/>
      <c r="S52" s="3"/>
      <c r="T52" s="3"/>
      <c r="U52" s="3"/>
      <c r="V52" s="3"/>
      <c r="W52" s="3"/>
      <c r="X52" s="3"/>
      <c r="Y52" s="3"/>
      <c r="Z52" s="3"/>
      <c r="AA52" s="3"/>
      <c r="AB52" s="3"/>
      <c r="AC52" s="3"/>
    </row>
    <row r="53" spans="1:29" ht="19.2" customHeight="1" thickBot="1">
      <c r="A53" s="1266">
        <v>9</v>
      </c>
      <c r="B53" s="1638">
        <v>17996</v>
      </c>
      <c r="C53" s="1635">
        <f t="shared" si="13"/>
        <v>-4.4646175080957695</v>
      </c>
      <c r="D53" s="1634">
        <v>3133</v>
      </c>
      <c r="E53" s="1635">
        <f t="shared" si="14"/>
        <v>2.6876433956080081</v>
      </c>
      <c r="F53" s="1634">
        <v>2184</v>
      </c>
      <c r="G53" s="1635">
        <f t="shared" si="15"/>
        <v>25.01431024613623</v>
      </c>
      <c r="H53" s="1634">
        <v>19838</v>
      </c>
      <c r="I53" s="1635">
        <f t="shared" si="16"/>
        <v>3.1724568337840653</v>
      </c>
      <c r="J53" s="1634">
        <v>43151</v>
      </c>
      <c r="K53" s="1241">
        <f t="shared" si="17"/>
        <v>0.67190817254976221</v>
      </c>
      <c r="L53" s="917"/>
      <c r="M53" s="921"/>
      <c r="N53" s="917"/>
      <c r="O53" s="3"/>
      <c r="P53" s="3"/>
      <c r="Q53" s="3"/>
      <c r="R53" s="3"/>
      <c r="S53" s="3"/>
      <c r="T53" s="3"/>
      <c r="U53" s="3"/>
      <c r="V53" s="3"/>
      <c r="W53" s="3"/>
      <c r="X53" s="3"/>
      <c r="Y53" s="3"/>
      <c r="Z53" s="3"/>
      <c r="AA53" s="3"/>
      <c r="AB53" s="3"/>
      <c r="AC53" s="3"/>
    </row>
    <row r="54" spans="1:29" ht="17.25" customHeight="1" thickBot="1">
      <c r="A54" s="1268" t="s">
        <v>389</v>
      </c>
      <c r="B54" s="2766" t="s">
        <v>301</v>
      </c>
      <c r="C54" s="2767"/>
      <c r="D54" s="2767"/>
      <c r="E54" s="2767"/>
      <c r="F54" s="2767"/>
      <c r="G54" s="2767"/>
      <c r="H54" s="2767"/>
      <c r="I54" s="2767"/>
      <c r="J54" s="2767"/>
      <c r="K54" s="2768"/>
      <c r="L54" s="917"/>
      <c r="M54" s="921"/>
      <c r="N54" s="917"/>
      <c r="O54" s="3"/>
      <c r="P54" s="3"/>
      <c r="Q54" s="3"/>
      <c r="R54" s="3"/>
      <c r="S54" s="3"/>
      <c r="T54" s="3"/>
      <c r="U54" s="3"/>
      <c r="V54" s="3"/>
      <c r="W54" s="3"/>
      <c r="X54" s="3"/>
      <c r="Y54" s="3"/>
      <c r="Z54" s="3"/>
      <c r="AA54" s="3"/>
      <c r="AB54" s="3"/>
      <c r="AC54" s="3"/>
    </row>
    <row r="55" spans="1:29">
      <c r="A55" s="270"/>
      <c r="B55" s="270"/>
      <c r="C55" s="270"/>
      <c r="D55" s="270"/>
      <c r="E55" s="270"/>
      <c r="F55" s="270"/>
      <c r="G55" s="270"/>
      <c r="H55" s="270"/>
      <c r="I55" s="270"/>
      <c r="J55" s="270"/>
      <c r="K55" s="270"/>
      <c r="L55" s="270"/>
      <c r="M55" s="1242"/>
      <c r="N55" s="254"/>
      <c r="O55" s="254"/>
      <c r="P55" s="254"/>
    </row>
    <row r="56" spans="1:29">
      <c r="A56" s="270"/>
      <c r="B56" s="270"/>
      <c r="C56" s="270"/>
      <c r="D56" s="270"/>
      <c r="E56" s="270"/>
      <c r="F56" s="270"/>
      <c r="G56" s="270"/>
      <c r="H56" s="270"/>
      <c r="I56" s="270"/>
      <c r="J56" s="270"/>
      <c r="K56" s="270"/>
      <c r="L56" s="270"/>
      <c r="M56" s="1242"/>
      <c r="N56" s="270"/>
    </row>
    <row r="57" spans="1:29">
      <c r="A57" s="270"/>
      <c r="B57" s="270"/>
      <c r="C57" s="270"/>
      <c r="D57" s="270"/>
      <c r="E57" s="270"/>
      <c r="F57" s="270"/>
      <c r="G57" s="270"/>
      <c r="H57" s="270"/>
      <c r="I57" s="270"/>
      <c r="J57" s="270"/>
      <c r="K57" s="270"/>
      <c r="L57" s="270"/>
      <c r="M57" s="1242"/>
      <c r="N57" s="270"/>
    </row>
    <row r="58" spans="1:29">
      <c r="A58" s="270"/>
      <c r="B58" s="270"/>
      <c r="C58" s="270"/>
      <c r="D58" s="270"/>
      <c r="E58" s="270"/>
      <c r="F58" s="270"/>
      <c r="G58" s="270"/>
      <c r="H58" s="270"/>
      <c r="I58" s="270"/>
      <c r="J58" s="270"/>
      <c r="K58" s="270"/>
      <c r="L58" s="270"/>
      <c r="M58" s="1242"/>
      <c r="N58" s="270"/>
    </row>
    <row r="59" spans="1:29">
      <c r="A59" s="270"/>
      <c r="B59" s="270"/>
      <c r="C59" s="270"/>
      <c r="D59" s="270"/>
      <c r="E59" s="270"/>
      <c r="F59" s="270"/>
      <c r="G59" s="270"/>
      <c r="H59" s="270"/>
      <c r="I59" s="270"/>
      <c r="J59" s="270"/>
      <c r="K59" s="270"/>
      <c r="L59" s="270"/>
      <c r="M59" s="1242"/>
      <c r="N59" s="270"/>
    </row>
    <row r="60" spans="1:29">
      <c r="A60" s="270"/>
      <c r="B60" s="270"/>
      <c r="C60" s="270"/>
      <c r="D60" s="270"/>
      <c r="E60" s="270"/>
      <c r="F60" s="270"/>
      <c r="G60" s="270"/>
      <c r="H60" s="270"/>
      <c r="I60" s="270"/>
      <c r="J60" s="270"/>
      <c r="K60" s="270"/>
      <c r="L60" s="270"/>
      <c r="M60" s="1242"/>
      <c r="N60" s="270"/>
    </row>
    <row r="61" spans="1:29">
      <c r="A61" s="270"/>
      <c r="B61" s="270"/>
      <c r="C61" s="270"/>
      <c r="D61" s="270"/>
      <c r="E61" s="270"/>
      <c r="F61" s="270"/>
      <c r="G61" s="270"/>
      <c r="H61" s="270"/>
      <c r="I61" s="270"/>
      <c r="J61" s="270"/>
      <c r="K61" s="270"/>
      <c r="L61" s="270"/>
      <c r="M61" s="1242"/>
      <c r="N61" s="270"/>
    </row>
    <row r="62" spans="1:29">
      <c r="A62" s="270"/>
      <c r="B62" s="270"/>
      <c r="C62" s="270"/>
      <c r="D62" s="270"/>
      <c r="E62" s="270"/>
      <c r="F62" s="270"/>
      <c r="G62" s="270"/>
      <c r="H62" s="270"/>
      <c r="I62" s="270"/>
      <c r="J62" s="270"/>
      <c r="K62" s="270"/>
      <c r="L62" s="270"/>
      <c r="M62" s="1242"/>
      <c r="N62" s="270"/>
    </row>
    <row r="63" spans="1:29">
      <c r="A63" s="270"/>
      <c r="B63" s="270"/>
      <c r="C63" s="270"/>
      <c r="D63" s="270"/>
      <c r="E63" s="270"/>
      <c r="F63" s="270"/>
      <c r="G63" s="270"/>
      <c r="H63" s="270"/>
      <c r="I63" s="270"/>
      <c r="J63" s="270"/>
      <c r="K63" s="270"/>
      <c r="L63" s="270"/>
      <c r="M63" s="1242"/>
      <c r="N63" s="270"/>
    </row>
    <row r="64" spans="1:29">
      <c r="A64" s="270"/>
      <c r="B64" s="270"/>
      <c r="C64" s="270"/>
      <c r="D64" s="270"/>
      <c r="E64" s="270"/>
      <c r="F64" s="270"/>
      <c r="G64" s="270"/>
      <c r="H64" s="270"/>
      <c r="I64" s="270"/>
      <c r="J64" s="270"/>
      <c r="K64" s="270"/>
      <c r="L64" s="270"/>
      <c r="M64" s="1242"/>
      <c r="N64" s="270"/>
    </row>
    <row r="65" spans="1:24">
      <c r="A65" s="270"/>
      <c r="B65" s="270"/>
      <c r="C65" s="270"/>
      <c r="D65" s="270"/>
      <c r="E65" s="270"/>
      <c r="F65" s="270"/>
      <c r="G65" s="270"/>
      <c r="H65" s="270"/>
      <c r="I65" s="270"/>
      <c r="J65" s="270"/>
      <c r="K65" s="270"/>
      <c r="L65" s="270"/>
      <c r="M65" s="1242"/>
      <c r="N65" s="270"/>
    </row>
    <row r="70" spans="1:24">
      <c r="U70" s="3"/>
      <c r="V70" s="3"/>
      <c r="W70" s="3"/>
      <c r="X70" s="3"/>
    </row>
    <row r="71" spans="1:24">
      <c r="U71" s="3"/>
      <c r="V71" s="3"/>
      <c r="W71" s="3"/>
      <c r="X71" s="3"/>
    </row>
    <row r="72" spans="1:24">
      <c r="U72" s="3"/>
      <c r="V72" s="3"/>
      <c r="W72" s="3"/>
      <c r="X72" s="3"/>
    </row>
    <row r="73" spans="1:24">
      <c r="U73" s="3"/>
      <c r="V73" s="3"/>
      <c r="W73" s="3"/>
      <c r="X73" s="3"/>
    </row>
    <row r="74" spans="1:24">
      <c r="U74" s="3"/>
      <c r="V74" s="3"/>
      <c r="W74" s="3"/>
      <c r="X74" s="3"/>
    </row>
    <row r="75" spans="1:24">
      <c r="U75" s="3"/>
      <c r="V75" s="3"/>
      <c r="W75" s="3"/>
      <c r="X75" s="3"/>
    </row>
    <row r="76" spans="1:24">
      <c r="U76" s="3"/>
      <c r="V76" s="3"/>
      <c r="W76" s="3"/>
      <c r="X76" s="3"/>
    </row>
    <row r="77" spans="1:24">
      <c r="U77" s="3"/>
      <c r="V77" s="3"/>
      <c r="W77" s="3"/>
      <c r="X77" s="3"/>
    </row>
    <row r="78" spans="1:24">
      <c r="U78" s="3"/>
      <c r="V78" s="3"/>
      <c r="W78" s="3"/>
      <c r="X78" s="3"/>
    </row>
    <row r="79" spans="1:24">
      <c r="U79" s="3"/>
      <c r="V79" s="3"/>
      <c r="W79" s="3"/>
      <c r="X79" s="3"/>
    </row>
    <row r="80" spans="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row r="92" spans="21:24">
      <c r="U92" s="3"/>
      <c r="V92" s="3"/>
      <c r="W92" s="3"/>
      <c r="X92" s="3"/>
    </row>
    <row r="93" spans="21:24">
      <c r="U93" s="3"/>
      <c r="V93" s="3"/>
      <c r="W93" s="3"/>
      <c r="X93" s="3"/>
    </row>
    <row r="94" spans="21:24">
      <c r="U94" s="3"/>
      <c r="V94" s="3"/>
      <c r="W94" s="3"/>
      <c r="X94" s="3"/>
    </row>
    <row r="95" spans="21:24">
      <c r="U95" s="3"/>
      <c r="V95" s="3"/>
      <c r="W95" s="3"/>
      <c r="X95" s="3"/>
    </row>
    <row r="96" spans="21:24">
      <c r="U96" s="3"/>
      <c r="V96" s="3"/>
      <c r="W96" s="3"/>
      <c r="X96" s="3"/>
    </row>
    <row r="97" spans="21:24">
      <c r="U97" s="3"/>
      <c r="V97" s="3"/>
      <c r="W97" s="3"/>
      <c r="X97" s="3"/>
    </row>
    <row r="98" spans="21:24">
      <c r="U98" s="3"/>
      <c r="V98" s="3"/>
      <c r="W98" s="3"/>
      <c r="X98" s="3"/>
    </row>
    <row r="99" spans="21:24">
      <c r="U99" s="3"/>
      <c r="V99" s="3"/>
      <c r="W99" s="3"/>
      <c r="X99" s="3"/>
    </row>
    <row r="100" spans="21:24">
      <c r="U100" s="3"/>
      <c r="V100" s="3"/>
      <c r="W100" s="3"/>
      <c r="X100" s="3"/>
    </row>
    <row r="101" spans="21:24">
      <c r="U101" s="3"/>
      <c r="V101" s="3"/>
      <c r="W101" s="3"/>
      <c r="X101" s="3"/>
    </row>
    <row r="102" spans="21:24">
      <c r="U102" s="3"/>
      <c r="V102" s="3"/>
      <c r="W102" s="3"/>
      <c r="X102" s="3"/>
    </row>
    <row r="103" spans="21:24">
      <c r="U103" s="3"/>
      <c r="V103" s="3"/>
      <c r="W103" s="3"/>
      <c r="X103" s="3"/>
    </row>
    <row r="104" spans="21:24">
      <c r="U104" s="3"/>
      <c r="V104" s="3"/>
      <c r="W104" s="3"/>
      <c r="X104" s="3"/>
    </row>
    <row r="105" spans="21:24">
      <c r="U105" s="3"/>
      <c r="V105" s="3"/>
      <c r="W105" s="3"/>
      <c r="X105" s="3"/>
    </row>
    <row r="106" spans="21:24">
      <c r="U106" s="3"/>
      <c r="V106" s="3"/>
      <c r="W106" s="3"/>
      <c r="X106" s="3"/>
    </row>
    <row r="107" spans="21:24">
      <c r="U107" s="3"/>
      <c r="V107" s="3"/>
      <c r="W107" s="3"/>
      <c r="X107" s="3"/>
    </row>
  </sheetData>
  <mergeCells count="6">
    <mergeCell ref="B54:K54"/>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J107"/>
  <sheetViews>
    <sheetView workbookViewId="0">
      <selection activeCell="G10" sqref="G10"/>
    </sheetView>
  </sheetViews>
  <sheetFormatPr defaultColWidth="9" defaultRowHeight="13.2"/>
  <cols>
    <col min="1" max="1" width="13.6640625" style="74" customWidth="1"/>
    <col min="2" max="7" width="21.88671875" style="74" customWidth="1"/>
    <col min="8" max="8" width="6.77734375" style="74" customWidth="1"/>
    <col min="9" max="9" width="7.77734375" style="74" customWidth="1"/>
    <col min="10" max="10" width="6.33203125" style="74" customWidth="1"/>
    <col min="11" max="11" width="8.88671875" style="74" customWidth="1"/>
    <col min="12" max="14" width="11" style="74" bestFit="1" customWidth="1"/>
    <col min="15" max="15" width="13" style="918" bestFit="1" customWidth="1"/>
    <col min="16" max="16" width="14.33203125" style="919" bestFit="1" customWidth="1"/>
    <col min="17" max="17" width="7.33203125" style="18" customWidth="1"/>
    <col min="18" max="18" width="8.6640625" style="18" customWidth="1"/>
    <col min="19" max="19" width="9" style="18" customWidth="1"/>
    <col min="20" max="20" width="17" style="18" customWidth="1"/>
    <col min="21" max="21" width="19.33203125" style="18" customWidth="1"/>
    <col min="22" max="22" width="14.44140625" style="18" customWidth="1"/>
    <col min="23" max="23" width="14.44140625" style="252" customWidth="1"/>
    <col min="24" max="24" width="14.44140625" style="250" customWidth="1"/>
    <col min="25" max="25" width="14.44140625" style="18" customWidth="1"/>
    <col min="26" max="26" width="8.6640625" style="18" customWidth="1"/>
    <col min="27" max="27" width="9" style="18" customWidth="1"/>
    <col min="28" max="29" width="15.6640625" style="18" customWidth="1"/>
    <col min="30" max="30" width="18.77734375" style="18" customWidth="1"/>
    <col min="31" max="33" width="18.6640625" style="18" customWidth="1"/>
    <col min="34" max="34" width="11.44140625" style="18" hidden="1" customWidth="1"/>
    <col min="35" max="35" width="14.77734375" style="252" customWidth="1"/>
    <col min="36" max="36" width="14.44140625" style="250" customWidth="1"/>
    <col min="37" max="16384" width="9" style="18"/>
  </cols>
  <sheetData>
    <row r="1" spans="1:36" s="1354" customFormat="1" ht="16.5" customHeight="1">
      <c r="A1" s="1351"/>
      <c r="B1" s="1351"/>
      <c r="C1" s="1352"/>
      <c r="D1" s="1352"/>
      <c r="E1" s="1352"/>
      <c r="F1" s="1352"/>
      <c r="G1" s="1352"/>
      <c r="H1" s="1352"/>
      <c r="I1" s="1352"/>
      <c r="J1" s="1352"/>
      <c r="K1" s="1352"/>
      <c r="L1" s="1352"/>
      <c r="M1" s="1352"/>
      <c r="N1" s="1352"/>
      <c r="O1" s="1359"/>
      <c r="P1" s="1360"/>
      <c r="R1" s="1322"/>
      <c r="S1" s="1322"/>
      <c r="T1" s="1322"/>
      <c r="U1" s="1322"/>
      <c r="V1" s="1322"/>
      <c r="W1" s="1330"/>
      <c r="X1" s="1361"/>
      <c r="Y1" s="1322"/>
      <c r="Z1" s="1322"/>
      <c r="AA1" s="1322"/>
      <c r="AB1" s="1322"/>
      <c r="AC1" s="1322"/>
      <c r="AD1" s="1322"/>
      <c r="AE1" s="1322"/>
      <c r="AF1" s="1322"/>
      <c r="AG1" s="1322"/>
      <c r="AH1" s="1322"/>
      <c r="AI1" s="1330"/>
      <c r="AJ1" s="1361"/>
    </row>
    <row r="2" spans="1:36" s="1354" customFormat="1" ht="16.5" customHeight="1">
      <c r="A2" s="1408" t="s">
        <v>307</v>
      </c>
      <c r="B2" s="1351"/>
      <c r="C2" s="1352"/>
      <c r="D2" s="1352"/>
      <c r="E2" s="1352"/>
      <c r="F2" s="1352"/>
      <c r="G2" s="1352"/>
      <c r="H2" s="1352"/>
      <c r="I2" s="1352"/>
      <c r="J2" s="1352"/>
      <c r="K2" s="1352"/>
      <c r="L2" s="1352"/>
      <c r="M2" s="1352"/>
      <c r="N2" s="1352"/>
      <c r="O2" s="1359"/>
      <c r="P2" s="1360"/>
      <c r="R2" s="1322"/>
      <c r="S2" s="1322"/>
      <c r="T2" s="1322"/>
      <c r="U2" s="1322"/>
      <c r="V2" s="1322"/>
      <c r="W2" s="1330"/>
      <c r="X2" s="1361"/>
      <c r="Y2" s="1322"/>
      <c r="Z2" s="1322"/>
      <c r="AA2" s="1322"/>
      <c r="AB2" s="1322"/>
      <c r="AC2" s="1322"/>
      <c r="AD2" s="1322"/>
      <c r="AE2" s="1322"/>
      <c r="AF2" s="1322"/>
      <c r="AG2" s="1322"/>
      <c r="AH2" s="1322"/>
      <c r="AI2" s="1330"/>
      <c r="AJ2" s="1361"/>
    </row>
    <row r="3" spans="1:36" s="1354" customFormat="1" ht="16.5" customHeight="1" thickBot="1">
      <c r="A3" s="1417" t="s">
        <v>308</v>
      </c>
      <c r="B3" s="1356"/>
      <c r="C3" s="1356"/>
      <c r="D3" s="1356"/>
      <c r="E3" s="1356"/>
      <c r="G3" s="1362" t="s">
        <v>309</v>
      </c>
      <c r="H3" s="1358"/>
      <c r="I3" s="1352"/>
      <c r="J3" s="1352"/>
      <c r="K3" s="1352"/>
      <c r="L3" s="1352"/>
      <c r="M3" s="1352"/>
      <c r="N3" s="1352"/>
      <c r="O3" s="1359"/>
      <c r="P3" s="1360"/>
      <c r="R3" s="1322"/>
      <c r="S3" s="1322"/>
      <c r="T3" s="1322"/>
      <c r="U3" s="1322"/>
      <c r="V3" s="1322"/>
      <c r="W3" s="1330"/>
      <c r="X3" s="1361"/>
      <c r="Y3" s="1322"/>
      <c r="Z3" s="1322"/>
      <c r="AA3" s="1322"/>
      <c r="AB3" s="1322"/>
      <c r="AC3" s="1322"/>
      <c r="AD3" s="1322"/>
      <c r="AE3" s="1322"/>
      <c r="AF3" s="1322"/>
      <c r="AG3" s="1322"/>
      <c r="AH3" s="1322"/>
      <c r="AI3" s="1330"/>
      <c r="AJ3" s="1361"/>
    </row>
    <row r="4" spans="1:36" ht="16.2" customHeight="1">
      <c r="A4" s="1139"/>
      <c r="B4" s="1130" t="s">
        <v>110</v>
      </c>
      <c r="C4" s="922" t="s">
        <v>112</v>
      </c>
      <c r="D4" s="922" t="s">
        <v>33</v>
      </c>
      <c r="E4" s="922" t="s">
        <v>34</v>
      </c>
      <c r="F4" s="2776" t="s">
        <v>310</v>
      </c>
      <c r="G4" s="2690"/>
      <c r="H4" s="103"/>
      <c r="R4" s="32"/>
      <c r="S4" s="32"/>
      <c r="T4" s="32"/>
      <c r="U4" s="32"/>
      <c r="V4" s="32"/>
      <c r="W4" s="247"/>
      <c r="X4" s="920"/>
      <c r="Y4" s="32"/>
      <c r="Z4" s="32"/>
      <c r="AA4" s="32"/>
      <c r="AB4" s="32"/>
      <c r="AC4" s="32"/>
      <c r="AD4" s="32"/>
      <c r="AE4" s="32"/>
      <c r="AF4" s="32"/>
      <c r="AG4" s="32"/>
      <c r="AH4" s="32"/>
      <c r="AI4" s="247"/>
      <c r="AJ4" s="920"/>
    </row>
    <row r="5" spans="1:36" ht="13.8" thickBot="1">
      <c r="A5" s="1140"/>
      <c r="B5" s="1131" t="s">
        <v>99</v>
      </c>
      <c r="C5" s="923" t="s">
        <v>99</v>
      </c>
      <c r="D5" s="923" t="s">
        <v>99</v>
      </c>
      <c r="E5" s="923" t="s">
        <v>99</v>
      </c>
      <c r="F5" s="923" t="s">
        <v>99</v>
      </c>
      <c r="G5" s="924" t="s">
        <v>327</v>
      </c>
      <c r="H5" s="115"/>
      <c r="R5" s="32"/>
      <c r="S5" s="32"/>
      <c r="T5" s="32"/>
      <c r="U5" s="32"/>
      <c r="V5" s="32"/>
      <c r="W5" s="247"/>
      <c r="X5" s="920"/>
      <c r="Y5" s="32"/>
      <c r="Z5" s="32"/>
      <c r="AA5" s="32"/>
      <c r="AB5" s="32"/>
      <c r="AC5" s="32"/>
      <c r="AD5" s="32"/>
      <c r="AE5" s="32"/>
      <c r="AF5" s="32"/>
      <c r="AG5" s="32"/>
      <c r="AH5" s="32"/>
      <c r="AI5" s="247"/>
      <c r="AJ5" s="920"/>
    </row>
    <row r="6" spans="1:36" s="925" customFormat="1" ht="15" hidden="1" customHeight="1">
      <c r="A6" s="1682" t="s">
        <v>434</v>
      </c>
      <c r="B6" s="1132">
        <f>SUM(B12:B23)</f>
        <v>40171.991999999998</v>
      </c>
      <c r="C6" s="1132">
        <f t="shared" ref="C6:E6" si="0">SUM(C12:C23)</f>
        <v>2459.2893900000004</v>
      </c>
      <c r="D6" s="1132">
        <f t="shared" si="0"/>
        <v>13335.554</v>
      </c>
      <c r="E6" s="1132">
        <f t="shared" si="0"/>
        <v>19558.694000000003</v>
      </c>
      <c r="F6" s="903">
        <f>SUM(B6:E6)</f>
        <v>75525.529389999996</v>
      </c>
      <c r="G6" s="904">
        <v>-8.1999999999999993</v>
      </c>
      <c r="H6" s="909"/>
      <c r="I6" s="74"/>
      <c r="J6" s="74"/>
      <c r="K6" s="74"/>
      <c r="L6" s="74"/>
      <c r="M6" s="74"/>
      <c r="N6" s="74"/>
      <c r="O6" s="918"/>
      <c r="P6" s="919"/>
      <c r="Q6" s="18"/>
      <c r="R6" s="32"/>
      <c r="S6" s="32"/>
      <c r="T6" s="32"/>
      <c r="U6" s="32"/>
      <c r="V6" s="32"/>
      <c r="W6" s="247"/>
      <c r="X6" s="920"/>
      <c r="Y6" s="32"/>
      <c r="Z6" s="32"/>
      <c r="AA6" s="32"/>
      <c r="AB6" s="32"/>
      <c r="AC6" s="32"/>
      <c r="AD6" s="32"/>
      <c r="AE6" s="32"/>
      <c r="AF6" s="32"/>
      <c r="AG6" s="32"/>
      <c r="AH6" s="32"/>
      <c r="AI6" s="247"/>
      <c r="AJ6" s="920"/>
    </row>
    <row r="7" spans="1:36" s="925" customFormat="1" ht="15" hidden="1" customHeight="1">
      <c r="A7" s="2184" t="s">
        <v>440</v>
      </c>
      <c r="B7" s="2354">
        <f>SUM(B24:B35)</f>
        <v>41579.562999999995</v>
      </c>
      <c r="C7" s="2354">
        <f t="shared" ref="C7:E7" si="1">SUM(C24:C35)</f>
        <v>2519.7944100000004</v>
      </c>
      <c r="D7" s="2354">
        <f>SUM(D24:D35)</f>
        <v>14061.834999999999</v>
      </c>
      <c r="E7" s="2354">
        <f t="shared" si="1"/>
        <v>19830.618999999999</v>
      </c>
      <c r="F7" s="2089">
        <f>SUM(B7:E7)</f>
        <v>77991.811409999995</v>
      </c>
      <c r="G7" s="2352">
        <f t="shared" ref="G7" si="2">(F7/F6-1)*100</f>
        <v>3.2654945154565906</v>
      </c>
      <c r="H7" s="909"/>
      <c r="I7" s="74"/>
      <c r="J7" s="74"/>
      <c r="K7" s="74"/>
      <c r="L7" s="74"/>
      <c r="M7" s="74"/>
      <c r="N7" s="74"/>
      <c r="O7" s="918"/>
      <c r="P7" s="919"/>
      <c r="Q7" s="18"/>
      <c r="R7" s="32"/>
      <c r="S7" s="32"/>
      <c r="T7" s="32"/>
      <c r="U7" s="32"/>
      <c r="V7" s="32"/>
      <c r="W7" s="247"/>
      <c r="X7" s="920"/>
      <c r="Y7" s="32"/>
      <c r="Z7" s="32"/>
      <c r="AA7" s="32"/>
      <c r="AB7" s="32"/>
      <c r="AC7" s="32"/>
      <c r="AD7" s="32"/>
      <c r="AE7" s="32"/>
      <c r="AF7" s="32"/>
      <c r="AG7" s="32"/>
      <c r="AH7" s="32"/>
      <c r="AI7" s="247"/>
      <c r="AJ7" s="920"/>
    </row>
    <row r="8" spans="1:36" s="925" customFormat="1" ht="15" hidden="1" customHeight="1" thickBot="1">
      <c r="A8" s="1906" t="s">
        <v>454</v>
      </c>
      <c r="B8" s="2355">
        <f>SUM(B36:B47)</f>
        <v>41578.998999999996</v>
      </c>
      <c r="C8" s="2355">
        <f>SUM(C36:C47)</f>
        <v>2394.1096700000003</v>
      </c>
      <c r="D8" s="2355">
        <f>SUM(D36:D47)</f>
        <v>13846.663999999997</v>
      </c>
      <c r="E8" s="2355">
        <f>SUM(E36:E47)</f>
        <v>19727.218999999997</v>
      </c>
      <c r="F8" s="2356">
        <f>SUM(B8:E8)</f>
        <v>77546.991669999989</v>
      </c>
      <c r="G8" s="1943">
        <f t="shared" ref="G8" si="3">(F8/F7-1)*100</f>
        <v>-0.57034159350601854</v>
      </c>
      <c r="H8" s="909"/>
      <c r="I8" s="74"/>
      <c r="J8" s="74"/>
      <c r="K8" s="74"/>
      <c r="L8" s="74"/>
      <c r="M8" s="74"/>
      <c r="N8" s="74"/>
      <c r="O8" s="918"/>
      <c r="P8" s="919"/>
      <c r="Q8" s="18"/>
      <c r="R8" s="32"/>
      <c r="S8" s="32"/>
      <c r="T8" s="32"/>
      <c r="U8" s="32"/>
      <c r="V8" s="32"/>
      <c r="W8" s="247"/>
      <c r="X8" s="920"/>
      <c r="Y8" s="32"/>
      <c r="Z8" s="32"/>
      <c r="AA8" s="32"/>
      <c r="AB8" s="32"/>
      <c r="AC8" s="32"/>
      <c r="AD8" s="32"/>
      <c r="AE8" s="32"/>
      <c r="AF8" s="32"/>
      <c r="AG8" s="32"/>
      <c r="AH8" s="32"/>
      <c r="AI8" s="247"/>
      <c r="AJ8" s="920"/>
    </row>
    <row r="9" spans="1:36" s="925" customFormat="1" ht="12" hidden="1" customHeight="1" thickTop="1">
      <c r="A9" s="1007" t="s">
        <v>323</v>
      </c>
      <c r="B9" s="2259">
        <v>3395.5619999999999</v>
      </c>
      <c r="C9" s="2260">
        <v>194.90977000000001</v>
      </c>
      <c r="D9" s="2261">
        <v>959.75099999999998</v>
      </c>
      <c r="E9" s="911">
        <v>1576.923</v>
      </c>
      <c r="F9" s="1720">
        <v>6127.1457700000001</v>
      </c>
      <c r="G9" s="912">
        <v>-6.2549335954252605</v>
      </c>
      <c r="H9" s="909"/>
      <c r="I9" s="74"/>
      <c r="J9" s="74"/>
      <c r="K9" s="74"/>
      <c r="L9" s="74"/>
      <c r="M9" s="74"/>
      <c r="N9" s="74"/>
      <c r="O9" s="918"/>
      <c r="P9" s="919"/>
      <c r="Q9" s="18"/>
      <c r="R9" s="32"/>
      <c r="S9" s="32"/>
      <c r="T9" s="32"/>
      <c r="U9" s="32"/>
      <c r="V9" s="32"/>
      <c r="W9" s="247"/>
      <c r="X9" s="920"/>
      <c r="Y9" s="32"/>
      <c r="Z9" s="32"/>
      <c r="AA9" s="32"/>
      <c r="AB9" s="32"/>
      <c r="AC9" s="32"/>
      <c r="AD9" s="32"/>
      <c r="AE9" s="32"/>
      <c r="AF9" s="32"/>
      <c r="AG9" s="32"/>
      <c r="AH9" s="32"/>
      <c r="AI9" s="247"/>
      <c r="AJ9" s="920"/>
    </row>
    <row r="10" spans="1:36" s="925" customFormat="1" ht="12" hidden="1" customHeight="1">
      <c r="A10" s="1007">
        <v>2</v>
      </c>
      <c r="B10" s="1133">
        <v>3415.3049999999998</v>
      </c>
      <c r="C10" s="895">
        <v>201.67046000000002</v>
      </c>
      <c r="D10" s="896">
        <v>1130.1210000000001</v>
      </c>
      <c r="E10" s="897">
        <v>1623.8969999999999</v>
      </c>
      <c r="F10" s="898">
        <v>6370.9934599999997</v>
      </c>
      <c r="G10" s="899">
        <v>-3.4969251219892028</v>
      </c>
      <c r="H10" s="909"/>
      <c r="I10" s="74"/>
      <c r="J10" s="74"/>
      <c r="K10" s="74"/>
      <c r="L10" s="74"/>
      <c r="M10" s="74"/>
      <c r="N10" s="74"/>
      <c r="O10" s="918"/>
      <c r="P10" s="919"/>
      <c r="Q10" s="18"/>
      <c r="R10" s="32"/>
      <c r="S10" s="32"/>
      <c r="T10" s="32"/>
      <c r="U10" s="32"/>
      <c r="V10" s="32"/>
      <c r="W10" s="247"/>
      <c r="X10" s="920"/>
      <c r="Y10" s="32"/>
      <c r="Z10" s="32"/>
      <c r="AA10" s="32"/>
      <c r="AB10" s="32"/>
      <c r="AC10" s="32"/>
      <c r="AD10" s="32"/>
      <c r="AE10" s="32"/>
      <c r="AF10" s="32"/>
      <c r="AG10" s="32"/>
      <c r="AH10" s="32"/>
      <c r="AI10" s="247"/>
      <c r="AJ10" s="920"/>
    </row>
    <row r="11" spans="1:36" s="925" customFormat="1" ht="12" hidden="1" customHeight="1">
      <c r="A11" s="1007">
        <v>3</v>
      </c>
      <c r="B11" s="2262">
        <v>3807.5659999999998</v>
      </c>
      <c r="C11" s="895">
        <v>234.22716999999997</v>
      </c>
      <c r="D11" s="896">
        <v>1293.55</v>
      </c>
      <c r="E11" s="897">
        <v>1828.8309999999999</v>
      </c>
      <c r="F11" s="898">
        <v>7164.1741700000002</v>
      </c>
      <c r="G11" s="899">
        <v>-1.9878211664831169</v>
      </c>
      <c r="H11" s="909"/>
      <c r="I11" s="74"/>
      <c r="J11" s="74"/>
      <c r="K11" s="74"/>
      <c r="L11" s="74"/>
      <c r="M11" s="74"/>
      <c r="N11" s="74"/>
      <c r="O11" s="918"/>
      <c r="P11" s="919"/>
      <c r="Q11" s="18"/>
      <c r="R11" s="32"/>
      <c r="S11" s="32"/>
      <c r="T11" s="32"/>
      <c r="U11" s="32"/>
      <c r="V11" s="32"/>
      <c r="W11" s="247"/>
      <c r="X11" s="920"/>
      <c r="Y11" s="32"/>
      <c r="Z11" s="32"/>
      <c r="AA11" s="32"/>
      <c r="AB11" s="32"/>
      <c r="AC11" s="32"/>
      <c r="AD11" s="32"/>
      <c r="AE11" s="32"/>
      <c r="AF11" s="32"/>
      <c r="AG11" s="32"/>
      <c r="AH11" s="32"/>
      <c r="AI11" s="247"/>
      <c r="AJ11" s="920"/>
    </row>
    <row r="12" spans="1:36" s="925" customFormat="1" ht="12" hidden="1" customHeight="1">
      <c r="A12" s="1006" t="s">
        <v>443</v>
      </c>
      <c r="B12" s="1134">
        <v>3360.28</v>
      </c>
      <c r="C12" s="926">
        <v>205.24357999999998</v>
      </c>
      <c r="D12" s="2263">
        <v>1171.136</v>
      </c>
      <c r="E12" s="927">
        <v>1636.2429999999999</v>
      </c>
      <c r="F12" s="2264">
        <f t="shared" ref="F12:F44" si="4">B12+C12+D12+E12</f>
        <v>6372.9025799999999</v>
      </c>
      <c r="G12" s="928">
        <v>-10.836533836063843</v>
      </c>
      <c r="H12" s="909"/>
      <c r="I12" s="74"/>
      <c r="J12" s="74"/>
      <c r="K12" s="74"/>
      <c r="L12" s="74"/>
      <c r="M12" s="74"/>
      <c r="N12" s="74"/>
      <c r="O12" s="918"/>
      <c r="P12" s="919"/>
      <c r="Q12" s="18"/>
      <c r="R12" s="32"/>
      <c r="S12" s="32"/>
      <c r="T12" s="32"/>
      <c r="U12" s="32"/>
      <c r="V12" s="32"/>
      <c r="W12" s="247"/>
      <c r="X12" s="920"/>
      <c r="Y12" s="32"/>
      <c r="Z12" s="32"/>
      <c r="AA12" s="32"/>
      <c r="AB12" s="32"/>
      <c r="AC12" s="32"/>
      <c r="AD12" s="32"/>
      <c r="AE12" s="32"/>
      <c r="AF12" s="32"/>
      <c r="AG12" s="32"/>
      <c r="AH12" s="32"/>
      <c r="AI12" s="247"/>
      <c r="AJ12" s="920"/>
    </row>
    <row r="13" spans="1:36" s="925" customFormat="1" ht="12" hidden="1" customHeight="1">
      <c r="A13" s="1007">
        <v>5</v>
      </c>
      <c r="B13" s="1135">
        <v>2744.19</v>
      </c>
      <c r="C13" s="895">
        <v>184.43586999999999</v>
      </c>
      <c r="D13" s="896">
        <v>956.596</v>
      </c>
      <c r="E13" s="897">
        <v>1455.527</v>
      </c>
      <c r="F13" s="898">
        <f t="shared" si="4"/>
        <v>5340.7488699999994</v>
      </c>
      <c r="G13" s="899">
        <v>-20.538195248498049</v>
      </c>
      <c r="H13" s="909"/>
      <c r="I13" s="74"/>
      <c r="J13" s="74"/>
      <c r="K13" s="74"/>
      <c r="L13" s="74"/>
      <c r="M13" s="74"/>
      <c r="N13" s="74"/>
      <c r="O13" s="918"/>
      <c r="P13" s="919"/>
      <c r="Q13" s="18"/>
      <c r="R13" s="32"/>
      <c r="S13" s="32"/>
      <c r="T13" s="32"/>
      <c r="U13" s="32"/>
      <c r="V13" s="32"/>
      <c r="W13" s="247"/>
      <c r="X13" s="920"/>
      <c r="Y13" s="32"/>
      <c r="Z13" s="32"/>
      <c r="AA13" s="32"/>
      <c r="AB13" s="32"/>
      <c r="AC13" s="32"/>
      <c r="AD13" s="32"/>
      <c r="AE13" s="32"/>
      <c r="AF13" s="32"/>
      <c r="AG13" s="32"/>
      <c r="AH13" s="32"/>
      <c r="AI13" s="247"/>
      <c r="AJ13" s="920"/>
    </row>
    <row r="14" spans="1:36" s="925" customFormat="1" ht="12" hidden="1" customHeight="1">
      <c r="A14" s="1007">
        <v>6</v>
      </c>
      <c r="B14" s="1135">
        <v>3082.0010000000002</v>
      </c>
      <c r="C14" s="895">
        <v>185.81837999999999</v>
      </c>
      <c r="D14" s="896">
        <v>971.74</v>
      </c>
      <c r="E14" s="897">
        <v>1543.405</v>
      </c>
      <c r="F14" s="898">
        <f t="shared" si="4"/>
        <v>5782.9643800000003</v>
      </c>
      <c r="G14" s="899">
        <v>-13.421319443174884</v>
      </c>
      <c r="H14" s="909"/>
      <c r="I14" s="74"/>
      <c r="J14" s="74"/>
      <c r="K14" s="74"/>
      <c r="L14" s="74"/>
      <c r="M14" s="74"/>
      <c r="N14" s="74"/>
      <c r="O14" s="918"/>
      <c r="P14" s="919"/>
      <c r="Q14" s="18"/>
      <c r="R14" s="32"/>
      <c r="S14" s="32"/>
      <c r="T14" s="32"/>
      <c r="U14" s="32"/>
      <c r="V14" s="32"/>
      <c r="W14" s="247"/>
      <c r="X14" s="920"/>
      <c r="Y14" s="32"/>
      <c r="Z14" s="32"/>
      <c r="AA14" s="32"/>
      <c r="AB14" s="32"/>
      <c r="AC14" s="32"/>
      <c r="AD14" s="32"/>
      <c r="AE14" s="32"/>
      <c r="AF14" s="32"/>
      <c r="AG14" s="32"/>
      <c r="AH14" s="32"/>
      <c r="AI14" s="247"/>
      <c r="AJ14" s="920"/>
    </row>
    <row r="15" spans="1:36" s="925" customFormat="1" ht="12" hidden="1" customHeight="1">
      <c r="A15" s="1006" t="s">
        <v>450</v>
      </c>
      <c r="B15" s="1134">
        <v>3280.9070000000002</v>
      </c>
      <c r="C15" s="926">
        <v>210.31707</v>
      </c>
      <c r="D15" s="929">
        <v>1022.22</v>
      </c>
      <c r="E15" s="927">
        <v>1630.1110000000001</v>
      </c>
      <c r="F15" s="554">
        <f t="shared" si="4"/>
        <v>6143.5550700000003</v>
      </c>
      <c r="G15" s="928">
        <v>-16.049634345493047</v>
      </c>
      <c r="H15" s="909"/>
      <c r="I15" s="74"/>
      <c r="J15" s="74"/>
      <c r="K15" s="74"/>
      <c r="L15" s="74"/>
      <c r="M15" s="74"/>
      <c r="N15" s="74"/>
      <c r="O15" s="918"/>
      <c r="P15" s="919"/>
      <c r="Q15" s="18"/>
      <c r="R15" s="32"/>
      <c r="S15" s="32"/>
      <c r="T15" s="32"/>
      <c r="U15" s="32"/>
      <c r="V15" s="32"/>
      <c r="W15" s="247"/>
      <c r="X15" s="920"/>
      <c r="Y15" s="32"/>
      <c r="Z15" s="32"/>
      <c r="AA15" s="32"/>
      <c r="AB15" s="32"/>
      <c r="AC15" s="32"/>
      <c r="AD15" s="32"/>
      <c r="AE15" s="32"/>
      <c r="AF15" s="32"/>
      <c r="AG15" s="32"/>
      <c r="AH15" s="32"/>
      <c r="AI15" s="247"/>
      <c r="AJ15" s="920"/>
    </row>
    <row r="16" spans="1:36" s="925" customFormat="1" ht="12" hidden="1" customHeight="1">
      <c r="A16" s="1007">
        <v>8</v>
      </c>
      <c r="B16" s="1135">
        <v>3020.5630000000001</v>
      </c>
      <c r="C16" s="895">
        <v>193.09906000000001</v>
      </c>
      <c r="D16" s="896">
        <v>1001.397</v>
      </c>
      <c r="E16" s="897">
        <v>1615.8130000000001</v>
      </c>
      <c r="F16" s="898">
        <f t="shared" si="4"/>
        <v>5830.8720600000006</v>
      </c>
      <c r="G16" s="899">
        <v>-11.663011163180093</v>
      </c>
      <c r="H16" s="909"/>
      <c r="I16" s="74"/>
      <c r="J16" s="74"/>
      <c r="K16" s="74"/>
      <c r="L16" s="74"/>
      <c r="M16" s="74"/>
      <c r="N16" s="74"/>
      <c r="O16" s="918"/>
      <c r="P16" s="919"/>
      <c r="Q16" s="18"/>
      <c r="R16" s="32"/>
      <c r="S16" s="32"/>
      <c r="T16" s="32"/>
      <c r="U16" s="32"/>
      <c r="V16" s="32"/>
      <c r="W16" s="247"/>
      <c r="X16" s="920"/>
      <c r="Y16" s="32"/>
      <c r="Z16" s="32"/>
      <c r="AA16" s="32"/>
      <c r="AB16" s="32"/>
      <c r="AC16" s="32"/>
      <c r="AD16" s="32"/>
      <c r="AE16" s="32"/>
      <c r="AF16" s="32"/>
      <c r="AG16" s="32"/>
      <c r="AH16" s="32"/>
      <c r="AI16" s="247"/>
      <c r="AJ16" s="920"/>
    </row>
    <row r="17" spans="1:36" s="925" customFormat="1" ht="12" hidden="1" customHeight="1">
      <c r="A17" s="1007">
        <v>9</v>
      </c>
      <c r="B17" s="1135">
        <v>3435.1640000000002</v>
      </c>
      <c r="C17" s="895">
        <v>190.20403999999999</v>
      </c>
      <c r="D17" s="896">
        <v>1122.549</v>
      </c>
      <c r="E17" s="897">
        <v>1590.894</v>
      </c>
      <c r="F17" s="898">
        <f t="shared" si="4"/>
        <v>6338.8110400000005</v>
      </c>
      <c r="G17" s="899">
        <v>-10.36260512915711</v>
      </c>
      <c r="H17" s="909"/>
      <c r="I17" s="74"/>
      <c r="J17" s="74"/>
      <c r="K17" s="74"/>
      <c r="L17" s="74"/>
      <c r="M17" s="74"/>
      <c r="N17" s="74"/>
      <c r="O17" s="918"/>
      <c r="P17" s="919"/>
      <c r="Q17" s="18"/>
      <c r="R17" s="32"/>
      <c r="S17" s="32"/>
      <c r="T17" s="32"/>
      <c r="U17" s="32"/>
      <c r="V17" s="32"/>
      <c r="W17" s="247"/>
      <c r="X17" s="920"/>
      <c r="Y17" s="32"/>
      <c r="Z17" s="32"/>
      <c r="AA17" s="32"/>
      <c r="AB17" s="32"/>
      <c r="AC17" s="32"/>
      <c r="AD17" s="32"/>
      <c r="AE17" s="32"/>
      <c r="AF17" s="32"/>
      <c r="AG17" s="32"/>
      <c r="AH17" s="32"/>
      <c r="AI17" s="247"/>
      <c r="AJ17" s="920"/>
    </row>
    <row r="18" spans="1:36" s="925" customFormat="1" ht="12" hidden="1" customHeight="1">
      <c r="A18" s="1006" t="s">
        <v>451</v>
      </c>
      <c r="B18" s="1134">
        <v>3597.8760000000002</v>
      </c>
      <c r="C18" s="926">
        <v>217.89595</v>
      </c>
      <c r="D18" s="930">
        <v>1309.9559999999999</v>
      </c>
      <c r="E18" s="927">
        <v>1672.1120000000001</v>
      </c>
      <c r="F18" s="931">
        <f t="shared" si="4"/>
        <v>6797.8399500000005</v>
      </c>
      <c r="G18" s="928">
        <v>-4.1545485160118467</v>
      </c>
      <c r="H18" s="909"/>
      <c r="I18" s="74"/>
      <c r="J18" s="74"/>
      <c r="K18" s="74"/>
      <c r="L18" s="74"/>
      <c r="M18" s="74"/>
      <c r="N18" s="74"/>
      <c r="O18" s="918"/>
      <c r="P18" s="919"/>
      <c r="Q18" s="18"/>
      <c r="R18" s="32"/>
      <c r="S18" s="32"/>
      <c r="T18" s="32"/>
      <c r="U18" s="32"/>
      <c r="V18" s="32"/>
      <c r="W18" s="247"/>
      <c r="X18" s="920"/>
      <c r="Y18" s="32"/>
      <c r="Z18" s="32"/>
      <c r="AA18" s="32"/>
      <c r="AB18" s="32"/>
      <c r="AC18" s="32"/>
      <c r="AD18" s="32"/>
      <c r="AE18" s="32"/>
      <c r="AF18" s="32"/>
      <c r="AG18" s="32"/>
      <c r="AH18" s="32"/>
      <c r="AI18" s="247"/>
      <c r="AJ18" s="920"/>
    </row>
    <row r="19" spans="1:36" s="925" customFormat="1" ht="12" hidden="1" customHeight="1">
      <c r="A19" s="1007">
        <v>11</v>
      </c>
      <c r="B19" s="1135">
        <v>3437.3620000000001</v>
      </c>
      <c r="C19" s="895">
        <v>209.87084999999999</v>
      </c>
      <c r="D19" s="896">
        <v>1154.0989999999999</v>
      </c>
      <c r="E19" s="897">
        <v>1693.1020000000001</v>
      </c>
      <c r="F19" s="898">
        <f t="shared" si="4"/>
        <v>6494.4338499999994</v>
      </c>
      <c r="G19" s="899">
        <v>-7.3719424777740628</v>
      </c>
      <c r="H19" s="909"/>
      <c r="I19" s="74"/>
      <c r="J19" s="74"/>
      <c r="K19" s="74"/>
      <c r="L19" s="74"/>
      <c r="M19" s="74"/>
      <c r="N19" s="74"/>
      <c r="O19" s="918"/>
      <c r="P19" s="919"/>
      <c r="Q19" s="18"/>
      <c r="R19" s="32"/>
      <c r="S19" s="32"/>
      <c r="T19" s="32"/>
      <c r="U19" s="32"/>
      <c r="V19" s="32"/>
      <c r="W19" s="247"/>
      <c r="X19" s="920"/>
      <c r="Y19" s="32"/>
      <c r="Z19" s="32"/>
      <c r="AA19" s="32"/>
      <c r="AB19" s="32"/>
      <c r="AC19" s="32"/>
      <c r="AD19" s="32"/>
      <c r="AE19" s="32"/>
      <c r="AF19" s="32"/>
      <c r="AG19" s="32"/>
      <c r="AH19" s="32"/>
      <c r="AI19" s="247"/>
      <c r="AJ19" s="920"/>
    </row>
    <row r="20" spans="1:36" s="925" customFormat="1" ht="12" hidden="1" customHeight="1">
      <c r="A20" s="1007">
        <v>12</v>
      </c>
      <c r="B20" s="1135">
        <v>3789.7060000000001</v>
      </c>
      <c r="C20" s="895">
        <v>224.29957000000002</v>
      </c>
      <c r="D20" s="896">
        <v>1121.287</v>
      </c>
      <c r="E20" s="897">
        <v>1792.33</v>
      </c>
      <c r="F20" s="898">
        <f t="shared" si="4"/>
        <v>6927.6225700000005</v>
      </c>
      <c r="G20" s="899">
        <v>-0.79695971137740962</v>
      </c>
      <c r="H20" s="909"/>
      <c r="I20" s="74"/>
      <c r="J20" s="74"/>
      <c r="K20" s="74"/>
      <c r="L20" s="74"/>
      <c r="M20" s="74"/>
      <c r="N20" s="74"/>
      <c r="O20" s="918"/>
      <c r="P20" s="919"/>
      <c r="Q20" s="18"/>
      <c r="R20" s="32"/>
      <c r="S20" s="32"/>
      <c r="T20" s="32"/>
      <c r="U20" s="32"/>
      <c r="V20" s="32"/>
      <c r="W20" s="247"/>
      <c r="X20" s="920"/>
      <c r="Y20" s="32"/>
      <c r="Z20" s="32"/>
      <c r="AA20" s="32"/>
      <c r="AB20" s="32"/>
      <c r="AC20" s="32"/>
      <c r="AD20" s="32"/>
      <c r="AE20" s="32"/>
      <c r="AF20" s="32"/>
      <c r="AG20" s="32"/>
      <c r="AH20" s="32"/>
      <c r="AI20" s="247"/>
      <c r="AJ20" s="920"/>
    </row>
    <row r="21" spans="1:36" s="925" customFormat="1" ht="12" hidden="1" customHeight="1">
      <c r="A21" s="1006" t="s">
        <v>324</v>
      </c>
      <c r="B21" s="1136">
        <v>3322.5590000000002</v>
      </c>
      <c r="C21" s="900">
        <v>198.69206</v>
      </c>
      <c r="D21" s="901">
        <v>1061.3420000000001</v>
      </c>
      <c r="E21" s="902">
        <v>1593.9480000000001</v>
      </c>
      <c r="F21" s="903">
        <f t="shared" si="4"/>
        <v>6176.5410600000005</v>
      </c>
      <c r="G21" s="904">
        <f t="shared" ref="G21:G53" si="5">(F21/F9-1)*100</f>
        <v>0.80617128846276476</v>
      </c>
      <c r="H21" s="909"/>
      <c r="I21" s="74"/>
      <c r="J21" s="74"/>
      <c r="K21" s="74"/>
      <c r="L21" s="74"/>
      <c r="M21" s="74"/>
      <c r="N21" s="74"/>
      <c r="O21" s="918"/>
      <c r="P21" s="919"/>
      <c r="Q21" s="18"/>
      <c r="R21" s="32"/>
      <c r="S21" s="32"/>
      <c r="T21" s="32"/>
      <c r="U21" s="32"/>
      <c r="V21" s="32"/>
      <c r="W21" s="247"/>
      <c r="X21" s="920"/>
      <c r="Y21" s="32"/>
      <c r="Z21" s="32"/>
      <c r="AA21" s="32"/>
      <c r="AB21" s="32"/>
      <c r="AC21" s="32"/>
      <c r="AD21" s="32"/>
      <c r="AE21" s="32"/>
      <c r="AF21" s="32"/>
      <c r="AG21" s="32"/>
      <c r="AH21" s="32"/>
      <c r="AI21" s="247"/>
      <c r="AJ21" s="920"/>
    </row>
    <row r="22" spans="1:36" s="925" customFormat="1" ht="12" hidden="1" customHeight="1">
      <c r="A22" s="1007">
        <v>2</v>
      </c>
      <c r="B22" s="1135">
        <v>3190.7910000000002</v>
      </c>
      <c r="C22" s="895">
        <v>203.3895</v>
      </c>
      <c r="D22" s="896">
        <v>1106.7739999999999</v>
      </c>
      <c r="E22" s="897">
        <v>1524.7180000000001</v>
      </c>
      <c r="F22" s="898">
        <f t="shared" si="4"/>
        <v>6025.6724999999997</v>
      </c>
      <c r="G22" s="899">
        <f t="shared" si="5"/>
        <v>-5.4202058465148699</v>
      </c>
      <c r="H22" s="909"/>
      <c r="I22" s="74"/>
      <c r="J22" s="74"/>
      <c r="K22" s="74"/>
      <c r="L22" s="74"/>
      <c r="M22" s="74"/>
      <c r="N22" s="74"/>
      <c r="O22" s="918"/>
      <c r="P22" s="919"/>
      <c r="Q22" s="18"/>
      <c r="R22" s="32"/>
      <c r="S22" s="32"/>
      <c r="T22" s="32"/>
      <c r="U22" s="32"/>
      <c r="V22" s="32"/>
      <c r="W22" s="247"/>
      <c r="X22" s="920"/>
      <c r="Y22" s="32"/>
      <c r="Z22" s="32"/>
      <c r="AA22" s="32"/>
      <c r="AB22" s="32"/>
      <c r="AC22" s="32"/>
      <c r="AD22" s="32"/>
      <c r="AE22" s="32"/>
      <c r="AF22" s="32"/>
      <c r="AG22" s="32"/>
      <c r="AH22" s="32"/>
      <c r="AI22" s="247"/>
      <c r="AJ22" s="920"/>
    </row>
    <row r="23" spans="1:36" s="925" customFormat="1" ht="12" hidden="1" customHeight="1">
      <c r="A23" s="1007">
        <v>3</v>
      </c>
      <c r="B23" s="1137">
        <v>3910.5929999999998</v>
      </c>
      <c r="C23" s="905">
        <v>236.02346000000003</v>
      </c>
      <c r="D23" s="906">
        <v>1336.4580000000001</v>
      </c>
      <c r="E23" s="907">
        <v>1810.491</v>
      </c>
      <c r="F23" s="647">
        <f t="shared" si="4"/>
        <v>7293.5654599999998</v>
      </c>
      <c r="G23" s="908">
        <f t="shared" si="5"/>
        <v>1.8060880002307211</v>
      </c>
      <c r="H23" s="909"/>
      <c r="I23" s="74"/>
      <c r="J23" s="74"/>
      <c r="K23" s="74"/>
      <c r="L23" s="74"/>
      <c r="M23" s="74"/>
      <c r="N23" s="74"/>
      <c r="O23" s="918"/>
      <c r="P23" s="919"/>
      <c r="Q23" s="18"/>
      <c r="R23" s="32"/>
      <c r="S23" s="32"/>
      <c r="T23" s="32"/>
      <c r="U23" s="32"/>
      <c r="V23" s="32"/>
      <c r="W23" s="247"/>
      <c r="X23" s="920"/>
      <c r="Y23" s="32"/>
      <c r="Z23" s="32"/>
      <c r="AA23" s="32"/>
      <c r="AB23" s="32"/>
      <c r="AC23" s="32"/>
      <c r="AD23" s="32"/>
      <c r="AE23" s="32"/>
      <c r="AF23" s="32"/>
      <c r="AG23" s="32"/>
      <c r="AH23" s="32"/>
      <c r="AI23" s="247"/>
      <c r="AJ23" s="920"/>
    </row>
    <row r="24" spans="1:36" s="925" customFormat="1" ht="12" hidden="1" customHeight="1">
      <c r="A24" s="1006">
        <v>4</v>
      </c>
      <c r="B24" s="1138">
        <v>3475.9760000000001</v>
      </c>
      <c r="C24" s="910">
        <v>214.99179999999998</v>
      </c>
      <c r="D24" s="2265">
        <v>1248.1179999999999</v>
      </c>
      <c r="E24" s="911">
        <v>1741.712</v>
      </c>
      <c r="F24" s="903">
        <f t="shared" si="4"/>
        <v>6680.7978000000003</v>
      </c>
      <c r="G24" s="904">
        <f t="shared" si="5"/>
        <v>4.8313184790595098</v>
      </c>
      <c r="H24" s="20"/>
      <c r="I24" s="74"/>
      <c r="J24" s="74"/>
      <c r="K24" s="74"/>
      <c r="L24" s="74"/>
      <c r="M24" s="74"/>
      <c r="N24" s="74"/>
      <c r="O24" s="918"/>
      <c r="P24" s="919"/>
      <c r="Q24" s="18"/>
      <c r="R24" s="32"/>
      <c r="S24" s="32"/>
      <c r="T24" s="32"/>
      <c r="U24" s="32"/>
      <c r="V24" s="32"/>
      <c r="W24" s="247"/>
      <c r="X24" s="920"/>
      <c r="Y24" s="32"/>
      <c r="Z24" s="32"/>
      <c r="AA24" s="32"/>
      <c r="AB24" s="32"/>
      <c r="AC24" s="32"/>
      <c r="AD24" s="32"/>
      <c r="AE24" s="32"/>
      <c r="AF24" s="32"/>
      <c r="AG24" s="32"/>
      <c r="AH24" s="32"/>
      <c r="AI24" s="247"/>
      <c r="AJ24" s="920"/>
    </row>
    <row r="25" spans="1:36" s="925" customFormat="1" ht="12" hidden="1" customHeight="1">
      <c r="A25" s="1007">
        <v>5</v>
      </c>
      <c r="B25" s="1135">
        <v>3136.221</v>
      </c>
      <c r="C25" s="895">
        <v>201.64559000000003</v>
      </c>
      <c r="D25" s="896">
        <v>1144.634</v>
      </c>
      <c r="E25" s="897">
        <v>1591.7729999999999</v>
      </c>
      <c r="F25" s="898">
        <f t="shared" si="4"/>
        <v>6074.2735899999998</v>
      </c>
      <c r="G25" s="899">
        <f t="shared" si="5"/>
        <v>13.734491882221755</v>
      </c>
      <c r="H25" s="909"/>
      <c r="I25" s="74"/>
      <c r="J25" s="74"/>
      <c r="K25" s="74"/>
      <c r="L25" s="74"/>
      <c r="M25" s="74"/>
      <c r="N25" s="74"/>
      <c r="O25" s="918"/>
      <c r="P25" s="919"/>
      <c r="Q25" s="18"/>
      <c r="R25" s="32"/>
      <c r="S25" s="32"/>
      <c r="T25" s="32"/>
      <c r="U25" s="32"/>
      <c r="V25" s="32"/>
      <c r="W25" s="247"/>
      <c r="X25" s="920"/>
      <c r="Y25" s="32"/>
      <c r="Z25" s="32"/>
      <c r="AA25" s="32"/>
      <c r="AB25" s="32"/>
      <c r="AC25" s="32"/>
      <c r="AD25" s="32"/>
      <c r="AE25" s="32"/>
      <c r="AF25" s="32"/>
      <c r="AG25" s="32"/>
      <c r="AH25" s="32"/>
      <c r="AI25" s="247"/>
      <c r="AJ25" s="920"/>
    </row>
    <row r="26" spans="1:36" s="925" customFormat="1" ht="12" hidden="1" customHeight="1">
      <c r="A26" s="1007">
        <v>6</v>
      </c>
      <c r="B26" s="1135">
        <v>3272.8420000000001</v>
      </c>
      <c r="C26" s="895">
        <v>203.10103000000001</v>
      </c>
      <c r="D26" s="896">
        <v>1147.789</v>
      </c>
      <c r="E26" s="897">
        <v>1596.184</v>
      </c>
      <c r="F26" s="647">
        <f t="shared" si="4"/>
        <v>6219.9160300000003</v>
      </c>
      <c r="G26" s="908">
        <f t="shared" si="5"/>
        <v>7.5558419745964223</v>
      </c>
      <c r="H26" s="909"/>
      <c r="I26" s="74"/>
      <c r="J26" s="74"/>
      <c r="K26" s="74"/>
      <c r="L26" s="74"/>
      <c r="M26" s="74"/>
      <c r="N26" s="74"/>
      <c r="O26" s="918"/>
      <c r="P26" s="919"/>
      <c r="Q26" s="18"/>
      <c r="R26" s="32"/>
      <c r="S26" s="32"/>
      <c r="T26" s="32"/>
      <c r="U26" s="32"/>
      <c r="V26" s="32"/>
      <c r="W26" s="247"/>
      <c r="X26" s="920"/>
      <c r="Y26" s="32"/>
      <c r="Z26" s="32"/>
      <c r="AA26" s="32"/>
      <c r="AB26" s="32"/>
      <c r="AC26" s="32"/>
      <c r="AD26" s="32"/>
      <c r="AE26" s="32"/>
      <c r="AF26" s="32"/>
      <c r="AG26" s="32"/>
      <c r="AH26" s="32"/>
      <c r="AI26" s="247"/>
      <c r="AJ26" s="920"/>
    </row>
    <row r="27" spans="1:36" s="925" customFormat="1" ht="12" hidden="1" customHeight="1">
      <c r="A27" s="1006">
        <v>7</v>
      </c>
      <c r="B27" s="1136">
        <v>3402.6869999999999</v>
      </c>
      <c r="C27" s="900">
        <v>212.48401000000001</v>
      </c>
      <c r="D27" s="901">
        <v>1215.306</v>
      </c>
      <c r="E27" s="913">
        <v>1656.9469999999999</v>
      </c>
      <c r="F27" s="903">
        <f t="shared" si="4"/>
        <v>6487.4240100000006</v>
      </c>
      <c r="G27" s="904">
        <f t="shared" si="5"/>
        <v>5.5972305299120562</v>
      </c>
      <c r="H27" s="909"/>
      <c r="I27" s="74"/>
      <c r="J27" s="74"/>
      <c r="K27" s="74"/>
      <c r="L27" s="74"/>
      <c r="M27" s="74"/>
      <c r="N27" s="74"/>
      <c r="O27" s="918"/>
      <c r="P27" s="919"/>
      <c r="Q27" s="18"/>
      <c r="R27" s="32"/>
      <c r="S27" s="32"/>
      <c r="T27" s="32"/>
      <c r="U27" s="32"/>
      <c r="V27" s="32"/>
      <c r="W27" s="247"/>
      <c r="X27" s="920"/>
      <c r="Y27" s="32"/>
      <c r="Z27" s="32"/>
      <c r="AA27" s="32"/>
      <c r="AB27" s="32"/>
      <c r="AC27" s="32"/>
      <c r="AD27" s="32"/>
      <c r="AE27" s="32"/>
      <c r="AF27" s="32"/>
      <c r="AG27" s="32"/>
      <c r="AH27" s="32"/>
      <c r="AI27" s="247"/>
      <c r="AJ27" s="920"/>
    </row>
    <row r="28" spans="1:36" s="925" customFormat="1" ht="12" hidden="1" customHeight="1">
      <c r="A28" s="1007">
        <v>8</v>
      </c>
      <c r="B28" s="1135">
        <v>3320.9079999999999</v>
      </c>
      <c r="C28" s="895">
        <v>209.16584000000003</v>
      </c>
      <c r="D28" s="896">
        <v>1055.0319999999999</v>
      </c>
      <c r="E28" s="897">
        <v>1667.3779999999999</v>
      </c>
      <c r="F28" s="898">
        <f t="shared" si="4"/>
        <v>6252.4838399999999</v>
      </c>
      <c r="G28" s="899">
        <f t="shared" si="5"/>
        <v>7.2306813742711196</v>
      </c>
      <c r="H28" s="909"/>
      <c r="I28" s="74"/>
      <c r="J28" s="74"/>
      <c r="K28" s="74"/>
      <c r="L28" s="74"/>
      <c r="M28" s="74"/>
      <c r="N28" s="74"/>
      <c r="O28" s="918"/>
      <c r="P28" s="919"/>
      <c r="Q28" s="18"/>
      <c r="R28" s="32"/>
      <c r="S28" s="32"/>
      <c r="T28" s="32"/>
      <c r="U28" s="32"/>
      <c r="V28" s="32"/>
      <c r="W28" s="247"/>
      <c r="X28" s="920"/>
      <c r="Y28" s="32"/>
      <c r="Z28" s="32"/>
      <c r="AA28" s="32"/>
      <c r="AB28" s="32"/>
      <c r="AC28" s="32"/>
      <c r="AD28" s="32"/>
      <c r="AE28" s="32"/>
      <c r="AF28" s="32"/>
      <c r="AG28" s="32"/>
      <c r="AH28" s="32"/>
      <c r="AI28" s="247"/>
      <c r="AJ28" s="920"/>
    </row>
    <row r="29" spans="1:36" s="925" customFormat="1" ht="12" hidden="1" customHeight="1">
      <c r="A29" s="1007">
        <v>9</v>
      </c>
      <c r="B29" s="1135">
        <v>3554.194</v>
      </c>
      <c r="C29" s="895">
        <v>203.32414</v>
      </c>
      <c r="D29" s="896">
        <v>1185.018</v>
      </c>
      <c r="E29" s="897">
        <v>1689.954</v>
      </c>
      <c r="F29" s="647">
        <f t="shared" si="4"/>
        <v>6632.4901399999999</v>
      </c>
      <c r="G29" s="908">
        <f t="shared" si="5"/>
        <v>4.6330313073979834</v>
      </c>
      <c r="H29" s="909"/>
      <c r="I29" s="74"/>
      <c r="J29" s="74"/>
      <c r="K29" s="74"/>
      <c r="L29" s="74"/>
      <c r="M29" s="74"/>
      <c r="N29" s="74"/>
      <c r="O29" s="918"/>
      <c r="P29" s="919"/>
      <c r="Q29" s="18"/>
      <c r="R29" s="32"/>
      <c r="S29" s="32"/>
      <c r="T29" s="32"/>
      <c r="U29" s="32"/>
      <c r="V29" s="32"/>
      <c r="W29" s="247"/>
      <c r="X29" s="920"/>
      <c r="Y29" s="32"/>
      <c r="Z29" s="32"/>
      <c r="AA29" s="32"/>
      <c r="AB29" s="32"/>
      <c r="AC29" s="32"/>
      <c r="AD29" s="32"/>
      <c r="AE29" s="32"/>
      <c r="AF29" s="32"/>
      <c r="AG29" s="32"/>
      <c r="AH29" s="32"/>
      <c r="AI29" s="247"/>
      <c r="AJ29" s="920"/>
    </row>
    <row r="30" spans="1:36" s="925" customFormat="1" ht="20.25" customHeight="1">
      <c r="A30" s="1006">
        <v>10</v>
      </c>
      <c r="B30" s="1136">
        <v>3617.19</v>
      </c>
      <c r="C30" s="900">
        <v>223.95991999999998</v>
      </c>
      <c r="D30" s="901">
        <v>1263.2619999999999</v>
      </c>
      <c r="E30" s="913">
        <v>1681.9649999999999</v>
      </c>
      <c r="F30" s="903">
        <f t="shared" si="4"/>
        <v>6786.3769199999997</v>
      </c>
      <c r="G30" s="904">
        <f t="shared" si="5"/>
        <v>-0.16862753586895929</v>
      </c>
      <c r="H30" s="909"/>
      <c r="I30" s="74"/>
      <c r="J30" s="74"/>
      <c r="K30" s="74"/>
      <c r="L30" s="74"/>
      <c r="M30" s="74"/>
      <c r="N30" s="74"/>
      <c r="O30" s="918"/>
      <c r="P30" s="919"/>
      <c r="Q30" s="18"/>
      <c r="R30" s="32"/>
      <c r="S30" s="32"/>
      <c r="T30" s="32"/>
      <c r="U30" s="32"/>
      <c r="V30" s="32"/>
      <c r="W30" s="247"/>
      <c r="X30" s="920"/>
      <c r="Y30" s="32"/>
      <c r="Z30" s="32"/>
      <c r="AA30" s="32"/>
      <c r="AB30" s="32"/>
      <c r="AC30" s="32"/>
      <c r="AD30" s="32"/>
      <c r="AE30" s="32"/>
      <c r="AF30" s="32"/>
      <c r="AG30" s="32"/>
      <c r="AH30" s="32"/>
      <c r="AI30" s="247"/>
      <c r="AJ30" s="920"/>
    </row>
    <row r="31" spans="1:36" s="925" customFormat="1" ht="20.25" customHeight="1">
      <c r="A31" s="1007">
        <v>11</v>
      </c>
      <c r="B31" s="1133">
        <v>3658.1469999999999</v>
      </c>
      <c r="C31" s="914">
        <v>212.39294000000001</v>
      </c>
      <c r="D31" s="915">
        <v>1258.2139999999999</v>
      </c>
      <c r="E31" s="916">
        <v>1711.319</v>
      </c>
      <c r="F31" s="898">
        <f t="shared" si="4"/>
        <v>6840.07294</v>
      </c>
      <c r="G31" s="899">
        <f t="shared" si="5"/>
        <v>5.3220819240463957</v>
      </c>
      <c r="H31" s="909"/>
      <c r="I31" s="74"/>
      <c r="J31" s="74"/>
      <c r="K31" s="74"/>
      <c r="L31" s="74"/>
      <c r="M31" s="74"/>
      <c r="N31" s="74"/>
      <c r="O31" s="918"/>
      <c r="P31" s="919"/>
      <c r="Q31" s="18"/>
      <c r="R31" s="32"/>
      <c r="S31" s="32"/>
      <c r="T31" s="32"/>
      <c r="U31" s="32"/>
      <c r="V31" s="32"/>
      <c r="W31" s="247"/>
      <c r="X31" s="920"/>
      <c r="Y31" s="32"/>
      <c r="Z31" s="32"/>
      <c r="AA31" s="32"/>
      <c r="AB31" s="32"/>
      <c r="AC31" s="32"/>
      <c r="AD31" s="32"/>
      <c r="AE31" s="32"/>
      <c r="AF31" s="32"/>
      <c r="AG31" s="32"/>
      <c r="AH31" s="32"/>
      <c r="AI31" s="247"/>
      <c r="AJ31" s="920"/>
    </row>
    <row r="32" spans="1:36" s="925" customFormat="1" ht="19.5" customHeight="1">
      <c r="A32" s="1007">
        <v>12</v>
      </c>
      <c r="B32" s="1135">
        <v>3782.489</v>
      </c>
      <c r="C32" s="895">
        <v>211.87210999999999</v>
      </c>
      <c r="D32" s="896">
        <v>1128.2280000000001</v>
      </c>
      <c r="E32" s="897">
        <v>1803.0740000000001</v>
      </c>
      <c r="F32" s="647">
        <f t="shared" si="4"/>
        <v>6925.6631099999995</v>
      </c>
      <c r="G32" s="908">
        <f t="shared" si="5"/>
        <v>-2.8284739536565962E-2</v>
      </c>
      <c r="H32" s="909"/>
      <c r="I32" s="74"/>
      <c r="J32" s="74"/>
      <c r="K32" s="74"/>
      <c r="L32" s="74"/>
      <c r="M32" s="74"/>
      <c r="N32" s="74"/>
      <c r="O32" s="918"/>
      <c r="P32" s="919"/>
      <c r="Q32" s="18"/>
      <c r="R32" s="32"/>
      <c r="S32" s="32"/>
      <c r="T32" s="32"/>
      <c r="U32" s="32"/>
      <c r="V32" s="32"/>
      <c r="W32" s="247"/>
      <c r="X32" s="920"/>
      <c r="Y32" s="32"/>
      <c r="Z32" s="32"/>
      <c r="AA32" s="32"/>
      <c r="AB32" s="32"/>
      <c r="AC32" s="32"/>
      <c r="AD32" s="32"/>
      <c r="AE32" s="32"/>
      <c r="AF32" s="32"/>
      <c r="AG32" s="32"/>
      <c r="AH32" s="32"/>
      <c r="AI32" s="247"/>
      <c r="AJ32" s="920"/>
    </row>
    <row r="33" spans="1:36" s="925" customFormat="1" ht="20.25" customHeight="1">
      <c r="A33" s="1434" t="s">
        <v>444</v>
      </c>
      <c r="B33" s="1136">
        <v>3176.145</v>
      </c>
      <c r="C33" s="900">
        <v>225.56110000000001</v>
      </c>
      <c r="D33" s="901">
        <v>991.93200000000002</v>
      </c>
      <c r="E33" s="913">
        <v>1459.0309999999999</v>
      </c>
      <c r="F33" s="903">
        <f t="shared" si="4"/>
        <v>5852.6691000000001</v>
      </c>
      <c r="G33" s="904">
        <f t="shared" si="5"/>
        <v>-5.2435814293769205</v>
      </c>
      <c r="H33" s="909"/>
      <c r="I33" s="74"/>
      <c r="J33" s="74"/>
      <c r="K33" s="74"/>
      <c r="L33" s="74"/>
      <c r="M33" s="74"/>
      <c r="N33" s="74"/>
      <c r="O33" s="918"/>
      <c r="P33" s="919"/>
      <c r="Q33" s="18"/>
      <c r="R33" s="32"/>
      <c r="S33" s="32"/>
      <c r="T33" s="32"/>
      <c r="U33" s="32"/>
      <c r="V33" s="32"/>
      <c r="W33" s="247"/>
      <c r="X33" s="920"/>
      <c r="Y33" s="32"/>
      <c r="Z33" s="32"/>
      <c r="AA33" s="32"/>
      <c r="AB33" s="32"/>
      <c r="AC33" s="32"/>
      <c r="AD33" s="32"/>
      <c r="AE33" s="32"/>
      <c r="AF33" s="32"/>
      <c r="AG33" s="32"/>
      <c r="AH33" s="32"/>
      <c r="AI33" s="247"/>
      <c r="AJ33" s="920"/>
    </row>
    <row r="34" spans="1:36" s="925" customFormat="1" ht="20.25" customHeight="1">
      <c r="A34" s="1007">
        <v>2</v>
      </c>
      <c r="B34" s="1133">
        <v>3317.4650000000001</v>
      </c>
      <c r="C34" s="914">
        <v>181.44065000000001</v>
      </c>
      <c r="D34" s="915">
        <v>1080.903</v>
      </c>
      <c r="E34" s="916">
        <v>1469.8409999999999</v>
      </c>
      <c r="F34" s="898">
        <f t="shared" si="4"/>
        <v>6049.6496499999994</v>
      </c>
      <c r="G34" s="899">
        <f t="shared" si="5"/>
        <v>0.39791658109529227</v>
      </c>
      <c r="H34" s="909"/>
      <c r="I34" s="74"/>
      <c r="J34" s="74"/>
      <c r="K34" s="74"/>
      <c r="L34" s="74"/>
      <c r="M34" s="74"/>
      <c r="N34" s="74"/>
      <c r="O34" s="918"/>
      <c r="P34" s="919"/>
      <c r="Q34" s="18"/>
      <c r="R34" s="32"/>
      <c r="S34" s="32"/>
      <c r="T34" s="32"/>
      <c r="U34" s="32"/>
      <c r="V34" s="32"/>
      <c r="W34" s="247"/>
      <c r="X34" s="920"/>
      <c r="Y34" s="32"/>
      <c r="Z34" s="32"/>
      <c r="AA34" s="32"/>
      <c r="AB34" s="32"/>
      <c r="AC34" s="32"/>
      <c r="AD34" s="32"/>
      <c r="AE34" s="32"/>
      <c r="AF34" s="32"/>
      <c r="AG34" s="32"/>
      <c r="AH34" s="32"/>
      <c r="AI34" s="247"/>
      <c r="AJ34" s="920"/>
    </row>
    <row r="35" spans="1:36" s="925" customFormat="1" ht="19.5" customHeight="1">
      <c r="A35" s="1007">
        <v>3</v>
      </c>
      <c r="B35" s="1135">
        <v>3865.299</v>
      </c>
      <c r="C35" s="895">
        <v>219.85527999999999</v>
      </c>
      <c r="D35" s="896">
        <v>1343.3989999999999</v>
      </c>
      <c r="E35" s="897">
        <v>1761.441</v>
      </c>
      <c r="F35" s="647">
        <f t="shared" si="4"/>
        <v>7189.9942799999999</v>
      </c>
      <c r="G35" s="908">
        <f t="shared" si="5"/>
        <v>-1.4200349687407909</v>
      </c>
      <c r="H35" s="909"/>
      <c r="I35" s="74"/>
      <c r="J35" s="74"/>
      <c r="K35" s="74"/>
      <c r="L35" s="74"/>
      <c r="M35" s="74"/>
      <c r="N35" s="74"/>
      <c r="O35" s="918"/>
      <c r="P35" s="919"/>
      <c r="Q35" s="18"/>
      <c r="R35" s="32"/>
      <c r="S35" s="32"/>
      <c r="T35" s="32"/>
      <c r="U35" s="32"/>
      <c r="V35" s="32"/>
      <c r="W35" s="247"/>
      <c r="X35" s="920"/>
      <c r="Y35" s="32"/>
      <c r="Z35" s="32"/>
      <c r="AA35" s="32"/>
      <c r="AB35" s="32"/>
      <c r="AC35" s="32"/>
      <c r="AD35" s="32"/>
      <c r="AE35" s="32"/>
      <c r="AF35" s="32"/>
      <c r="AG35" s="32"/>
      <c r="AH35" s="32"/>
      <c r="AI35" s="247"/>
      <c r="AJ35" s="920"/>
    </row>
    <row r="36" spans="1:36" s="925" customFormat="1" ht="20.25" customHeight="1">
      <c r="A36" s="1434">
        <v>4</v>
      </c>
      <c r="B36" s="1136">
        <v>3566.33</v>
      </c>
      <c r="C36" s="900">
        <v>205.83204999999998</v>
      </c>
      <c r="D36" s="901">
        <v>1255.059</v>
      </c>
      <c r="E36" s="913">
        <v>1712.547</v>
      </c>
      <c r="F36" s="903">
        <f t="shared" si="4"/>
        <v>6739.7680500000006</v>
      </c>
      <c r="G36" s="904">
        <f t="shared" si="5"/>
        <v>0.88268275384715267</v>
      </c>
      <c r="H36" s="909"/>
      <c r="I36" s="74"/>
      <c r="J36" s="74"/>
      <c r="K36" s="74"/>
      <c r="L36" s="74"/>
      <c r="M36" s="74"/>
      <c r="N36" s="74"/>
      <c r="O36" s="918"/>
      <c r="P36" s="919"/>
      <c r="Q36" s="18"/>
      <c r="R36" s="32"/>
      <c r="S36" s="32"/>
      <c r="T36" s="32"/>
      <c r="U36" s="32"/>
      <c r="V36" s="32"/>
      <c r="W36" s="247"/>
      <c r="X36" s="920"/>
      <c r="Y36" s="32"/>
      <c r="Z36" s="32"/>
      <c r="AA36" s="32"/>
      <c r="AB36" s="32"/>
      <c r="AC36" s="32"/>
      <c r="AD36" s="32"/>
      <c r="AE36" s="32"/>
      <c r="AF36" s="32"/>
      <c r="AG36" s="32"/>
      <c r="AH36" s="32"/>
      <c r="AI36" s="247"/>
      <c r="AJ36" s="920"/>
    </row>
    <row r="37" spans="1:36" s="925" customFormat="1" ht="20.25" customHeight="1">
      <c r="A37" s="1007">
        <v>5</v>
      </c>
      <c r="B37" s="1133">
        <v>3264.933</v>
      </c>
      <c r="C37" s="914">
        <v>191.03040000000001</v>
      </c>
      <c r="D37" s="915">
        <v>1046.1980000000001</v>
      </c>
      <c r="E37" s="916">
        <v>1577.394</v>
      </c>
      <c r="F37" s="898">
        <f t="shared" si="4"/>
        <v>6079.5554000000002</v>
      </c>
      <c r="G37" s="899">
        <f t="shared" si="5"/>
        <v>8.6953771866582485E-2</v>
      </c>
      <c r="H37" s="909"/>
      <c r="I37" s="74"/>
      <c r="J37" s="74"/>
      <c r="K37" s="74"/>
      <c r="L37" s="74"/>
      <c r="M37" s="74"/>
      <c r="N37" s="74"/>
      <c r="O37" s="918"/>
      <c r="P37" s="919"/>
      <c r="Q37" s="18"/>
      <c r="R37" s="32"/>
      <c r="S37" s="32"/>
      <c r="T37" s="32"/>
      <c r="U37" s="32"/>
      <c r="V37" s="32"/>
      <c r="W37" s="247"/>
      <c r="X37" s="920"/>
      <c r="Y37" s="32"/>
      <c r="Z37" s="32"/>
      <c r="AA37" s="32"/>
      <c r="AB37" s="32"/>
      <c r="AC37" s="32"/>
      <c r="AD37" s="32"/>
      <c r="AE37" s="32"/>
      <c r="AF37" s="32"/>
      <c r="AG37" s="32"/>
      <c r="AH37" s="32"/>
      <c r="AI37" s="247"/>
      <c r="AJ37" s="920"/>
    </row>
    <row r="38" spans="1:36" s="925" customFormat="1" ht="19.5" customHeight="1">
      <c r="A38" s="1007">
        <v>6</v>
      </c>
      <c r="B38" s="1135">
        <v>3505.1889999999999</v>
      </c>
      <c r="C38" s="895">
        <v>200.14653999999999</v>
      </c>
      <c r="D38" s="896">
        <v>1138.3240000000001</v>
      </c>
      <c r="E38" s="897">
        <v>1607.9739999999999</v>
      </c>
      <c r="F38" s="647">
        <f t="shared" si="4"/>
        <v>6451.6335400000007</v>
      </c>
      <c r="G38" s="908">
        <f t="shared" si="5"/>
        <v>3.7254121901706849</v>
      </c>
      <c r="H38" s="909"/>
      <c r="I38" s="74"/>
      <c r="J38" s="74"/>
      <c r="K38" s="74"/>
      <c r="L38" s="74"/>
      <c r="M38" s="74"/>
      <c r="N38" s="74"/>
      <c r="O38" s="918"/>
      <c r="P38" s="919"/>
      <c r="Q38" s="18"/>
      <c r="R38" s="32"/>
      <c r="S38" s="32"/>
      <c r="T38" s="32"/>
      <c r="U38" s="32"/>
      <c r="V38" s="32"/>
      <c r="W38" s="247"/>
      <c r="X38" s="920"/>
      <c r="Y38" s="32"/>
      <c r="Z38" s="32"/>
      <c r="AA38" s="32"/>
      <c r="AB38" s="32"/>
      <c r="AC38" s="32"/>
      <c r="AD38" s="32"/>
      <c r="AE38" s="32"/>
      <c r="AF38" s="32"/>
      <c r="AG38" s="32"/>
      <c r="AH38" s="32"/>
      <c r="AI38" s="247"/>
      <c r="AJ38" s="920"/>
    </row>
    <row r="39" spans="1:36" s="925" customFormat="1" ht="20.25" customHeight="1">
      <c r="A39" s="1434">
        <v>7</v>
      </c>
      <c r="B39" s="1136">
        <v>3533.1610000000001</v>
      </c>
      <c r="C39" s="900">
        <v>208.93288000000001</v>
      </c>
      <c r="D39" s="901">
        <v>1201.424</v>
      </c>
      <c r="E39" s="913">
        <v>1660.35</v>
      </c>
      <c r="F39" s="903">
        <f t="shared" si="4"/>
        <v>6603.8678799999998</v>
      </c>
      <c r="G39" s="904">
        <f t="shared" si="5"/>
        <v>1.7949169010767152</v>
      </c>
      <c r="H39" s="909"/>
      <c r="I39" s="74"/>
      <c r="J39" s="74"/>
      <c r="K39" s="74"/>
      <c r="L39" s="74"/>
      <c r="M39" s="74"/>
      <c r="N39" s="74"/>
      <c r="O39" s="918"/>
      <c r="P39" s="919"/>
      <c r="Q39" s="18"/>
      <c r="R39" s="32"/>
      <c r="S39" s="32"/>
      <c r="T39" s="32"/>
      <c r="U39" s="32"/>
      <c r="V39" s="32"/>
      <c r="W39" s="247"/>
      <c r="X39" s="920"/>
      <c r="Y39" s="32"/>
      <c r="Z39" s="32"/>
      <c r="AA39" s="32"/>
      <c r="AB39" s="32"/>
      <c r="AC39" s="32"/>
      <c r="AD39" s="32"/>
      <c r="AE39" s="32"/>
      <c r="AF39" s="32"/>
      <c r="AG39" s="32"/>
      <c r="AH39" s="32"/>
      <c r="AI39" s="247"/>
      <c r="AJ39" s="920"/>
    </row>
    <row r="40" spans="1:36" s="925" customFormat="1" ht="20.25" customHeight="1">
      <c r="A40" s="1007">
        <v>8</v>
      </c>
      <c r="B40" s="1133">
        <v>3370.4960000000001</v>
      </c>
      <c r="C40" s="914">
        <v>211.61500000000001</v>
      </c>
      <c r="D40" s="915">
        <v>1056.2940000000001</v>
      </c>
      <c r="E40" s="916">
        <v>1685.059</v>
      </c>
      <c r="F40" s="898">
        <f t="shared" si="4"/>
        <v>6323.4639999999999</v>
      </c>
      <c r="G40" s="899">
        <f t="shared" si="5"/>
        <v>1.1352314026932486</v>
      </c>
      <c r="H40" s="909"/>
      <c r="I40" s="74"/>
      <c r="J40" s="74"/>
      <c r="K40" s="74"/>
      <c r="L40" s="74"/>
      <c r="M40" s="74"/>
      <c r="N40" s="74"/>
      <c r="O40" s="918"/>
      <c r="P40" s="919"/>
      <c r="Q40" s="18"/>
      <c r="R40" s="32"/>
      <c r="S40" s="32"/>
      <c r="T40" s="32"/>
      <c r="U40" s="32"/>
      <c r="V40" s="32"/>
      <c r="W40" s="247"/>
      <c r="X40" s="920"/>
      <c r="Y40" s="32"/>
      <c r="Z40" s="32"/>
      <c r="AA40" s="32"/>
      <c r="AB40" s="32"/>
      <c r="AC40" s="32"/>
      <c r="AD40" s="32"/>
      <c r="AE40" s="32"/>
      <c r="AF40" s="32"/>
      <c r="AG40" s="32"/>
      <c r="AH40" s="32"/>
      <c r="AI40" s="247"/>
      <c r="AJ40" s="920"/>
    </row>
    <row r="41" spans="1:36" s="925" customFormat="1" ht="19.5" customHeight="1">
      <c r="A41" s="1007">
        <v>9</v>
      </c>
      <c r="B41" s="1135">
        <v>3206.6460000000002</v>
      </c>
      <c r="C41" s="895">
        <v>188.52982</v>
      </c>
      <c r="D41" s="896">
        <v>1102.357</v>
      </c>
      <c r="E41" s="897">
        <v>1558.885</v>
      </c>
      <c r="F41" s="647">
        <f t="shared" si="4"/>
        <v>6056.4178200000006</v>
      </c>
      <c r="G41" s="908">
        <f t="shared" si="5"/>
        <v>-8.6856114044671529</v>
      </c>
      <c r="H41" s="909"/>
      <c r="I41" s="74"/>
      <c r="J41" s="74"/>
      <c r="K41" s="74"/>
      <c r="L41" s="74"/>
      <c r="M41" s="74"/>
      <c r="N41" s="74"/>
      <c r="O41" s="918"/>
      <c r="P41" s="919"/>
      <c r="Q41" s="18"/>
      <c r="R41" s="32"/>
      <c r="S41" s="32"/>
      <c r="T41" s="32"/>
      <c r="U41" s="32"/>
      <c r="V41" s="32"/>
      <c r="W41" s="247"/>
      <c r="X41" s="920"/>
      <c r="Y41" s="32"/>
      <c r="Z41" s="32"/>
      <c r="AA41" s="32"/>
      <c r="AB41" s="32"/>
      <c r="AC41" s="32"/>
      <c r="AD41" s="32"/>
      <c r="AE41" s="32"/>
      <c r="AF41" s="32"/>
      <c r="AG41" s="32"/>
      <c r="AH41" s="32"/>
      <c r="AI41" s="247"/>
      <c r="AJ41" s="920"/>
    </row>
    <row r="42" spans="1:36" s="925" customFormat="1" ht="20.25" customHeight="1">
      <c r="A42" s="1434">
        <v>10</v>
      </c>
      <c r="B42" s="1136">
        <v>3630.7570000000001</v>
      </c>
      <c r="C42" s="900">
        <v>207.61848999999998</v>
      </c>
      <c r="D42" s="901">
        <v>1251.904</v>
      </c>
      <c r="E42" s="913">
        <v>1727.7380000000001</v>
      </c>
      <c r="F42" s="903">
        <f t="shared" si="4"/>
        <v>6818.0174900000002</v>
      </c>
      <c r="G42" s="904">
        <f t="shared" si="5"/>
        <v>0.46623655557287425</v>
      </c>
      <c r="H42" s="909"/>
      <c r="I42" s="74"/>
      <c r="J42" s="74"/>
      <c r="K42" s="74"/>
      <c r="L42" s="74"/>
      <c r="M42" s="74"/>
      <c r="N42" s="74"/>
      <c r="O42" s="918"/>
      <c r="P42" s="919"/>
      <c r="Q42" s="18"/>
      <c r="R42" s="32"/>
      <c r="S42" s="32"/>
      <c r="T42" s="32"/>
      <c r="U42" s="32"/>
      <c r="V42" s="32"/>
      <c r="W42" s="247"/>
      <c r="X42" s="920"/>
      <c r="Y42" s="32"/>
      <c r="Z42" s="32"/>
      <c r="AA42" s="32"/>
      <c r="AB42" s="32"/>
      <c r="AC42" s="32"/>
      <c r="AD42" s="32"/>
      <c r="AE42" s="32"/>
      <c r="AF42" s="32"/>
      <c r="AG42" s="32"/>
      <c r="AH42" s="32"/>
      <c r="AI42" s="247"/>
      <c r="AJ42" s="920"/>
    </row>
    <row r="43" spans="1:36" s="925" customFormat="1" ht="20.25" customHeight="1">
      <c r="A43" s="1007">
        <v>11</v>
      </c>
      <c r="B43" s="1133">
        <v>3608.8049999999998</v>
      </c>
      <c r="C43" s="914">
        <v>194.76175000000001</v>
      </c>
      <c r="D43" s="915">
        <v>1177.4459999999999</v>
      </c>
      <c r="E43" s="916">
        <v>1726.1110000000001</v>
      </c>
      <c r="F43" s="898">
        <f t="shared" si="4"/>
        <v>6707.1237499999997</v>
      </c>
      <c r="G43" s="899">
        <f t="shared" si="5"/>
        <v>-1.9436808812743456</v>
      </c>
      <c r="H43" s="909"/>
      <c r="I43" s="74"/>
      <c r="J43" s="74"/>
      <c r="K43" s="74"/>
      <c r="L43" s="74"/>
      <c r="M43" s="74"/>
      <c r="N43" s="74"/>
      <c r="O43" s="918"/>
      <c r="P43" s="919"/>
      <c r="Q43" s="18"/>
      <c r="R43" s="32"/>
      <c r="S43" s="32"/>
      <c r="T43" s="32"/>
      <c r="U43" s="32"/>
      <c r="V43" s="32"/>
      <c r="W43" s="247"/>
      <c r="X43" s="920"/>
      <c r="Y43" s="32"/>
      <c r="Z43" s="32"/>
      <c r="AA43" s="32"/>
      <c r="AB43" s="32"/>
      <c r="AC43" s="32"/>
      <c r="AD43" s="32"/>
      <c r="AE43" s="32"/>
      <c r="AF43" s="32"/>
      <c r="AG43" s="32"/>
      <c r="AH43" s="32"/>
      <c r="AI43" s="247"/>
      <c r="AJ43" s="920"/>
    </row>
    <row r="44" spans="1:36" s="925" customFormat="1" ht="19.5" customHeight="1">
      <c r="A44" s="1007">
        <v>12</v>
      </c>
      <c r="B44" s="1135">
        <v>3730.32</v>
      </c>
      <c r="C44" s="895">
        <v>223.77394000000001</v>
      </c>
      <c r="D44" s="896">
        <v>1206.472</v>
      </c>
      <c r="E44" s="897">
        <v>1732.519</v>
      </c>
      <c r="F44" s="647">
        <f t="shared" si="4"/>
        <v>6893.0849400000006</v>
      </c>
      <c r="G44" s="908">
        <f t="shared" si="5"/>
        <v>-0.470397844690984</v>
      </c>
      <c r="H44" s="909"/>
      <c r="I44" s="74"/>
      <c r="J44" s="74"/>
      <c r="K44" s="74"/>
      <c r="L44" s="74"/>
      <c r="M44" s="74"/>
      <c r="N44" s="74"/>
      <c r="O44" s="918"/>
      <c r="P44" s="919"/>
      <c r="Q44" s="18"/>
      <c r="R44" s="32"/>
      <c r="S44" s="32"/>
      <c r="T44" s="32"/>
      <c r="U44" s="32"/>
      <c r="V44" s="32"/>
      <c r="W44" s="247"/>
      <c r="X44" s="920"/>
      <c r="Y44" s="32"/>
      <c r="Z44" s="32"/>
      <c r="AA44" s="32"/>
      <c r="AB44" s="32"/>
      <c r="AC44" s="32"/>
      <c r="AD44" s="32"/>
      <c r="AE44" s="32"/>
      <c r="AF44" s="32"/>
      <c r="AG44" s="32"/>
      <c r="AH44" s="32"/>
      <c r="AI44" s="247"/>
      <c r="AJ44" s="920"/>
    </row>
    <row r="45" spans="1:36" s="925" customFormat="1" ht="20.25" customHeight="1">
      <c r="A45" s="1434" t="s">
        <v>457</v>
      </c>
      <c r="B45" s="1136">
        <v>3309.0129999999999</v>
      </c>
      <c r="C45" s="900">
        <v>179.90855999999999</v>
      </c>
      <c r="D45" s="901">
        <v>1010.862</v>
      </c>
      <c r="E45" s="913">
        <v>1458.1969999999999</v>
      </c>
      <c r="F45" s="903">
        <v>5957.98056</v>
      </c>
      <c r="G45" s="904">
        <f t="shared" si="5"/>
        <v>1.7993749210936993</v>
      </c>
      <c r="H45" s="909"/>
      <c r="I45" s="74"/>
      <c r="J45" s="74"/>
      <c r="K45" s="74"/>
      <c r="L45" s="74"/>
      <c r="M45" s="74"/>
      <c r="N45" s="74"/>
      <c r="O45" s="918"/>
      <c r="P45" s="919"/>
      <c r="Q45" s="18"/>
      <c r="R45" s="32"/>
      <c r="S45" s="32"/>
      <c r="T45" s="32"/>
      <c r="U45" s="32"/>
      <c r="V45" s="32"/>
      <c r="W45" s="247"/>
      <c r="X45" s="920"/>
      <c r="Y45" s="32"/>
      <c r="Z45" s="32"/>
      <c r="AA45" s="32"/>
      <c r="AB45" s="32"/>
      <c r="AC45" s="32"/>
      <c r="AD45" s="32"/>
      <c r="AE45" s="32"/>
      <c r="AF45" s="32"/>
      <c r="AG45" s="32"/>
      <c r="AH45" s="32"/>
      <c r="AI45" s="247"/>
      <c r="AJ45" s="920"/>
    </row>
    <row r="46" spans="1:36" s="925" customFormat="1" ht="20.25" customHeight="1">
      <c r="A46" s="1007">
        <v>2</v>
      </c>
      <c r="B46" s="1133">
        <v>3238.9140000000002</v>
      </c>
      <c r="C46" s="914">
        <v>169.22812999999999</v>
      </c>
      <c r="D46" s="915">
        <v>1121.9179999999999</v>
      </c>
      <c r="E46" s="916">
        <v>1494.278</v>
      </c>
      <c r="F46" s="898">
        <v>6024.3381300000001</v>
      </c>
      <c r="G46" s="899">
        <f t="shared" si="5"/>
        <v>-0.41839646036360145</v>
      </c>
      <c r="H46" s="909"/>
      <c r="I46" s="74"/>
      <c r="J46" s="74"/>
      <c r="K46" s="74"/>
      <c r="L46" s="74"/>
      <c r="M46" s="74"/>
      <c r="N46" s="74"/>
      <c r="O46" s="918"/>
      <c r="P46" s="919"/>
      <c r="Q46" s="18"/>
      <c r="R46" s="32"/>
      <c r="S46" s="32"/>
      <c r="T46" s="32"/>
      <c r="U46" s="32"/>
      <c r="V46" s="32"/>
      <c r="W46" s="247"/>
      <c r="X46" s="920"/>
      <c r="Y46" s="32"/>
      <c r="Z46" s="32"/>
      <c r="AA46" s="32"/>
      <c r="AB46" s="32"/>
      <c r="AC46" s="32"/>
      <c r="AD46" s="32"/>
      <c r="AE46" s="32"/>
      <c r="AF46" s="32"/>
      <c r="AG46" s="32"/>
      <c r="AH46" s="32"/>
      <c r="AI46" s="247"/>
      <c r="AJ46" s="920"/>
    </row>
    <row r="47" spans="1:36" s="925" customFormat="1" ht="19.5" customHeight="1">
      <c r="A47" s="1007">
        <v>3</v>
      </c>
      <c r="B47" s="1135">
        <v>3614.4349999999999</v>
      </c>
      <c r="C47" s="895">
        <v>212.73210999999998</v>
      </c>
      <c r="D47" s="896">
        <v>1278.4059999999999</v>
      </c>
      <c r="E47" s="897">
        <v>1786.1669999999999</v>
      </c>
      <c r="F47" s="647">
        <v>6891.7401099999988</v>
      </c>
      <c r="G47" s="908">
        <f t="shared" si="5"/>
        <v>-4.1481836895147168</v>
      </c>
      <c r="H47" s="909"/>
      <c r="I47" s="74"/>
      <c r="J47" s="74"/>
      <c r="K47" s="74"/>
      <c r="L47" s="74"/>
      <c r="M47" s="74"/>
      <c r="N47" s="74"/>
      <c r="O47" s="918"/>
      <c r="P47" s="919"/>
      <c r="Q47" s="18"/>
      <c r="R47" s="32"/>
      <c r="S47" s="32"/>
      <c r="T47" s="32"/>
      <c r="U47" s="32"/>
      <c r="V47" s="32"/>
      <c r="W47" s="247"/>
      <c r="X47" s="920"/>
      <c r="Y47" s="32"/>
      <c r="Z47" s="32"/>
      <c r="AA47" s="32"/>
      <c r="AB47" s="32"/>
      <c r="AC47" s="32"/>
      <c r="AD47" s="32"/>
      <c r="AE47" s="32"/>
      <c r="AF47" s="32"/>
      <c r="AG47" s="32"/>
      <c r="AH47" s="32"/>
      <c r="AI47" s="247"/>
      <c r="AJ47" s="920"/>
    </row>
    <row r="48" spans="1:36" s="925" customFormat="1" ht="20.25" customHeight="1">
      <c r="A48" s="1434">
        <v>4</v>
      </c>
      <c r="B48" s="1136">
        <v>3201.6660000000002</v>
      </c>
      <c r="C48" s="900">
        <v>190.46727999999999</v>
      </c>
      <c r="D48" s="901">
        <v>1174.2909999999999</v>
      </c>
      <c r="E48" s="913">
        <v>1592.1179999999999</v>
      </c>
      <c r="F48" s="903">
        <v>6158.5422799999997</v>
      </c>
      <c r="G48" s="904">
        <f t="shared" si="5"/>
        <v>-8.6238245246437089</v>
      </c>
      <c r="H48" s="909"/>
      <c r="I48" s="74"/>
      <c r="J48" s="74"/>
      <c r="K48" s="74"/>
      <c r="L48" s="74"/>
      <c r="M48" s="74"/>
      <c r="N48" s="74"/>
      <c r="O48" s="918"/>
      <c r="P48" s="919"/>
      <c r="Q48" s="18"/>
      <c r="R48" s="32"/>
      <c r="S48" s="32"/>
      <c r="T48" s="32"/>
      <c r="U48" s="32"/>
      <c r="V48" s="32"/>
      <c r="W48" s="247"/>
      <c r="X48" s="920"/>
      <c r="Y48" s="32"/>
      <c r="Z48" s="32"/>
      <c r="AA48" s="32"/>
      <c r="AB48" s="32"/>
      <c r="AC48" s="32"/>
      <c r="AD48" s="32"/>
      <c r="AE48" s="32"/>
      <c r="AF48" s="32"/>
      <c r="AG48" s="32"/>
      <c r="AH48" s="32"/>
      <c r="AI48" s="247"/>
      <c r="AJ48" s="920"/>
    </row>
    <row r="49" spans="1:36" s="925" customFormat="1" ht="20.25" customHeight="1">
      <c r="A49" s="1007">
        <v>5</v>
      </c>
      <c r="B49" s="1133">
        <v>3072.2109999999998</v>
      </c>
      <c r="C49" s="914">
        <v>185.70892999999998</v>
      </c>
      <c r="D49" s="915">
        <v>1140.2170000000001</v>
      </c>
      <c r="E49" s="916">
        <v>1559.6759999999999</v>
      </c>
      <c r="F49" s="898">
        <v>5957.8129300000001</v>
      </c>
      <c r="G49" s="899">
        <f t="shared" si="5"/>
        <v>-2.0024896886374322</v>
      </c>
      <c r="H49" s="909"/>
      <c r="I49" s="74"/>
      <c r="J49" s="74"/>
      <c r="K49" s="74"/>
      <c r="L49" s="74"/>
      <c r="M49" s="74"/>
      <c r="N49" s="74"/>
      <c r="O49" s="918"/>
      <c r="P49" s="919"/>
      <c r="Q49" s="18"/>
      <c r="R49" s="32"/>
      <c r="S49" s="32"/>
      <c r="T49" s="32"/>
      <c r="U49" s="32"/>
      <c r="V49" s="32"/>
      <c r="W49" s="247"/>
      <c r="X49" s="920"/>
      <c r="Y49" s="32"/>
      <c r="Z49" s="32"/>
      <c r="AA49" s="32"/>
      <c r="AB49" s="32"/>
      <c r="AC49" s="32"/>
      <c r="AD49" s="32"/>
      <c r="AE49" s="32"/>
      <c r="AF49" s="32"/>
      <c r="AG49" s="32"/>
      <c r="AH49" s="32"/>
      <c r="AI49" s="247"/>
      <c r="AJ49" s="920"/>
    </row>
    <row r="50" spans="1:36" s="925" customFormat="1" ht="19.5" customHeight="1">
      <c r="A50" s="1007">
        <v>6</v>
      </c>
      <c r="B50" s="1135">
        <v>3193.8049999999998</v>
      </c>
      <c r="C50" s="895">
        <v>193.57736</v>
      </c>
      <c r="D50" s="896">
        <v>1195.114</v>
      </c>
      <c r="E50" s="897">
        <v>1532.585</v>
      </c>
      <c r="F50" s="647">
        <v>6115.0813599999992</v>
      </c>
      <c r="G50" s="908">
        <f t="shared" si="5"/>
        <v>-5.2165421038468001</v>
      </c>
      <c r="H50" s="909"/>
      <c r="I50" s="74"/>
      <c r="J50" s="74"/>
      <c r="K50" s="74"/>
      <c r="L50" s="74"/>
      <c r="M50" s="74"/>
      <c r="N50" s="74"/>
      <c r="O50" s="918"/>
      <c r="P50" s="919"/>
      <c r="Q50" s="18"/>
      <c r="R50" s="32"/>
      <c r="S50" s="32"/>
      <c r="T50" s="32"/>
      <c r="U50" s="32"/>
      <c r="V50" s="32"/>
      <c r="W50" s="247"/>
      <c r="X50" s="920"/>
      <c r="Y50" s="32"/>
      <c r="Z50" s="32"/>
      <c r="AA50" s="32"/>
      <c r="AB50" s="32"/>
      <c r="AC50" s="32"/>
      <c r="AD50" s="32"/>
      <c r="AE50" s="32"/>
      <c r="AF50" s="32"/>
      <c r="AG50" s="32"/>
      <c r="AH50" s="32"/>
      <c r="AI50" s="247"/>
      <c r="AJ50" s="920"/>
    </row>
    <row r="51" spans="1:36" s="925" customFormat="1" ht="20.25" customHeight="1">
      <c r="A51" s="1434">
        <v>7</v>
      </c>
      <c r="B51" s="1136">
        <v>3113.2310000000002</v>
      </c>
      <c r="C51" s="900">
        <v>197.09329</v>
      </c>
      <c r="D51" s="901">
        <v>1147.1579999999999</v>
      </c>
      <c r="E51" s="913">
        <v>1555.2270000000001</v>
      </c>
      <c r="F51" s="903">
        <v>6012.7092899999998</v>
      </c>
      <c r="G51" s="904">
        <f t="shared" si="5"/>
        <v>-8.951702256042104</v>
      </c>
      <c r="H51" s="909"/>
      <c r="I51" s="74"/>
      <c r="J51" s="74"/>
      <c r="K51" s="74"/>
      <c r="L51" s="74"/>
      <c r="M51" s="74"/>
      <c r="N51" s="74"/>
      <c r="O51" s="918"/>
      <c r="P51" s="919"/>
      <c r="Q51" s="18"/>
      <c r="R51" s="32"/>
      <c r="S51" s="32"/>
      <c r="T51" s="32"/>
      <c r="U51" s="32"/>
      <c r="V51" s="32"/>
      <c r="W51" s="247"/>
      <c r="X51" s="920"/>
      <c r="Y51" s="32"/>
      <c r="Z51" s="32"/>
      <c r="AA51" s="32"/>
      <c r="AB51" s="32"/>
      <c r="AC51" s="32"/>
      <c r="AD51" s="32"/>
      <c r="AE51" s="32"/>
      <c r="AF51" s="32"/>
      <c r="AG51" s="32"/>
      <c r="AH51" s="32"/>
      <c r="AI51" s="247"/>
      <c r="AJ51" s="920"/>
    </row>
    <row r="52" spans="1:36" s="925" customFormat="1" ht="20.25" customHeight="1">
      <c r="A52" s="1007">
        <v>8</v>
      </c>
      <c r="B52" s="1133">
        <v>3110.877</v>
      </c>
      <c r="C52" s="914">
        <v>195.12375</v>
      </c>
      <c r="D52" s="915">
        <v>1198.269</v>
      </c>
      <c r="E52" s="916">
        <v>1460.0129999999999</v>
      </c>
      <c r="F52" s="898">
        <v>5964.2827500000003</v>
      </c>
      <c r="G52" s="899">
        <f t="shared" si="5"/>
        <v>-5.6801343377617002</v>
      </c>
      <c r="H52" s="909"/>
      <c r="I52" s="74"/>
      <c r="J52" s="74"/>
      <c r="K52" s="74"/>
      <c r="L52" s="74"/>
      <c r="M52" s="74"/>
      <c r="N52" s="74"/>
      <c r="O52" s="918"/>
      <c r="P52" s="919"/>
      <c r="Q52" s="18"/>
      <c r="R52" s="32"/>
      <c r="S52" s="32"/>
      <c r="T52" s="32"/>
      <c r="U52" s="32"/>
      <c r="V52" s="32"/>
      <c r="W52" s="247"/>
      <c r="X52" s="920"/>
      <c r="Y52" s="32"/>
      <c r="Z52" s="32"/>
      <c r="AA52" s="32"/>
      <c r="AB52" s="32"/>
      <c r="AC52" s="32"/>
      <c r="AD52" s="32"/>
      <c r="AE52" s="32"/>
      <c r="AF52" s="32"/>
      <c r="AG52" s="32"/>
      <c r="AH52" s="32"/>
      <c r="AI52" s="247"/>
      <c r="AJ52" s="920"/>
    </row>
    <row r="53" spans="1:36" s="925" customFormat="1" ht="19.5" customHeight="1" thickBot="1">
      <c r="A53" s="1007">
        <v>9</v>
      </c>
      <c r="B53" s="1135">
        <v>3081.7330000000002</v>
      </c>
      <c r="C53" s="895">
        <v>193.83386999999999</v>
      </c>
      <c r="D53" s="896">
        <v>1378.104</v>
      </c>
      <c r="E53" s="897">
        <v>1587.982</v>
      </c>
      <c r="F53" s="647">
        <v>6241.6528699999999</v>
      </c>
      <c r="G53" s="908">
        <f t="shared" si="5"/>
        <v>3.0584919255124854</v>
      </c>
      <c r="H53" s="909"/>
      <c r="I53" s="74"/>
      <c r="J53" s="74"/>
      <c r="K53" s="74"/>
      <c r="L53" s="74"/>
      <c r="M53" s="74"/>
      <c r="N53" s="74"/>
      <c r="O53" s="918"/>
      <c r="P53" s="919"/>
      <c r="Q53" s="18"/>
      <c r="R53" s="32"/>
      <c r="S53" s="32"/>
      <c r="T53" s="32"/>
      <c r="U53" s="32"/>
      <c r="V53" s="32"/>
      <c r="W53" s="247"/>
      <c r="X53" s="920"/>
      <c r="Y53" s="32"/>
      <c r="Z53" s="32"/>
      <c r="AA53" s="32"/>
      <c r="AB53" s="32"/>
      <c r="AC53" s="32"/>
      <c r="AD53" s="32"/>
      <c r="AE53" s="32"/>
      <c r="AF53" s="32"/>
      <c r="AG53" s="32"/>
      <c r="AH53" s="32"/>
      <c r="AI53" s="247"/>
      <c r="AJ53" s="920"/>
    </row>
    <row r="54" spans="1:36" ht="21" customHeight="1" thickBot="1">
      <c r="A54" s="1158" t="s">
        <v>392</v>
      </c>
      <c r="B54" s="2766" t="s">
        <v>301</v>
      </c>
      <c r="C54" s="2774"/>
      <c r="D54" s="2774"/>
      <c r="E54" s="2774"/>
      <c r="F54" s="2774"/>
      <c r="G54" s="2775"/>
      <c r="H54" s="917"/>
      <c r="R54" s="32"/>
      <c r="S54" s="32"/>
      <c r="T54" s="32"/>
      <c r="U54" s="32"/>
      <c r="V54" s="32"/>
      <c r="W54" s="247"/>
      <c r="X54" s="920"/>
      <c r="Y54" s="32"/>
      <c r="Z54" s="32"/>
      <c r="AA54" s="32"/>
      <c r="AB54" s="32"/>
      <c r="AC54" s="32"/>
      <c r="AD54" s="32"/>
      <c r="AE54" s="32"/>
      <c r="AF54" s="32"/>
      <c r="AG54" s="32"/>
      <c r="AH54" s="32"/>
      <c r="AI54" s="247"/>
      <c r="AJ54" s="920"/>
    </row>
    <row r="55" spans="1:36">
      <c r="A55" s="270"/>
      <c r="B55" s="668"/>
      <c r="C55" s="668"/>
      <c r="D55" s="668"/>
      <c r="E55" s="668"/>
      <c r="F55" s="668"/>
      <c r="G55" s="668"/>
      <c r="H55" s="270"/>
      <c r="R55" s="32"/>
      <c r="S55" s="32"/>
      <c r="T55" s="32"/>
      <c r="U55" s="32"/>
      <c r="V55" s="32"/>
      <c r="W55" s="247"/>
      <c r="X55" s="920"/>
      <c r="Y55" s="32"/>
      <c r="Z55" s="32"/>
      <c r="AA55" s="32"/>
      <c r="AB55" s="32"/>
      <c r="AC55" s="32"/>
      <c r="AD55" s="32"/>
      <c r="AE55" s="32"/>
      <c r="AF55" s="32"/>
      <c r="AG55" s="32"/>
      <c r="AH55" s="32"/>
      <c r="AI55" s="247"/>
      <c r="AJ55" s="920"/>
    </row>
    <row r="56" spans="1:36">
      <c r="A56" s="270"/>
      <c r="B56" s="270"/>
      <c r="C56" s="270"/>
      <c r="D56" s="270"/>
      <c r="E56" s="270"/>
      <c r="F56" s="270"/>
      <c r="G56" s="270"/>
      <c r="H56" s="270"/>
      <c r="R56" s="32"/>
      <c r="S56" s="32"/>
      <c r="T56" s="32"/>
      <c r="U56" s="32"/>
      <c r="V56" s="32"/>
      <c r="W56" s="247"/>
      <c r="X56" s="920"/>
      <c r="Y56" s="32"/>
      <c r="Z56" s="32"/>
      <c r="AA56" s="32"/>
      <c r="AB56" s="32"/>
      <c r="AC56" s="32"/>
      <c r="AD56" s="32"/>
      <c r="AE56" s="32"/>
      <c r="AF56" s="32"/>
      <c r="AG56" s="32"/>
      <c r="AH56" s="32"/>
      <c r="AI56" s="247"/>
      <c r="AJ56" s="920"/>
    </row>
    <row r="57" spans="1:36">
      <c r="A57" s="270"/>
      <c r="B57" s="270"/>
      <c r="C57" s="270"/>
      <c r="D57" s="270"/>
      <c r="E57" s="270"/>
      <c r="F57" s="270"/>
      <c r="G57" s="270"/>
      <c r="H57" s="270"/>
      <c r="R57" s="32"/>
      <c r="S57" s="32"/>
      <c r="T57" s="32"/>
      <c r="U57" s="32"/>
      <c r="V57" s="32"/>
      <c r="W57" s="247"/>
      <c r="X57" s="920"/>
      <c r="Y57" s="32"/>
      <c r="Z57" s="32"/>
      <c r="AA57" s="32"/>
      <c r="AB57" s="32"/>
      <c r="AC57" s="32"/>
      <c r="AD57" s="32"/>
      <c r="AE57" s="32"/>
      <c r="AF57" s="32"/>
      <c r="AG57" s="32"/>
      <c r="AH57" s="32"/>
      <c r="AI57" s="247"/>
      <c r="AJ57" s="920"/>
    </row>
    <row r="58" spans="1:36">
      <c r="A58" s="270"/>
      <c r="B58" s="270"/>
      <c r="C58" s="270"/>
      <c r="D58" s="270"/>
      <c r="E58" s="270"/>
      <c r="F58" s="270"/>
      <c r="G58" s="270"/>
      <c r="H58" s="270"/>
      <c r="I58" s="270"/>
      <c r="J58" s="270"/>
      <c r="K58" s="270"/>
      <c r="O58" s="254"/>
      <c r="P58" s="256"/>
      <c r="R58" s="3"/>
      <c r="Z58" s="3"/>
    </row>
    <row r="59" spans="1:36">
      <c r="A59" s="270"/>
      <c r="B59" s="270"/>
      <c r="C59" s="270"/>
      <c r="D59" s="270"/>
      <c r="E59" s="270"/>
      <c r="F59" s="270"/>
      <c r="G59" s="270"/>
      <c r="H59" s="270"/>
      <c r="I59" s="270"/>
      <c r="J59" s="270"/>
      <c r="K59" s="270"/>
      <c r="O59" s="254"/>
      <c r="P59" s="256"/>
      <c r="R59" s="3"/>
      <c r="Z59" s="3"/>
    </row>
    <row r="60" spans="1:36">
      <c r="A60" s="270"/>
      <c r="B60" s="270"/>
      <c r="C60" s="270"/>
      <c r="D60" s="270"/>
      <c r="E60" s="270"/>
      <c r="F60" s="270"/>
      <c r="G60" s="270"/>
      <c r="H60" s="270"/>
      <c r="I60" s="270"/>
      <c r="J60" s="270"/>
      <c r="K60" s="270"/>
      <c r="O60" s="254"/>
      <c r="P60" s="256"/>
      <c r="R60" s="3"/>
      <c r="Z60" s="3"/>
    </row>
    <row r="61" spans="1:36">
      <c r="A61" s="270"/>
      <c r="B61" s="270"/>
      <c r="C61" s="270"/>
      <c r="D61" s="270"/>
      <c r="E61" s="270"/>
      <c r="F61" s="270"/>
      <c r="G61" s="270"/>
      <c r="H61" s="270"/>
      <c r="I61" s="270"/>
      <c r="J61" s="270"/>
      <c r="K61" s="270"/>
      <c r="O61" s="254"/>
      <c r="P61" s="256"/>
      <c r="R61" s="3"/>
      <c r="Z61" s="3"/>
    </row>
    <row r="62" spans="1:36">
      <c r="A62" s="270"/>
      <c r="B62" s="271"/>
      <c r="C62" s="271"/>
      <c r="D62" s="270"/>
      <c r="E62" s="270"/>
      <c r="F62" s="270"/>
      <c r="G62" s="270"/>
      <c r="H62" s="270"/>
      <c r="I62" s="270"/>
      <c r="J62" s="270"/>
      <c r="K62" s="270"/>
      <c r="O62" s="254"/>
      <c r="P62" s="256"/>
      <c r="R62" s="3"/>
      <c r="Z62" s="3"/>
    </row>
    <row r="63" spans="1:36">
      <c r="A63" s="270"/>
      <c r="B63" s="270"/>
      <c r="C63" s="270"/>
      <c r="D63" s="270"/>
      <c r="E63" s="270"/>
      <c r="F63" s="270"/>
      <c r="G63" s="270"/>
      <c r="H63" s="270"/>
      <c r="I63" s="270"/>
      <c r="J63" s="270"/>
      <c r="K63" s="270"/>
      <c r="O63" s="254"/>
      <c r="P63" s="256"/>
      <c r="R63" s="3"/>
      <c r="Z63" s="3"/>
    </row>
    <row r="64" spans="1:36">
      <c r="A64" s="270"/>
      <c r="B64" s="270"/>
      <c r="C64" s="270"/>
      <c r="D64" s="270"/>
      <c r="E64" s="270"/>
      <c r="F64" s="270"/>
      <c r="G64" s="270"/>
      <c r="H64" s="270"/>
      <c r="I64" s="270"/>
      <c r="J64" s="270"/>
      <c r="K64" s="270"/>
      <c r="O64" s="254"/>
      <c r="P64" s="256"/>
      <c r="R64" s="3"/>
      <c r="Z64" s="3"/>
    </row>
    <row r="65" spans="1:27">
      <c r="A65" s="270"/>
      <c r="B65" s="270"/>
      <c r="C65" s="270"/>
      <c r="D65" s="270"/>
      <c r="E65" s="270"/>
      <c r="F65" s="270"/>
      <c r="G65" s="270"/>
      <c r="H65" s="270"/>
      <c r="I65" s="270"/>
      <c r="J65" s="270"/>
      <c r="K65" s="270"/>
      <c r="O65" s="254"/>
      <c r="P65" s="256"/>
      <c r="R65" s="3"/>
      <c r="Z65" s="3"/>
    </row>
    <row r="66" spans="1:27">
      <c r="R66" s="3"/>
      <c r="Z66" s="3"/>
    </row>
    <row r="70" spans="1:27">
      <c r="S70" s="3"/>
      <c r="AA70" s="3"/>
    </row>
    <row r="71" spans="1:27">
      <c r="S71" s="3"/>
      <c r="AA71" s="3"/>
    </row>
    <row r="72" spans="1:27">
      <c r="S72" s="3"/>
      <c r="AA72" s="3"/>
    </row>
    <row r="73" spans="1:27">
      <c r="S73" s="3"/>
      <c r="AA73" s="3"/>
    </row>
    <row r="75" spans="1:27">
      <c r="S75" s="3"/>
      <c r="AA75" s="3"/>
    </row>
    <row r="76" spans="1:27">
      <c r="S76" s="3"/>
      <c r="AA76" s="3"/>
    </row>
    <row r="77" spans="1:27">
      <c r="S77" s="3"/>
      <c r="AA77" s="3"/>
    </row>
    <row r="78" spans="1:27">
      <c r="S78" s="3"/>
      <c r="AA78" s="3"/>
    </row>
    <row r="79" spans="1:27">
      <c r="S79" s="3"/>
      <c r="AA79" s="3"/>
    </row>
    <row r="80" spans="1:27">
      <c r="S80" s="3"/>
      <c r="AA80" s="3"/>
    </row>
    <row r="81" spans="19:30">
      <c r="S81" s="3"/>
      <c r="AA81" s="3"/>
    </row>
    <row r="82" spans="19:30">
      <c r="S82" s="3"/>
      <c r="AA82" s="3"/>
    </row>
    <row r="83" spans="19:30">
      <c r="S83" s="3"/>
      <c r="AA83" s="3"/>
    </row>
    <row r="84" spans="19:30">
      <c r="S84" s="3"/>
      <c r="AA84" s="3"/>
    </row>
    <row r="85" spans="19:30">
      <c r="S85" s="3"/>
      <c r="AA85" s="3"/>
    </row>
    <row r="86" spans="19:30">
      <c r="S86" s="3"/>
      <c r="AA86" s="3"/>
    </row>
    <row r="87" spans="19:30">
      <c r="S87" s="3"/>
      <c r="AA87" s="3"/>
    </row>
    <row r="88" spans="19:30">
      <c r="S88" s="3"/>
      <c r="AA88" s="3"/>
    </row>
    <row r="89" spans="19:30">
      <c r="S89" s="3"/>
      <c r="AA89" s="3"/>
    </row>
    <row r="90" spans="19:30">
      <c r="S90" s="3"/>
      <c r="T90" s="3"/>
      <c r="U90" s="3"/>
      <c r="V90" s="3"/>
      <c r="W90" s="133"/>
      <c r="AA90" s="3"/>
      <c r="AB90" s="3"/>
      <c r="AC90" s="3"/>
      <c r="AD90" s="3"/>
    </row>
    <row r="91" spans="19:30">
      <c r="S91" s="3"/>
      <c r="T91" s="3"/>
      <c r="U91" s="3"/>
      <c r="V91" s="3"/>
      <c r="W91" s="133"/>
      <c r="AA91" s="3"/>
      <c r="AB91" s="3"/>
      <c r="AC91" s="3"/>
      <c r="AD91" s="3"/>
    </row>
    <row r="92" spans="19:30">
      <c r="S92" s="3"/>
      <c r="T92" s="3"/>
      <c r="U92" s="3"/>
      <c r="V92" s="3"/>
      <c r="W92" s="133"/>
      <c r="AA92" s="3"/>
      <c r="AB92" s="3"/>
      <c r="AC92" s="3"/>
      <c r="AD92" s="3"/>
    </row>
    <row r="93" spans="19:30">
      <c r="S93" s="3"/>
      <c r="T93" s="3"/>
      <c r="U93" s="3"/>
      <c r="V93" s="3"/>
      <c r="W93" s="133"/>
      <c r="AA93" s="3"/>
      <c r="AB93" s="3"/>
      <c r="AC93" s="3"/>
      <c r="AD93" s="3"/>
    </row>
    <row r="94" spans="19:30">
      <c r="S94" s="3"/>
      <c r="T94" s="3"/>
      <c r="U94" s="3"/>
      <c r="V94" s="3"/>
      <c r="W94" s="133"/>
      <c r="AA94" s="3"/>
      <c r="AB94" s="3"/>
      <c r="AC94" s="3"/>
      <c r="AD94" s="3"/>
    </row>
    <row r="95" spans="19:30">
      <c r="S95" s="3"/>
      <c r="T95" s="3"/>
      <c r="U95" s="3"/>
      <c r="V95" s="3"/>
      <c r="W95" s="133"/>
      <c r="AA95" s="3"/>
      <c r="AB95" s="3"/>
      <c r="AC95" s="3"/>
      <c r="AD95" s="3"/>
    </row>
    <row r="96" spans="19:30">
      <c r="S96" s="3"/>
      <c r="T96" s="3"/>
      <c r="U96" s="3"/>
      <c r="V96" s="3"/>
      <c r="W96" s="133"/>
      <c r="AA96" s="3"/>
      <c r="AB96" s="3"/>
      <c r="AC96" s="3"/>
      <c r="AD96" s="3"/>
    </row>
    <row r="97" spans="19:30">
      <c r="S97" s="3"/>
      <c r="T97" s="3"/>
      <c r="U97" s="3"/>
      <c r="V97" s="3"/>
      <c r="W97" s="133"/>
      <c r="AA97" s="3"/>
      <c r="AB97" s="3"/>
      <c r="AC97" s="3"/>
      <c r="AD97" s="3"/>
    </row>
    <row r="98" spans="19:30">
      <c r="S98" s="3"/>
      <c r="T98" s="3"/>
      <c r="U98" s="3"/>
      <c r="V98" s="3"/>
      <c r="W98" s="133"/>
      <c r="AA98" s="3"/>
      <c r="AB98" s="3"/>
      <c r="AC98" s="3"/>
      <c r="AD98" s="3"/>
    </row>
    <row r="99" spans="19:30">
      <c r="S99" s="3"/>
      <c r="T99" s="3"/>
      <c r="U99" s="3"/>
      <c r="V99" s="3"/>
      <c r="W99" s="133"/>
      <c r="AA99" s="3"/>
      <c r="AB99" s="3"/>
      <c r="AC99" s="3"/>
      <c r="AD99" s="3"/>
    </row>
    <row r="100" spans="19:30">
      <c r="S100" s="3"/>
      <c r="T100" s="3"/>
      <c r="U100" s="3"/>
      <c r="V100" s="3"/>
      <c r="W100" s="133"/>
      <c r="AA100" s="3"/>
      <c r="AB100" s="3"/>
      <c r="AC100" s="3"/>
      <c r="AD100" s="3"/>
    </row>
    <row r="101" spans="19:30">
      <c r="S101" s="3"/>
      <c r="T101" s="3"/>
      <c r="U101" s="3"/>
      <c r="V101" s="3"/>
      <c r="W101" s="133"/>
      <c r="AA101" s="3"/>
      <c r="AB101" s="3"/>
      <c r="AC101" s="3"/>
      <c r="AD101" s="3"/>
    </row>
    <row r="102" spans="19:30">
      <c r="S102" s="3"/>
      <c r="T102" s="3"/>
      <c r="U102" s="3"/>
      <c r="V102" s="3"/>
      <c r="W102" s="133"/>
      <c r="AA102" s="3"/>
      <c r="AB102" s="3"/>
      <c r="AC102" s="3"/>
      <c r="AD102" s="3"/>
    </row>
    <row r="103" spans="19:30">
      <c r="S103" s="3"/>
      <c r="T103" s="3"/>
      <c r="U103" s="3"/>
      <c r="V103" s="3"/>
      <c r="W103" s="133"/>
      <c r="AA103" s="3"/>
      <c r="AB103" s="3"/>
      <c r="AC103" s="3"/>
      <c r="AD103" s="3"/>
    </row>
    <row r="104" spans="19:30">
      <c r="S104" s="3"/>
      <c r="T104" s="3"/>
      <c r="U104" s="3"/>
      <c r="V104" s="3"/>
      <c r="W104" s="133"/>
      <c r="AA104" s="3"/>
      <c r="AB104" s="3"/>
      <c r="AC104" s="3"/>
      <c r="AD104" s="3"/>
    </row>
    <row r="105" spans="19:30">
      <c r="S105" s="3"/>
      <c r="T105" s="3"/>
      <c r="U105" s="3"/>
      <c r="V105" s="3"/>
      <c r="W105" s="133"/>
      <c r="AA105" s="3"/>
      <c r="AB105" s="3"/>
      <c r="AC105" s="3"/>
      <c r="AD105" s="3"/>
    </row>
    <row r="106" spans="19:30">
      <c r="S106" s="3"/>
      <c r="T106" s="3"/>
      <c r="U106" s="3"/>
      <c r="V106" s="3"/>
      <c r="W106" s="133"/>
      <c r="AA106" s="3"/>
      <c r="AB106" s="3"/>
      <c r="AC106" s="3"/>
      <c r="AD106" s="3"/>
    </row>
    <row r="107" spans="19:30">
      <c r="S107" s="3"/>
      <c r="T107" s="3"/>
      <c r="U107" s="3"/>
      <c r="V107" s="3"/>
      <c r="W107" s="133"/>
      <c r="AA107" s="3"/>
      <c r="AB107" s="3"/>
      <c r="AC107" s="3"/>
      <c r="AD107" s="3"/>
    </row>
  </sheetData>
  <mergeCells count="2">
    <mergeCell ref="B54:G54"/>
    <mergeCell ref="F4:G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54"/>
  <sheetViews>
    <sheetView workbookViewId="0">
      <selection activeCell="G10" sqref="G10"/>
    </sheetView>
  </sheetViews>
  <sheetFormatPr defaultRowHeight="13.2"/>
  <cols>
    <col min="1" max="1" width="15.6640625" customWidth="1"/>
    <col min="2" max="11" width="12.6640625" customWidth="1"/>
  </cols>
  <sheetData>
    <row r="1" spans="1:12" s="1347" customFormat="1" ht="15" customHeight="1">
      <c r="A1" s="1363"/>
      <c r="B1" s="1363"/>
      <c r="K1" s="1346"/>
    </row>
    <row r="2" spans="1:12" s="1347" customFormat="1" ht="15" customHeight="1">
      <c r="A2" s="1345" t="s">
        <v>336</v>
      </c>
      <c r="B2" s="1363"/>
      <c r="K2" s="1346"/>
    </row>
    <row r="3" spans="1:12" s="1347" customFormat="1" ht="15" customHeight="1" thickBot="1">
      <c r="A3" s="1373" t="s">
        <v>337</v>
      </c>
      <c r="B3" s="1364"/>
      <c r="C3" s="1348"/>
      <c r="D3" s="1348"/>
      <c r="E3" s="1365"/>
      <c r="F3" s="1365"/>
      <c r="G3" s="1348"/>
      <c r="H3" s="1348"/>
      <c r="I3" s="1348"/>
      <c r="K3" s="1366" t="s">
        <v>342</v>
      </c>
    </row>
    <row r="4" spans="1:12" s="22" customFormat="1">
      <c r="A4" s="1128"/>
      <c r="B4" s="2786" t="s">
        <v>172</v>
      </c>
      <c r="C4" s="2788" t="s">
        <v>173</v>
      </c>
      <c r="D4" s="2788" t="s">
        <v>338</v>
      </c>
      <c r="E4" s="2788" t="s">
        <v>174</v>
      </c>
      <c r="F4" s="2788" t="s">
        <v>175</v>
      </c>
      <c r="G4" s="2788" t="s">
        <v>176</v>
      </c>
      <c r="H4" s="2777" t="s">
        <v>339</v>
      </c>
      <c r="I4" s="2779" t="s">
        <v>340</v>
      </c>
      <c r="J4" s="2777" t="s">
        <v>341</v>
      </c>
      <c r="K4" s="2781" t="s">
        <v>395</v>
      </c>
      <c r="L4" s="21"/>
    </row>
    <row r="5" spans="1:12" s="22" customFormat="1" ht="13.8" thickBot="1">
      <c r="A5" s="1155"/>
      <c r="B5" s="2787"/>
      <c r="C5" s="2789"/>
      <c r="D5" s="2789"/>
      <c r="E5" s="2789"/>
      <c r="F5" s="2789"/>
      <c r="G5" s="2789"/>
      <c r="H5" s="2778"/>
      <c r="I5" s="2780"/>
      <c r="J5" s="2778"/>
      <c r="K5" s="2782"/>
      <c r="L5" s="21"/>
    </row>
    <row r="6" spans="1:12" hidden="1">
      <c r="A6" s="1717" t="s">
        <v>434</v>
      </c>
      <c r="B6" s="1799">
        <f>SUM(B12:B23)</f>
        <v>1233791</v>
      </c>
      <c r="C6" s="1800">
        <f t="shared" ref="C6:I6" si="0">SUM(C12:C23)</f>
        <v>1511114</v>
      </c>
      <c r="D6" s="1800">
        <f t="shared" si="0"/>
        <v>8172112</v>
      </c>
      <c r="E6" s="1800">
        <f t="shared" si="0"/>
        <v>6122838</v>
      </c>
      <c r="F6" s="1800">
        <f t="shared" si="0"/>
        <v>1587542</v>
      </c>
      <c r="G6" s="1800">
        <f t="shared" si="0"/>
        <v>2412841</v>
      </c>
      <c r="H6" s="1800">
        <f t="shared" si="0"/>
        <v>19359</v>
      </c>
      <c r="I6" s="1718">
        <f t="shared" si="0"/>
        <v>2111282</v>
      </c>
      <c r="J6" s="1719">
        <f>SUM(B6:I6)</f>
        <v>23170879</v>
      </c>
      <c r="K6" s="1224">
        <v>-7.6</v>
      </c>
    </row>
    <row r="7" spans="1:12" ht="15" hidden="1" customHeight="1">
      <c r="A7" s="2357" t="s">
        <v>440</v>
      </c>
      <c r="B7" s="2358">
        <f>SUM(B24:B35)</f>
        <v>1352770</v>
      </c>
      <c r="C7" s="1725">
        <f t="shared" ref="C7:I7" si="1">SUM(C24:C35)</f>
        <v>2019787</v>
      </c>
      <c r="D7" s="1725">
        <f t="shared" si="1"/>
        <v>7787524</v>
      </c>
      <c r="E7" s="1725">
        <f t="shared" si="1"/>
        <v>6339416</v>
      </c>
      <c r="F7" s="1725">
        <f t="shared" si="1"/>
        <v>1416425</v>
      </c>
      <c r="G7" s="1725">
        <f t="shared" si="1"/>
        <v>2335441</v>
      </c>
      <c r="H7" s="1725">
        <f t="shared" si="1"/>
        <v>16792</v>
      </c>
      <c r="I7" s="1724">
        <f t="shared" si="1"/>
        <v>2863502</v>
      </c>
      <c r="J7" s="1725">
        <f t="shared" ref="J7" si="2">SUM(B7:I7)</f>
        <v>24131657</v>
      </c>
      <c r="K7" s="2359">
        <f t="shared" ref="K7" si="3">(J7/J6-1)*100</f>
        <v>4.1464892203701087</v>
      </c>
    </row>
    <row r="8" spans="1:12" ht="15" hidden="1" customHeight="1" thickBot="1">
      <c r="A8" s="1906" t="s">
        <v>454</v>
      </c>
      <c r="B8" s="2360">
        <f>SUM(B36:B47)</f>
        <v>1502836</v>
      </c>
      <c r="C8" s="2483">
        <f t="shared" ref="C8:I8" si="4">SUM(C36:C47)</f>
        <v>1666159</v>
      </c>
      <c r="D8" s="2482">
        <f t="shared" si="4"/>
        <v>7021393</v>
      </c>
      <c r="E8" s="2483">
        <f t="shared" si="4"/>
        <v>6144356</v>
      </c>
      <c r="F8" s="2482">
        <f t="shared" si="4"/>
        <v>1258204</v>
      </c>
      <c r="G8" s="2483">
        <f t="shared" si="4"/>
        <v>2186911</v>
      </c>
      <c r="H8" s="2482">
        <f t="shared" si="4"/>
        <v>21696</v>
      </c>
      <c r="I8" s="2483">
        <f t="shared" si="4"/>
        <v>1800852</v>
      </c>
      <c r="J8" s="2361">
        <f t="shared" ref="J8" si="5">SUM(B8:I8)</f>
        <v>21602407</v>
      </c>
      <c r="K8" s="1947">
        <f t="shared" ref="K8" si="6">(J8/J7-1)*100</f>
        <v>-10.481045706890335</v>
      </c>
    </row>
    <row r="9" spans="1:12" ht="12" hidden="1" customHeight="1" thickTop="1">
      <c r="A9" s="1007" t="s">
        <v>323</v>
      </c>
      <c r="B9" s="1219">
        <v>103640</v>
      </c>
      <c r="C9" s="2266">
        <v>122201</v>
      </c>
      <c r="D9" s="2266">
        <v>756899</v>
      </c>
      <c r="E9" s="2266">
        <v>573670</v>
      </c>
      <c r="F9" s="2266">
        <v>137983</v>
      </c>
      <c r="G9" s="2266">
        <v>166280</v>
      </c>
      <c r="H9" s="2266">
        <v>1605</v>
      </c>
      <c r="I9" s="759">
        <v>156175</v>
      </c>
      <c r="J9" s="1220">
        <f>SUM(B9:I9)</f>
        <v>2018453</v>
      </c>
      <c r="K9" s="602">
        <v>-10.583588018409095</v>
      </c>
    </row>
    <row r="10" spans="1:12" ht="12" hidden="1" customHeight="1">
      <c r="A10" s="1007">
        <v>2</v>
      </c>
      <c r="B10" s="1222">
        <v>123137</v>
      </c>
      <c r="C10" s="1223">
        <v>129966</v>
      </c>
      <c r="D10" s="1223">
        <v>641445</v>
      </c>
      <c r="E10" s="1223">
        <v>494548</v>
      </c>
      <c r="F10" s="1223">
        <v>112999</v>
      </c>
      <c r="G10" s="1223">
        <v>229199</v>
      </c>
      <c r="H10" s="1223">
        <v>2066</v>
      </c>
      <c r="I10" s="1225">
        <v>195270</v>
      </c>
      <c r="J10" s="1232">
        <f t="shared" ref="J10:J32" si="7">SUM(B10:I10)</f>
        <v>1928630</v>
      </c>
      <c r="K10" s="1226">
        <v>-11.234795639775175</v>
      </c>
    </row>
    <row r="11" spans="1:12" ht="12" hidden="1" customHeight="1">
      <c r="A11" s="1007">
        <v>3</v>
      </c>
      <c r="B11" s="1222">
        <v>127049</v>
      </c>
      <c r="C11" s="1223">
        <v>138768</v>
      </c>
      <c r="D11" s="1223">
        <v>742390</v>
      </c>
      <c r="E11" s="1223">
        <v>737389</v>
      </c>
      <c r="F11" s="1223">
        <v>169755</v>
      </c>
      <c r="G11" s="1223">
        <v>198338</v>
      </c>
      <c r="H11" s="1223">
        <v>2622</v>
      </c>
      <c r="I11" s="1225">
        <v>212062</v>
      </c>
      <c r="J11" s="1232">
        <f t="shared" si="7"/>
        <v>2328373</v>
      </c>
      <c r="K11" s="1226">
        <v>9.6958829645745759</v>
      </c>
    </row>
    <row r="12" spans="1:12" ht="12" hidden="1" customHeight="1">
      <c r="A12" s="1006" t="s">
        <v>443</v>
      </c>
      <c r="B12" s="1214">
        <v>127786</v>
      </c>
      <c r="C12" s="1148">
        <v>154126</v>
      </c>
      <c r="D12" s="1148">
        <v>658021</v>
      </c>
      <c r="E12" s="1148">
        <v>368945</v>
      </c>
      <c r="F12" s="1148">
        <v>125210</v>
      </c>
      <c r="G12" s="1148">
        <v>203474</v>
      </c>
      <c r="H12" s="1148">
        <v>2506</v>
      </c>
      <c r="I12" s="1215">
        <v>101498</v>
      </c>
      <c r="J12" s="1216">
        <f t="shared" si="7"/>
        <v>1741566</v>
      </c>
      <c r="K12" s="1227">
        <v>-12.312491031440931</v>
      </c>
    </row>
    <row r="13" spans="1:12" ht="12" hidden="1" customHeight="1">
      <c r="A13" s="1007">
        <v>5</v>
      </c>
      <c r="B13" s="1222">
        <v>85944</v>
      </c>
      <c r="C13" s="1223">
        <v>126187</v>
      </c>
      <c r="D13" s="1223">
        <v>768024</v>
      </c>
      <c r="E13" s="1223">
        <v>438062</v>
      </c>
      <c r="F13" s="1223">
        <v>119335</v>
      </c>
      <c r="G13" s="1223">
        <v>165164</v>
      </c>
      <c r="H13" s="1223">
        <v>1592</v>
      </c>
      <c r="I13" s="1225">
        <v>144376</v>
      </c>
      <c r="J13" s="1232">
        <f t="shared" si="7"/>
        <v>1848684</v>
      </c>
      <c r="K13" s="1226">
        <v>-17.289976149134347</v>
      </c>
    </row>
    <row r="14" spans="1:12" ht="12" hidden="1" customHeight="1">
      <c r="A14" s="1007">
        <v>6</v>
      </c>
      <c r="B14" s="1222">
        <v>80524</v>
      </c>
      <c r="C14" s="1223">
        <v>111259</v>
      </c>
      <c r="D14" s="1223">
        <v>549226</v>
      </c>
      <c r="E14" s="1223">
        <v>332161</v>
      </c>
      <c r="F14" s="1223">
        <v>161070</v>
      </c>
      <c r="G14" s="1223">
        <v>244767</v>
      </c>
      <c r="H14" s="1223">
        <v>1380</v>
      </c>
      <c r="I14" s="1225">
        <v>199153</v>
      </c>
      <c r="J14" s="1232">
        <f t="shared" si="7"/>
        <v>1679540</v>
      </c>
      <c r="K14" s="1226">
        <v>-19.849428365134301</v>
      </c>
    </row>
    <row r="15" spans="1:12" ht="12" hidden="1" customHeight="1">
      <c r="A15" s="1006" t="s">
        <v>450</v>
      </c>
      <c r="B15" s="1214">
        <v>92556</v>
      </c>
      <c r="C15" s="1148">
        <v>131741</v>
      </c>
      <c r="D15" s="1148">
        <v>700824</v>
      </c>
      <c r="E15" s="1148">
        <v>570729</v>
      </c>
      <c r="F15" s="1148">
        <v>138773</v>
      </c>
      <c r="G15" s="1148">
        <v>171892</v>
      </c>
      <c r="H15" s="1148">
        <v>1622</v>
      </c>
      <c r="I15" s="1215">
        <v>195797</v>
      </c>
      <c r="J15" s="1216">
        <f t="shared" si="7"/>
        <v>2003934</v>
      </c>
      <c r="K15" s="1227">
        <v>-2.9315257206021572</v>
      </c>
    </row>
    <row r="16" spans="1:12" ht="12" hidden="1" customHeight="1">
      <c r="A16" s="1007">
        <v>8</v>
      </c>
      <c r="B16" s="1222">
        <v>83967</v>
      </c>
      <c r="C16" s="1223">
        <v>121244</v>
      </c>
      <c r="D16" s="1223">
        <v>601035</v>
      </c>
      <c r="E16" s="1223">
        <v>583250</v>
      </c>
      <c r="F16" s="1223">
        <v>118875</v>
      </c>
      <c r="G16" s="1223">
        <v>170919</v>
      </c>
      <c r="H16" s="1223">
        <v>1918</v>
      </c>
      <c r="I16" s="1225">
        <v>165472</v>
      </c>
      <c r="J16" s="1232">
        <f t="shared" si="7"/>
        <v>1846680</v>
      </c>
      <c r="K16" s="1226">
        <v>-16.961197476837743</v>
      </c>
    </row>
    <row r="17" spans="1:11" ht="12" hidden="1" customHeight="1">
      <c r="A17" s="1007">
        <v>9</v>
      </c>
      <c r="B17" s="1222">
        <v>80779</v>
      </c>
      <c r="C17" s="1223">
        <v>125104</v>
      </c>
      <c r="D17" s="1223">
        <v>641371</v>
      </c>
      <c r="E17" s="1223">
        <v>566170</v>
      </c>
      <c r="F17" s="1223">
        <v>132807</v>
      </c>
      <c r="G17" s="1223">
        <v>184592</v>
      </c>
      <c r="H17" s="1223">
        <v>1631</v>
      </c>
      <c r="I17" s="1225">
        <v>179399</v>
      </c>
      <c r="J17" s="1232">
        <f t="shared" si="7"/>
        <v>1911853</v>
      </c>
      <c r="K17" s="1226">
        <v>2.6977970917958949</v>
      </c>
    </row>
    <row r="18" spans="1:11" ht="12" hidden="1" customHeight="1">
      <c r="A18" s="1006" t="s">
        <v>451</v>
      </c>
      <c r="B18" s="1214">
        <v>103515</v>
      </c>
      <c r="C18" s="1148">
        <v>133518</v>
      </c>
      <c r="D18" s="1148">
        <v>686570</v>
      </c>
      <c r="E18" s="1148">
        <v>578323</v>
      </c>
      <c r="F18" s="1148">
        <v>119524</v>
      </c>
      <c r="G18" s="1148">
        <v>204924</v>
      </c>
      <c r="H18" s="1148">
        <v>1380</v>
      </c>
      <c r="I18" s="1215">
        <v>209687</v>
      </c>
      <c r="J18" s="1216">
        <f t="shared" si="7"/>
        <v>2037441</v>
      </c>
      <c r="K18" s="1227">
        <v>-7.8318714177791238</v>
      </c>
    </row>
    <row r="19" spans="1:11" ht="12" hidden="1" customHeight="1">
      <c r="A19" s="1007">
        <v>11</v>
      </c>
      <c r="B19" s="1222">
        <v>120025</v>
      </c>
      <c r="C19" s="1223">
        <v>119212</v>
      </c>
      <c r="D19" s="1223">
        <v>851988</v>
      </c>
      <c r="E19" s="1223">
        <v>484287</v>
      </c>
      <c r="F19" s="1223">
        <v>126343</v>
      </c>
      <c r="G19" s="1223">
        <v>188405</v>
      </c>
      <c r="H19" s="1223">
        <v>1604</v>
      </c>
      <c r="I19" s="1225">
        <v>218926</v>
      </c>
      <c r="J19" s="1232">
        <f t="shared" si="7"/>
        <v>2110790</v>
      </c>
      <c r="K19" s="1226">
        <v>-6.7453541444570275</v>
      </c>
    </row>
    <row r="20" spans="1:11" ht="12" hidden="1" customHeight="1">
      <c r="A20" s="1007">
        <v>12</v>
      </c>
      <c r="B20" s="1222">
        <v>86818</v>
      </c>
      <c r="C20" s="1223">
        <v>113725</v>
      </c>
      <c r="D20" s="1223">
        <v>681676</v>
      </c>
      <c r="E20" s="1223">
        <v>519028</v>
      </c>
      <c r="F20" s="1223">
        <v>156074</v>
      </c>
      <c r="G20" s="1223">
        <v>211960</v>
      </c>
      <c r="H20" s="1223">
        <v>1619</v>
      </c>
      <c r="I20" s="1225">
        <v>138123</v>
      </c>
      <c r="J20" s="1232">
        <f t="shared" si="7"/>
        <v>1909023</v>
      </c>
      <c r="K20" s="1226">
        <v>1.9161500183382696</v>
      </c>
    </row>
    <row r="21" spans="1:11" ht="12" hidden="1" customHeight="1">
      <c r="A21" s="1006" t="s">
        <v>324</v>
      </c>
      <c r="B21" s="1214">
        <v>112327</v>
      </c>
      <c r="C21" s="1148">
        <v>114610</v>
      </c>
      <c r="D21" s="1148">
        <v>470333</v>
      </c>
      <c r="E21" s="1148">
        <v>592553</v>
      </c>
      <c r="F21" s="1148">
        <v>140664</v>
      </c>
      <c r="G21" s="1148">
        <v>213706</v>
      </c>
      <c r="H21" s="1148">
        <v>899</v>
      </c>
      <c r="I21" s="1215">
        <v>190266</v>
      </c>
      <c r="J21" s="1216">
        <f t="shared" si="7"/>
        <v>1835358</v>
      </c>
      <c r="K21" s="1217">
        <f>(J21/J9-1)*100</f>
        <v>-9.07105590271361</v>
      </c>
    </row>
    <row r="22" spans="1:11" ht="12" hidden="1" customHeight="1">
      <c r="A22" s="1007">
        <v>2</v>
      </c>
      <c r="B22" s="1222">
        <v>117365</v>
      </c>
      <c r="C22" s="1228">
        <v>128813</v>
      </c>
      <c r="D22" s="1228">
        <v>807653</v>
      </c>
      <c r="E22" s="1228">
        <v>409623</v>
      </c>
      <c r="F22" s="1228">
        <v>143790</v>
      </c>
      <c r="G22" s="1228">
        <v>180381</v>
      </c>
      <c r="H22" s="1228">
        <v>1604</v>
      </c>
      <c r="I22" s="1228">
        <v>215636</v>
      </c>
      <c r="J22" s="1236">
        <f t="shared" si="7"/>
        <v>2004865</v>
      </c>
      <c r="K22" s="1233">
        <f>(J22/J10-1)*100</f>
        <v>3.9528058777474229</v>
      </c>
    </row>
    <row r="23" spans="1:11" ht="12" hidden="1" customHeight="1">
      <c r="A23" s="1007">
        <v>3</v>
      </c>
      <c r="B23" s="1218">
        <v>142185</v>
      </c>
      <c r="C23" s="1229">
        <v>131575</v>
      </c>
      <c r="D23" s="1229">
        <v>755391</v>
      </c>
      <c r="E23" s="1229">
        <v>679707</v>
      </c>
      <c r="F23" s="1229">
        <v>105077</v>
      </c>
      <c r="G23" s="1229">
        <v>272657</v>
      </c>
      <c r="H23" s="1229">
        <v>1604</v>
      </c>
      <c r="I23" s="1229">
        <v>152949</v>
      </c>
      <c r="J23" s="1237">
        <f t="shared" si="7"/>
        <v>2241145</v>
      </c>
      <c r="K23" s="1234">
        <f t="shared" ref="K23:K32" si="8">(J23/J11-1)*100</f>
        <v>-3.7463069705755858</v>
      </c>
    </row>
    <row r="24" spans="1:11" ht="12" hidden="1" customHeight="1">
      <c r="A24" s="1006">
        <v>4</v>
      </c>
      <c r="B24" s="1219">
        <v>108650</v>
      </c>
      <c r="C24" s="450">
        <v>148325</v>
      </c>
      <c r="D24" s="450">
        <v>784192</v>
      </c>
      <c r="E24" s="450">
        <v>588938</v>
      </c>
      <c r="F24" s="450">
        <v>113671</v>
      </c>
      <c r="G24" s="450">
        <v>216313</v>
      </c>
      <c r="H24" s="450">
        <v>1381</v>
      </c>
      <c r="I24" s="450">
        <v>195235</v>
      </c>
      <c r="J24" s="1220">
        <f t="shared" si="7"/>
        <v>2156705</v>
      </c>
      <c r="K24" s="1221">
        <f t="shared" si="8"/>
        <v>23.837109819553206</v>
      </c>
    </row>
    <row r="25" spans="1:11" ht="12" hidden="1" customHeight="1">
      <c r="A25" s="1007">
        <v>5</v>
      </c>
      <c r="B25" s="1230">
        <v>130219</v>
      </c>
      <c r="C25" s="1231">
        <v>127624</v>
      </c>
      <c r="D25" s="1231">
        <v>739942</v>
      </c>
      <c r="E25" s="1231">
        <v>500368</v>
      </c>
      <c r="F25" s="1231">
        <v>100958</v>
      </c>
      <c r="G25" s="1231">
        <v>182100</v>
      </c>
      <c r="H25" s="1231">
        <v>690</v>
      </c>
      <c r="I25" s="1231">
        <v>188272</v>
      </c>
      <c r="J25" s="1232">
        <f t="shared" si="7"/>
        <v>1970173</v>
      </c>
      <c r="K25" s="1235">
        <f t="shared" si="8"/>
        <v>6.5716477234616599</v>
      </c>
    </row>
    <row r="26" spans="1:11" ht="12" hidden="1" customHeight="1">
      <c r="A26" s="1007">
        <v>6</v>
      </c>
      <c r="B26" s="1230">
        <v>105770</v>
      </c>
      <c r="C26" s="1231">
        <v>136200</v>
      </c>
      <c r="D26" s="1231">
        <v>803372</v>
      </c>
      <c r="E26" s="1231">
        <v>459733</v>
      </c>
      <c r="F26" s="1231">
        <v>144044</v>
      </c>
      <c r="G26" s="1231">
        <v>204146</v>
      </c>
      <c r="H26" s="1231">
        <v>2301</v>
      </c>
      <c r="I26" s="1231">
        <v>211255</v>
      </c>
      <c r="J26" s="1232">
        <f t="shared" si="7"/>
        <v>2066821</v>
      </c>
      <c r="K26" s="1235">
        <f t="shared" si="8"/>
        <v>23.058754182692876</v>
      </c>
    </row>
    <row r="27" spans="1:11" ht="12" hidden="1" customHeight="1">
      <c r="A27" s="1006">
        <v>7</v>
      </c>
      <c r="B27" s="1214">
        <v>110664</v>
      </c>
      <c r="C27" s="1148">
        <v>147632</v>
      </c>
      <c r="D27" s="1148">
        <v>611676</v>
      </c>
      <c r="E27" s="1148">
        <v>573682</v>
      </c>
      <c r="F27" s="1148">
        <v>116361</v>
      </c>
      <c r="G27" s="1148">
        <v>202301</v>
      </c>
      <c r="H27" s="1148">
        <v>2071</v>
      </c>
      <c r="I27" s="1148">
        <v>204410</v>
      </c>
      <c r="J27" s="1216">
        <f t="shared" si="7"/>
        <v>1968797</v>
      </c>
      <c r="K27" s="1217">
        <f t="shared" si="8"/>
        <v>-1.7534010601147565</v>
      </c>
    </row>
    <row r="28" spans="1:11" ht="12" hidden="1" customHeight="1">
      <c r="A28" s="1007">
        <v>8</v>
      </c>
      <c r="B28" s="1230">
        <v>92395</v>
      </c>
      <c r="C28" s="1231">
        <v>123230</v>
      </c>
      <c r="D28" s="1231">
        <v>624052</v>
      </c>
      <c r="E28" s="1231">
        <v>441891</v>
      </c>
      <c r="F28" s="1231">
        <v>114850</v>
      </c>
      <c r="G28" s="1231">
        <v>190787</v>
      </c>
      <c r="H28" s="1231">
        <v>690</v>
      </c>
      <c r="I28" s="1231">
        <v>145946</v>
      </c>
      <c r="J28" s="1232">
        <f t="shared" si="7"/>
        <v>1733841</v>
      </c>
      <c r="K28" s="1235">
        <f t="shared" si="8"/>
        <v>-6.1103710442523829</v>
      </c>
    </row>
    <row r="29" spans="1:11" ht="12" hidden="1" customHeight="1">
      <c r="A29" s="1007">
        <v>9</v>
      </c>
      <c r="B29" s="1230">
        <v>124640</v>
      </c>
      <c r="C29" s="1231">
        <v>113950</v>
      </c>
      <c r="D29" s="1231">
        <v>693152</v>
      </c>
      <c r="E29" s="1231">
        <v>580429</v>
      </c>
      <c r="F29" s="1231">
        <v>101192</v>
      </c>
      <c r="G29" s="1231">
        <v>169954</v>
      </c>
      <c r="H29" s="1231">
        <v>1365</v>
      </c>
      <c r="I29" s="1231">
        <v>163700</v>
      </c>
      <c r="J29" s="1232">
        <f t="shared" si="7"/>
        <v>1948382</v>
      </c>
      <c r="K29" s="1235">
        <f t="shared" si="8"/>
        <v>1.9106594492358964</v>
      </c>
    </row>
    <row r="30" spans="1:11" ht="19.8" customHeight="1">
      <c r="A30" s="1006">
        <v>10</v>
      </c>
      <c r="B30" s="1214">
        <v>105755</v>
      </c>
      <c r="C30" s="1148">
        <v>169131</v>
      </c>
      <c r="D30" s="1148">
        <v>563460</v>
      </c>
      <c r="E30" s="1148">
        <v>574233</v>
      </c>
      <c r="F30" s="1148">
        <v>140101</v>
      </c>
      <c r="G30" s="1148">
        <v>167220</v>
      </c>
      <c r="H30" s="1148">
        <v>1380</v>
      </c>
      <c r="I30" s="1148">
        <v>184281</v>
      </c>
      <c r="J30" s="1216">
        <f t="shared" si="7"/>
        <v>1905561</v>
      </c>
      <c r="K30" s="1217">
        <f t="shared" si="8"/>
        <v>-6.4728254707743682</v>
      </c>
    </row>
    <row r="31" spans="1:11" ht="19.8" customHeight="1">
      <c r="A31" s="1007">
        <v>11</v>
      </c>
      <c r="B31" s="1230">
        <v>142998</v>
      </c>
      <c r="C31" s="1231">
        <v>135072</v>
      </c>
      <c r="D31" s="1231">
        <v>511585</v>
      </c>
      <c r="E31" s="1231">
        <v>532623</v>
      </c>
      <c r="F31" s="1231">
        <v>118082</v>
      </c>
      <c r="G31" s="1231">
        <v>217005</v>
      </c>
      <c r="H31" s="1231">
        <v>1340</v>
      </c>
      <c r="I31" s="1231">
        <v>869218</v>
      </c>
      <c r="J31" s="1232">
        <f t="shared" si="7"/>
        <v>2527923</v>
      </c>
      <c r="K31" s="1235">
        <f t="shared" si="8"/>
        <v>19.761937473647318</v>
      </c>
    </row>
    <row r="32" spans="1:11" ht="19.8" customHeight="1">
      <c r="A32" s="1007">
        <v>12</v>
      </c>
      <c r="B32" s="1723">
        <v>98578</v>
      </c>
      <c r="C32" s="1724">
        <v>152335</v>
      </c>
      <c r="D32" s="1724">
        <v>595825</v>
      </c>
      <c r="E32" s="1724">
        <v>500605</v>
      </c>
      <c r="F32" s="1724">
        <v>121322</v>
      </c>
      <c r="G32" s="1724">
        <v>202576</v>
      </c>
      <c r="H32" s="1724">
        <v>1340</v>
      </c>
      <c r="I32" s="1724">
        <v>181494</v>
      </c>
      <c r="J32" s="1725">
        <f t="shared" si="7"/>
        <v>1854075</v>
      </c>
      <c r="K32" s="1726">
        <f t="shared" si="8"/>
        <v>-2.8783309577726457</v>
      </c>
    </row>
    <row r="33" spans="1:11" ht="19.8" customHeight="1">
      <c r="A33" s="1006" t="s">
        <v>444</v>
      </c>
      <c r="B33" s="1825">
        <v>72917</v>
      </c>
      <c r="C33" s="1826">
        <v>137341</v>
      </c>
      <c r="D33" s="1826">
        <v>653255</v>
      </c>
      <c r="E33" s="1826">
        <v>563376</v>
      </c>
      <c r="F33" s="1826">
        <v>111055</v>
      </c>
      <c r="G33" s="1826">
        <v>160341</v>
      </c>
      <c r="H33" s="1826">
        <v>1267</v>
      </c>
      <c r="I33" s="1826">
        <v>158990</v>
      </c>
      <c r="J33" s="1827">
        <f t="shared" ref="J33:J35" si="9">SUM(B33:I33)</f>
        <v>1858542</v>
      </c>
      <c r="K33" s="1828">
        <f t="shared" ref="K33:K53" si="10">(J33/J21-1)*100</f>
        <v>1.2631868006132807</v>
      </c>
    </row>
    <row r="34" spans="1:11" ht="19.8" customHeight="1">
      <c r="A34" s="1007">
        <v>2</v>
      </c>
      <c r="B34" s="1829">
        <v>113663</v>
      </c>
      <c r="C34" s="1724">
        <v>114913</v>
      </c>
      <c r="D34" s="1724">
        <v>598340</v>
      </c>
      <c r="E34" s="1724">
        <v>451865</v>
      </c>
      <c r="F34" s="1724">
        <v>93131</v>
      </c>
      <c r="G34" s="1724">
        <v>187611</v>
      </c>
      <c r="H34" s="1724">
        <v>1381</v>
      </c>
      <c r="I34" s="1724">
        <v>191825</v>
      </c>
      <c r="J34" s="1725">
        <f t="shared" si="9"/>
        <v>1752729</v>
      </c>
      <c r="K34" s="1726">
        <f t="shared" si="10"/>
        <v>-12.576208373132358</v>
      </c>
    </row>
    <row r="35" spans="1:11" ht="19.8" customHeight="1">
      <c r="A35" s="1007">
        <v>3</v>
      </c>
      <c r="B35" s="1829">
        <v>146521</v>
      </c>
      <c r="C35" s="1724">
        <v>514034</v>
      </c>
      <c r="D35" s="1724">
        <v>608673</v>
      </c>
      <c r="E35" s="1724">
        <v>571673</v>
      </c>
      <c r="F35" s="1724">
        <v>141658</v>
      </c>
      <c r="G35" s="1724">
        <v>235087</v>
      </c>
      <c r="H35" s="1724">
        <v>1586</v>
      </c>
      <c r="I35" s="1724">
        <v>168876</v>
      </c>
      <c r="J35" s="1725">
        <f t="shared" si="9"/>
        <v>2388108</v>
      </c>
      <c r="K35" s="1726">
        <f t="shared" si="10"/>
        <v>6.5574962798033987</v>
      </c>
    </row>
    <row r="36" spans="1:11" ht="19.8" customHeight="1">
      <c r="A36" s="1006">
        <v>4</v>
      </c>
      <c r="B36" s="1825">
        <v>112225</v>
      </c>
      <c r="C36" s="1826">
        <v>132686</v>
      </c>
      <c r="D36" s="1826">
        <v>639686</v>
      </c>
      <c r="E36" s="1826">
        <v>568952</v>
      </c>
      <c r="F36" s="1826">
        <v>118094</v>
      </c>
      <c r="G36" s="1826">
        <v>197622</v>
      </c>
      <c r="H36" s="1826">
        <v>2301</v>
      </c>
      <c r="I36" s="1826">
        <v>177475</v>
      </c>
      <c r="J36" s="1827">
        <v>1949041</v>
      </c>
      <c r="K36" s="1828">
        <f t="shared" si="10"/>
        <v>-9.628762394486035</v>
      </c>
    </row>
    <row r="37" spans="1:11" ht="19.8" customHeight="1">
      <c r="A37" s="1007">
        <v>5</v>
      </c>
      <c r="B37" s="1829">
        <v>118229</v>
      </c>
      <c r="C37" s="1724">
        <v>120769</v>
      </c>
      <c r="D37" s="1724">
        <v>545068</v>
      </c>
      <c r="E37" s="1724">
        <v>587704</v>
      </c>
      <c r="F37" s="1724">
        <v>95215</v>
      </c>
      <c r="G37" s="1724">
        <v>144129</v>
      </c>
      <c r="H37" s="1724">
        <v>1628</v>
      </c>
      <c r="I37" s="1724">
        <v>168712</v>
      </c>
      <c r="J37" s="1725">
        <v>1781454</v>
      </c>
      <c r="K37" s="1726">
        <f t="shared" si="10"/>
        <v>-9.578803485785258</v>
      </c>
    </row>
    <row r="38" spans="1:11" ht="19.8" customHeight="1">
      <c r="A38" s="1007">
        <v>6</v>
      </c>
      <c r="B38" s="1829">
        <v>90218</v>
      </c>
      <c r="C38" s="1724">
        <v>131006</v>
      </c>
      <c r="D38" s="1724">
        <v>584703</v>
      </c>
      <c r="E38" s="1724">
        <v>427756</v>
      </c>
      <c r="F38" s="1724">
        <v>95606</v>
      </c>
      <c r="G38" s="1724">
        <v>183538</v>
      </c>
      <c r="H38" s="1724">
        <v>2311</v>
      </c>
      <c r="I38" s="1724">
        <v>178492</v>
      </c>
      <c r="J38" s="1725">
        <v>1693630</v>
      </c>
      <c r="K38" s="1726">
        <f t="shared" si="10"/>
        <v>-18.056280635817036</v>
      </c>
    </row>
    <row r="39" spans="1:11" ht="19.8" customHeight="1">
      <c r="A39" s="1006">
        <v>7</v>
      </c>
      <c r="B39" s="1825">
        <v>125690</v>
      </c>
      <c r="C39" s="1826">
        <v>127547</v>
      </c>
      <c r="D39" s="1826">
        <v>561640</v>
      </c>
      <c r="E39" s="1826">
        <v>553723</v>
      </c>
      <c r="F39" s="1826">
        <v>102823</v>
      </c>
      <c r="G39" s="1826">
        <v>178392</v>
      </c>
      <c r="H39" s="1826">
        <v>1381</v>
      </c>
      <c r="I39" s="1826">
        <v>120020</v>
      </c>
      <c r="J39" s="1827">
        <v>1771216</v>
      </c>
      <c r="K39" s="1828">
        <f t="shared" si="10"/>
        <v>-10.035620736927164</v>
      </c>
    </row>
    <row r="40" spans="1:11" ht="19.8" customHeight="1">
      <c r="A40" s="1007">
        <v>8</v>
      </c>
      <c r="B40" s="1829">
        <v>90431</v>
      </c>
      <c r="C40" s="1724">
        <v>137362</v>
      </c>
      <c r="D40" s="1724">
        <v>529713</v>
      </c>
      <c r="E40" s="1724">
        <v>551725</v>
      </c>
      <c r="F40" s="1724">
        <v>104760</v>
      </c>
      <c r="G40" s="1724">
        <v>178926</v>
      </c>
      <c r="H40" s="1724">
        <v>1848</v>
      </c>
      <c r="I40" s="1724">
        <v>138895</v>
      </c>
      <c r="J40" s="1725">
        <v>1733660</v>
      </c>
      <c r="K40" s="1726">
        <f t="shared" si="10"/>
        <v>-1.0439250196525585E-2</v>
      </c>
    </row>
    <row r="41" spans="1:11" ht="19.8" customHeight="1">
      <c r="A41" s="1007">
        <v>9</v>
      </c>
      <c r="B41" s="1829">
        <v>111060</v>
      </c>
      <c r="C41" s="1724">
        <v>146651</v>
      </c>
      <c r="D41" s="1724">
        <v>598628</v>
      </c>
      <c r="E41" s="1724">
        <v>469895</v>
      </c>
      <c r="F41" s="1724">
        <v>90088</v>
      </c>
      <c r="G41" s="1724">
        <v>149982</v>
      </c>
      <c r="H41" s="1724">
        <v>954</v>
      </c>
      <c r="I41" s="1724">
        <v>111717</v>
      </c>
      <c r="J41" s="1725">
        <v>1678975</v>
      </c>
      <c r="K41" s="1726">
        <f t="shared" si="10"/>
        <v>-13.827216634109741</v>
      </c>
    </row>
    <row r="42" spans="1:11" ht="19.8" customHeight="1">
      <c r="A42" s="1006">
        <v>10</v>
      </c>
      <c r="B42" s="1825">
        <v>172487</v>
      </c>
      <c r="C42" s="1826">
        <v>160494</v>
      </c>
      <c r="D42" s="1826">
        <v>681649</v>
      </c>
      <c r="E42" s="1826">
        <v>536865</v>
      </c>
      <c r="F42" s="1826">
        <v>104896</v>
      </c>
      <c r="G42" s="1826">
        <v>225526</v>
      </c>
      <c r="H42" s="1826">
        <v>2905</v>
      </c>
      <c r="I42" s="1826">
        <v>189867</v>
      </c>
      <c r="J42" s="1827">
        <v>2074689</v>
      </c>
      <c r="K42" s="1828">
        <f t="shared" si="10"/>
        <v>8.8754965073277745</v>
      </c>
    </row>
    <row r="43" spans="1:11" ht="19.8" customHeight="1">
      <c r="A43" s="1007">
        <v>11</v>
      </c>
      <c r="B43" s="1829">
        <v>151992</v>
      </c>
      <c r="C43" s="1724">
        <v>157924</v>
      </c>
      <c r="D43" s="1724">
        <v>496105</v>
      </c>
      <c r="E43" s="1724">
        <v>543178</v>
      </c>
      <c r="F43" s="1724">
        <v>132348</v>
      </c>
      <c r="G43" s="1724">
        <v>170791</v>
      </c>
      <c r="H43" s="1724">
        <v>1652</v>
      </c>
      <c r="I43" s="1724">
        <v>142026</v>
      </c>
      <c r="J43" s="1725">
        <v>1796016</v>
      </c>
      <c r="K43" s="1726">
        <f t="shared" si="10"/>
        <v>-28.952899277390966</v>
      </c>
    </row>
    <row r="44" spans="1:11" ht="19.8" customHeight="1">
      <c r="A44" s="1007">
        <v>12</v>
      </c>
      <c r="B44" s="1829">
        <v>127185</v>
      </c>
      <c r="C44" s="1724">
        <v>142226</v>
      </c>
      <c r="D44" s="1724">
        <v>641401</v>
      </c>
      <c r="E44" s="1724">
        <v>522046</v>
      </c>
      <c r="F44" s="1724">
        <v>97463</v>
      </c>
      <c r="G44" s="1724">
        <v>206775</v>
      </c>
      <c r="H44" s="1724">
        <v>1623</v>
      </c>
      <c r="I44" s="1724">
        <v>134275</v>
      </c>
      <c r="J44" s="1725">
        <v>1872994</v>
      </c>
      <c r="K44" s="1726">
        <f t="shared" si="10"/>
        <v>1.0204010085891779</v>
      </c>
    </row>
    <row r="45" spans="1:11" ht="19.8" customHeight="1">
      <c r="A45" s="1006" t="s">
        <v>457</v>
      </c>
      <c r="B45" s="1825">
        <v>102524</v>
      </c>
      <c r="C45" s="1826">
        <v>134422</v>
      </c>
      <c r="D45" s="1826">
        <v>499361</v>
      </c>
      <c r="E45" s="1826">
        <v>507055</v>
      </c>
      <c r="F45" s="1826">
        <v>97425</v>
      </c>
      <c r="G45" s="1826">
        <v>168146</v>
      </c>
      <c r="H45" s="1826">
        <v>1370</v>
      </c>
      <c r="I45" s="1826">
        <v>131210</v>
      </c>
      <c r="J45" s="1827">
        <v>1641513</v>
      </c>
      <c r="K45" s="1828">
        <f t="shared" si="10"/>
        <v>-11.677379365115236</v>
      </c>
    </row>
    <row r="46" spans="1:11" ht="19.8" customHeight="1">
      <c r="A46" s="1007">
        <v>2</v>
      </c>
      <c r="B46" s="1829">
        <v>134724</v>
      </c>
      <c r="C46" s="1724">
        <v>143274</v>
      </c>
      <c r="D46" s="1724">
        <v>682842</v>
      </c>
      <c r="E46" s="1724">
        <v>438344</v>
      </c>
      <c r="F46" s="1724">
        <v>98722</v>
      </c>
      <c r="G46" s="1724">
        <v>162346</v>
      </c>
      <c r="H46" s="1724">
        <v>2287</v>
      </c>
      <c r="I46" s="1724">
        <v>139528</v>
      </c>
      <c r="J46" s="1725">
        <v>1802067</v>
      </c>
      <c r="K46" s="1726">
        <f t="shared" si="10"/>
        <v>2.8149246118481575</v>
      </c>
    </row>
    <row r="47" spans="1:11" ht="19.8" customHeight="1">
      <c r="A47" s="1007">
        <v>3</v>
      </c>
      <c r="B47" s="2509">
        <v>166071</v>
      </c>
      <c r="C47" s="2510">
        <v>131798</v>
      </c>
      <c r="D47" s="2510">
        <v>560597</v>
      </c>
      <c r="E47" s="2510">
        <v>437113</v>
      </c>
      <c r="F47" s="2510">
        <v>120764</v>
      </c>
      <c r="G47" s="2510">
        <v>220738</v>
      </c>
      <c r="H47" s="2510">
        <v>1436</v>
      </c>
      <c r="I47" s="2510">
        <v>168635</v>
      </c>
      <c r="J47" s="2511">
        <v>1807152</v>
      </c>
      <c r="K47" s="1726">
        <f t="shared" si="10"/>
        <v>-24.327040485606176</v>
      </c>
    </row>
    <row r="48" spans="1:11" ht="19.8" customHeight="1">
      <c r="A48" s="1006">
        <v>4</v>
      </c>
      <c r="B48" s="1825">
        <v>103690</v>
      </c>
      <c r="C48" s="1826">
        <v>126545</v>
      </c>
      <c r="D48" s="1826">
        <v>685265</v>
      </c>
      <c r="E48" s="1826">
        <v>405568</v>
      </c>
      <c r="F48" s="1826">
        <v>86833</v>
      </c>
      <c r="G48" s="1826">
        <v>215140</v>
      </c>
      <c r="H48" s="1826">
        <v>1245</v>
      </c>
      <c r="I48" s="1826">
        <v>142907</v>
      </c>
      <c r="J48" s="1827">
        <v>1767193</v>
      </c>
      <c r="K48" s="1828">
        <f t="shared" si="10"/>
        <v>-9.3301269701355665</v>
      </c>
    </row>
    <row r="49" spans="1:11" ht="19.8" customHeight="1">
      <c r="A49" s="1007">
        <v>5</v>
      </c>
      <c r="B49" s="2509">
        <v>137039</v>
      </c>
      <c r="C49" s="2510">
        <v>126525</v>
      </c>
      <c r="D49" s="2510">
        <v>494523</v>
      </c>
      <c r="E49" s="2510">
        <v>477724</v>
      </c>
      <c r="F49" s="2510">
        <v>88389</v>
      </c>
      <c r="G49" s="2510">
        <v>167853</v>
      </c>
      <c r="H49" s="2510">
        <v>217</v>
      </c>
      <c r="I49" s="2510">
        <v>111776</v>
      </c>
      <c r="J49" s="2511">
        <v>1604046</v>
      </c>
      <c r="K49" s="1726">
        <f t="shared" si="10"/>
        <v>-9.9586068458686015</v>
      </c>
    </row>
    <row r="50" spans="1:11" ht="19.8" customHeight="1">
      <c r="A50" s="1007">
        <v>6</v>
      </c>
      <c r="B50" s="2995">
        <v>136838</v>
      </c>
      <c r="C50" s="2996">
        <v>111387</v>
      </c>
      <c r="D50" s="2996">
        <v>519665</v>
      </c>
      <c r="E50" s="2996">
        <v>451420</v>
      </c>
      <c r="F50" s="2996">
        <v>85846</v>
      </c>
      <c r="G50" s="2996">
        <v>204013</v>
      </c>
      <c r="H50" s="2996">
        <v>2796</v>
      </c>
      <c r="I50" s="2996">
        <v>164562</v>
      </c>
      <c r="J50" s="1725">
        <v>1676527</v>
      </c>
      <c r="K50" s="1726">
        <f t="shared" si="10"/>
        <v>-1.0098427637677654</v>
      </c>
    </row>
    <row r="51" spans="1:11" ht="19.8" customHeight="1">
      <c r="A51" s="1006">
        <v>7</v>
      </c>
      <c r="B51" s="1825">
        <v>103714</v>
      </c>
      <c r="C51" s="1826">
        <v>115040</v>
      </c>
      <c r="D51" s="1826">
        <v>628834</v>
      </c>
      <c r="E51" s="1826">
        <v>412401</v>
      </c>
      <c r="F51" s="1826">
        <v>126414</v>
      </c>
      <c r="G51" s="1826">
        <v>170194</v>
      </c>
      <c r="H51" s="1826">
        <v>1557</v>
      </c>
      <c r="I51" s="1826">
        <v>152745</v>
      </c>
      <c r="J51" s="1827">
        <v>1710899</v>
      </c>
      <c r="K51" s="1828">
        <f t="shared" si="10"/>
        <v>-3.405400583553897</v>
      </c>
    </row>
    <row r="52" spans="1:11" ht="19.8" customHeight="1">
      <c r="A52" s="1007">
        <v>8</v>
      </c>
      <c r="B52" s="2995">
        <v>106182</v>
      </c>
      <c r="C52" s="2996">
        <v>109971</v>
      </c>
      <c r="D52" s="2996">
        <v>622341</v>
      </c>
      <c r="E52" s="2996">
        <v>420762</v>
      </c>
      <c r="F52" s="2996">
        <v>97305</v>
      </c>
      <c r="G52" s="2996">
        <v>156594</v>
      </c>
      <c r="H52" s="2996">
        <v>898</v>
      </c>
      <c r="I52" s="2996">
        <v>129509</v>
      </c>
      <c r="J52" s="1725">
        <v>1643562</v>
      </c>
      <c r="K52" s="1726">
        <f t="shared" si="10"/>
        <v>-5.1969821072182505</v>
      </c>
    </row>
    <row r="53" spans="1:11" ht="19.8" customHeight="1" thickBot="1">
      <c r="A53" s="1007">
        <v>9</v>
      </c>
      <c r="B53" s="2997">
        <v>142427</v>
      </c>
      <c r="C53" s="2998">
        <v>132105</v>
      </c>
      <c r="D53" s="2998">
        <v>568777</v>
      </c>
      <c r="E53" s="2998">
        <v>315737</v>
      </c>
      <c r="F53" s="2998">
        <v>108751</v>
      </c>
      <c r="G53" s="2998">
        <v>199782</v>
      </c>
      <c r="H53" s="2998">
        <v>1990</v>
      </c>
      <c r="I53" s="2998">
        <v>155796</v>
      </c>
      <c r="J53" s="2999">
        <v>1625365</v>
      </c>
      <c r="K53" s="1726">
        <f t="shared" si="10"/>
        <v>-3.1930195506186809</v>
      </c>
    </row>
    <row r="54" spans="1:11" ht="17.25" customHeight="1" thickBot="1">
      <c r="A54" s="1401" t="s">
        <v>389</v>
      </c>
      <c r="B54" s="2783" t="s">
        <v>169</v>
      </c>
      <c r="C54" s="2784"/>
      <c r="D54" s="2784"/>
      <c r="E54" s="2784"/>
      <c r="F54" s="2784"/>
      <c r="G54" s="2784"/>
      <c r="H54" s="2784"/>
      <c r="I54" s="2784"/>
      <c r="J54" s="2784"/>
      <c r="K54" s="2785"/>
    </row>
  </sheetData>
  <mergeCells count="11">
    <mergeCell ref="H4:H5"/>
    <mergeCell ref="I4:I5"/>
    <mergeCell ref="J4:J5"/>
    <mergeCell ref="K4:K5"/>
    <mergeCell ref="B54:K54"/>
    <mergeCell ref="B4:B5"/>
    <mergeCell ref="C4:C5"/>
    <mergeCell ref="D4:D5"/>
    <mergeCell ref="E4:E5"/>
    <mergeCell ref="F4:F5"/>
    <mergeCell ref="G4:G5"/>
  </mergeCells>
  <phoneticPr fontId="3"/>
  <printOptions horizontalCentered="1"/>
  <pageMargins left="0.70866141732283472" right="0.70866141732283472" top="0.74803149606299213" bottom="0.74803149606299213" header="0.31496062992125984" footer="0.31496062992125984"/>
  <pageSetup paperSize="9" scale="93" orientation="landscape" errors="dash" r:id="rId1"/>
  <headerFooter scaleWithDoc="0" alignWithMargins="0">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O74"/>
  <sheetViews>
    <sheetView workbookViewId="0">
      <selection activeCell="G10" sqref="G10"/>
    </sheetView>
  </sheetViews>
  <sheetFormatPr defaultColWidth="9" defaultRowHeight="13.2"/>
  <cols>
    <col min="1" max="1" width="13.6640625" style="3" customWidth="1"/>
    <col min="2" max="2" width="12.6640625" style="3" customWidth="1"/>
    <col min="3" max="3" width="10" style="3" customWidth="1"/>
    <col min="4" max="4" width="12.6640625" style="3" customWidth="1"/>
    <col min="5" max="5" width="10" style="3" customWidth="1"/>
    <col min="6" max="6" width="12.77734375" style="3" customWidth="1"/>
    <col min="7" max="7" width="10.109375" style="3" customWidth="1"/>
    <col min="8" max="8" width="12.6640625" style="3" customWidth="1"/>
    <col min="9" max="9" width="10.109375" style="3" customWidth="1"/>
    <col min="10" max="10" width="12.6640625" style="3" customWidth="1"/>
    <col min="11" max="11" width="10" style="3" customWidth="1"/>
    <col min="12" max="12" width="12.6640625" style="3" customWidth="1"/>
    <col min="13" max="13" width="10.109375" style="3" customWidth="1"/>
    <col min="14" max="14" width="14" style="3" bestFit="1" customWidth="1"/>
    <col min="15" max="15" width="10.44140625" style="3" bestFit="1" customWidth="1"/>
    <col min="16" max="16" width="3.88671875" style="3" customWidth="1"/>
    <col min="17" max="17" width="9" style="3"/>
    <col min="18" max="26" width="9.109375" style="3" bestFit="1" customWidth="1"/>
    <col min="27" max="27" width="10" style="3" bestFit="1" customWidth="1"/>
    <col min="28" max="28" width="9.109375" style="3" bestFit="1" customWidth="1"/>
    <col min="29" max="29" width="10" style="3" bestFit="1" customWidth="1"/>
    <col min="30" max="30" width="9.109375" style="3" bestFit="1" customWidth="1"/>
    <col min="31" max="31" width="10" style="3" bestFit="1" customWidth="1"/>
    <col min="32" max="32" width="9.109375" style="3" bestFit="1" customWidth="1"/>
    <col min="33" max="16384" width="9" style="3"/>
  </cols>
  <sheetData>
    <row r="1" spans="1:15" s="80" customFormat="1" ht="14.4">
      <c r="A1" s="1285"/>
      <c r="B1" s="1285"/>
      <c r="C1" s="1285"/>
      <c r="D1" s="1285"/>
      <c r="E1" s="1285"/>
      <c r="F1" s="1285"/>
      <c r="G1" s="1285"/>
      <c r="H1" s="1285"/>
      <c r="I1" s="1285"/>
      <c r="J1" s="1285"/>
      <c r="K1" s="1285"/>
      <c r="L1" s="1285"/>
      <c r="M1" s="1285"/>
      <c r="N1" s="1369"/>
      <c r="O1" s="1369"/>
    </row>
    <row r="2" spans="1:15" s="80" customFormat="1" ht="14.4">
      <c r="A2" s="1345" t="s">
        <v>336</v>
      </c>
      <c r="B2" s="1285"/>
      <c r="C2" s="1285"/>
      <c r="D2" s="1285"/>
      <c r="E2" s="1285"/>
      <c r="F2" s="1285"/>
      <c r="G2" s="1285"/>
      <c r="H2" s="1285"/>
      <c r="I2" s="1285"/>
      <c r="J2" s="1285"/>
      <c r="K2" s="1285"/>
      <c r="L2" s="1285"/>
      <c r="M2" s="1285"/>
      <c r="N2" s="1369"/>
      <c r="O2" s="1369"/>
    </row>
    <row r="3" spans="1:15" s="80" customFormat="1" ht="15" thickBot="1">
      <c r="A3" s="1367" t="s">
        <v>160</v>
      </c>
      <c r="B3" s="1368"/>
      <c r="C3" s="1368"/>
      <c r="D3" s="1368"/>
      <c r="E3" s="1368"/>
      <c r="F3" s="1368"/>
      <c r="G3" s="1368"/>
      <c r="H3" s="1368"/>
      <c r="I3" s="1368"/>
      <c r="J3" s="1368"/>
      <c r="K3" s="1368"/>
      <c r="L3" s="1368"/>
      <c r="M3" s="1368"/>
      <c r="O3" s="1335" t="s">
        <v>161</v>
      </c>
    </row>
    <row r="4" spans="1:15">
      <c r="A4" s="1150"/>
      <c r="B4" s="2790" t="s">
        <v>162</v>
      </c>
      <c r="C4" s="2791"/>
      <c r="D4" s="2791"/>
      <c r="E4" s="2791"/>
      <c r="F4" s="2791"/>
      <c r="G4" s="2792"/>
      <c r="H4" s="2793" t="s">
        <v>163</v>
      </c>
      <c r="I4" s="2791"/>
      <c r="J4" s="2791"/>
      <c r="K4" s="2791"/>
      <c r="L4" s="2791"/>
      <c r="M4" s="2791"/>
      <c r="N4" s="2794" t="s">
        <v>164</v>
      </c>
      <c r="O4" s="2796" t="s">
        <v>121</v>
      </c>
    </row>
    <row r="5" spans="1:15" s="404" customFormat="1" ht="13.8" thickBot="1">
      <c r="A5" s="1151"/>
      <c r="B5" s="1141" t="s">
        <v>165</v>
      </c>
      <c r="C5" s="1023" t="s">
        <v>121</v>
      </c>
      <c r="D5" s="402" t="s">
        <v>166</v>
      </c>
      <c r="E5" s="1023" t="s">
        <v>121</v>
      </c>
      <c r="F5" s="402" t="s">
        <v>164</v>
      </c>
      <c r="G5" s="1023" t="s">
        <v>121</v>
      </c>
      <c r="H5" s="403" t="s">
        <v>167</v>
      </c>
      <c r="I5" s="1023" t="s">
        <v>121</v>
      </c>
      <c r="J5" s="402" t="s">
        <v>168</v>
      </c>
      <c r="K5" s="1023" t="s">
        <v>121</v>
      </c>
      <c r="L5" s="402" t="s">
        <v>164</v>
      </c>
      <c r="M5" s="1023" t="s">
        <v>121</v>
      </c>
      <c r="N5" s="2795"/>
      <c r="O5" s="2797"/>
    </row>
    <row r="6" spans="1:15" s="11" customFormat="1" hidden="1">
      <c r="A6" s="1682" t="s">
        <v>434</v>
      </c>
      <c r="B6" s="1142">
        <f>SUM(B12:B23)</f>
        <v>4597839</v>
      </c>
      <c r="C6" s="406">
        <v>-17.100000000000001</v>
      </c>
      <c r="D6" s="407">
        <f>SUM(D12:D23)</f>
        <v>3393078</v>
      </c>
      <c r="E6" s="406">
        <v>-3.7</v>
      </c>
      <c r="F6" s="408">
        <f t="shared" ref="F6:F7" si="0">SUM(B6,D6)</f>
        <v>7990917</v>
      </c>
      <c r="G6" s="409">
        <v>-11.9</v>
      </c>
      <c r="H6" s="405">
        <f>SUM(H12:H23)</f>
        <v>4245582</v>
      </c>
      <c r="I6" s="406">
        <v>7.7</v>
      </c>
      <c r="J6" s="410">
        <f>SUM(J12:J23)</f>
        <v>10934380</v>
      </c>
      <c r="K6" s="406">
        <v>-9.5</v>
      </c>
      <c r="L6" s="411">
        <f t="shared" ref="L6:L7" si="1">SUM(H6,J6)</f>
        <v>15179962</v>
      </c>
      <c r="M6" s="412">
        <v>-5.2</v>
      </c>
      <c r="N6" s="413">
        <f t="shared" ref="N6:N7" si="2">SUM(F6,L6)</f>
        <v>23170879</v>
      </c>
      <c r="O6" s="409">
        <v>-7.6</v>
      </c>
    </row>
    <row r="7" spans="1:15" s="11" customFormat="1" ht="15" hidden="1" customHeight="1">
      <c r="A7" s="2184" t="s">
        <v>440</v>
      </c>
      <c r="B7" s="2363">
        <f>SUM(B24:B35)</f>
        <v>6038744</v>
      </c>
      <c r="C7" s="2364">
        <f t="shared" ref="C7" si="3">(B7/B6-1)*100</f>
        <v>31.338744136103934</v>
      </c>
      <c r="D7" s="2365">
        <f>SUM(D24:D35)</f>
        <v>3293581</v>
      </c>
      <c r="E7" s="2364">
        <f t="shared" ref="E7" si="4">(D7/D6-1)*100</f>
        <v>-2.9323522771949273</v>
      </c>
      <c r="F7" s="2366">
        <f t="shared" si="0"/>
        <v>9332325</v>
      </c>
      <c r="G7" s="2367">
        <f t="shared" ref="G7" si="5">(F7/F6-1)*100</f>
        <v>16.786659153135997</v>
      </c>
      <c r="H7" s="2368">
        <f>SUM(H24:H35)</f>
        <v>3880827</v>
      </c>
      <c r="I7" s="2364">
        <f t="shared" ref="I7" si="6">(H7/H6-1)*100</f>
        <v>-8.5914016028897819</v>
      </c>
      <c r="J7" s="2363">
        <f>SUM(J24:J35)</f>
        <v>10918505</v>
      </c>
      <c r="K7" s="2364">
        <f t="shared" ref="K7" si="7">(J7/J6-1)*100</f>
        <v>-0.14518427199347039</v>
      </c>
      <c r="L7" s="2369">
        <f t="shared" si="1"/>
        <v>14799332</v>
      </c>
      <c r="M7" s="2370">
        <f t="shared" ref="M7" si="8">(L7/L6-1)*100</f>
        <v>-2.507450282154855</v>
      </c>
      <c r="N7" s="2371">
        <f t="shared" si="2"/>
        <v>24131657</v>
      </c>
      <c r="O7" s="2367">
        <f t="shared" ref="O7" si="9">(N7/N6-1)*100</f>
        <v>4.1464892203701087</v>
      </c>
    </row>
    <row r="8" spans="1:15" s="11" customFormat="1" ht="15" hidden="1" customHeight="1" thickBot="1">
      <c r="A8" s="1906" t="s">
        <v>454</v>
      </c>
      <c r="B8" s="2372">
        <f>SUM(B36:B47)</f>
        <v>4322464</v>
      </c>
      <c r="C8" s="2373">
        <f t="shared" ref="C8" si="10">(B8/B7-1)*100</f>
        <v>-28.421141879834611</v>
      </c>
      <c r="D8" s="2374">
        <f>SUM(D36:D47)</f>
        <v>3372728</v>
      </c>
      <c r="E8" s="2373">
        <f t="shared" ref="E8" si="11">(D8/D7-1)*100</f>
        <v>2.4030682712828488</v>
      </c>
      <c r="F8" s="2375">
        <f t="shared" ref="F8" si="12">SUM(B8,D8)</f>
        <v>7695192</v>
      </c>
      <c r="G8" s="2376">
        <f t="shared" ref="G8" si="13">(F8/F7-1)*100</f>
        <v>-17.542605942249125</v>
      </c>
      <c r="H8" s="2377">
        <f>SUM(H36:H47)</f>
        <v>3656744</v>
      </c>
      <c r="I8" s="2373">
        <f t="shared" ref="I8" si="14">(H8/H7-1)*100</f>
        <v>-5.774104333947383</v>
      </c>
      <c r="J8" s="2372">
        <f>SUM(J36:J47)</f>
        <v>10250471</v>
      </c>
      <c r="K8" s="2373">
        <f t="shared" ref="K8" si="15">(J8/J7-1)*100</f>
        <v>-6.1183651058455357</v>
      </c>
      <c r="L8" s="2113">
        <f t="shared" ref="L8" si="16">SUM(H8,J8)</f>
        <v>13907215</v>
      </c>
      <c r="M8" s="2378">
        <f t="shared" ref="M8" si="17">(L8/L7-1)*100</f>
        <v>-6.0280896462083566</v>
      </c>
      <c r="N8" s="2379">
        <f t="shared" ref="N8" si="18">SUM(F8,L8)</f>
        <v>21602407</v>
      </c>
      <c r="O8" s="2376">
        <f t="shared" ref="O8" si="19">(N8/N7-1)*100</f>
        <v>-10.481045706890335</v>
      </c>
    </row>
    <row r="9" spans="1:15" s="11" customFormat="1" ht="12" hidden="1" customHeight="1" thickTop="1">
      <c r="A9" s="1007" t="s">
        <v>323</v>
      </c>
      <c r="B9" s="507">
        <v>455183</v>
      </c>
      <c r="C9" s="449">
        <v>-6.4006497912853959</v>
      </c>
      <c r="D9" s="2267">
        <v>270656</v>
      </c>
      <c r="E9" s="449">
        <v>-8.6269876101414571</v>
      </c>
      <c r="F9" s="2268">
        <f t="shared" ref="F9:F32" si="20">SUM(B9,D9)</f>
        <v>725839</v>
      </c>
      <c r="G9" s="2269">
        <v>-7.2433931401114311</v>
      </c>
      <c r="H9" s="2270">
        <v>276818</v>
      </c>
      <c r="I9" s="449">
        <v>1.7436432735211671</v>
      </c>
      <c r="J9" s="507">
        <v>1015796</v>
      </c>
      <c r="K9" s="449">
        <v>-15.545212754901394</v>
      </c>
      <c r="L9" s="451">
        <f t="shared" ref="L9:L35" si="21">SUM(H9,J9)</f>
        <v>1292614</v>
      </c>
      <c r="M9" s="452">
        <v>-12.355823636821006</v>
      </c>
      <c r="N9" s="2271">
        <f t="shared" ref="N9:N35" si="22">SUM(F9,L9)</f>
        <v>2018453</v>
      </c>
      <c r="O9" s="2269">
        <v>-10.583588018409095</v>
      </c>
    </row>
    <row r="10" spans="1:15" s="11" customFormat="1" ht="12" hidden="1" customHeight="1">
      <c r="A10" s="1007">
        <v>2</v>
      </c>
      <c r="B10" s="1143">
        <v>410476</v>
      </c>
      <c r="C10" s="415">
        <v>-20.4533166414415</v>
      </c>
      <c r="D10" s="416">
        <v>312749</v>
      </c>
      <c r="E10" s="415">
        <v>-3.4808720234053903</v>
      </c>
      <c r="F10" s="417">
        <f t="shared" si="20"/>
        <v>723225</v>
      </c>
      <c r="G10" s="418">
        <v>-13.906602844840821</v>
      </c>
      <c r="H10" s="414">
        <v>388433</v>
      </c>
      <c r="I10" s="415">
        <v>33.206562369256723</v>
      </c>
      <c r="J10" s="419">
        <v>816972</v>
      </c>
      <c r="K10" s="415">
        <v>-21.526717850546017</v>
      </c>
      <c r="L10" s="420">
        <f t="shared" si="21"/>
        <v>1205405</v>
      </c>
      <c r="M10" s="421">
        <v>-9.5506440006453133</v>
      </c>
      <c r="N10" s="422">
        <f t="shared" si="22"/>
        <v>1928630</v>
      </c>
      <c r="O10" s="418">
        <v>-11.234795639775175</v>
      </c>
    </row>
    <row r="11" spans="1:15" s="11" customFormat="1" ht="12" hidden="1" customHeight="1">
      <c r="A11" s="1007">
        <v>3</v>
      </c>
      <c r="B11" s="1143">
        <v>424000</v>
      </c>
      <c r="C11" s="415">
        <v>-18.791370433929888</v>
      </c>
      <c r="D11" s="416">
        <v>329511</v>
      </c>
      <c r="E11" s="415">
        <v>-0.15272033089405168</v>
      </c>
      <c r="F11" s="417">
        <f t="shared" si="20"/>
        <v>753511</v>
      </c>
      <c r="G11" s="418">
        <v>-11.572922815495811</v>
      </c>
      <c r="H11" s="414">
        <v>373953</v>
      </c>
      <c r="I11" s="415">
        <v>41.743896476046437</v>
      </c>
      <c r="J11" s="419">
        <v>1200909</v>
      </c>
      <c r="K11" s="415">
        <v>19.301008025860767</v>
      </c>
      <c r="L11" s="420">
        <f t="shared" si="21"/>
        <v>1574862</v>
      </c>
      <c r="M11" s="421">
        <v>23.961544153067749</v>
      </c>
      <c r="N11" s="422">
        <f t="shared" si="22"/>
        <v>2328373</v>
      </c>
      <c r="O11" s="418">
        <v>9.6958829645745759</v>
      </c>
    </row>
    <row r="12" spans="1:15" s="11" customFormat="1" ht="12" hidden="1" customHeight="1">
      <c r="A12" s="1006" t="s">
        <v>446</v>
      </c>
      <c r="B12" s="1144">
        <v>303527</v>
      </c>
      <c r="C12" s="424">
        <v>-41.214988747593615</v>
      </c>
      <c r="D12" s="425">
        <v>266476</v>
      </c>
      <c r="E12" s="424">
        <v>-9.8674441652094167</v>
      </c>
      <c r="F12" s="426">
        <f t="shared" si="20"/>
        <v>570003</v>
      </c>
      <c r="G12" s="427">
        <v>-29.801116525838601</v>
      </c>
      <c r="H12" s="423">
        <v>334076</v>
      </c>
      <c r="I12" s="424">
        <v>21.018789870061184</v>
      </c>
      <c r="J12" s="428">
        <v>837487</v>
      </c>
      <c r="K12" s="424">
        <v>-6.7458068366684554</v>
      </c>
      <c r="L12" s="429">
        <f t="shared" si="21"/>
        <v>1171563</v>
      </c>
      <c r="M12" s="430">
        <v>-0.2179500937722012</v>
      </c>
      <c r="N12" s="431">
        <f t="shared" si="22"/>
        <v>1741566</v>
      </c>
      <c r="O12" s="427">
        <v>-12.312491031440931</v>
      </c>
    </row>
    <row r="13" spans="1:15" s="11" customFormat="1" ht="12" hidden="1" customHeight="1">
      <c r="A13" s="1007">
        <v>5</v>
      </c>
      <c r="B13" s="1143">
        <v>287018</v>
      </c>
      <c r="C13" s="415">
        <v>-39.75766047699706</v>
      </c>
      <c r="D13" s="416">
        <v>257462</v>
      </c>
      <c r="E13" s="415">
        <v>0.29879818461597818</v>
      </c>
      <c r="F13" s="417">
        <f t="shared" si="20"/>
        <v>544480</v>
      </c>
      <c r="G13" s="418">
        <v>-25.732540026789096</v>
      </c>
      <c r="H13" s="414">
        <v>351632</v>
      </c>
      <c r="I13" s="415">
        <v>29.3064202370402</v>
      </c>
      <c r="J13" s="419">
        <v>952572</v>
      </c>
      <c r="K13" s="415">
        <v>-22.559403219984585</v>
      </c>
      <c r="L13" s="420">
        <f t="shared" si="21"/>
        <v>1304204</v>
      </c>
      <c r="M13" s="421">
        <v>-13.169130595437428</v>
      </c>
      <c r="N13" s="422">
        <f t="shared" si="22"/>
        <v>1848684</v>
      </c>
      <c r="O13" s="418">
        <v>-17.289976149134347</v>
      </c>
    </row>
    <row r="14" spans="1:15" s="11" customFormat="1" ht="12" hidden="1" customHeight="1">
      <c r="A14" s="1007">
        <v>6</v>
      </c>
      <c r="B14" s="1143">
        <v>339682</v>
      </c>
      <c r="C14" s="415">
        <v>-29.286541039711555</v>
      </c>
      <c r="D14" s="416">
        <v>281362</v>
      </c>
      <c r="E14" s="415">
        <v>-3.1952630148392003</v>
      </c>
      <c r="F14" s="417">
        <f t="shared" si="20"/>
        <v>621044</v>
      </c>
      <c r="G14" s="418">
        <v>-19.450904200058883</v>
      </c>
      <c r="H14" s="414">
        <v>339037</v>
      </c>
      <c r="I14" s="415">
        <v>-4.3646159487743645</v>
      </c>
      <c r="J14" s="419">
        <v>719459</v>
      </c>
      <c r="K14" s="415">
        <v>-25.825757403928829</v>
      </c>
      <c r="L14" s="420">
        <f t="shared" si="21"/>
        <v>1058496</v>
      </c>
      <c r="M14" s="421">
        <v>-20.081421370693743</v>
      </c>
      <c r="N14" s="422">
        <f t="shared" si="22"/>
        <v>1679540</v>
      </c>
      <c r="O14" s="418">
        <v>-19.849428365134301</v>
      </c>
    </row>
    <row r="15" spans="1:15" s="11" customFormat="1" ht="12" hidden="1" customHeight="1">
      <c r="A15" s="1006" t="s">
        <v>450</v>
      </c>
      <c r="B15" s="1144">
        <v>377449</v>
      </c>
      <c r="C15" s="424">
        <v>-19.715958157322678</v>
      </c>
      <c r="D15" s="425">
        <v>292784</v>
      </c>
      <c r="E15" s="424">
        <v>-4.0002098470739433</v>
      </c>
      <c r="F15" s="426">
        <f t="shared" si="20"/>
        <v>670233</v>
      </c>
      <c r="G15" s="427">
        <v>-13.532380542002198</v>
      </c>
      <c r="H15" s="423">
        <v>424568</v>
      </c>
      <c r="I15" s="424">
        <v>36.042860255572215</v>
      </c>
      <c r="J15" s="428">
        <v>909133</v>
      </c>
      <c r="K15" s="424">
        <v>-6.9697025512563959</v>
      </c>
      <c r="L15" s="429">
        <f t="shared" si="21"/>
        <v>1333701</v>
      </c>
      <c r="M15" s="430">
        <v>3.4415602546442825</v>
      </c>
      <c r="N15" s="431">
        <f t="shared" si="22"/>
        <v>2003934</v>
      </c>
      <c r="O15" s="427">
        <v>-2.9315257206021572</v>
      </c>
    </row>
    <row r="16" spans="1:15" s="11" customFormat="1" ht="12" hidden="1" customHeight="1">
      <c r="A16" s="1007">
        <v>8</v>
      </c>
      <c r="B16" s="1143">
        <v>292442</v>
      </c>
      <c r="C16" s="415">
        <v>-38.458268535100473</v>
      </c>
      <c r="D16" s="416">
        <v>279049</v>
      </c>
      <c r="E16" s="415">
        <v>-2.0688275590993288</v>
      </c>
      <c r="F16" s="417">
        <f t="shared" si="20"/>
        <v>571491</v>
      </c>
      <c r="G16" s="418">
        <v>-24.817368448056076</v>
      </c>
      <c r="H16" s="414">
        <v>319062</v>
      </c>
      <c r="I16" s="415">
        <v>17.995865399906073</v>
      </c>
      <c r="J16" s="419">
        <v>956127</v>
      </c>
      <c r="K16" s="415">
        <v>-19.877939024819458</v>
      </c>
      <c r="L16" s="420">
        <f t="shared" si="21"/>
        <v>1275189</v>
      </c>
      <c r="M16" s="421">
        <v>-12.88139483883397</v>
      </c>
      <c r="N16" s="422">
        <f t="shared" si="22"/>
        <v>1846680</v>
      </c>
      <c r="O16" s="418">
        <v>-16.961197476837743</v>
      </c>
    </row>
    <row r="17" spans="1:15" s="11" customFormat="1" ht="12" hidden="1" customHeight="1">
      <c r="A17" s="1007">
        <v>9</v>
      </c>
      <c r="B17" s="1143">
        <v>327068</v>
      </c>
      <c r="C17" s="415">
        <v>-26.238351690978146</v>
      </c>
      <c r="D17" s="416">
        <v>282282</v>
      </c>
      <c r="E17" s="415">
        <v>-9.1092915353234165</v>
      </c>
      <c r="F17" s="417">
        <f t="shared" si="20"/>
        <v>609350</v>
      </c>
      <c r="G17" s="418">
        <v>-19.182742362248582</v>
      </c>
      <c r="H17" s="414">
        <v>386332</v>
      </c>
      <c r="I17" s="415">
        <v>15.391875746714456</v>
      </c>
      <c r="J17" s="419">
        <v>916171</v>
      </c>
      <c r="K17" s="415">
        <v>18.545245165589485</v>
      </c>
      <c r="L17" s="420">
        <f t="shared" si="21"/>
        <v>1302503</v>
      </c>
      <c r="M17" s="421">
        <v>17.592098551431178</v>
      </c>
      <c r="N17" s="422">
        <f t="shared" si="22"/>
        <v>1911853</v>
      </c>
      <c r="O17" s="418">
        <v>2.6977970917958949</v>
      </c>
    </row>
    <row r="18" spans="1:15" s="11" customFormat="1" ht="12" hidden="1" customHeight="1">
      <c r="A18" s="1006" t="s">
        <v>451</v>
      </c>
      <c r="B18" s="1144">
        <v>437334</v>
      </c>
      <c r="C18" s="424">
        <v>-7.2981405957215912</v>
      </c>
      <c r="D18" s="425">
        <v>305865</v>
      </c>
      <c r="E18" s="424">
        <v>6.7919640238537582</v>
      </c>
      <c r="F18" s="426">
        <f t="shared" si="20"/>
        <v>743199</v>
      </c>
      <c r="G18" s="427">
        <v>-1.9753988519816024</v>
      </c>
      <c r="H18" s="423">
        <v>424801</v>
      </c>
      <c r="I18" s="424">
        <v>17.049897636688783</v>
      </c>
      <c r="J18" s="428">
        <v>869441</v>
      </c>
      <c r="K18" s="424">
        <v>-20.196040096523905</v>
      </c>
      <c r="L18" s="429">
        <f t="shared" si="21"/>
        <v>1294242</v>
      </c>
      <c r="M18" s="430">
        <v>-10.889056275363295</v>
      </c>
      <c r="N18" s="431">
        <f t="shared" si="22"/>
        <v>2037441</v>
      </c>
      <c r="O18" s="427">
        <v>-7.8318714177791238</v>
      </c>
    </row>
    <row r="19" spans="1:15" s="11" customFormat="1" ht="12" hidden="1" customHeight="1">
      <c r="A19" s="1007">
        <v>11</v>
      </c>
      <c r="B19" s="1143">
        <v>446325</v>
      </c>
      <c r="C19" s="415">
        <v>-5.1838963985494813</v>
      </c>
      <c r="D19" s="416">
        <v>271187</v>
      </c>
      <c r="E19" s="415">
        <v>-7.8541770018552342</v>
      </c>
      <c r="F19" s="417">
        <f t="shared" si="20"/>
        <v>717512</v>
      </c>
      <c r="G19" s="418">
        <v>-6.2111370941493771</v>
      </c>
      <c r="H19" s="414">
        <v>353844</v>
      </c>
      <c r="I19" s="415">
        <v>-1.6520840050251784</v>
      </c>
      <c r="J19" s="419">
        <v>1039434</v>
      </c>
      <c r="K19" s="415">
        <v>-8.7136368267038513</v>
      </c>
      <c r="L19" s="420">
        <f t="shared" si="21"/>
        <v>1393278</v>
      </c>
      <c r="M19" s="421">
        <v>-7.0180988227756869</v>
      </c>
      <c r="N19" s="422">
        <f t="shared" si="22"/>
        <v>2110790</v>
      </c>
      <c r="O19" s="418">
        <v>-6.7453541444570275</v>
      </c>
    </row>
    <row r="20" spans="1:15" s="11" customFormat="1" ht="12" hidden="1" customHeight="1">
      <c r="A20" s="1007">
        <v>12</v>
      </c>
      <c r="B20" s="1143">
        <v>427526</v>
      </c>
      <c r="C20" s="415">
        <v>-5.9259731943836265</v>
      </c>
      <c r="D20" s="416">
        <v>296626</v>
      </c>
      <c r="E20" s="415">
        <v>4.1750662012095319</v>
      </c>
      <c r="F20" s="417">
        <f t="shared" si="20"/>
        <v>724152</v>
      </c>
      <c r="G20" s="418">
        <v>-2.0350516440181599</v>
      </c>
      <c r="H20" s="414">
        <v>366483</v>
      </c>
      <c r="I20" s="415">
        <v>1.6232748891520155</v>
      </c>
      <c r="J20" s="419">
        <v>818388</v>
      </c>
      <c r="K20" s="415">
        <v>5.829638164403006</v>
      </c>
      <c r="L20" s="420">
        <f t="shared" si="21"/>
        <v>1184871</v>
      </c>
      <c r="M20" s="421">
        <v>4.4918760847173056</v>
      </c>
      <c r="N20" s="422">
        <f t="shared" si="22"/>
        <v>1909023</v>
      </c>
      <c r="O20" s="418">
        <v>1.9161500183382696</v>
      </c>
    </row>
    <row r="21" spans="1:15" s="11" customFormat="1" ht="12" hidden="1" customHeight="1">
      <c r="A21" s="1006" t="s">
        <v>324</v>
      </c>
      <c r="B21" s="1142">
        <v>402138</v>
      </c>
      <c r="C21" s="406">
        <f t="shared" ref="C21:C53" si="23">(B21/B9-1)*100</f>
        <v>-11.653554724143911</v>
      </c>
      <c r="D21" s="432">
        <v>271574</v>
      </c>
      <c r="E21" s="406">
        <f t="shared" ref="E21:E53" si="24">(D21/D9-1)*100</f>
        <v>0.33917592811538722</v>
      </c>
      <c r="F21" s="408">
        <f t="shared" si="20"/>
        <v>673712</v>
      </c>
      <c r="G21" s="409">
        <f t="shared" ref="G21:G53" si="25">(F21/F9-1)*100</f>
        <v>-7.1816201664556489</v>
      </c>
      <c r="H21" s="405">
        <v>295876</v>
      </c>
      <c r="I21" s="406">
        <f t="shared" ref="I21:I53" si="26">(H21/H9-1)*100</f>
        <v>6.8846679045437842</v>
      </c>
      <c r="J21" s="433">
        <v>865770</v>
      </c>
      <c r="K21" s="406">
        <f t="shared" ref="K21:K53" si="27">(J21/J9-1)*100</f>
        <v>-14.769304072865019</v>
      </c>
      <c r="L21" s="411">
        <f t="shared" si="21"/>
        <v>1161646</v>
      </c>
      <c r="M21" s="412">
        <f t="shared" ref="M21:M53" si="28">(L21/L9-1)*100</f>
        <v>-10.132027039781399</v>
      </c>
      <c r="N21" s="413">
        <f t="shared" si="22"/>
        <v>1835358</v>
      </c>
      <c r="O21" s="409">
        <f t="shared" ref="O21:O23" si="29">(N21/N9-1)*100</f>
        <v>-9.07105590271361</v>
      </c>
    </row>
    <row r="22" spans="1:15" s="11" customFormat="1" ht="12" hidden="1" customHeight="1">
      <c r="A22" s="1007">
        <v>2</v>
      </c>
      <c r="B22" s="1145">
        <v>476007</v>
      </c>
      <c r="C22" s="435">
        <f t="shared" si="23"/>
        <v>15.96463617848547</v>
      </c>
      <c r="D22" s="436">
        <v>288156</v>
      </c>
      <c r="E22" s="435">
        <f t="shared" si="24"/>
        <v>-7.8634943676878288</v>
      </c>
      <c r="F22" s="436">
        <f t="shared" si="20"/>
        <v>764163</v>
      </c>
      <c r="G22" s="437">
        <f t="shared" si="25"/>
        <v>5.6604791040132829</v>
      </c>
      <c r="H22" s="434">
        <v>357608</v>
      </c>
      <c r="I22" s="435">
        <f t="shared" si="26"/>
        <v>-7.9357315161173281</v>
      </c>
      <c r="J22" s="277">
        <v>883094</v>
      </c>
      <c r="K22" s="435">
        <f t="shared" si="27"/>
        <v>8.0935454336256374</v>
      </c>
      <c r="L22" s="438">
        <f t="shared" si="21"/>
        <v>1240702</v>
      </c>
      <c r="M22" s="439">
        <f t="shared" si="28"/>
        <v>2.9282274422289589</v>
      </c>
      <c r="N22" s="440">
        <f t="shared" si="22"/>
        <v>2004865</v>
      </c>
      <c r="O22" s="437">
        <f t="shared" si="29"/>
        <v>3.9528058777474229</v>
      </c>
    </row>
    <row r="23" spans="1:15" s="11" customFormat="1" ht="12" hidden="1" customHeight="1">
      <c r="A23" s="1007">
        <v>3</v>
      </c>
      <c r="B23" s="1146">
        <v>481323</v>
      </c>
      <c r="C23" s="442">
        <f t="shared" si="23"/>
        <v>13.519575471698108</v>
      </c>
      <c r="D23" s="443">
        <v>300255</v>
      </c>
      <c r="E23" s="442">
        <f t="shared" si="24"/>
        <v>-8.8786110327121133</v>
      </c>
      <c r="F23" s="443">
        <f t="shared" si="20"/>
        <v>781578</v>
      </c>
      <c r="G23" s="444">
        <f t="shared" si="25"/>
        <v>3.7248294981758745</v>
      </c>
      <c r="H23" s="441">
        <v>292263</v>
      </c>
      <c r="I23" s="442">
        <f t="shared" si="26"/>
        <v>-21.844991215473598</v>
      </c>
      <c r="J23" s="445">
        <v>1167304</v>
      </c>
      <c r="K23" s="442">
        <f t="shared" si="27"/>
        <v>-2.7982969567219462</v>
      </c>
      <c r="L23" s="445">
        <f t="shared" si="21"/>
        <v>1459567</v>
      </c>
      <c r="M23" s="446">
        <f t="shared" si="28"/>
        <v>-7.3209589157653188</v>
      </c>
      <c r="N23" s="447">
        <f t="shared" si="22"/>
        <v>2241145</v>
      </c>
      <c r="O23" s="444">
        <f t="shared" si="29"/>
        <v>-3.7463069705755858</v>
      </c>
    </row>
    <row r="24" spans="1:15" s="11" customFormat="1" ht="11.4" hidden="1" customHeight="1">
      <c r="A24" s="1006">
        <v>4</v>
      </c>
      <c r="B24" s="450">
        <v>452874</v>
      </c>
      <c r="C24" s="449">
        <f t="shared" si="23"/>
        <v>49.203859953150797</v>
      </c>
      <c r="D24" s="450">
        <v>297325</v>
      </c>
      <c r="E24" s="449">
        <f t="shared" si="24"/>
        <v>11.576652306399083</v>
      </c>
      <c r="F24" s="451">
        <f t="shared" si="20"/>
        <v>750199</v>
      </c>
      <c r="G24" s="449">
        <f t="shared" si="25"/>
        <v>31.613166948244142</v>
      </c>
      <c r="H24" s="448">
        <v>350121</v>
      </c>
      <c r="I24" s="449">
        <f t="shared" si="26"/>
        <v>4.8027993630191945</v>
      </c>
      <c r="J24" s="450">
        <v>1056385</v>
      </c>
      <c r="K24" s="449">
        <f t="shared" si="27"/>
        <v>26.137480342978449</v>
      </c>
      <c r="L24" s="451">
        <f t="shared" si="21"/>
        <v>1406506</v>
      </c>
      <c r="M24" s="452">
        <f t="shared" si="28"/>
        <v>20.053808459297539</v>
      </c>
      <c r="N24" s="453">
        <f t="shared" si="22"/>
        <v>2156705</v>
      </c>
      <c r="O24" s="454">
        <f>(N24/N12-1)*100</f>
        <v>23.837109819553206</v>
      </c>
    </row>
    <row r="25" spans="1:15" s="11" customFormat="1" ht="11.4" hidden="1" customHeight="1">
      <c r="A25" s="1007">
        <v>5</v>
      </c>
      <c r="B25" s="1147">
        <v>378267</v>
      </c>
      <c r="C25" s="456">
        <f t="shared" si="23"/>
        <v>31.792082726518899</v>
      </c>
      <c r="D25" s="457">
        <v>236325</v>
      </c>
      <c r="E25" s="456">
        <f t="shared" si="24"/>
        <v>-8.2097552260139377</v>
      </c>
      <c r="F25" s="458">
        <f t="shared" si="20"/>
        <v>614592</v>
      </c>
      <c r="G25" s="456">
        <f t="shared" si="25"/>
        <v>12.876873347046725</v>
      </c>
      <c r="H25" s="455">
        <v>314317</v>
      </c>
      <c r="I25" s="456">
        <f t="shared" si="26"/>
        <v>-10.611946580515996</v>
      </c>
      <c r="J25" s="457">
        <v>1041264</v>
      </c>
      <c r="K25" s="456">
        <f t="shared" si="27"/>
        <v>9.3107922550736291</v>
      </c>
      <c r="L25" s="458">
        <f t="shared" si="21"/>
        <v>1355581</v>
      </c>
      <c r="M25" s="459">
        <f t="shared" si="28"/>
        <v>3.939337710971591</v>
      </c>
      <c r="N25" s="460">
        <f t="shared" si="22"/>
        <v>1970173</v>
      </c>
      <c r="O25" s="461">
        <f t="shared" ref="O25:O53" si="30">(N25/N13-1)*100</f>
        <v>6.5716477234616599</v>
      </c>
    </row>
    <row r="26" spans="1:15" s="11" customFormat="1" ht="11.4" hidden="1" customHeight="1">
      <c r="A26" s="1007">
        <v>6</v>
      </c>
      <c r="B26" s="1147">
        <v>487587</v>
      </c>
      <c r="C26" s="456">
        <f t="shared" si="23"/>
        <v>43.54219534741317</v>
      </c>
      <c r="D26" s="457">
        <v>285646</v>
      </c>
      <c r="E26" s="456">
        <f t="shared" si="24"/>
        <v>1.5225936693654463</v>
      </c>
      <c r="F26" s="458">
        <f t="shared" si="20"/>
        <v>773233</v>
      </c>
      <c r="G26" s="456">
        <f t="shared" si="25"/>
        <v>24.505349057393676</v>
      </c>
      <c r="H26" s="455">
        <v>357019</v>
      </c>
      <c r="I26" s="456">
        <f t="shared" si="26"/>
        <v>5.3038458929261401</v>
      </c>
      <c r="J26" s="457">
        <v>936569</v>
      </c>
      <c r="K26" s="456">
        <f t="shared" si="27"/>
        <v>30.17684120985351</v>
      </c>
      <c r="L26" s="458">
        <f t="shared" si="21"/>
        <v>1293588</v>
      </c>
      <c r="M26" s="459">
        <f t="shared" si="28"/>
        <v>22.210003627788865</v>
      </c>
      <c r="N26" s="462">
        <f t="shared" si="22"/>
        <v>2066821</v>
      </c>
      <c r="O26" s="463">
        <f t="shared" si="30"/>
        <v>23.058754182692876</v>
      </c>
    </row>
    <row r="27" spans="1:15" s="11" customFormat="1" ht="11.4" hidden="1" customHeight="1">
      <c r="A27" s="1006">
        <v>7</v>
      </c>
      <c r="B27" s="1148">
        <v>443090</v>
      </c>
      <c r="C27" s="424">
        <f t="shared" si="23"/>
        <v>17.390693842081983</v>
      </c>
      <c r="D27" s="465">
        <v>302062</v>
      </c>
      <c r="E27" s="424">
        <f t="shared" si="24"/>
        <v>3.1688890103284351</v>
      </c>
      <c r="F27" s="429">
        <f t="shared" si="20"/>
        <v>745152</v>
      </c>
      <c r="G27" s="424">
        <f t="shared" si="25"/>
        <v>11.178053005447364</v>
      </c>
      <c r="H27" s="464">
        <v>292694</v>
      </c>
      <c r="I27" s="424">
        <f t="shared" si="26"/>
        <v>-31.060748808200334</v>
      </c>
      <c r="J27" s="465">
        <v>930951</v>
      </c>
      <c r="K27" s="424">
        <f t="shared" si="27"/>
        <v>2.3998688860705775</v>
      </c>
      <c r="L27" s="429">
        <f t="shared" si="21"/>
        <v>1223645</v>
      </c>
      <c r="M27" s="430">
        <f t="shared" si="28"/>
        <v>-8.2519245318103511</v>
      </c>
      <c r="N27" s="466">
        <f t="shared" si="22"/>
        <v>1968797</v>
      </c>
      <c r="O27" s="427">
        <f t="shared" si="30"/>
        <v>-1.7534010601147565</v>
      </c>
    </row>
    <row r="28" spans="1:15" s="11" customFormat="1" ht="11.4" hidden="1" customHeight="1">
      <c r="A28" s="1007">
        <v>8</v>
      </c>
      <c r="B28" s="1147">
        <v>394950</v>
      </c>
      <c r="C28" s="456">
        <f t="shared" si="23"/>
        <v>35.052420650932504</v>
      </c>
      <c r="D28" s="457">
        <v>267777</v>
      </c>
      <c r="E28" s="456">
        <f t="shared" si="24"/>
        <v>-4.0394339345419583</v>
      </c>
      <c r="F28" s="458">
        <f t="shared" si="20"/>
        <v>662727</v>
      </c>
      <c r="G28" s="456">
        <f t="shared" si="25"/>
        <v>15.964555872270946</v>
      </c>
      <c r="H28" s="455">
        <v>256089</v>
      </c>
      <c r="I28" s="456">
        <f t="shared" si="26"/>
        <v>-19.736916336009923</v>
      </c>
      <c r="J28" s="457">
        <v>815025</v>
      </c>
      <c r="K28" s="456">
        <f t="shared" si="27"/>
        <v>-14.757662946449578</v>
      </c>
      <c r="L28" s="458">
        <f t="shared" si="21"/>
        <v>1071114</v>
      </c>
      <c r="M28" s="459">
        <f t="shared" si="28"/>
        <v>-16.003510067919347</v>
      </c>
      <c r="N28" s="467">
        <f t="shared" si="22"/>
        <v>1733841</v>
      </c>
      <c r="O28" s="468">
        <f t="shared" si="30"/>
        <v>-6.1103710442523829</v>
      </c>
    </row>
    <row r="29" spans="1:15" s="11" customFormat="1" ht="11.4" hidden="1" customHeight="1">
      <c r="A29" s="1007">
        <v>9</v>
      </c>
      <c r="B29" s="1147">
        <v>401976</v>
      </c>
      <c r="C29" s="456">
        <f t="shared" si="23"/>
        <v>22.902882580992333</v>
      </c>
      <c r="D29" s="457">
        <v>255409</v>
      </c>
      <c r="E29" s="456">
        <f t="shared" si="24"/>
        <v>-9.5199127114020676</v>
      </c>
      <c r="F29" s="458">
        <f t="shared" si="20"/>
        <v>657385</v>
      </c>
      <c r="G29" s="456">
        <f t="shared" si="25"/>
        <v>7.8829900713875523</v>
      </c>
      <c r="H29" s="455">
        <v>343319</v>
      </c>
      <c r="I29" s="456">
        <f t="shared" si="26"/>
        <v>-11.133688123168673</v>
      </c>
      <c r="J29" s="457">
        <v>947678</v>
      </c>
      <c r="K29" s="456">
        <f t="shared" si="27"/>
        <v>3.4389868266950119</v>
      </c>
      <c r="L29" s="458">
        <f t="shared" si="21"/>
        <v>1290997</v>
      </c>
      <c r="M29" s="459">
        <f t="shared" si="28"/>
        <v>-0.88337608435450354</v>
      </c>
      <c r="N29" s="462">
        <f t="shared" si="22"/>
        <v>1948382</v>
      </c>
      <c r="O29" s="468">
        <f t="shared" si="30"/>
        <v>1.9106594492358964</v>
      </c>
    </row>
    <row r="30" spans="1:15" s="11" customFormat="1" ht="19.2" customHeight="1">
      <c r="A30" s="1006">
        <v>10</v>
      </c>
      <c r="B30" s="1148">
        <v>435317</v>
      </c>
      <c r="C30" s="424">
        <f t="shared" si="23"/>
        <v>-0.46120356523846606</v>
      </c>
      <c r="D30" s="465">
        <v>281549</v>
      </c>
      <c r="E30" s="424">
        <f t="shared" si="24"/>
        <v>-7.9499125431154223</v>
      </c>
      <c r="F30" s="429">
        <f t="shared" si="20"/>
        <v>716866</v>
      </c>
      <c r="G30" s="424">
        <f t="shared" si="25"/>
        <v>-3.5431963713621784</v>
      </c>
      <c r="H30" s="464">
        <v>318791</v>
      </c>
      <c r="I30" s="424">
        <f t="shared" si="26"/>
        <v>-24.955214323883425</v>
      </c>
      <c r="J30" s="465">
        <v>869904</v>
      </c>
      <c r="K30" s="424">
        <f t="shared" si="27"/>
        <v>5.3252607134934848E-2</v>
      </c>
      <c r="L30" s="429">
        <f t="shared" si="21"/>
        <v>1188695</v>
      </c>
      <c r="M30" s="430">
        <f t="shared" si="28"/>
        <v>-8.1551209124723236</v>
      </c>
      <c r="N30" s="431">
        <f t="shared" si="22"/>
        <v>1905561</v>
      </c>
      <c r="O30" s="427">
        <f t="shared" si="30"/>
        <v>-6.4728254707743682</v>
      </c>
    </row>
    <row r="31" spans="1:15" s="11" customFormat="1" ht="19.2" customHeight="1">
      <c r="A31" s="1007">
        <v>11</v>
      </c>
      <c r="B31" s="1147">
        <v>1111008</v>
      </c>
      <c r="C31" s="456">
        <f t="shared" si="23"/>
        <v>148.92354226180476</v>
      </c>
      <c r="D31" s="457">
        <v>286469</v>
      </c>
      <c r="E31" s="456">
        <f t="shared" si="24"/>
        <v>5.635225877346639</v>
      </c>
      <c r="F31" s="458">
        <f t="shared" si="20"/>
        <v>1397477</v>
      </c>
      <c r="G31" s="456">
        <f t="shared" si="25"/>
        <v>94.767056160733205</v>
      </c>
      <c r="H31" s="455">
        <v>369165</v>
      </c>
      <c r="I31" s="456">
        <f t="shared" si="26"/>
        <v>4.3298741818428521</v>
      </c>
      <c r="J31" s="457">
        <v>761281</v>
      </c>
      <c r="K31" s="456">
        <f t="shared" si="27"/>
        <v>-26.760044408784012</v>
      </c>
      <c r="L31" s="458">
        <f t="shared" si="21"/>
        <v>1130446</v>
      </c>
      <c r="M31" s="459">
        <f t="shared" si="28"/>
        <v>-18.864289825863899</v>
      </c>
      <c r="N31" s="467">
        <f t="shared" si="22"/>
        <v>2527923</v>
      </c>
      <c r="O31" s="468">
        <f t="shared" si="30"/>
        <v>19.761937473647318</v>
      </c>
    </row>
    <row r="32" spans="1:15" s="11" customFormat="1" ht="19.2" customHeight="1">
      <c r="A32" s="1007">
        <v>12</v>
      </c>
      <c r="B32" s="1147">
        <v>399283</v>
      </c>
      <c r="C32" s="456">
        <f t="shared" si="23"/>
        <v>-6.606147930184358</v>
      </c>
      <c r="D32" s="457">
        <v>282823</v>
      </c>
      <c r="E32" s="456">
        <f t="shared" si="24"/>
        <v>-4.6533345020328571</v>
      </c>
      <c r="F32" s="458">
        <f t="shared" si="20"/>
        <v>682106</v>
      </c>
      <c r="G32" s="456">
        <f t="shared" si="25"/>
        <v>-5.8062395740120838</v>
      </c>
      <c r="H32" s="455">
        <v>327882</v>
      </c>
      <c r="I32" s="456">
        <f t="shared" si="26"/>
        <v>-10.532821440557949</v>
      </c>
      <c r="J32" s="457">
        <v>844087</v>
      </c>
      <c r="K32" s="456">
        <f t="shared" si="27"/>
        <v>3.1401975591039966</v>
      </c>
      <c r="L32" s="458">
        <f t="shared" si="21"/>
        <v>1171969</v>
      </c>
      <c r="M32" s="459">
        <f t="shared" si="28"/>
        <v>-1.0888949092348499</v>
      </c>
      <c r="N32" s="467">
        <f t="shared" si="22"/>
        <v>1854075</v>
      </c>
      <c r="O32" s="468">
        <f t="shared" si="30"/>
        <v>-2.8783309577726457</v>
      </c>
    </row>
    <row r="33" spans="1:15" s="11" customFormat="1" ht="19.2" customHeight="1">
      <c r="A33" s="1006" t="s">
        <v>445</v>
      </c>
      <c r="B33" s="1148">
        <v>361027</v>
      </c>
      <c r="C33" s="424">
        <f t="shared" si="23"/>
        <v>-10.223107490463468</v>
      </c>
      <c r="D33" s="465">
        <v>265712</v>
      </c>
      <c r="E33" s="424">
        <f t="shared" si="24"/>
        <v>-2.158527694109158</v>
      </c>
      <c r="F33" s="429">
        <v>626739</v>
      </c>
      <c r="G33" s="424">
        <f t="shared" si="25"/>
        <v>-6.9722670814828858</v>
      </c>
      <c r="H33" s="464">
        <v>304081</v>
      </c>
      <c r="I33" s="424">
        <f t="shared" si="26"/>
        <v>2.7731211723830196</v>
      </c>
      <c r="J33" s="465">
        <v>927722</v>
      </c>
      <c r="K33" s="424">
        <f t="shared" si="27"/>
        <v>7.155711101100759</v>
      </c>
      <c r="L33" s="429">
        <f t="shared" si="21"/>
        <v>1231803</v>
      </c>
      <c r="M33" s="430">
        <f t="shared" si="28"/>
        <v>6.039447473670978</v>
      </c>
      <c r="N33" s="431">
        <f t="shared" si="22"/>
        <v>1858542</v>
      </c>
      <c r="O33" s="427">
        <f t="shared" si="30"/>
        <v>1.2631868006132807</v>
      </c>
    </row>
    <row r="34" spans="1:15" s="11" customFormat="1" ht="19.2" customHeight="1">
      <c r="A34" s="1007">
        <v>2</v>
      </c>
      <c r="B34" s="1147">
        <v>362967</v>
      </c>
      <c r="C34" s="456">
        <f t="shared" si="23"/>
        <v>-23.747549930988409</v>
      </c>
      <c r="D34" s="457">
        <v>251927</v>
      </c>
      <c r="E34" s="456">
        <f t="shared" si="24"/>
        <v>-12.572703674398589</v>
      </c>
      <c r="F34" s="458">
        <v>614894</v>
      </c>
      <c r="G34" s="456">
        <f t="shared" si="25"/>
        <v>-19.533659703492578</v>
      </c>
      <c r="H34" s="455">
        <v>283320</v>
      </c>
      <c r="I34" s="456">
        <f t="shared" si="26"/>
        <v>-20.773584483568598</v>
      </c>
      <c r="J34" s="457">
        <v>854515</v>
      </c>
      <c r="K34" s="456">
        <f t="shared" si="27"/>
        <v>-3.2362353271565669</v>
      </c>
      <c r="L34" s="458">
        <f t="shared" si="21"/>
        <v>1137835</v>
      </c>
      <c r="M34" s="459">
        <f t="shared" si="28"/>
        <v>-8.2910320125219492</v>
      </c>
      <c r="N34" s="467">
        <f t="shared" si="22"/>
        <v>1752729</v>
      </c>
      <c r="O34" s="468">
        <f t="shared" si="30"/>
        <v>-12.576208373132358</v>
      </c>
    </row>
    <row r="35" spans="1:15" s="11" customFormat="1" ht="19.2" customHeight="1">
      <c r="A35" s="1007">
        <v>3</v>
      </c>
      <c r="B35" s="1147">
        <v>810398</v>
      </c>
      <c r="C35" s="456">
        <f t="shared" si="23"/>
        <v>68.36885002378861</v>
      </c>
      <c r="D35" s="457">
        <v>280557</v>
      </c>
      <c r="E35" s="456">
        <f t="shared" si="24"/>
        <v>-6.5604236399060767</v>
      </c>
      <c r="F35" s="458">
        <v>1090955</v>
      </c>
      <c r="G35" s="456">
        <f t="shared" si="25"/>
        <v>39.583637205755529</v>
      </c>
      <c r="H35" s="455">
        <v>364029</v>
      </c>
      <c r="I35" s="456">
        <f t="shared" si="26"/>
        <v>24.555280688968505</v>
      </c>
      <c r="J35" s="457">
        <v>933124</v>
      </c>
      <c r="K35" s="456">
        <f t="shared" si="27"/>
        <v>-20.061612056499424</v>
      </c>
      <c r="L35" s="458">
        <f t="shared" si="21"/>
        <v>1297153</v>
      </c>
      <c r="M35" s="459">
        <f t="shared" si="28"/>
        <v>-11.127546731325111</v>
      </c>
      <c r="N35" s="467">
        <f t="shared" si="22"/>
        <v>2388108</v>
      </c>
      <c r="O35" s="468">
        <f t="shared" si="30"/>
        <v>6.5574962798033987</v>
      </c>
    </row>
    <row r="36" spans="1:15" s="11" customFormat="1" ht="19.2" customHeight="1">
      <c r="A36" s="1006">
        <v>4</v>
      </c>
      <c r="B36" s="1148">
        <v>417445</v>
      </c>
      <c r="C36" s="424">
        <f t="shared" si="23"/>
        <v>-7.8231472771675969</v>
      </c>
      <c r="D36" s="465">
        <v>275491</v>
      </c>
      <c r="E36" s="424">
        <f t="shared" si="24"/>
        <v>-7.3434793576053092</v>
      </c>
      <c r="F36" s="429">
        <v>692936</v>
      </c>
      <c r="G36" s="424">
        <f t="shared" si="25"/>
        <v>-7.6330413663574621</v>
      </c>
      <c r="H36" s="464">
        <v>320730</v>
      </c>
      <c r="I36" s="424">
        <f t="shared" si="26"/>
        <v>-8.3945264637082637</v>
      </c>
      <c r="J36" s="465">
        <v>935375</v>
      </c>
      <c r="K36" s="424">
        <f t="shared" si="27"/>
        <v>-11.455103963043777</v>
      </c>
      <c r="L36" s="429">
        <v>1256105</v>
      </c>
      <c r="M36" s="430">
        <f t="shared" si="28"/>
        <v>-10.693235578092096</v>
      </c>
      <c r="N36" s="431">
        <v>1949041</v>
      </c>
      <c r="O36" s="427">
        <f t="shared" si="30"/>
        <v>-9.628762394486035</v>
      </c>
    </row>
    <row r="37" spans="1:15" s="11" customFormat="1" ht="19.2" customHeight="1">
      <c r="A37" s="1007">
        <v>5</v>
      </c>
      <c r="B37" s="1147">
        <v>367422</v>
      </c>
      <c r="C37" s="456">
        <f t="shared" si="23"/>
        <v>-2.8670224999801763</v>
      </c>
      <c r="D37" s="457">
        <v>220887</v>
      </c>
      <c r="E37" s="456">
        <f t="shared" si="24"/>
        <v>-6.532529355760075</v>
      </c>
      <c r="F37" s="458">
        <v>588309</v>
      </c>
      <c r="G37" s="456">
        <f t="shared" si="25"/>
        <v>-4.2764956263667608</v>
      </c>
      <c r="H37" s="455">
        <v>256148</v>
      </c>
      <c r="I37" s="456">
        <f t="shared" si="26"/>
        <v>-18.506475946258071</v>
      </c>
      <c r="J37" s="457">
        <v>936997</v>
      </c>
      <c r="K37" s="456">
        <f t="shared" si="27"/>
        <v>-10.013502819649966</v>
      </c>
      <c r="L37" s="458">
        <v>1193145</v>
      </c>
      <c r="M37" s="459">
        <f t="shared" si="28"/>
        <v>-11.982758684283713</v>
      </c>
      <c r="N37" s="467">
        <v>1781454</v>
      </c>
      <c r="O37" s="468">
        <f t="shared" si="30"/>
        <v>-9.578803485785258</v>
      </c>
    </row>
    <row r="38" spans="1:15" s="11" customFormat="1" ht="19.2" customHeight="1">
      <c r="A38" s="1007">
        <v>6</v>
      </c>
      <c r="B38" s="1147">
        <v>361535</v>
      </c>
      <c r="C38" s="456">
        <f t="shared" si="23"/>
        <v>-25.85220688820662</v>
      </c>
      <c r="D38" s="457">
        <v>261331</v>
      </c>
      <c r="E38" s="456">
        <f t="shared" si="24"/>
        <v>-8.5122844359801988</v>
      </c>
      <c r="F38" s="458">
        <v>622866</v>
      </c>
      <c r="G38" s="456">
        <f t="shared" si="25"/>
        <v>-19.446531640527496</v>
      </c>
      <c r="H38" s="455">
        <v>300579</v>
      </c>
      <c r="I38" s="456">
        <f t="shared" si="26"/>
        <v>-15.808682451074031</v>
      </c>
      <c r="J38" s="457">
        <v>770185</v>
      </c>
      <c r="K38" s="456">
        <f t="shared" si="27"/>
        <v>-17.765268762899478</v>
      </c>
      <c r="L38" s="458">
        <v>1070764</v>
      </c>
      <c r="M38" s="459">
        <f t="shared" si="28"/>
        <v>-17.225268014236374</v>
      </c>
      <c r="N38" s="467">
        <v>1693630</v>
      </c>
      <c r="O38" s="468">
        <f t="shared" si="30"/>
        <v>-18.056280635817036</v>
      </c>
    </row>
    <row r="39" spans="1:15" s="11" customFormat="1" ht="19.2" customHeight="1">
      <c r="A39" s="1006">
        <v>7</v>
      </c>
      <c r="B39" s="1148">
        <v>350276</v>
      </c>
      <c r="C39" s="424">
        <f t="shared" si="23"/>
        <v>-20.946985939651086</v>
      </c>
      <c r="D39" s="465">
        <v>291483</v>
      </c>
      <c r="E39" s="424">
        <f t="shared" si="24"/>
        <v>-3.5022611251994573</v>
      </c>
      <c r="F39" s="429">
        <v>641759</v>
      </c>
      <c r="G39" s="424">
        <f t="shared" si="25"/>
        <v>-13.875424074551235</v>
      </c>
      <c r="H39" s="464">
        <v>350073</v>
      </c>
      <c r="I39" s="424">
        <f t="shared" si="26"/>
        <v>19.603749991458663</v>
      </c>
      <c r="J39" s="465">
        <v>779384</v>
      </c>
      <c r="K39" s="424">
        <f t="shared" si="27"/>
        <v>-16.280878370612417</v>
      </c>
      <c r="L39" s="429">
        <v>1129457</v>
      </c>
      <c r="M39" s="430">
        <f t="shared" si="28"/>
        <v>-7.6973305166122552</v>
      </c>
      <c r="N39" s="431">
        <v>1771216</v>
      </c>
      <c r="O39" s="427">
        <f t="shared" si="30"/>
        <v>-10.035620736927164</v>
      </c>
    </row>
    <row r="40" spans="1:15" s="11" customFormat="1" ht="19.2" customHeight="1">
      <c r="A40" s="1007">
        <v>8</v>
      </c>
      <c r="B40" s="1147">
        <v>341738</v>
      </c>
      <c r="C40" s="456">
        <f t="shared" si="23"/>
        <v>-13.47309786048867</v>
      </c>
      <c r="D40" s="457">
        <v>236590</v>
      </c>
      <c r="E40" s="456">
        <f t="shared" si="24"/>
        <v>-11.646631338763225</v>
      </c>
      <c r="F40" s="458">
        <v>578328</v>
      </c>
      <c r="G40" s="456">
        <f t="shared" si="25"/>
        <v>-12.735108121443673</v>
      </c>
      <c r="H40" s="455">
        <v>316689</v>
      </c>
      <c r="I40" s="456">
        <f t="shared" si="26"/>
        <v>23.663648184810746</v>
      </c>
      <c r="J40" s="457">
        <v>838643</v>
      </c>
      <c r="K40" s="456">
        <f t="shared" si="27"/>
        <v>2.8978252200852817</v>
      </c>
      <c r="L40" s="458">
        <v>1155332</v>
      </c>
      <c r="M40" s="459">
        <f t="shared" si="28"/>
        <v>7.8626551422164237</v>
      </c>
      <c r="N40" s="467">
        <v>1733660</v>
      </c>
      <c r="O40" s="468">
        <f t="shared" si="30"/>
        <v>-1.0439250196525585E-2</v>
      </c>
    </row>
    <row r="41" spans="1:15" s="11" customFormat="1" ht="19.2" customHeight="1">
      <c r="A41" s="1007">
        <v>9</v>
      </c>
      <c r="B41" s="1147">
        <v>305873</v>
      </c>
      <c r="C41" s="456">
        <f t="shared" si="23"/>
        <v>-23.907646227635482</v>
      </c>
      <c r="D41" s="457">
        <v>259007</v>
      </c>
      <c r="E41" s="456">
        <f t="shared" si="24"/>
        <v>1.4087209142982449</v>
      </c>
      <c r="F41" s="458">
        <v>564880</v>
      </c>
      <c r="G41" s="456">
        <f t="shared" si="25"/>
        <v>-14.071662724278767</v>
      </c>
      <c r="H41" s="455">
        <v>239416</v>
      </c>
      <c r="I41" s="456">
        <f t="shared" si="26"/>
        <v>-30.264273168685683</v>
      </c>
      <c r="J41" s="457">
        <v>874679</v>
      </c>
      <c r="K41" s="456">
        <f t="shared" si="27"/>
        <v>-7.7029328527200125</v>
      </c>
      <c r="L41" s="458">
        <v>1114095</v>
      </c>
      <c r="M41" s="459">
        <f t="shared" si="28"/>
        <v>-13.702742918844891</v>
      </c>
      <c r="N41" s="467">
        <v>1678975</v>
      </c>
      <c r="O41" s="468">
        <f t="shared" si="30"/>
        <v>-13.827216634109741</v>
      </c>
    </row>
    <row r="42" spans="1:15" s="11" customFormat="1" ht="19.2" customHeight="1">
      <c r="A42" s="1006">
        <v>10</v>
      </c>
      <c r="B42" s="1148">
        <v>387799</v>
      </c>
      <c r="C42" s="424">
        <f t="shared" si="23"/>
        <v>-10.915723484265493</v>
      </c>
      <c r="D42" s="465">
        <v>293687</v>
      </c>
      <c r="E42" s="424">
        <f t="shared" si="24"/>
        <v>4.3111501017584875</v>
      </c>
      <c r="F42" s="429">
        <v>681486</v>
      </c>
      <c r="G42" s="424">
        <f t="shared" si="25"/>
        <v>-4.9353714641230066</v>
      </c>
      <c r="H42" s="464">
        <v>384698</v>
      </c>
      <c r="I42" s="424">
        <f t="shared" si="26"/>
        <v>20.674046632433154</v>
      </c>
      <c r="J42" s="465">
        <v>1008505</v>
      </c>
      <c r="K42" s="424">
        <f t="shared" si="27"/>
        <v>15.932907539222718</v>
      </c>
      <c r="L42" s="429">
        <v>1393203</v>
      </c>
      <c r="M42" s="430">
        <f t="shared" si="28"/>
        <v>17.204413243094319</v>
      </c>
      <c r="N42" s="431">
        <v>2074689</v>
      </c>
      <c r="O42" s="427">
        <f t="shared" si="30"/>
        <v>8.8754965073277745</v>
      </c>
    </row>
    <row r="43" spans="1:15" s="11" customFormat="1" ht="19.2" customHeight="1">
      <c r="A43" s="1007">
        <v>11</v>
      </c>
      <c r="B43" s="1147">
        <v>379737</v>
      </c>
      <c r="C43" s="456">
        <f t="shared" si="23"/>
        <v>-65.820498142227606</v>
      </c>
      <c r="D43" s="457">
        <v>282209</v>
      </c>
      <c r="E43" s="456">
        <f t="shared" si="24"/>
        <v>-1.4870718995772636</v>
      </c>
      <c r="F43" s="458">
        <v>661946</v>
      </c>
      <c r="G43" s="456">
        <f t="shared" si="25"/>
        <v>-52.632780360607015</v>
      </c>
      <c r="H43" s="455">
        <v>292438</v>
      </c>
      <c r="I43" s="456">
        <f t="shared" si="26"/>
        <v>-20.783931304430268</v>
      </c>
      <c r="J43" s="457">
        <v>841632</v>
      </c>
      <c r="K43" s="456">
        <f t="shared" si="27"/>
        <v>10.554709758945769</v>
      </c>
      <c r="L43" s="458">
        <v>1134070</v>
      </c>
      <c r="M43" s="459">
        <f t="shared" si="28"/>
        <v>0.32058143423039365</v>
      </c>
      <c r="N43" s="467">
        <v>1796016</v>
      </c>
      <c r="O43" s="468">
        <f t="shared" si="30"/>
        <v>-28.952899277390966</v>
      </c>
    </row>
    <row r="44" spans="1:15" s="11" customFormat="1" ht="19.2" customHeight="1">
      <c r="A44" s="1007">
        <v>12</v>
      </c>
      <c r="B44" s="1147">
        <v>356118</v>
      </c>
      <c r="C44" s="456">
        <f t="shared" si="23"/>
        <v>-10.810628050781023</v>
      </c>
      <c r="D44" s="457">
        <v>276266</v>
      </c>
      <c r="E44" s="456">
        <f t="shared" si="24"/>
        <v>-2.3184111617513437</v>
      </c>
      <c r="F44" s="458">
        <v>632384</v>
      </c>
      <c r="G44" s="456">
        <f t="shared" si="25"/>
        <v>-7.2894828662993678</v>
      </c>
      <c r="H44" s="455">
        <v>282085</v>
      </c>
      <c r="I44" s="456">
        <f t="shared" si="26"/>
        <v>-13.967524902251416</v>
      </c>
      <c r="J44" s="457">
        <v>958525</v>
      </c>
      <c r="K44" s="456">
        <f t="shared" si="27"/>
        <v>13.557607213474432</v>
      </c>
      <c r="L44" s="458">
        <v>1240610</v>
      </c>
      <c r="M44" s="459">
        <f t="shared" si="28"/>
        <v>5.856895532219708</v>
      </c>
      <c r="N44" s="467">
        <v>1872994</v>
      </c>
      <c r="O44" s="468">
        <f t="shared" si="30"/>
        <v>1.0204010085891779</v>
      </c>
    </row>
    <row r="45" spans="1:15" s="11" customFormat="1" ht="19.2" customHeight="1">
      <c r="A45" s="1006" t="s">
        <v>457</v>
      </c>
      <c r="B45" s="1148">
        <v>362860</v>
      </c>
      <c r="C45" s="424">
        <f t="shared" si="23"/>
        <v>0.50771825929916137</v>
      </c>
      <c r="D45" s="465">
        <v>301012</v>
      </c>
      <c r="E45" s="424">
        <f t="shared" si="24"/>
        <v>13.285060516649615</v>
      </c>
      <c r="F45" s="429">
        <v>663872</v>
      </c>
      <c r="G45" s="424">
        <f t="shared" si="25"/>
        <v>5.9247948508071246</v>
      </c>
      <c r="H45" s="464">
        <v>266435</v>
      </c>
      <c r="I45" s="424">
        <f t="shared" si="26"/>
        <v>-12.38025394549479</v>
      </c>
      <c r="J45" s="465">
        <v>711206</v>
      </c>
      <c r="K45" s="424">
        <f t="shared" si="27"/>
        <v>-23.338456994660039</v>
      </c>
      <c r="L45" s="429">
        <v>977641</v>
      </c>
      <c r="M45" s="430">
        <f t="shared" si="28"/>
        <v>-20.633331790878895</v>
      </c>
      <c r="N45" s="431">
        <v>1641513</v>
      </c>
      <c r="O45" s="427">
        <f t="shared" si="30"/>
        <v>-11.677379365115236</v>
      </c>
    </row>
    <row r="46" spans="1:15" s="11" customFormat="1" ht="19.2" customHeight="1">
      <c r="A46" s="1007">
        <v>2</v>
      </c>
      <c r="B46" s="1147">
        <v>325951</v>
      </c>
      <c r="C46" s="456">
        <f t="shared" si="23"/>
        <v>-10.198172285634776</v>
      </c>
      <c r="D46" s="457">
        <v>354293</v>
      </c>
      <c r="E46" s="456">
        <f t="shared" si="24"/>
        <v>40.633199299797162</v>
      </c>
      <c r="F46" s="458">
        <v>680244</v>
      </c>
      <c r="G46" s="456">
        <f t="shared" si="25"/>
        <v>10.627848051859345</v>
      </c>
      <c r="H46" s="455">
        <v>307840</v>
      </c>
      <c r="I46" s="456">
        <f t="shared" si="26"/>
        <v>8.6545249188197069</v>
      </c>
      <c r="J46" s="457">
        <v>813983</v>
      </c>
      <c r="K46" s="456">
        <f t="shared" si="27"/>
        <v>-4.7432754252412224</v>
      </c>
      <c r="L46" s="458">
        <v>1121823</v>
      </c>
      <c r="M46" s="459">
        <f t="shared" si="28"/>
        <v>-1.4072339135287604</v>
      </c>
      <c r="N46" s="467">
        <v>1802067</v>
      </c>
      <c r="O46" s="468">
        <f t="shared" si="30"/>
        <v>2.8149246118481575</v>
      </c>
    </row>
    <row r="47" spans="1:15" s="11" customFormat="1" ht="19.2" customHeight="1">
      <c r="A47" s="1007">
        <v>3</v>
      </c>
      <c r="B47" s="1147">
        <v>365710</v>
      </c>
      <c r="C47" s="456">
        <f t="shared" si="23"/>
        <v>-54.872790900273692</v>
      </c>
      <c r="D47" s="457">
        <v>320472</v>
      </c>
      <c r="E47" s="456">
        <f t="shared" si="24"/>
        <v>14.227055464664939</v>
      </c>
      <c r="F47" s="458">
        <v>686182</v>
      </c>
      <c r="G47" s="456">
        <f t="shared" si="25"/>
        <v>-37.10263026430971</v>
      </c>
      <c r="H47" s="455">
        <v>339613</v>
      </c>
      <c r="I47" s="456">
        <f t="shared" si="26"/>
        <v>-6.7071579462075874</v>
      </c>
      <c r="J47" s="457">
        <v>781357</v>
      </c>
      <c r="K47" s="456">
        <f t="shared" si="27"/>
        <v>-16.264397872094172</v>
      </c>
      <c r="L47" s="458">
        <v>1120970</v>
      </c>
      <c r="M47" s="459">
        <f t="shared" si="28"/>
        <v>-13.58228366275991</v>
      </c>
      <c r="N47" s="467">
        <v>1807152</v>
      </c>
      <c r="O47" s="468">
        <f t="shared" si="30"/>
        <v>-24.327040485606176</v>
      </c>
    </row>
    <row r="48" spans="1:15" s="11" customFormat="1" ht="19.2" customHeight="1">
      <c r="A48" s="1006">
        <v>4</v>
      </c>
      <c r="B48" s="1148">
        <v>352709</v>
      </c>
      <c r="C48" s="424">
        <f t="shared" si="23"/>
        <v>-15.507671669321709</v>
      </c>
      <c r="D48" s="465">
        <v>256205</v>
      </c>
      <c r="E48" s="424">
        <f t="shared" si="24"/>
        <v>-7.0005916708712812</v>
      </c>
      <c r="F48" s="429">
        <v>608914</v>
      </c>
      <c r="G48" s="424">
        <f t="shared" si="25"/>
        <v>-12.125506540286546</v>
      </c>
      <c r="H48" s="464">
        <v>294629</v>
      </c>
      <c r="I48" s="424">
        <f t="shared" si="26"/>
        <v>-8.1379976927633884</v>
      </c>
      <c r="J48" s="465">
        <v>863650</v>
      </c>
      <c r="K48" s="424">
        <f t="shared" si="27"/>
        <v>-7.6680475745022019</v>
      </c>
      <c r="L48" s="429">
        <v>1158279</v>
      </c>
      <c r="M48" s="430">
        <f t="shared" si="28"/>
        <v>-7.7880431970257291</v>
      </c>
      <c r="N48" s="431">
        <v>1767193</v>
      </c>
      <c r="O48" s="427">
        <f t="shared" si="30"/>
        <v>-9.3301269701355665</v>
      </c>
    </row>
    <row r="49" spans="1:15" s="11" customFormat="1" ht="19.2" customHeight="1">
      <c r="A49" s="1007">
        <v>5</v>
      </c>
      <c r="B49" s="1147">
        <v>296715</v>
      </c>
      <c r="C49" s="456">
        <f t="shared" si="23"/>
        <v>-19.244084458742261</v>
      </c>
      <c r="D49" s="457">
        <v>246973</v>
      </c>
      <c r="E49" s="456">
        <f t="shared" si="24"/>
        <v>11.809658332088357</v>
      </c>
      <c r="F49" s="458">
        <v>543688</v>
      </c>
      <c r="G49" s="456">
        <f t="shared" si="25"/>
        <v>-7.5846196471582079</v>
      </c>
      <c r="H49" s="455">
        <v>310203</v>
      </c>
      <c r="I49" s="456">
        <f t="shared" si="26"/>
        <v>21.103034183362745</v>
      </c>
      <c r="J49" s="457">
        <v>750155</v>
      </c>
      <c r="K49" s="456">
        <f t="shared" si="27"/>
        <v>-19.940512082749461</v>
      </c>
      <c r="L49" s="458">
        <v>1060358</v>
      </c>
      <c r="M49" s="459">
        <f t="shared" si="28"/>
        <v>-11.129158652133642</v>
      </c>
      <c r="N49" s="467">
        <v>1604046</v>
      </c>
      <c r="O49" s="468">
        <f t="shared" si="30"/>
        <v>-9.9586068458686015</v>
      </c>
    </row>
    <row r="50" spans="1:15" s="11" customFormat="1" ht="19.2" customHeight="1">
      <c r="A50" s="1007">
        <v>6</v>
      </c>
      <c r="B50" s="1147">
        <v>340458</v>
      </c>
      <c r="C50" s="456">
        <f t="shared" si="23"/>
        <v>-5.8298643284882541</v>
      </c>
      <c r="D50" s="457">
        <v>263118</v>
      </c>
      <c r="E50" s="456">
        <f t="shared" si="24"/>
        <v>0.6838071258289391</v>
      </c>
      <c r="F50" s="458">
        <v>603576</v>
      </c>
      <c r="G50" s="456">
        <f t="shared" si="25"/>
        <v>-3.0969743090809243</v>
      </c>
      <c r="H50" s="455">
        <v>327611</v>
      </c>
      <c r="I50" s="456">
        <f t="shared" si="26"/>
        <v>8.9933095791788542</v>
      </c>
      <c r="J50" s="457">
        <v>745340</v>
      </c>
      <c r="K50" s="456">
        <f t="shared" si="27"/>
        <v>-3.2258483351402578</v>
      </c>
      <c r="L50" s="458">
        <v>1072951</v>
      </c>
      <c r="M50" s="459">
        <f t="shared" si="28"/>
        <v>0.20424668741196861</v>
      </c>
      <c r="N50" s="467">
        <v>1676527</v>
      </c>
      <c r="O50" s="468">
        <f t="shared" si="30"/>
        <v>-1.0098427637677654</v>
      </c>
    </row>
    <row r="51" spans="1:15" s="11" customFormat="1" ht="19.2" customHeight="1">
      <c r="A51" s="1006">
        <v>7</v>
      </c>
      <c r="B51" s="1148">
        <v>349843</v>
      </c>
      <c r="C51" s="424">
        <f t="shared" si="23"/>
        <v>-0.12361680503374384</v>
      </c>
      <c r="D51" s="465">
        <v>270583</v>
      </c>
      <c r="E51" s="424">
        <f t="shared" si="24"/>
        <v>-7.1702294816507361</v>
      </c>
      <c r="F51" s="429">
        <v>620426</v>
      </c>
      <c r="G51" s="424">
        <f t="shared" si="25"/>
        <v>-3.3241450451026</v>
      </c>
      <c r="H51" s="464">
        <v>319304</v>
      </c>
      <c r="I51" s="424">
        <f t="shared" si="26"/>
        <v>-8.7893096582712715</v>
      </c>
      <c r="J51" s="465">
        <v>771169</v>
      </c>
      <c r="K51" s="424">
        <f t="shared" si="27"/>
        <v>-1.0540375476016939</v>
      </c>
      <c r="L51" s="429">
        <v>1090473</v>
      </c>
      <c r="M51" s="430">
        <f t="shared" si="28"/>
        <v>-3.4515700907604252</v>
      </c>
      <c r="N51" s="431">
        <v>1710899</v>
      </c>
      <c r="O51" s="427">
        <f t="shared" si="30"/>
        <v>-3.405400583553897</v>
      </c>
    </row>
    <row r="52" spans="1:15" s="11" customFormat="1" ht="19.2" customHeight="1">
      <c r="A52" s="1007">
        <v>8</v>
      </c>
      <c r="B52" s="1147">
        <v>266272</v>
      </c>
      <c r="C52" s="456">
        <f t="shared" si="23"/>
        <v>-22.082999256740543</v>
      </c>
      <c r="D52" s="457">
        <v>242264</v>
      </c>
      <c r="E52" s="456">
        <f t="shared" si="24"/>
        <v>2.3982416839257725</v>
      </c>
      <c r="F52" s="458">
        <v>508536</v>
      </c>
      <c r="G52" s="456">
        <f t="shared" si="25"/>
        <v>-12.067892268747149</v>
      </c>
      <c r="H52" s="455">
        <v>431607</v>
      </c>
      <c r="I52" s="456">
        <f t="shared" si="26"/>
        <v>36.287335524757736</v>
      </c>
      <c r="J52" s="457">
        <v>703419</v>
      </c>
      <c r="K52" s="456">
        <f t="shared" si="27"/>
        <v>-16.124143407862469</v>
      </c>
      <c r="L52" s="458">
        <v>1135026</v>
      </c>
      <c r="M52" s="459">
        <f t="shared" si="28"/>
        <v>-1.7575900260704325</v>
      </c>
      <c r="N52" s="467">
        <v>1643562</v>
      </c>
      <c r="O52" s="468">
        <f t="shared" si="30"/>
        <v>-5.1969821072182505</v>
      </c>
    </row>
    <row r="53" spans="1:15" s="11" customFormat="1" ht="19.2" customHeight="1" thickBot="1">
      <c r="A53" s="1007">
        <v>9</v>
      </c>
      <c r="B53" s="1147">
        <v>322601</v>
      </c>
      <c r="C53" s="456">
        <f t="shared" si="23"/>
        <v>5.4689364540184915</v>
      </c>
      <c r="D53" s="457">
        <v>287339</v>
      </c>
      <c r="E53" s="456">
        <f t="shared" si="24"/>
        <v>10.938700498442122</v>
      </c>
      <c r="F53" s="458">
        <v>609940</v>
      </c>
      <c r="G53" s="456">
        <f t="shared" si="25"/>
        <v>7.9769154510692442</v>
      </c>
      <c r="H53" s="455">
        <v>318780</v>
      </c>
      <c r="I53" s="456">
        <f t="shared" si="26"/>
        <v>33.148995889999</v>
      </c>
      <c r="J53" s="457">
        <v>696645</v>
      </c>
      <c r="K53" s="456">
        <f t="shared" si="27"/>
        <v>-20.354209944448186</v>
      </c>
      <c r="L53" s="458">
        <v>1015425</v>
      </c>
      <c r="M53" s="459">
        <f t="shared" si="28"/>
        <v>-8.8565158267472697</v>
      </c>
      <c r="N53" s="467">
        <v>1625365</v>
      </c>
      <c r="O53" s="468">
        <f t="shared" si="30"/>
        <v>-3.1930195506186809</v>
      </c>
    </row>
    <row r="54" spans="1:15" ht="13.8" thickBot="1">
      <c r="A54" s="1152" t="s">
        <v>389</v>
      </c>
      <c r="B54" s="1149" t="s">
        <v>169</v>
      </c>
      <c r="C54" s="469"/>
      <c r="D54" s="469"/>
      <c r="E54" s="469"/>
      <c r="F54" s="469"/>
      <c r="G54" s="469"/>
      <c r="H54" s="469"/>
      <c r="I54" s="469"/>
      <c r="J54" s="469"/>
      <c r="K54" s="469"/>
      <c r="L54" s="469"/>
      <c r="M54" s="469"/>
      <c r="N54" s="469"/>
      <c r="O54" s="470"/>
    </row>
    <row r="55" spans="1:15">
      <c r="A55" s="471"/>
      <c r="B55" s="472"/>
      <c r="C55" s="473"/>
      <c r="D55" s="472"/>
      <c r="E55" s="473"/>
      <c r="F55" s="472"/>
      <c r="G55" s="473"/>
      <c r="H55" s="472"/>
      <c r="I55" s="473"/>
      <c r="J55" s="472"/>
      <c r="K55" s="473"/>
      <c r="L55" s="472"/>
      <c r="M55" s="473"/>
      <c r="N55" s="472"/>
      <c r="O55" s="473"/>
    </row>
    <row r="56" spans="1:15">
      <c r="A56" s="471"/>
      <c r="B56" s="474"/>
      <c r="C56" s="475"/>
      <c r="D56" s="474"/>
      <c r="E56" s="475"/>
      <c r="F56" s="474"/>
      <c r="G56" s="475"/>
      <c r="H56" s="474"/>
      <c r="I56" s="475"/>
      <c r="J56" s="474"/>
      <c r="K56" s="475"/>
      <c r="L56" s="474"/>
      <c r="M56" s="475"/>
      <c r="N56" s="474"/>
      <c r="O56" s="475"/>
    </row>
    <row r="57" spans="1:15">
      <c r="A57" s="471"/>
      <c r="B57" s="476"/>
      <c r="C57" s="477"/>
      <c r="D57" s="476"/>
      <c r="E57" s="477"/>
      <c r="F57" s="476"/>
      <c r="G57" s="477"/>
      <c r="H57" s="476"/>
      <c r="I57" s="477"/>
      <c r="J57" s="476"/>
      <c r="K57" s="477"/>
      <c r="L57" s="476"/>
      <c r="M57" s="475"/>
      <c r="N57" s="476"/>
      <c r="O57" s="477"/>
    </row>
    <row r="74" spans="4:12">
      <c r="D74" s="11"/>
      <c r="K74" s="11"/>
      <c r="L74" s="11"/>
    </row>
  </sheetData>
  <mergeCells count="4">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6" orientation="landscape" errors="dash" r:id="rId1"/>
  <headerFooter scaleWithDoc="0" alignWithMargins="0">
    <oddFooter>&amp;C１９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S72"/>
  <sheetViews>
    <sheetView zoomScaleNormal="100" workbookViewId="0">
      <selection activeCell="G10" sqref="G10"/>
    </sheetView>
  </sheetViews>
  <sheetFormatPr defaultColWidth="11.109375" defaultRowHeight="17.25" customHeight="1"/>
  <cols>
    <col min="1" max="1" width="13.6640625" style="26" customWidth="1"/>
    <col min="2" max="7" width="15" style="26" customWidth="1"/>
    <col min="8" max="8" width="15.6640625" style="26" customWidth="1"/>
    <col min="9" max="9" width="14.109375" style="26" customWidth="1"/>
    <col min="10" max="10" width="15.88671875" style="26" customWidth="1"/>
    <col min="11" max="11" width="11.109375" style="24"/>
    <col min="12" max="16384" width="11.109375" style="26"/>
  </cols>
  <sheetData>
    <row r="1" spans="1:19" s="80" customFormat="1" ht="14.4">
      <c r="A1" s="1285"/>
      <c r="B1" s="1285"/>
      <c r="C1" s="1285"/>
      <c r="D1" s="1285"/>
      <c r="E1" s="1285"/>
      <c r="F1" s="1285"/>
      <c r="G1" s="1285"/>
      <c r="H1" s="1285"/>
      <c r="I1" s="1285"/>
      <c r="J1" s="1285"/>
      <c r="K1" s="1285"/>
      <c r="L1" s="1285"/>
      <c r="M1" s="1285"/>
      <c r="N1" s="1285"/>
      <c r="O1" s="1369"/>
      <c r="P1" s="1369"/>
    </row>
    <row r="2" spans="1:19" s="80" customFormat="1" ht="14.4">
      <c r="A2" s="1345" t="s">
        <v>336</v>
      </c>
      <c r="B2" s="1285"/>
      <c r="C2" s="1285"/>
      <c r="D2" s="1285"/>
      <c r="E2" s="1285"/>
      <c r="F2" s="1285"/>
      <c r="G2" s="1285"/>
      <c r="H2" s="1285"/>
      <c r="I2" s="1285"/>
      <c r="J2" s="1285"/>
      <c r="K2" s="1285"/>
      <c r="L2" s="1285"/>
      <c r="M2" s="1285"/>
      <c r="N2" s="1285"/>
      <c r="O2" s="1369"/>
      <c r="P2" s="1369"/>
    </row>
    <row r="3" spans="1:19" s="80" customFormat="1" ht="15" thickBot="1">
      <c r="A3" s="1367" t="s">
        <v>170</v>
      </c>
      <c r="B3" s="1368"/>
      <c r="C3" s="1368"/>
      <c r="D3" s="1368"/>
      <c r="E3" s="1368"/>
      <c r="F3" s="1368"/>
      <c r="G3" s="1368"/>
      <c r="H3" s="1368"/>
      <c r="I3" s="1368"/>
      <c r="J3" s="1335" t="s">
        <v>171</v>
      </c>
      <c r="K3" s="1285"/>
      <c r="L3" s="1285"/>
      <c r="M3" s="1285"/>
      <c r="N3" s="1285"/>
      <c r="O3" s="1369"/>
      <c r="P3" s="1369"/>
    </row>
    <row r="4" spans="1:19" ht="13.2">
      <c r="A4" s="1128"/>
      <c r="B4" s="2803" t="s">
        <v>172</v>
      </c>
      <c r="C4" s="2805" t="s">
        <v>173</v>
      </c>
      <c r="D4" s="2805" t="s">
        <v>174</v>
      </c>
      <c r="E4" s="2805" t="s">
        <v>175</v>
      </c>
      <c r="F4" s="2805" t="s">
        <v>176</v>
      </c>
      <c r="G4" s="2805" t="s">
        <v>177</v>
      </c>
      <c r="H4" s="2682" t="s">
        <v>178</v>
      </c>
      <c r="I4" s="2808" t="s">
        <v>331</v>
      </c>
      <c r="J4" s="2798" t="s">
        <v>179</v>
      </c>
      <c r="K4" s="16"/>
      <c r="L4" s="16"/>
      <c r="M4" s="16"/>
      <c r="N4" s="16"/>
      <c r="O4" s="400"/>
      <c r="P4" s="400"/>
      <c r="Q4" s="3"/>
      <c r="R4" s="3"/>
      <c r="S4" s="3"/>
    </row>
    <row r="5" spans="1:19" ht="13.8" thickBot="1">
      <c r="A5" s="1155"/>
      <c r="B5" s="2804"/>
      <c r="C5" s="2806"/>
      <c r="D5" s="2806"/>
      <c r="E5" s="2806"/>
      <c r="F5" s="2806"/>
      <c r="G5" s="2806"/>
      <c r="H5" s="2807"/>
      <c r="I5" s="2809"/>
      <c r="J5" s="2799"/>
      <c r="K5" s="16"/>
      <c r="L5" s="16"/>
      <c r="M5" s="16"/>
      <c r="N5" s="16"/>
      <c r="O5" s="400"/>
      <c r="P5" s="400"/>
      <c r="Q5" s="3"/>
      <c r="R5" s="3"/>
      <c r="S5" s="3"/>
    </row>
    <row r="6" spans="1:19" s="483" customFormat="1" ht="13.2" hidden="1">
      <c r="A6" s="1682" t="s">
        <v>434</v>
      </c>
      <c r="B6" s="1148">
        <f>SUM(B12:B23)</f>
        <v>604128</v>
      </c>
      <c r="C6" s="1148">
        <f t="shared" ref="C6:G6" si="0">SUM(C12:C23)</f>
        <v>1415978</v>
      </c>
      <c r="D6" s="1148">
        <f t="shared" si="0"/>
        <v>480944</v>
      </c>
      <c r="E6" s="1148">
        <f t="shared" si="0"/>
        <v>1099848</v>
      </c>
      <c r="F6" s="1148">
        <f t="shared" si="0"/>
        <v>1592928</v>
      </c>
      <c r="G6" s="1148">
        <f t="shared" si="0"/>
        <v>498592</v>
      </c>
      <c r="H6" s="478">
        <f t="shared" ref="H6:H7" si="1">SUM(B6:G6)</f>
        <v>5692418</v>
      </c>
      <c r="I6" s="480">
        <v>-3.1</v>
      </c>
      <c r="J6" s="481">
        <f>SUM(J12:J23)</f>
        <v>3135410</v>
      </c>
      <c r="K6" s="17"/>
      <c r="L6" s="17"/>
      <c r="M6" s="17"/>
      <c r="N6" s="17"/>
      <c r="O6" s="482"/>
      <c r="P6" s="482"/>
      <c r="Q6" s="11"/>
      <c r="R6" s="11"/>
      <c r="S6" s="11"/>
    </row>
    <row r="7" spans="1:19" s="483" customFormat="1" ht="15" hidden="1" customHeight="1">
      <c r="A7" s="2184" t="s">
        <v>440</v>
      </c>
      <c r="B7" s="1724">
        <f t="shared" ref="B7:G7" si="2">SUM(B24:B35)</f>
        <v>680832</v>
      </c>
      <c r="C7" s="1724">
        <f t="shared" si="2"/>
        <v>1547321</v>
      </c>
      <c r="D7" s="1724">
        <f t="shared" si="2"/>
        <v>439168</v>
      </c>
      <c r="E7" s="1724">
        <f t="shared" si="2"/>
        <v>944376</v>
      </c>
      <c r="F7" s="1724">
        <f t="shared" si="2"/>
        <v>1502624</v>
      </c>
      <c r="G7" s="1724">
        <f t="shared" si="2"/>
        <v>443456</v>
      </c>
      <c r="H7" s="2380">
        <f t="shared" si="1"/>
        <v>5557777</v>
      </c>
      <c r="I7" s="2381">
        <f t="shared" ref="I7" si="3">(H7/H6-1)*100</f>
        <v>-2.365269029786643</v>
      </c>
      <c r="J7" s="2382">
        <f>SUM(J24:J35)</f>
        <v>3245504</v>
      </c>
      <c r="K7" s="17"/>
      <c r="L7" s="17"/>
      <c r="M7" s="17"/>
      <c r="N7" s="17"/>
      <c r="O7" s="482"/>
      <c r="P7" s="482"/>
      <c r="Q7" s="11"/>
      <c r="R7" s="11"/>
      <c r="S7" s="11"/>
    </row>
    <row r="8" spans="1:19" s="483" customFormat="1" ht="15" hidden="1" customHeight="1" thickBot="1">
      <c r="A8" s="1906" t="s">
        <v>454</v>
      </c>
      <c r="B8" s="2362">
        <f>SUM(B36:B47)</f>
        <v>555392</v>
      </c>
      <c r="C8" s="2362">
        <f t="shared" ref="C8:G8" si="4">SUM(C36:C47)</f>
        <v>1577382</v>
      </c>
      <c r="D8" s="2362">
        <f t="shared" si="4"/>
        <v>488320</v>
      </c>
      <c r="E8" s="2362">
        <f t="shared" si="4"/>
        <v>822680</v>
      </c>
      <c r="F8" s="2362">
        <f t="shared" si="4"/>
        <v>1353504</v>
      </c>
      <c r="G8" s="2362">
        <f t="shared" si="4"/>
        <v>375904</v>
      </c>
      <c r="H8" s="2383">
        <f t="shared" ref="H8" si="5">SUM(B8:G8)</f>
        <v>5173182</v>
      </c>
      <c r="I8" s="2384">
        <f t="shared" ref="I8" si="6">(H8/H7-1)*100</f>
        <v>-6.9199429915953843</v>
      </c>
      <c r="J8" s="2385">
        <f>SUM(J36:J47)</f>
        <v>3288608</v>
      </c>
      <c r="K8" s="17"/>
      <c r="L8" s="17"/>
      <c r="M8" s="17"/>
      <c r="N8" s="17"/>
      <c r="O8" s="482"/>
      <c r="P8" s="482"/>
      <c r="Q8" s="11"/>
      <c r="R8" s="11"/>
      <c r="S8" s="11"/>
    </row>
    <row r="9" spans="1:19" s="483" customFormat="1" ht="12" hidden="1" customHeight="1" thickTop="1">
      <c r="A9" s="1007" t="s">
        <v>323</v>
      </c>
      <c r="B9" s="2266">
        <v>51680</v>
      </c>
      <c r="C9" s="492">
        <v>114336</v>
      </c>
      <c r="D9" s="492">
        <v>43072</v>
      </c>
      <c r="E9" s="492">
        <v>81280</v>
      </c>
      <c r="F9" s="492">
        <v>121344</v>
      </c>
      <c r="G9" s="759">
        <v>25760</v>
      </c>
      <c r="H9" s="492">
        <f t="shared" ref="H9:H10" si="7">SUM(B9:G9)</f>
        <v>437472</v>
      </c>
      <c r="I9" s="493">
        <v>-3.8241947646235008</v>
      </c>
      <c r="J9" s="494">
        <v>226886</v>
      </c>
      <c r="K9" s="17"/>
      <c r="L9" s="17"/>
      <c r="M9" s="17"/>
      <c r="N9" s="17"/>
      <c r="O9" s="482"/>
      <c r="P9" s="482"/>
      <c r="Q9" s="11"/>
      <c r="R9" s="11"/>
      <c r="S9" s="11"/>
    </row>
    <row r="10" spans="1:19" s="483" customFormat="1" ht="12" hidden="1" customHeight="1">
      <c r="A10" s="1007">
        <v>2</v>
      </c>
      <c r="B10" s="1147">
        <v>58848</v>
      </c>
      <c r="C10" s="484">
        <v>119218</v>
      </c>
      <c r="D10" s="484">
        <v>41248</v>
      </c>
      <c r="E10" s="484">
        <v>78080</v>
      </c>
      <c r="F10" s="484">
        <v>130432</v>
      </c>
      <c r="G10" s="485">
        <v>34816</v>
      </c>
      <c r="H10" s="484">
        <f t="shared" si="7"/>
        <v>462642</v>
      </c>
      <c r="I10" s="486">
        <v>8.0227513647549884</v>
      </c>
      <c r="J10" s="487">
        <v>233312</v>
      </c>
      <c r="K10" s="17"/>
      <c r="L10" s="17"/>
      <c r="M10" s="17"/>
      <c r="N10" s="17"/>
      <c r="O10" s="482"/>
      <c r="P10" s="482"/>
      <c r="Q10" s="11"/>
      <c r="R10" s="11"/>
      <c r="S10" s="11"/>
    </row>
    <row r="11" spans="1:19" s="483" customFormat="1" ht="12" hidden="1" customHeight="1">
      <c r="A11" s="1007">
        <v>3</v>
      </c>
      <c r="B11" s="1147">
        <v>56864</v>
      </c>
      <c r="C11" s="484">
        <v>128935</v>
      </c>
      <c r="D11" s="484">
        <v>45648</v>
      </c>
      <c r="E11" s="484">
        <v>111328</v>
      </c>
      <c r="F11" s="484">
        <v>126336</v>
      </c>
      <c r="G11" s="485">
        <v>35040</v>
      </c>
      <c r="H11" s="484">
        <f t="shared" ref="H11:H35" si="8">SUM(B11:G11)</f>
        <v>504151</v>
      </c>
      <c r="I11" s="486">
        <v>-0.11332948964085654</v>
      </c>
      <c r="J11" s="487">
        <v>247456</v>
      </c>
      <c r="K11" s="17"/>
      <c r="L11" s="17"/>
      <c r="M11" s="17"/>
      <c r="N11" s="17"/>
      <c r="O11" s="482"/>
      <c r="P11" s="482"/>
      <c r="Q11" s="11"/>
      <c r="R11" s="11"/>
      <c r="S11" s="11"/>
    </row>
    <row r="12" spans="1:19" s="483" customFormat="1" ht="12" hidden="1" customHeight="1">
      <c r="A12" s="1006" t="s">
        <v>447</v>
      </c>
      <c r="B12" s="1148">
        <v>67328</v>
      </c>
      <c r="C12" s="478">
        <v>141971</v>
      </c>
      <c r="D12" s="478">
        <v>38928</v>
      </c>
      <c r="E12" s="478">
        <v>95936</v>
      </c>
      <c r="F12" s="478">
        <v>113984</v>
      </c>
      <c r="G12" s="479">
        <v>26976</v>
      </c>
      <c r="H12" s="478">
        <f t="shared" si="8"/>
        <v>485123</v>
      </c>
      <c r="I12" s="480">
        <v>1.6984577198907447</v>
      </c>
      <c r="J12" s="481">
        <v>244294</v>
      </c>
      <c r="K12" s="17"/>
      <c r="L12" s="17"/>
      <c r="M12" s="17"/>
      <c r="N12" s="17"/>
      <c r="O12" s="482"/>
      <c r="P12" s="482"/>
      <c r="Q12" s="11"/>
      <c r="R12" s="11"/>
      <c r="S12" s="11"/>
    </row>
    <row r="13" spans="1:19" s="483" customFormat="1" ht="12" hidden="1" customHeight="1">
      <c r="A13" s="1007">
        <v>5</v>
      </c>
      <c r="B13" s="1147">
        <v>47744</v>
      </c>
      <c r="C13" s="484">
        <v>120390</v>
      </c>
      <c r="D13" s="484">
        <v>33168</v>
      </c>
      <c r="E13" s="484">
        <v>92896</v>
      </c>
      <c r="F13" s="484">
        <v>113408</v>
      </c>
      <c r="G13" s="485">
        <v>37888</v>
      </c>
      <c r="H13" s="484">
        <f t="shared" si="8"/>
        <v>445494</v>
      </c>
      <c r="I13" s="486">
        <v>-2.1369793199801368</v>
      </c>
      <c r="J13" s="487">
        <v>259142</v>
      </c>
      <c r="K13" s="17"/>
      <c r="L13" s="17"/>
      <c r="M13" s="17"/>
      <c r="N13" s="17"/>
      <c r="O13" s="482"/>
      <c r="P13" s="482"/>
      <c r="Q13" s="11"/>
      <c r="R13" s="11"/>
      <c r="S13" s="11"/>
    </row>
    <row r="14" spans="1:19" s="483" customFormat="1" ht="12" hidden="1" customHeight="1">
      <c r="A14" s="1007">
        <v>6</v>
      </c>
      <c r="B14" s="1147">
        <v>51360</v>
      </c>
      <c r="C14" s="484">
        <v>105145</v>
      </c>
      <c r="D14" s="484">
        <v>42960</v>
      </c>
      <c r="E14" s="484">
        <v>106112</v>
      </c>
      <c r="F14" s="484">
        <v>146560</v>
      </c>
      <c r="G14" s="485">
        <v>44576</v>
      </c>
      <c r="H14" s="484">
        <f t="shared" si="8"/>
        <v>496713</v>
      </c>
      <c r="I14" s="486">
        <v>2.6775673887878382</v>
      </c>
      <c r="J14" s="487">
        <v>293446</v>
      </c>
      <c r="K14" s="17"/>
      <c r="L14" s="17"/>
      <c r="M14" s="17"/>
      <c r="N14" s="17"/>
      <c r="O14" s="482"/>
      <c r="P14" s="482"/>
      <c r="Q14" s="11"/>
      <c r="R14" s="11"/>
      <c r="S14" s="11"/>
    </row>
    <row r="15" spans="1:19" s="483" customFormat="1" ht="12" hidden="1" customHeight="1">
      <c r="A15" s="1006" t="s">
        <v>450</v>
      </c>
      <c r="B15" s="1148">
        <v>59552</v>
      </c>
      <c r="C15" s="478">
        <v>122489</v>
      </c>
      <c r="D15" s="478">
        <v>46352</v>
      </c>
      <c r="E15" s="478">
        <v>94080</v>
      </c>
      <c r="F15" s="478">
        <v>118752</v>
      </c>
      <c r="G15" s="479">
        <v>37824</v>
      </c>
      <c r="H15" s="478">
        <f t="shared" si="8"/>
        <v>479049</v>
      </c>
      <c r="I15" s="480">
        <v>-5.3608858421328121</v>
      </c>
      <c r="J15" s="481">
        <v>288224</v>
      </c>
      <c r="K15" s="17"/>
      <c r="L15" s="17"/>
      <c r="M15" s="17"/>
      <c r="N15" s="17"/>
      <c r="O15" s="482"/>
      <c r="P15" s="482"/>
      <c r="Q15" s="11"/>
      <c r="R15" s="11"/>
      <c r="S15" s="11"/>
    </row>
    <row r="16" spans="1:19" s="483" customFormat="1" ht="12" hidden="1" customHeight="1">
      <c r="A16" s="1007">
        <v>8</v>
      </c>
      <c r="B16" s="1147">
        <v>36448</v>
      </c>
      <c r="C16" s="484">
        <v>114618</v>
      </c>
      <c r="D16" s="484">
        <v>37280</v>
      </c>
      <c r="E16" s="484">
        <v>87488</v>
      </c>
      <c r="F16" s="484">
        <v>120576</v>
      </c>
      <c r="G16" s="485">
        <v>57888</v>
      </c>
      <c r="H16" s="484">
        <f t="shared" si="8"/>
        <v>454298</v>
      </c>
      <c r="I16" s="486">
        <v>-11.443748111616847</v>
      </c>
      <c r="J16" s="487">
        <v>271488</v>
      </c>
      <c r="K16" s="17"/>
      <c r="L16" s="17"/>
      <c r="M16" s="17"/>
      <c r="N16" s="17"/>
      <c r="O16" s="482"/>
      <c r="P16" s="482"/>
      <c r="Q16" s="11"/>
      <c r="R16" s="11"/>
      <c r="S16" s="11"/>
    </row>
    <row r="17" spans="1:19" s="483" customFormat="1" ht="12" hidden="1" customHeight="1">
      <c r="A17" s="1007">
        <v>9</v>
      </c>
      <c r="B17" s="1147">
        <v>28544</v>
      </c>
      <c r="C17" s="484">
        <v>118745</v>
      </c>
      <c r="D17" s="484">
        <v>41552</v>
      </c>
      <c r="E17" s="484">
        <v>80800</v>
      </c>
      <c r="F17" s="484">
        <v>120032</v>
      </c>
      <c r="G17" s="485">
        <v>38144</v>
      </c>
      <c r="H17" s="484">
        <f t="shared" si="8"/>
        <v>427817</v>
      </c>
      <c r="I17" s="486">
        <v>-15.618115151646638</v>
      </c>
      <c r="J17" s="487">
        <v>280064</v>
      </c>
      <c r="K17" s="17"/>
      <c r="L17" s="17"/>
      <c r="M17" s="17"/>
      <c r="N17" s="17"/>
      <c r="O17" s="482"/>
      <c r="P17" s="482"/>
      <c r="Q17" s="11"/>
      <c r="R17" s="11"/>
      <c r="S17" s="11"/>
    </row>
    <row r="18" spans="1:19" s="483" customFormat="1" ht="12" hidden="1" customHeight="1">
      <c r="A18" s="1006" t="s">
        <v>451</v>
      </c>
      <c r="B18" s="1148">
        <v>46560</v>
      </c>
      <c r="C18" s="478">
        <v>124992</v>
      </c>
      <c r="D18" s="478">
        <v>48336</v>
      </c>
      <c r="E18" s="478">
        <v>96320</v>
      </c>
      <c r="F18" s="478">
        <v>148672</v>
      </c>
      <c r="G18" s="479">
        <v>59488</v>
      </c>
      <c r="H18" s="478">
        <f t="shared" si="8"/>
        <v>524368</v>
      </c>
      <c r="I18" s="480">
        <v>1.8390014352329231</v>
      </c>
      <c r="J18" s="481">
        <v>310912</v>
      </c>
      <c r="K18" s="17"/>
      <c r="L18" s="17"/>
      <c r="M18" s="17"/>
      <c r="N18" s="17"/>
      <c r="O18" s="482"/>
      <c r="P18" s="482"/>
      <c r="Q18" s="11"/>
      <c r="R18" s="11"/>
      <c r="S18" s="11"/>
    </row>
    <row r="19" spans="1:19" s="483" customFormat="1" ht="12" hidden="1" customHeight="1">
      <c r="A19" s="1007">
        <v>11</v>
      </c>
      <c r="B19" s="1147">
        <v>52608</v>
      </c>
      <c r="C19" s="484">
        <v>112416</v>
      </c>
      <c r="D19" s="484">
        <v>34112</v>
      </c>
      <c r="E19" s="484">
        <v>91904</v>
      </c>
      <c r="F19" s="484">
        <v>131488</v>
      </c>
      <c r="G19" s="485">
        <v>51712</v>
      </c>
      <c r="H19" s="484">
        <f t="shared" si="8"/>
        <v>474240</v>
      </c>
      <c r="I19" s="486">
        <v>-14.586132493795322</v>
      </c>
      <c r="J19" s="487">
        <v>248448</v>
      </c>
      <c r="K19" s="17"/>
      <c r="L19" s="17"/>
      <c r="M19" s="17"/>
      <c r="N19" s="17"/>
      <c r="O19" s="482"/>
      <c r="P19" s="482"/>
      <c r="Q19" s="11"/>
      <c r="R19" s="11"/>
      <c r="S19" s="11"/>
    </row>
    <row r="20" spans="1:19" s="483" customFormat="1" ht="12" hidden="1" customHeight="1">
      <c r="A20" s="1007">
        <v>12</v>
      </c>
      <c r="B20" s="1147">
        <v>47136</v>
      </c>
      <c r="C20" s="484">
        <v>106022</v>
      </c>
      <c r="D20" s="484">
        <v>37472</v>
      </c>
      <c r="E20" s="484">
        <v>101154</v>
      </c>
      <c r="F20" s="484">
        <v>152480</v>
      </c>
      <c r="G20" s="485">
        <v>31776</v>
      </c>
      <c r="H20" s="484">
        <f t="shared" si="8"/>
        <v>476040</v>
      </c>
      <c r="I20" s="486">
        <v>3.4266992274066377</v>
      </c>
      <c r="J20" s="487">
        <v>232704</v>
      </c>
      <c r="K20" s="17"/>
      <c r="L20" s="17"/>
      <c r="M20" s="17"/>
      <c r="N20" s="17"/>
      <c r="O20" s="482"/>
      <c r="P20" s="482"/>
      <c r="Q20" s="11"/>
      <c r="R20" s="11"/>
      <c r="S20" s="11"/>
    </row>
    <row r="21" spans="1:19" ht="12" hidden="1" customHeight="1">
      <c r="A21" s="1006" t="s">
        <v>324</v>
      </c>
      <c r="B21" s="1148">
        <v>52640</v>
      </c>
      <c r="C21" s="478">
        <v>106669</v>
      </c>
      <c r="D21" s="478">
        <v>40752</v>
      </c>
      <c r="E21" s="478">
        <v>85218</v>
      </c>
      <c r="F21" s="478">
        <v>138592</v>
      </c>
      <c r="G21" s="479">
        <v>37280</v>
      </c>
      <c r="H21" s="478">
        <f t="shared" si="8"/>
        <v>461151</v>
      </c>
      <c r="I21" s="480">
        <f t="shared" ref="I21:I53" si="9">(H21/H9-1)*100</f>
        <v>5.412689269256088</v>
      </c>
      <c r="J21" s="481">
        <v>232224</v>
      </c>
      <c r="K21" s="16"/>
      <c r="L21" s="16"/>
      <c r="M21" s="16"/>
      <c r="N21" s="16"/>
      <c r="O21" s="400"/>
      <c r="P21" s="400"/>
      <c r="Q21" s="3"/>
      <c r="R21" s="3"/>
      <c r="S21" s="3"/>
    </row>
    <row r="22" spans="1:19" ht="12" hidden="1" customHeight="1">
      <c r="A22" s="1007">
        <v>2</v>
      </c>
      <c r="B22" s="1147">
        <v>52256</v>
      </c>
      <c r="C22" s="484">
        <v>119865</v>
      </c>
      <c r="D22" s="484">
        <v>37712</v>
      </c>
      <c r="E22" s="484">
        <v>89378</v>
      </c>
      <c r="F22" s="484">
        <v>126976</v>
      </c>
      <c r="G22" s="485">
        <v>33632</v>
      </c>
      <c r="H22" s="484">
        <f t="shared" si="8"/>
        <v>459819</v>
      </c>
      <c r="I22" s="486">
        <f t="shared" si="9"/>
        <v>-0.61019103323952661</v>
      </c>
      <c r="J22" s="487">
        <v>211776</v>
      </c>
      <c r="K22" s="16"/>
      <c r="L22" s="16"/>
      <c r="M22" s="16"/>
      <c r="N22" s="16"/>
      <c r="O22" s="400"/>
      <c r="P22" s="400"/>
      <c r="Q22" s="3"/>
      <c r="R22" s="3"/>
      <c r="S22" s="3"/>
    </row>
    <row r="23" spans="1:19" ht="12" hidden="1" customHeight="1">
      <c r="A23" s="1007">
        <v>3</v>
      </c>
      <c r="B23" s="1153">
        <v>61952</v>
      </c>
      <c r="C23" s="488">
        <v>122656</v>
      </c>
      <c r="D23" s="488">
        <v>42320</v>
      </c>
      <c r="E23" s="488">
        <v>78562</v>
      </c>
      <c r="F23" s="488">
        <v>161408</v>
      </c>
      <c r="G23" s="489">
        <v>41408</v>
      </c>
      <c r="H23" s="484">
        <f t="shared" si="8"/>
        <v>508306</v>
      </c>
      <c r="I23" s="490">
        <f t="shared" si="9"/>
        <v>0.82415784159903804</v>
      </c>
      <c r="J23" s="491">
        <v>262688</v>
      </c>
      <c r="K23" s="16"/>
      <c r="L23" s="16"/>
      <c r="M23" s="16"/>
      <c r="N23" s="16"/>
      <c r="O23" s="400"/>
      <c r="P23" s="400"/>
      <c r="Q23" s="3"/>
      <c r="R23" s="3"/>
      <c r="S23" s="3"/>
    </row>
    <row r="24" spans="1:19" ht="11.4" hidden="1" customHeight="1">
      <c r="A24" s="1006">
        <v>4</v>
      </c>
      <c r="B24" s="450">
        <v>66912</v>
      </c>
      <c r="C24" s="492">
        <v>134643</v>
      </c>
      <c r="D24" s="492">
        <v>42128</v>
      </c>
      <c r="E24" s="492">
        <v>86914</v>
      </c>
      <c r="F24" s="492">
        <v>143744</v>
      </c>
      <c r="G24" s="492">
        <v>32896</v>
      </c>
      <c r="H24" s="478">
        <f t="shared" si="8"/>
        <v>507237</v>
      </c>
      <c r="I24" s="493">
        <f>(H24/H12-1)*100</f>
        <v>4.5584315730237579</v>
      </c>
      <c r="J24" s="494">
        <v>240544</v>
      </c>
      <c r="K24" s="16"/>
      <c r="L24" s="16"/>
      <c r="M24" s="16"/>
      <c r="N24" s="16"/>
      <c r="O24" s="400"/>
      <c r="P24" s="400"/>
      <c r="Q24" s="3"/>
      <c r="R24" s="3"/>
      <c r="S24" s="3"/>
    </row>
    <row r="25" spans="1:19" ht="11.4" hidden="1" customHeight="1">
      <c r="A25" s="1007">
        <v>5</v>
      </c>
      <c r="B25" s="1147">
        <v>67488</v>
      </c>
      <c r="C25" s="484">
        <v>121990</v>
      </c>
      <c r="D25" s="484">
        <v>33568</v>
      </c>
      <c r="E25" s="484">
        <v>78850</v>
      </c>
      <c r="F25" s="484">
        <v>127936</v>
      </c>
      <c r="G25" s="484">
        <v>47840</v>
      </c>
      <c r="H25" s="484">
        <f t="shared" si="8"/>
        <v>477672</v>
      </c>
      <c r="I25" s="486">
        <f t="shared" si="9"/>
        <v>7.222992902261316</v>
      </c>
      <c r="J25" s="487">
        <v>242048</v>
      </c>
      <c r="K25" s="16"/>
      <c r="L25" s="16"/>
      <c r="M25" s="16"/>
      <c r="N25" s="16"/>
      <c r="O25" s="400"/>
      <c r="P25" s="400"/>
      <c r="Q25" s="3"/>
      <c r="R25" s="3"/>
      <c r="S25" s="3"/>
    </row>
    <row r="26" spans="1:19" ht="11.4" hidden="1" customHeight="1">
      <c r="A26" s="1007">
        <v>6</v>
      </c>
      <c r="B26" s="1147">
        <v>64096</v>
      </c>
      <c r="C26" s="484">
        <v>129556</v>
      </c>
      <c r="D26" s="484">
        <v>40512</v>
      </c>
      <c r="E26" s="484">
        <v>93314</v>
      </c>
      <c r="F26" s="484">
        <v>153920</v>
      </c>
      <c r="G26" s="484">
        <v>50976</v>
      </c>
      <c r="H26" s="484">
        <f t="shared" si="8"/>
        <v>532374</v>
      </c>
      <c r="I26" s="486">
        <f>(H26/H14-1)*100</f>
        <v>7.1793973582330306</v>
      </c>
      <c r="J26" s="487">
        <v>273952</v>
      </c>
      <c r="K26" s="16"/>
      <c r="L26" s="16"/>
      <c r="M26" s="16"/>
      <c r="N26" s="16"/>
      <c r="O26" s="400"/>
      <c r="P26" s="400"/>
      <c r="Q26" s="3"/>
      <c r="R26" s="3"/>
      <c r="S26" s="3"/>
    </row>
    <row r="27" spans="1:19" ht="11.4" hidden="1" customHeight="1">
      <c r="A27" s="1006">
        <v>7</v>
      </c>
      <c r="B27" s="1148">
        <v>56768</v>
      </c>
      <c r="C27" s="478">
        <v>141063</v>
      </c>
      <c r="D27" s="478">
        <v>37264</v>
      </c>
      <c r="E27" s="478">
        <v>88258</v>
      </c>
      <c r="F27" s="478">
        <v>124544</v>
      </c>
      <c r="G27" s="478">
        <v>40800</v>
      </c>
      <c r="H27" s="478">
        <f t="shared" si="8"/>
        <v>488697</v>
      </c>
      <c r="I27" s="480">
        <f t="shared" si="9"/>
        <v>2.0139902181196545</v>
      </c>
      <c r="J27" s="481">
        <v>305088</v>
      </c>
      <c r="K27" s="16"/>
      <c r="L27" s="16"/>
      <c r="M27" s="16"/>
      <c r="N27" s="16"/>
      <c r="O27" s="400"/>
      <c r="P27" s="400"/>
      <c r="Q27" s="3"/>
      <c r="R27" s="3"/>
      <c r="S27" s="3"/>
    </row>
    <row r="28" spans="1:19" ht="11.4" hidden="1" customHeight="1">
      <c r="A28" s="1007">
        <v>8</v>
      </c>
      <c r="B28" s="1147">
        <v>38016</v>
      </c>
      <c r="C28" s="484">
        <v>115513</v>
      </c>
      <c r="D28" s="484">
        <v>40560</v>
      </c>
      <c r="E28" s="484">
        <v>77282</v>
      </c>
      <c r="F28" s="484">
        <v>101184</v>
      </c>
      <c r="G28" s="484">
        <v>23712</v>
      </c>
      <c r="H28" s="484">
        <f t="shared" si="8"/>
        <v>396267</v>
      </c>
      <c r="I28" s="486">
        <f t="shared" si="9"/>
        <v>-12.773774042588782</v>
      </c>
      <c r="J28" s="487">
        <v>230400</v>
      </c>
      <c r="K28" s="16"/>
      <c r="L28" s="16"/>
      <c r="M28" s="16"/>
      <c r="N28" s="16"/>
      <c r="O28" s="400"/>
      <c r="P28" s="400"/>
      <c r="Q28" s="3"/>
      <c r="R28" s="3"/>
      <c r="S28" s="3"/>
    </row>
    <row r="29" spans="1:19" ht="11.4" hidden="1" customHeight="1">
      <c r="A29" s="1007">
        <v>9</v>
      </c>
      <c r="B29" s="1147">
        <v>57856</v>
      </c>
      <c r="C29" s="484">
        <v>105049</v>
      </c>
      <c r="D29" s="484">
        <v>42224</v>
      </c>
      <c r="E29" s="484">
        <v>72802</v>
      </c>
      <c r="F29" s="484">
        <v>117056</v>
      </c>
      <c r="G29" s="484">
        <v>41440</v>
      </c>
      <c r="H29" s="484">
        <f t="shared" si="8"/>
        <v>436427</v>
      </c>
      <c r="I29" s="486">
        <f t="shared" si="9"/>
        <v>2.0125427460806922</v>
      </c>
      <c r="J29" s="487">
        <v>304512</v>
      </c>
      <c r="K29" s="16"/>
      <c r="L29" s="16"/>
      <c r="M29" s="16"/>
      <c r="N29" s="16"/>
      <c r="O29" s="400"/>
      <c r="P29" s="400"/>
      <c r="Q29" s="3"/>
      <c r="R29" s="3"/>
      <c r="S29" s="3"/>
    </row>
    <row r="30" spans="1:19" ht="19.2" customHeight="1">
      <c r="A30" s="1006">
        <v>10</v>
      </c>
      <c r="B30" s="1148">
        <v>64640</v>
      </c>
      <c r="C30" s="478">
        <v>161126</v>
      </c>
      <c r="D30" s="478">
        <v>35664</v>
      </c>
      <c r="E30" s="478">
        <v>72962</v>
      </c>
      <c r="F30" s="478">
        <v>117216</v>
      </c>
      <c r="G30" s="478">
        <v>31616</v>
      </c>
      <c r="H30" s="478">
        <f t="shared" si="8"/>
        <v>483224</v>
      </c>
      <c r="I30" s="480">
        <f t="shared" si="9"/>
        <v>-7.8463979495316245</v>
      </c>
      <c r="J30" s="481">
        <v>251264</v>
      </c>
      <c r="K30" s="16"/>
      <c r="L30" s="16"/>
      <c r="M30" s="16"/>
      <c r="N30" s="16"/>
      <c r="O30" s="400"/>
      <c r="P30" s="400"/>
      <c r="Q30" s="3"/>
      <c r="R30" s="3"/>
      <c r="S30" s="3"/>
    </row>
    <row r="31" spans="1:19" ht="19.2" customHeight="1">
      <c r="A31" s="1007">
        <v>11</v>
      </c>
      <c r="B31" s="1147">
        <v>59872</v>
      </c>
      <c r="C31" s="484">
        <v>124698</v>
      </c>
      <c r="D31" s="484">
        <v>39632</v>
      </c>
      <c r="E31" s="484">
        <v>87522</v>
      </c>
      <c r="F31" s="484">
        <v>126656</v>
      </c>
      <c r="G31" s="484">
        <v>34048</v>
      </c>
      <c r="H31" s="484">
        <f t="shared" si="8"/>
        <v>472428</v>
      </c>
      <c r="I31" s="486">
        <f t="shared" si="9"/>
        <v>-0.38208502024291713</v>
      </c>
      <c r="J31" s="487">
        <v>266656</v>
      </c>
      <c r="K31" s="16"/>
      <c r="L31" s="16"/>
      <c r="M31" s="16"/>
      <c r="N31" s="16"/>
      <c r="O31" s="400"/>
      <c r="P31" s="400"/>
      <c r="Q31" s="3"/>
      <c r="R31" s="3"/>
      <c r="S31" s="3"/>
    </row>
    <row r="32" spans="1:19" ht="19.2" customHeight="1">
      <c r="A32" s="1007">
        <v>12</v>
      </c>
      <c r="B32" s="1147">
        <v>54816</v>
      </c>
      <c r="C32" s="484">
        <v>144870</v>
      </c>
      <c r="D32" s="484">
        <v>34720</v>
      </c>
      <c r="E32" s="484">
        <v>69506</v>
      </c>
      <c r="F32" s="484">
        <v>134432</v>
      </c>
      <c r="G32" s="484">
        <v>41568</v>
      </c>
      <c r="H32" s="484">
        <f t="shared" si="8"/>
        <v>479912</v>
      </c>
      <c r="I32" s="486">
        <f t="shared" si="9"/>
        <v>0.81337702714057158</v>
      </c>
      <c r="J32" s="487">
        <v>257280</v>
      </c>
      <c r="K32" s="16"/>
      <c r="L32" s="16"/>
      <c r="M32" s="16"/>
      <c r="N32" s="16"/>
      <c r="O32" s="400"/>
      <c r="P32" s="400"/>
      <c r="Q32" s="3"/>
      <c r="R32" s="3"/>
      <c r="S32" s="3"/>
    </row>
    <row r="33" spans="1:19" ht="19.2" customHeight="1">
      <c r="A33" s="1006" t="s">
        <v>445</v>
      </c>
      <c r="B33" s="1148">
        <v>47072</v>
      </c>
      <c r="C33" s="478">
        <v>131360</v>
      </c>
      <c r="D33" s="478">
        <v>35152</v>
      </c>
      <c r="E33" s="478">
        <v>68418</v>
      </c>
      <c r="F33" s="478">
        <v>109248</v>
      </c>
      <c r="G33" s="478">
        <v>28448</v>
      </c>
      <c r="H33" s="478">
        <f t="shared" si="8"/>
        <v>419698</v>
      </c>
      <c r="I33" s="480">
        <f t="shared" si="9"/>
        <v>-8.989029623702427</v>
      </c>
      <c r="J33" s="481">
        <v>230560</v>
      </c>
      <c r="K33" s="16"/>
      <c r="L33" s="16"/>
      <c r="M33" s="16"/>
      <c r="N33" s="16"/>
      <c r="O33" s="400"/>
      <c r="P33" s="400"/>
      <c r="Q33" s="3"/>
      <c r="R33" s="3"/>
      <c r="S33" s="3"/>
    </row>
    <row r="34" spans="1:19" ht="19.2" customHeight="1">
      <c r="A34" s="1007">
        <v>2</v>
      </c>
      <c r="B34" s="1147">
        <v>42112</v>
      </c>
      <c r="C34" s="484">
        <v>109914</v>
      </c>
      <c r="D34" s="484">
        <v>21456</v>
      </c>
      <c r="E34" s="484">
        <v>64642</v>
      </c>
      <c r="F34" s="484">
        <v>104160</v>
      </c>
      <c r="G34" s="484">
        <v>40544</v>
      </c>
      <c r="H34" s="484">
        <f t="shared" si="8"/>
        <v>382828</v>
      </c>
      <c r="I34" s="486">
        <f t="shared" si="9"/>
        <v>-16.743762219482015</v>
      </c>
      <c r="J34" s="487">
        <v>303232</v>
      </c>
      <c r="K34" s="16"/>
      <c r="L34" s="16"/>
      <c r="M34" s="16"/>
      <c r="N34" s="16"/>
      <c r="O34" s="400"/>
      <c r="P34" s="400"/>
      <c r="Q34" s="3"/>
      <c r="R34" s="3"/>
      <c r="S34" s="3"/>
    </row>
    <row r="35" spans="1:19" ht="19.2" customHeight="1">
      <c r="A35" s="1007">
        <v>3</v>
      </c>
      <c r="B35" s="1147">
        <v>61184</v>
      </c>
      <c r="C35" s="484">
        <v>127539</v>
      </c>
      <c r="D35" s="484">
        <v>36288</v>
      </c>
      <c r="E35" s="484">
        <v>83906</v>
      </c>
      <c r="F35" s="484">
        <v>142528</v>
      </c>
      <c r="G35" s="484">
        <v>29568</v>
      </c>
      <c r="H35" s="484">
        <f t="shared" si="8"/>
        <v>481013</v>
      </c>
      <c r="I35" s="486">
        <f t="shared" si="9"/>
        <v>-5.369403469563605</v>
      </c>
      <c r="J35" s="487">
        <v>339968</v>
      </c>
      <c r="K35" s="16"/>
      <c r="L35" s="16"/>
      <c r="M35" s="16"/>
      <c r="N35" s="16"/>
      <c r="O35" s="400"/>
      <c r="P35" s="400"/>
      <c r="Q35" s="3"/>
      <c r="R35" s="3"/>
      <c r="S35" s="3"/>
    </row>
    <row r="36" spans="1:19" ht="19.2" customHeight="1">
      <c r="A36" s="1006">
        <v>4</v>
      </c>
      <c r="B36" s="1148">
        <v>54176</v>
      </c>
      <c r="C36" s="478">
        <v>125299</v>
      </c>
      <c r="D36" s="478">
        <v>37232</v>
      </c>
      <c r="E36" s="478">
        <v>92162</v>
      </c>
      <c r="F36" s="478">
        <v>120352</v>
      </c>
      <c r="G36" s="478">
        <v>33952</v>
      </c>
      <c r="H36" s="478">
        <v>463173</v>
      </c>
      <c r="I36" s="480">
        <f t="shared" si="9"/>
        <v>-8.6870634437156582</v>
      </c>
      <c r="J36" s="481">
        <v>302560</v>
      </c>
      <c r="K36" s="16"/>
      <c r="L36" s="16"/>
      <c r="M36" s="16"/>
      <c r="N36" s="16"/>
      <c r="O36" s="400"/>
      <c r="P36" s="400"/>
      <c r="Q36" s="3"/>
      <c r="R36" s="3"/>
      <c r="S36" s="3"/>
    </row>
    <row r="37" spans="1:19" ht="19.2" customHeight="1">
      <c r="A37" s="1007">
        <v>5</v>
      </c>
      <c r="B37" s="1147">
        <v>49376</v>
      </c>
      <c r="C37" s="484">
        <v>112672</v>
      </c>
      <c r="D37" s="484">
        <v>40000</v>
      </c>
      <c r="E37" s="484">
        <v>73826</v>
      </c>
      <c r="F37" s="484">
        <v>96672</v>
      </c>
      <c r="G37" s="484">
        <v>30688</v>
      </c>
      <c r="H37" s="484">
        <v>403234</v>
      </c>
      <c r="I37" s="486">
        <f t="shared" si="9"/>
        <v>-15.583496625299365</v>
      </c>
      <c r="J37" s="487">
        <v>271328</v>
      </c>
      <c r="K37" s="16"/>
      <c r="L37" s="16"/>
      <c r="M37" s="16"/>
      <c r="N37" s="16"/>
      <c r="O37" s="400"/>
      <c r="P37" s="400"/>
      <c r="Q37" s="3"/>
      <c r="R37" s="3"/>
      <c r="S37" s="3"/>
    </row>
    <row r="38" spans="1:19" ht="19.2" customHeight="1">
      <c r="A38" s="1007">
        <v>6</v>
      </c>
      <c r="B38" s="1147">
        <v>44480</v>
      </c>
      <c r="C38" s="484">
        <v>119891</v>
      </c>
      <c r="D38" s="484">
        <v>44048</v>
      </c>
      <c r="E38" s="484">
        <v>70274</v>
      </c>
      <c r="F38" s="484">
        <v>113696</v>
      </c>
      <c r="G38" s="484">
        <v>45600</v>
      </c>
      <c r="H38" s="484">
        <v>437989</v>
      </c>
      <c r="I38" s="486">
        <f t="shared" si="9"/>
        <v>-17.729077678474159</v>
      </c>
      <c r="J38" s="487">
        <v>315296</v>
      </c>
      <c r="K38" s="16"/>
      <c r="L38" s="16"/>
      <c r="M38" s="16"/>
      <c r="N38" s="16"/>
      <c r="O38" s="400"/>
      <c r="P38" s="400"/>
      <c r="Q38" s="3"/>
      <c r="R38" s="3"/>
      <c r="S38" s="3"/>
    </row>
    <row r="39" spans="1:19" ht="19.2" customHeight="1">
      <c r="A39" s="1006">
        <v>7</v>
      </c>
      <c r="B39" s="1148">
        <v>44000</v>
      </c>
      <c r="C39" s="478">
        <v>121120</v>
      </c>
      <c r="D39" s="478">
        <v>50976</v>
      </c>
      <c r="E39" s="478">
        <v>54402</v>
      </c>
      <c r="F39" s="478">
        <v>116576</v>
      </c>
      <c r="G39" s="478">
        <v>27328</v>
      </c>
      <c r="H39" s="478">
        <v>414402</v>
      </c>
      <c r="I39" s="480">
        <f t="shared" si="9"/>
        <v>-15.202671594055218</v>
      </c>
      <c r="J39" s="481">
        <v>234336</v>
      </c>
      <c r="K39" s="16"/>
      <c r="L39" s="16"/>
      <c r="M39" s="16"/>
      <c r="N39" s="16"/>
      <c r="O39" s="400"/>
      <c r="P39" s="400"/>
      <c r="Q39" s="3"/>
      <c r="R39" s="3"/>
      <c r="S39" s="3"/>
    </row>
    <row r="40" spans="1:19" ht="19.2" customHeight="1">
      <c r="A40" s="1007">
        <v>8</v>
      </c>
      <c r="B40" s="1147">
        <v>40576</v>
      </c>
      <c r="C40" s="484">
        <v>132141</v>
      </c>
      <c r="D40" s="484">
        <v>34640</v>
      </c>
      <c r="E40" s="484">
        <v>73826</v>
      </c>
      <c r="F40" s="484">
        <v>105440</v>
      </c>
      <c r="G40" s="484">
        <v>30880</v>
      </c>
      <c r="H40" s="484">
        <v>417503</v>
      </c>
      <c r="I40" s="486">
        <f t="shared" si="9"/>
        <v>5.3590129887171933</v>
      </c>
      <c r="J40" s="487">
        <v>317056</v>
      </c>
      <c r="K40" s="16"/>
      <c r="L40" s="16"/>
      <c r="M40" s="16"/>
      <c r="N40" s="16"/>
      <c r="O40" s="400"/>
      <c r="P40" s="400"/>
      <c r="Q40" s="3"/>
      <c r="R40" s="3"/>
      <c r="S40" s="3"/>
    </row>
    <row r="41" spans="1:19" ht="19.2" customHeight="1">
      <c r="A41" s="1007">
        <v>9</v>
      </c>
      <c r="B41" s="1147">
        <v>47648</v>
      </c>
      <c r="C41" s="484">
        <v>139142</v>
      </c>
      <c r="D41" s="484">
        <v>36064</v>
      </c>
      <c r="E41" s="484">
        <v>55650</v>
      </c>
      <c r="F41" s="484">
        <v>101568</v>
      </c>
      <c r="G41" s="484">
        <v>28000</v>
      </c>
      <c r="H41" s="484">
        <v>408072</v>
      </c>
      <c r="I41" s="486">
        <f t="shared" si="9"/>
        <v>-6.4970774035520211</v>
      </c>
      <c r="J41" s="487">
        <v>236160</v>
      </c>
      <c r="K41" s="16"/>
      <c r="L41" s="16"/>
      <c r="M41" s="16"/>
      <c r="N41" s="16"/>
      <c r="O41" s="400"/>
      <c r="P41" s="400"/>
      <c r="Q41" s="3"/>
      <c r="R41" s="3"/>
      <c r="S41" s="3"/>
    </row>
    <row r="42" spans="1:19" ht="19.2" customHeight="1">
      <c r="A42" s="1006">
        <v>10</v>
      </c>
      <c r="B42" s="1148">
        <v>55392</v>
      </c>
      <c r="C42" s="478">
        <v>155494</v>
      </c>
      <c r="D42" s="478">
        <v>40480</v>
      </c>
      <c r="E42" s="478">
        <v>74818</v>
      </c>
      <c r="F42" s="478">
        <v>123968</v>
      </c>
      <c r="G42" s="478">
        <v>31392</v>
      </c>
      <c r="H42" s="478">
        <v>481544</v>
      </c>
      <c r="I42" s="480">
        <f t="shared" si="9"/>
        <v>-0.34766485108355116</v>
      </c>
      <c r="J42" s="481">
        <v>311328</v>
      </c>
      <c r="K42" s="16"/>
      <c r="L42" s="16"/>
      <c r="M42" s="16"/>
      <c r="N42" s="16"/>
      <c r="O42" s="400"/>
      <c r="P42" s="400"/>
      <c r="Q42" s="3"/>
      <c r="R42" s="3"/>
      <c r="S42" s="3"/>
    </row>
    <row r="43" spans="1:19" ht="19.2" customHeight="1">
      <c r="A43" s="1007">
        <v>11</v>
      </c>
      <c r="B43" s="1147">
        <v>48608</v>
      </c>
      <c r="C43" s="484">
        <v>149248</v>
      </c>
      <c r="D43" s="484">
        <v>44416</v>
      </c>
      <c r="E43" s="484">
        <v>75170</v>
      </c>
      <c r="F43" s="484">
        <v>128832</v>
      </c>
      <c r="G43" s="484">
        <v>34944</v>
      </c>
      <c r="H43" s="484">
        <v>481218</v>
      </c>
      <c r="I43" s="486">
        <f t="shared" si="9"/>
        <v>1.8606009804668755</v>
      </c>
      <c r="J43" s="487">
        <v>265152</v>
      </c>
      <c r="K43" s="16"/>
      <c r="L43" s="16"/>
      <c r="M43" s="16"/>
      <c r="N43" s="16"/>
      <c r="O43" s="400"/>
      <c r="P43" s="400"/>
      <c r="Q43" s="3"/>
      <c r="R43" s="3"/>
      <c r="S43" s="3"/>
    </row>
    <row r="44" spans="1:19" ht="19.2" customHeight="1">
      <c r="A44" s="1007">
        <v>12</v>
      </c>
      <c r="B44" s="1147">
        <v>38208</v>
      </c>
      <c r="C44" s="484">
        <v>133242</v>
      </c>
      <c r="D44" s="484">
        <v>45776</v>
      </c>
      <c r="E44" s="484">
        <v>64898</v>
      </c>
      <c r="F44" s="484">
        <v>108000</v>
      </c>
      <c r="G44" s="484">
        <v>25536</v>
      </c>
      <c r="H44" s="484">
        <v>415660</v>
      </c>
      <c r="I44" s="486">
        <f t="shared" si="9"/>
        <v>-13.388287852773006</v>
      </c>
      <c r="J44" s="487">
        <v>255392</v>
      </c>
      <c r="K44" s="16"/>
      <c r="L44" s="16"/>
      <c r="M44" s="16"/>
      <c r="N44" s="16"/>
      <c r="O44" s="400"/>
      <c r="P44" s="400"/>
      <c r="Q44" s="3"/>
      <c r="R44" s="3"/>
      <c r="S44" s="3"/>
    </row>
    <row r="45" spans="1:19" ht="19.2" customHeight="1">
      <c r="A45" s="1006" t="s">
        <v>457</v>
      </c>
      <c r="B45" s="1148">
        <v>43808</v>
      </c>
      <c r="C45" s="478">
        <v>127642</v>
      </c>
      <c r="D45" s="478">
        <v>39248</v>
      </c>
      <c r="E45" s="478">
        <v>64162</v>
      </c>
      <c r="F45" s="478">
        <v>105088</v>
      </c>
      <c r="G45" s="478">
        <v>27456</v>
      </c>
      <c r="H45" s="478">
        <v>407404</v>
      </c>
      <c r="I45" s="480">
        <f t="shared" si="9"/>
        <v>-2.9292491267530418</v>
      </c>
      <c r="J45" s="481">
        <v>246464</v>
      </c>
      <c r="K45" s="16"/>
      <c r="L45" s="16"/>
      <c r="M45" s="16"/>
      <c r="N45" s="16"/>
      <c r="O45" s="400"/>
      <c r="P45" s="400"/>
      <c r="Q45" s="3"/>
      <c r="R45" s="3"/>
      <c r="S45" s="3"/>
    </row>
    <row r="46" spans="1:19" ht="19.2" customHeight="1">
      <c r="A46" s="1007">
        <v>2</v>
      </c>
      <c r="B46" s="1147">
        <v>39936</v>
      </c>
      <c r="C46" s="484">
        <v>136704</v>
      </c>
      <c r="D46" s="484">
        <v>39824</v>
      </c>
      <c r="E46" s="484">
        <v>61698</v>
      </c>
      <c r="F46" s="484">
        <v>105408</v>
      </c>
      <c r="G46" s="484">
        <v>26560</v>
      </c>
      <c r="H46" s="484">
        <v>410130</v>
      </c>
      <c r="I46" s="486">
        <f t="shared" si="9"/>
        <v>7.1316622608586622</v>
      </c>
      <c r="J46" s="487">
        <v>270272</v>
      </c>
      <c r="K46" s="16"/>
      <c r="L46" s="16"/>
      <c r="M46" s="16"/>
      <c r="N46" s="16"/>
      <c r="O46" s="400"/>
      <c r="P46" s="400"/>
      <c r="Q46" s="3"/>
      <c r="R46" s="3"/>
      <c r="S46" s="3"/>
    </row>
    <row r="47" spans="1:19" ht="19.2" customHeight="1">
      <c r="A47" s="1007">
        <v>3</v>
      </c>
      <c r="B47" s="1147">
        <v>49184</v>
      </c>
      <c r="C47" s="484">
        <v>124787</v>
      </c>
      <c r="D47" s="484">
        <v>35616</v>
      </c>
      <c r="E47" s="484">
        <v>61794</v>
      </c>
      <c r="F47" s="484">
        <v>127904</v>
      </c>
      <c r="G47" s="484">
        <v>33568</v>
      </c>
      <c r="H47" s="484">
        <v>432853</v>
      </c>
      <c r="I47" s="486">
        <f t="shared" si="9"/>
        <v>-10.012203412381782</v>
      </c>
      <c r="J47" s="487">
        <v>263264</v>
      </c>
      <c r="K47" s="16"/>
      <c r="L47" s="16"/>
      <c r="M47" s="16"/>
      <c r="N47" s="16"/>
      <c r="O47" s="400"/>
      <c r="P47" s="400"/>
      <c r="Q47" s="3"/>
      <c r="R47" s="3"/>
      <c r="S47" s="3"/>
    </row>
    <row r="48" spans="1:19" ht="19.2" customHeight="1">
      <c r="A48" s="1006">
        <v>4</v>
      </c>
      <c r="B48" s="1148">
        <v>39936</v>
      </c>
      <c r="C48" s="478">
        <v>120185</v>
      </c>
      <c r="D48" s="478">
        <v>32896</v>
      </c>
      <c r="E48" s="478">
        <v>58850</v>
      </c>
      <c r="F48" s="478">
        <v>124224</v>
      </c>
      <c r="G48" s="478">
        <v>32800</v>
      </c>
      <c r="H48" s="478">
        <v>408891</v>
      </c>
      <c r="I48" s="480">
        <f t="shared" si="9"/>
        <v>-11.71959505411585</v>
      </c>
      <c r="J48" s="481">
        <v>239680</v>
      </c>
      <c r="K48" s="16"/>
      <c r="L48" s="16"/>
      <c r="M48" s="16"/>
      <c r="N48" s="16"/>
      <c r="O48" s="400"/>
      <c r="P48" s="400"/>
      <c r="Q48" s="3"/>
      <c r="R48" s="3"/>
      <c r="S48" s="3"/>
    </row>
    <row r="49" spans="1:19" ht="19.2" customHeight="1">
      <c r="A49" s="1007">
        <v>5</v>
      </c>
      <c r="B49" s="1147">
        <v>23488</v>
      </c>
      <c r="C49" s="484">
        <v>119449</v>
      </c>
      <c r="D49" s="484">
        <v>32960</v>
      </c>
      <c r="E49" s="484">
        <v>55138</v>
      </c>
      <c r="F49" s="484">
        <v>120640</v>
      </c>
      <c r="G49" s="484">
        <v>28192</v>
      </c>
      <c r="H49" s="484">
        <v>379867</v>
      </c>
      <c r="I49" s="486">
        <f t="shared" si="9"/>
        <v>-5.7948982476676125</v>
      </c>
      <c r="J49" s="487">
        <v>287392</v>
      </c>
      <c r="K49" s="16"/>
      <c r="L49" s="16"/>
      <c r="M49" s="16"/>
      <c r="N49" s="16"/>
      <c r="O49" s="400"/>
      <c r="P49" s="400"/>
      <c r="Q49" s="3"/>
      <c r="R49" s="3"/>
      <c r="S49" s="3"/>
    </row>
    <row r="50" spans="1:19" ht="19.2" customHeight="1">
      <c r="A50" s="1007">
        <v>6</v>
      </c>
      <c r="B50" s="1147">
        <v>41408</v>
      </c>
      <c r="C50" s="484">
        <v>104019</v>
      </c>
      <c r="D50" s="484">
        <v>45072</v>
      </c>
      <c r="E50" s="484">
        <v>62690</v>
      </c>
      <c r="F50" s="484">
        <v>119296</v>
      </c>
      <c r="G50" s="484">
        <v>33376</v>
      </c>
      <c r="H50" s="484">
        <v>405861</v>
      </c>
      <c r="I50" s="486">
        <f t="shared" si="9"/>
        <v>-7.335344038320601</v>
      </c>
      <c r="J50" s="487">
        <v>307616</v>
      </c>
      <c r="K50" s="16"/>
      <c r="L50" s="16"/>
      <c r="M50" s="16"/>
      <c r="N50" s="16"/>
      <c r="O50" s="400"/>
      <c r="P50" s="400"/>
      <c r="Q50" s="3"/>
      <c r="R50" s="3"/>
      <c r="S50" s="3"/>
    </row>
    <row r="51" spans="1:19" ht="19.2" customHeight="1">
      <c r="A51" s="1006">
        <v>7</v>
      </c>
      <c r="B51" s="1148">
        <v>39808</v>
      </c>
      <c r="C51" s="478">
        <v>107974</v>
      </c>
      <c r="D51" s="478">
        <v>35120</v>
      </c>
      <c r="E51" s="478">
        <v>66882</v>
      </c>
      <c r="F51" s="478">
        <v>114624</v>
      </c>
      <c r="G51" s="478">
        <v>35104</v>
      </c>
      <c r="H51" s="478">
        <v>399512</v>
      </c>
      <c r="I51" s="480">
        <f t="shared" si="9"/>
        <v>-3.5931293767887174</v>
      </c>
      <c r="J51" s="481">
        <v>260512</v>
      </c>
      <c r="K51" s="16"/>
      <c r="L51" s="16"/>
      <c r="M51" s="16"/>
      <c r="N51" s="16"/>
      <c r="O51" s="400"/>
      <c r="P51" s="400"/>
      <c r="Q51" s="3"/>
      <c r="R51" s="3"/>
      <c r="S51" s="3"/>
    </row>
    <row r="52" spans="1:19" ht="19.2" customHeight="1">
      <c r="A52" s="1007">
        <v>8</v>
      </c>
      <c r="B52" s="1147">
        <v>31776</v>
      </c>
      <c r="C52" s="484">
        <v>104057</v>
      </c>
      <c r="D52" s="484">
        <v>38576</v>
      </c>
      <c r="E52" s="484">
        <v>66082</v>
      </c>
      <c r="F52" s="484">
        <v>118592</v>
      </c>
      <c r="G52" s="484">
        <v>31840</v>
      </c>
      <c r="H52" s="484">
        <v>390923</v>
      </c>
      <c r="I52" s="486">
        <f t="shared" si="9"/>
        <v>-6.3664213191282464</v>
      </c>
      <c r="J52" s="487">
        <v>252224</v>
      </c>
      <c r="K52" s="16"/>
      <c r="L52" s="16"/>
      <c r="M52" s="16"/>
      <c r="N52" s="16"/>
      <c r="O52" s="400"/>
      <c r="P52" s="400"/>
      <c r="Q52" s="3"/>
      <c r="R52" s="3"/>
      <c r="S52" s="3"/>
    </row>
    <row r="53" spans="1:19" ht="19.2" customHeight="1" thickBot="1">
      <c r="A53" s="1007">
        <v>9</v>
      </c>
      <c r="B53" s="1147">
        <v>48448</v>
      </c>
      <c r="C53" s="484">
        <v>125331</v>
      </c>
      <c r="D53" s="484">
        <v>40544</v>
      </c>
      <c r="E53" s="484">
        <v>73794</v>
      </c>
      <c r="F53" s="484">
        <v>147552</v>
      </c>
      <c r="G53" s="484">
        <v>36544</v>
      </c>
      <c r="H53" s="484">
        <v>472213</v>
      </c>
      <c r="I53" s="486">
        <f t="shared" si="9"/>
        <v>15.718059558117204</v>
      </c>
      <c r="J53" s="487">
        <v>254720</v>
      </c>
      <c r="K53" s="16"/>
      <c r="L53" s="16"/>
      <c r="M53" s="16"/>
      <c r="N53" s="16"/>
      <c r="O53" s="400"/>
      <c r="P53" s="400"/>
      <c r="Q53" s="3"/>
      <c r="R53" s="3"/>
      <c r="S53" s="3"/>
    </row>
    <row r="54" spans="1:19" ht="16.2">
      <c r="A54" s="2800" t="s">
        <v>391</v>
      </c>
      <c r="B54" s="1154" t="s">
        <v>180</v>
      </c>
      <c r="C54" s="495"/>
      <c r="D54" s="495"/>
      <c r="E54" s="495"/>
      <c r="F54" s="495"/>
      <c r="G54" s="495"/>
      <c r="H54" s="495"/>
      <c r="I54" s="495"/>
      <c r="J54" s="496"/>
      <c r="K54" s="20"/>
      <c r="L54" s="19"/>
      <c r="S54" s="3"/>
    </row>
    <row r="55" spans="1:19" ht="13.2">
      <c r="A55" s="2801"/>
      <c r="B55" s="20" t="s">
        <v>181</v>
      </c>
      <c r="C55" s="317"/>
      <c r="D55" s="317"/>
      <c r="E55" s="317"/>
      <c r="F55" s="317"/>
      <c r="G55" s="317"/>
      <c r="H55" s="317"/>
      <c r="I55" s="317"/>
      <c r="J55" s="318"/>
      <c r="K55" s="20"/>
      <c r="L55" s="19"/>
    </row>
    <row r="56" spans="1:19" ht="13.8" thickBot="1">
      <c r="A56" s="2802"/>
      <c r="B56" s="497" t="s">
        <v>182</v>
      </c>
      <c r="C56" s="497"/>
      <c r="D56" s="497"/>
      <c r="E56" s="497"/>
      <c r="F56" s="497"/>
      <c r="G56" s="497"/>
      <c r="H56" s="497"/>
      <c r="I56" s="497"/>
      <c r="J56" s="498"/>
      <c r="K56" s="20"/>
      <c r="L56" s="19"/>
    </row>
    <row r="57" spans="1:19" ht="13.2">
      <c r="H57" s="19"/>
      <c r="I57" s="19"/>
      <c r="J57" s="19"/>
      <c r="K57" s="20"/>
      <c r="L57" s="19"/>
    </row>
    <row r="58" spans="1:19" ht="13.2">
      <c r="H58" s="19"/>
      <c r="I58" s="19"/>
      <c r="J58" s="19"/>
      <c r="K58" s="20"/>
      <c r="L58" s="19"/>
    </row>
    <row r="59" spans="1:19" ht="13.2">
      <c r="H59" s="19"/>
      <c r="I59" s="19"/>
      <c r="J59" s="19"/>
    </row>
    <row r="66" spans="6:6" ht="13.2"/>
    <row r="67" spans="6:6" ht="13.2"/>
    <row r="71" spans="6:6" ht="13.2">
      <c r="F71" s="483"/>
    </row>
    <row r="72" spans="6:6" ht="13.2">
      <c r="F72" s="483"/>
    </row>
  </sheetData>
  <mergeCells count="10">
    <mergeCell ref="J4:J5"/>
    <mergeCell ref="A54:A56"/>
    <mergeCell ref="B4:B5"/>
    <mergeCell ref="C4:C5"/>
    <mergeCell ref="D4:D5"/>
    <mergeCell ref="E4:E5"/>
    <mergeCell ref="F4:F5"/>
    <mergeCell ref="G4:G5"/>
    <mergeCell ref="H4:H5"/>
    <mergeCell ref="I4:I5"/>
  </mergeCells>
  <phoneticPr fontId="3"/>
  <printOptions horizontalCentered="1"/>
  <pageMargins left="0.70866141732283472" right="0.70866141732283472" top="0.74803149606299213" bottom="0.74803149606299213" header="0.31496062992125984" footer="0.31496062992125984"/>
  <pageSetup paperSize="9" scale="89" orientation="landscape" errors="dash" r:id="rId1"/>
  <headerFooter scaleWithDoc="0" alignWithMargins="0">
    <oddFooter>&amp;C２０</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80"/>
  <sheetViews>
    <sheetView workbookViewId="0">
      <selection activeCell="G10" sqref="G10"/>
    </sheetView>
  </sheetViews>
  <sheetFormatPr defaultColWidth="9" defaultRowHeight="13.2"/>
  <cols>
    <col min="1" max="1" width="13.6640625" style="3" customWidth="1"/>
    <col min="2" max="2" width="10.109375" style="3" customWidth="1"/>
    <col min="3" max="3" width="9.77734375" style="3" customWidth="1"/>
    <col min="4" max="4" width="10.109375" style="3" customWidth="1"/>
    <col min="5" max="5" width="9.77734375" style="3" customWidth="1"/>
    <col min="6" max="6" width="12" style="3" customWidth="1"/>
    <col min="7" max="7" width="10.33203125" style="3" customWidth="1"/>
    <col min="8" max="8" width="11.44140625" style="3" bestFit="1" customWidth="1"/>
    <col min="9" max="9" width="9.77734375" style="3" customWidth="1"/>
    <col min="10" max="10" width="11.44140625" style="3" bestFit="1" customWidth="1"/>
    <col min="11" max="11" width="9.77734375" style="3" customWidth="1"/>
    <col min="12" max="12" width="11.44140625" style="3" customWidth="1"/>
    <col min="13" max="13" width="10.44140625" style="3" bestFit="1" customWidth="1"/>
    <col min="14" max="14" width="11.88671875" style="3" customWidth="1"/>
    <col min="15" max="15" width="10.33203125" style="3" bestFit="1" customWidth="1"/>
    <col min="16" max="16" width="3.77734375" style="3" customWidth="1"/>
    <col min="17" max="16384" width="9" style="3"/>
  </cols>
  <sheetData>
    <row r="1" spans="1:32" s="80" customFormat="1" ht="15" customHeight="1">
      <c r="A1" s="1285"/>
      <c r="B1" s="1285"/>
      <c r="C1" s="1285"/>
      <c r="D1" s="1285"/>
      <c r="E1" s="1285"/>
      <c r="F1" s="1285"/>
      <c r="G1" s="1285"/>
      <c r="H1" s="1285"/>
      <c r="I1" s="1285"/>
      <c r="J1" s="1285"/>
      <c r="K1" s="1285"/>
      <c r="L1" s="1285"/>
      <c r="M1" s="1285"/>
      <c r="N1" s="1369"/>
      <c r="O1" s="1369"/>
    </row>
    <row r="2" spans="1:32" s="80" customFormat="1" ht="15" customHeight="1">
      <c r="A2" s="1345" t="s">
        <v>336</v>
      </c>
      <c r="B2" s="1285"/>
      <c r="C2" s="1285"/>
      <c r="D2" s="1285"/>
      <c r="E2" s="1285"/>
      <c r="F2" s="1285"/>
      <c r="G2" s="1285"/>
      <c r="H2" s="1285"/>
      <c r="I2" s="1285"/>
      <c r="J2" s="1285"/>
      <c r="K2" s="1285"/>
      <c r="L2" s="1285"/>
      <c r="M2" s="1285"/>
      <c r="N2" s="1369"/>
      <c r="O2" s="1369"/>
    </row>
    <row r="3" spans="1:32" s="80" customFormat="1" ht="15" customHeight="1" thickBot="1">
      <c r="A3" s="1367" t="s">
        <v>183</v>
      </c>
      <c r="B3" s="1368"/>
      <c r="C3" s="1368"/>
      <c r="D3" s="1368"/>
      <c r="E3" s="1368"/>
      <c r="F3" s="1368"/>
      <c r="G3" s="1368"/>
      <c r="H3" s="1368"/>
      <c r="I3" s="1368"/>
      <c r="J3" s="1335"/>
      <c r="K3" s="1368"/>
      <c r="L3" s="1368"/>
      <c r="M3" s="1368"/>
      <c r="O3" s="1368" t="s">
        <v>161</v>
      </c>
    </row>
    <row r="4" spans="1:32" ht="15" customHeight="1">
      <c r="A4" s="1150"/>
      <c r="B4" s="2590" t="s">
        <v>184</v>
      </c>
      <c r="C4" s="2814"/>
      <c r="D4" s="2814"/>
      <c r="E4" s="2814"/>
      <c r="F4" s="2814"/>
      <c r="G4" s="2591"/>
      <c r="H4" s="2814" t="s">
        <v>185</v>
      </c>
      <c r="I4" s="2815"/>
      <c r="J4" s="2815"/>
      <c r="K4" s="2815"/>
      <c r="L4" s="2815"/>
      <c r="M4" s="2815"/>
      <c r="N4" s="2816" t="s">
        <v>164</v>
      </c>
      <c r="O4" s="2818" t="s">
        <v>121</v>
      </c>
    </row>
    <row r="5" spans="1:32" s="404" customFormat="1" ht="13.8" thickBot="1">
      <c r="A5" s="1151"/>
      <c r="B5" s="1410" t="s">
        <v>165</v>
      </c>
      <c r="C5" s="1411" t="s">
        <v>121</v>
      </c>
      <c r="D5" s="1412" t="s">
        <v>166</v>
      </c>
      <c r="E5" s="1411" t="s">
        <v>121</v>
      </c>
      <c r="F5" s="1412" t="s">
        <v>164</v>
      </c>
      <c r="G5" s="1413" t="s">
        <v>121</v>
      </c>
      <c r="H5" s="1409" t="s">
        <v>167</v>
      </c>
      <c r="I5" s="1023" t="s">
        <v>121</v>
      </c>
      <c r="J5" s="402" t="s">
        <v>168</v>
      </c>
      <c r="K5" s="1023" t="s">
        <v>121</v>
      </c>
      <c r="L5" s="402" t="s">
        <v>164</v>
      </c>
      <c r="M5" s="1023" t="s">
        <v>121</v>
      </c>
      <c r="N5" s="2817"/>
      <c r="O5" s="2797"/>
    </row>
    <row r="6" spans="1:32" s="17" customFormat="1" ht="15" hidden="1" customHeight="1">
      <c r="A6" s="1682" t="s">
        <v>434</v>
      </c>
      <c r="B6" s="1156">
        <f>SUM(B12:B23)</f>
        <v>731144</v>
      </c>
      <c r="C6" s="1801">
        <v>-4.3</v>
      </c>
      <c r="D6" s="1156">
        <f t="shared" ref="D6:F6" si="0">SUM(D12:D23)</f>
        <v>692250</v>
      </c>
      <c r="E6" s="1801">
        <v>-4.4000000000000004</v>
      </c>
      <c r="F6" s="1156">
        <f t="shared" si="0"/>
        <v>1423394</v>
      </c>
      <c r="G6" s="502">
        <v>-4.3</v>
      </c>
      <c r="H6" s="503">
        <f>SUM(H12:H23)</f>
        <v>2077920</v>
      </c>
      <c r="I6" s="1802">
        <v>-5.2</v>
      </c>
      <c r="J6" s="503">
        <f t="shared" ref="J6" si="1">SUM(J12:J23)</f>
        <v>2191104</v>
      </c>
      <c r="K6" s="1802">
        <v>-0.2</v>
      </c>
      <c r="L6" s="501">
        <f t="shared" ref="L6:L7" si="2">H6+J6</f>
        <v>4269024</v>
      </c>
      <c r="M6" s="502">
        <v>-2.7</v>
      </c>
      <c r="N6" s="504">
        <f t="shared" ref="N6:N7" si="3">SUM(F6,L6)</f>
        <v>5692418</v>
      </c>
      <c r="O6" s="502">
        <v>-3.1</v>
      </c>
      <c r="Q6" s="505"/>
      <c r="R6" s="506"/>
      <c r="S6" s="507"/>
      <c r="T6" s="508"/>
      <c r="U6" s="507"/>
      <c r="V6" s="508"/>
      <c r="W6" s="507"/>
      <c r="X6" s="508"/>
      <c r="Y6" s="507"/>
      <c r="Z6" s="508"/>
      <c r="AA6" s="507"/>
      <c r="AB6" s="508"/>
      <c r="AC6" s="507"/>
      <c r="AD6" s="508"/>
      <c r="AE6" s="507"/>
      <c r="AF6" s="508"/>
    </row>
    <row r="7" spans="1:32" s="17" customFormat="1" ht="15" hidden="1" customHeight="1">
      <c r="A7" s="2184" t="s">
        <v>440</v>
      </c>
      <c r="B7" s="2386">
        <f>SUM(B24:B35)</f>
        <v>808678</v>
      </c>
      <c r="C7" s="2387">
        <f t="shared" ref="C7" si="4">(B7/B6-1)*100</f>
        <v>10.604477366975583</v>
      </c>
      <c r="D7" s="2386">
        <f t="shared" ref="D7:F7" si="5">SUM(D24:D35)</f>
        <v>720171</v>
      </c>
      <c r="E7" s="2387">
        <f t="shared" ref="E7" si="6">(D7/D6-1)*100</f>
        <v>4.0333694474539605</v>
      </c>
      <c r="F7" s="2386">
        <f t="shared" si="5"/>
        <v>1528849</v>
      </c>
      <c r="G7" s="2388">
        <f t="shared" ref="G7" si="7">(F7/F6-1)*100</f>
        <v>7.4087006127607768</v>
      </c>
      <c r="H7" s="2386">
        <f>SUM(H24:H35)</f>
        <v>1941312</v>
      </c>
      <c r="I7" s="2387">
        <f t="shared" ref="I7" si="8">(H7/H6-1)*100</f>
        <v>-6.5742665742665736</v>
      </c>
      <c r="J7" s="2386">
        <f t="shared" ref="J7" si="9">SUM(J24:J35)</f>
        <v>2087616</v>
      </c>
      <c r="K7" s="2387">
        <f t="shared" ref="K7" si="10">(J7/J6-1)*100</f>
        <v>-4.7230984928145814</v>
      </c>
      <c r="L7" s="2369">
        <f t="shared" si="2"/>
        <v>4028928</v>
      </c>
      <c r="M7" s="2388">
        <f t="shared" ref="M7" si="11">(L7/L6-1)*100</f>
        <v>-5.6241426611796985</v>
      </c>
      <c r="N7" s="2389">
        <f t="shared" si="3"/>
        <v>5557777</v>
      </c>
      <c r="O7" s="2388">
        <f t="shared" ref="O7" si="12">(N7/N6-1)*100</f>
        <v>-2.365269029786643</v>
      </c>
      <c r="Q7" s="505"/>
      <c r="R7" s="506"/>
      <c r="S7" s="507"/>
      <c r="T7" s="508"/>
      <c r="U7" s="507"/>
      <c r="V7" s="508"/>
      <c r="W7" s="507"/>
      <c r="X7" s="508"/>
      <c r="Y7" s="507"/>
      <c r="Z7" s="508"/>
      <c r="AA7" s="507"/>
      <c r="AB7" s="508"/>
      <c r="AC7" s="507"/>
      <c r="AD7" s="508"/>
      <c r="AE7" s="507"/>
      <c r="AF7" s="508"/>
    </row>
    <row r="8" spans="1:32" s="17" customFormat="1" ht="15" hidden="1" customHeight="1" thickBot="1">
      <c r="A8" s="1906" t="s">
        <v>454</v>
      </c>
      <c r="B8" s="2390">
        <f>SUM(B36:B47)</f>
        <v>833241</v>
      </c>
      <c r="C8" s="2391">
        <f t="shared" ref="C8" si="13">(B8/B7-1)*100</f>
        <v>3.0374265158691127</v>
      </c>
      <c r="D8" s="2390">
        <f>SUM(D36:D47)</f>
        <v>695557</v>
      </c>
      <c r="E8" s="2391">
        <f t="shared" ref="E8" si="14">(D8/D7-1)*100</f>
        <v>-3.4177993837574694</v>
      </c>
      <c r="F8" s="2390">
        <f>SUM(F36:F47)</f>
        <v>1528798</v>
      </c>
      <c r="G8" s="2392">
        <f t="shared" ref="G8" si="15">(F8/F7-1)*100</f>
        <v>-3.3358428464858036E-3</v>
      </c>
      <c r="H8" s="2390">
        <f>SUM(H36:H47)</f>
        <v>1719776</v>
      </c>
      <c r="I8" s="2391">
        <f t="shared" ref="I8" si="16">(H8/H7-1)*100</f>
        <v>-11.41166386443807</v>
      </c>
      <c r="J8" s="2390">
        <f>SUM(J36:J47)</f>
        <v>1924608</v>
      </c>
      <c r="K8" s="2391">
        <f t="shared" ref="K8" si="17">(J8/J7-1)*100</f>
        <v>-7.8083325669088595</v>
      </c>
      <c r="L8" s="2113">
        <f>H8+J8</f>
        <v>3644384</v>
      </c>
      <c r="M8" s="2392">
        <f t="shared" ref="M8" si="18">(L8/L7-1)*100</f>
        <v>-9.5445736434108479</v>
      </c>
      <c r="N8" s="1872">
        <f>SUM(F8,L8)</f>
        <v>5173182</v>
      </c>
      <c r="O8" s="2392">
        <f t="shared" ref="O8" si="19">(N8/N7-1)*100</f>
        <v>-6.9199429915953843</v>
      </c>
      <c r="Q8" s="505"/>
      <c r="R8" s="506"/>
      <c r="S8" s="507"/>
      <c r="T8" s="508"/>
      <c r="U8" s="507"/>
      <c r="V8" s="508"/>
      <c r="W8" s="507"/>
      <c r="X8" s="508"/>
      <c r="Y8" s="507"/>
      <c r="Z8" s="508"/>
      <c r="AA8" s="507"/>
      <c r="AB8" s="508"/>
      <c r="AC8" s="507"/>
      <c r="AD8" s="508"/>
      <c r="AE8" s="507"/>
      <c r="AF8" s="508"/>
    </row>
    <row r="9" spans="1:32" s="17" customFormat="1" ht="12" hidden="1" customHeight="1" thickTop="1">
      <c r="A9" s="1007" t="s">
        <v>323</v>
      </c>
      <c r="B9" s="2272">
        <v>58458</v>
      </c>
      <c r="C9" s="518">
        <v>14.461936090225569</v>
      </c>
      <c r="D9" s="451">
        <v>54598</v>
      </c>
      <c r="E9" s="518">
        <v>-8.7402009126314244</v>
      </c>
      <c r="F9" s="451">
        <f t="shared" ref="F9:F35" si="20">B9+D9</f>
        <v>113056</v>
      </c>
      <c r="G9" s="519">
        <v>1.9450130298740209</v>
      </c>
      <c r="H9" s="2272">
        <v>146112</v>
      </c>
      <c r="I9" s="518">
        <v>-11.836261826607453</v>
      </c>
      <c r="J9" s="451">
        <v>178304</v>
      </c>
      <c r="K9" s="518">
        <v>3.5906642728900096E-2</v>
      </c>
      <c r="L9" s="451">
        <f t="shared" ref="L9:L35" si="21">H9+J9</f>
        <v>324416</v>
      </c>
      <c r="M9" s="519">
        <v>-5.6842496976462931</v>
      </c>
      <c r="N9" s="521">
        <f t="shared" ref="N9:N35" si="22">SUM(F9,L9)</f>
        <v>437472</v>
      </c>
      <c r="O9" s="519">
        <v>-3.8241947646235008</v>
      </c>
      <c r="Q9" s="505"/>
      <c r="R9" s="506"/>
      <c r="S9" s="507"/>
      <c r="T9" s="508"/>
      <c r="U9" s="507"/>
      <c r="V9" s="508"/>
      <c r="W9" s="507"/>
      <c r="X9" s="508"/>
      <c r="Y9" s="507"/>
      <c r="Z9" s="508"/>
      <c r="AA9" s="507"/>
      <c r="AB9" s="508"/>
      <c r="AC9" s="507"/>
      <c r="AD9" s="508"/>
      <c r="AE9" s="507"/>
      <c r="AF9" s="508"/>
    </row>
    <row r="10" spans="1:32" s="17" customFormat="1" ht="12" hidden="1" customHeight="1">
      <c r="A10" s="1007">
        <v>2</v>
      </c>
      <c r="B10" s="1157">
        <v>62614</v>
      </c>
      <c r="C10" s="509">
        <v>-4.5896443482766003</v>
      </c>
      <c r="D10" s="458">
        <v>51388</v>
      </c>
      <c r="E10" s="509">
        <v>-16.750907205806122</v>
      </c>
      <c r="F10" s="458">
        <f t="shared" si="20"/>
        <v>114002</v>
      </c>
      <c r="G10" s="510">
        <v>-10.484162256387709</v>
      </c>
      <c r="H10" s="511">
        <v>191008</v>
      </c>
      <c r="I10" s="509">
        <v>25.636708061460745</v>
      </c>
      <c r="J10" s="458">
        <v>157632</v>
      </c>
      <c r="K10" s="509">
        <v>5.8671824629271452</v>
      </c>
      <c r="L10" s="458">
        <f t="shared" si="21"/>
        <v>348640</v>
      </c>
      <c r="M10" s="510">
        <v>15.854955338153975</v>
      </c>
      <c r="N10" s="512">
        <f t="shared" si="22"/>
        <v>462642</v>
      </c>
      <c r="O10" s="510">
        <v>8.0227513647549884</v>
      </c>
      <c r="Q10" s="505"/>
      <c r="R10" s="506"/>
      <c r="S10" s="507"/>
      <c r="T10" s="508"/>
      <c r="U10" s="507"/>
      <c r="V10" s="508"/>
      <c r="W10" s="507"/>
      <c r="X10" s="508"/>
      <c r="Y10" s="507"/>
      <c r="Z10" s="508"/>
      <c r="AA10" s="507"/>
      <c r="AB10" s="508"/>
      <c r="AC10" s="507"/>
      <c r="AD10" s="508"/>
      <c r="AE10" s="507"/>
      <c r="AF10" s="508"/>
    </row>
    <row r="11" spans="1:32" s="17" customFormat="1" ht="12" hidden="1" customHeight="1">
      <c r="A11" s="1007">
        <v>3</v>
      </c>
      <c r="B11" s="1157">
        <v>66509</v>
      </c>
      <c r="C11" s="509">
        <v>-5.0346255443706749</v>
      </c>
      <c r="D11" s="458">
        <v>62826</v>
      </c>
      <c r="E11" s="509">
        <v>-3.2374322326269134</v>
      </c>
      <c r="F11" s="458">
        <f t="shared" si="20"/>
        <v>129335</v>
      </c>
      <c r="G11" s="510">
        <v>-4.1700317864896252</v>
      </c>
      <c r="H11" s="511">
        <v>183712</v>
      </c>
      <c r="I11" s="509">
        <v>3.3483348334833574</v>
      </c>
      <c r="J11" s="458">
        <v>191104</v>
      </c>
      <c r="K11" s="509">
        <v>-0.46666666666667078</v>
      </c>
      <c r="L11" s="458">
        <f t="shared" si="21"/>
        <v>374816</v>
      </c>
      <c r="M11" s="510">
        <v>1.3673734314149755</v>
      </c>
      <c r="N11" s="512">
        <f t="shared" si="22"/>
        <v>504151</v>
      </c>
      <c r="O11" s="510">
        <v>-0.11332948964085654</v>
      </c>
      <c r="Q11" s="505"/>
      <c r="R11" s="506"/>
      <c r="S11" s="507"/>
      <c r="T11" s="508"/>
      <c r="U11" s="507"/>
      <c r="V11" s="508"/>
      <c r="W11" s="507"/>
      <c r="X11" s="508"/>
      <c r="Y11" s="507"/>
      <c r="Z11" s="508"/>
      <c r="AA11" s="507"/>
      <c r="AB11" s="508"/>
      <c r="AC11" s="507"/>
      <c r="AD11" s="508"/>
      <c r="AE11" s="507"/>
      <c r="AF11" s="508"/>
    </row>
    <row r="12" spans="1:32" s="17" customFormat="1" ht="12" hidden="1" customHeight="1">
      <c r="A12" s="1006" t="s">
        <v>446</v>
      </c>
      <c r="B12" s="1156">
        <v>56864</v>
      </c>
      <c r="C12" s="500">
        <v>-10.900800676893185</v>
      </c>
      <c r="D12" s="501">
        <v>52707</v>
      </c>
      <c r="E12" s="500">
        <v>-11.136026436471536</v>
      </c>
      <c r="F12" s="501">
        <f t="shared" si="20"/>
        <v>109571</v>
      </c>
      <c r="G12" s="502">
        <v>-11.014106697635896</v>
      </c>
      <c r="H12" s="503">
        <v>184512</v>
      </c>
      <c r="I12" s="500">
        <v>4.2676311030741321</v>
      </c>
      <c r="J12" s="501">
        <v>191040</v>
      </c>
      <c r="K12" s="500">
        <v>7.9761258817145908</v>
      </c>
      <c r="L12" s="501">
        <f t="shared" si="21"/>
        <v>375552</v>
      </c>
      <c r="M12" s="502">
        <v>6.1217108237634488</v>
      </c>
      <c r="N12" s="504">
        <f t="shared" si="22"/>
        <v>485123</v>
      </c>
      <c r="O12" s="502">
        <v>1.6984577198907447</v>
      </c>
      <c r="Q12" s="505"/>
      <c r="R12" s="506"/>
      <c r="S12" s="507"/>
      <c r="T12" s="508"/>
      <c r="U12" s="507"/>
      <c r="V12" s="508"/>
      <c r="W12" s="507"/>
      <c r="X12" s="508"/>
      <c r="Y12" s="507"/>
      <c r="Z12" s="508"/>
      <c r="AA12" s="507"/>
      <c r="AB12" s="508"/>
      <c r="AC12" s="507"/>
      <c r="AD12" s="508"/>
      <c r="AE12" s="507"/>
      <c r="AF12" s="508"/>
    </row>
    <row r="13" spans="1:32" s="17" customFormat="1" ht="12" hidden="1" customHeight="1">
      <c r="A13" s="1007">
        <v>5</v>
      </c>
      <c r="B13" s="1157">
        <v>52534</v>
      </c>
      <c r="C13" s="509">
        <v>-5.807469564126011</v>
      </c>
      <c r="D13" s="458">
        <v>53312</v>
      </c>
      <c r="E13" s="509">
        <v>-6.0763552439174751</v>
      </c>
      <c r="F13" s="458">
        <f t="shared" si="20"/>
        <v>105846</v>
      </c>
      <c r="G13" s="510">
        <v>-5.9430927541898493</v>
      </c>
      <c r="H13" s="511">
        <v>167680</v>
      </c>
      <c r="I13" s="509">
        <v>1.7080745341614856</v>
      </c>
      <c r="J13" s="458">
        <v>171968</v>
      </c>
      <c r="K13" s="509">
        <v>-3.2931437826165144</v>
      </c>
      <c r="L13" s="458">
        <f t="shared" si="21"/>
        <v>339648</v>
      </c>
      <c r="M13" s="510">
        <v>-0.88710430479036484</v>
      </c>
      <c r="N13" s="512">
        <f t="shared" si="22"/>
        <v>445494</v>
      </c>
      <c r="O13" s="510">
        <v>-2.1369793199801368</v>
      </c>
      <c r="Q13" s="505"/>
      <c r="R13" s="506"/>
      <c r="S13" s="507"/>
      <c r="T13" s="508"/>
      <c r="U13" s="507"/>
      <c r="V13" s="508"/>
      <c r="W13" s="507"/>
      <c r="X13" s="508"/>
      <c r="Y13" s="507"/>
      <c r="Z13" s="508"/>
      <c r="AA13" s="507"/>
      <c r="AB13" s="508"/>
      <c r="AC13" s="507"/>
      <c r="AD13" s="508"/>
      <c r="AE13" s="507"/>
      <c r="AF13" s="508"/>
    </row>
    <row r="14" spans="1:32" s="17" customFormat="1" ht="12" hidden="1" customHeight="1">
      <c r="A14" s="1007">
        <v>6</v>
      </c>
      <c r="B14" s="1157">
        <v>61846</v>
      </c>
      <c r="C14" s="509">
        <v>3.8067743126657394</v>
      </c>
      <c r="D14" s="458">
        <v>63475</v>
      </c>
      <c r="E14" s="509">
        <v>6.3197212823691062</v>
      </c>
      <c r="F14" s="458">
        <f t="shared" si="20"/>
        <v>125321</v>
      </c>
      <c r="G14" s="510">
        <v>5.064553990610321</v>
      </c>
      <c r="H14" s="511">
        <v>188608</v>
      </c>
      <c r="I14" s="509">
        <v>0.40885860306643096</v>
      </c>
      <c r="J14" s="458">
        <v>182784</v>
      </c>
      <c r="K14" s="509">
        <v>3.4782608695652195</v>
      </c>
      <c r="L14" s="458">
        <f t="shared" si="21"/>
        <v>371392</v>
      </c>
      <c r="M14" s="510">
        <v>1.8964003511852567</v>
      </c>
      <c r="N14" s="512">
        <f t="shared" si="22"/>
        <v>496713</v>
      </c>
      <c r="O14" s="510">
        <v>2.6775673887878382</v>
      </c>
      <c r="Q14" s="505"/>
      <c r="R14" s="506"/>
      <c r="S14" s="507"/>
      <c r="T14" s="508"/>
      <c r="U14" s="507"/>
      <c r="V14" s="508"/>
      <c r="W14" s="507"/>
      <c r="X14" s="508"/>
      <c r="Y14" s="507"/>
      <c r="Z14" s="508"/>
      <c r="AA14" s="507"/>
      <c r="AB14" s="508"/>
      <c r="AC14" s="507"/>
      <c r="AD14" s="508"/>
      <c r="AE14" s="507"/>
      <c r="AF14" s="508"/>
    </row>
    <row r="15" spans="1:32" s="17" customFormat="1" ht="12" hidden="1" customHeight="1">
      <c r="A15" s="1006" t="s">
        <v>450</v>
      </c>
      <c r="B15" s="1156">
        <v>63075</v>
      </c>
      <c r="C15" s="500">
        <v>4.0652686806025295</v>
      </c>
      <c r="D15" s="501">
        <v>62022</v>
      </c>
      <c r="E15" s="500">
        <v>4.3052705929837565</v>
      </c>
      <c r="F15" s="501">
        <f t="shared" si="20"/>
        <v>125097</v>
      </c>
      <c r="G15" s="502">
        <v>4.1841213261932353</v>
      </c>
      <c r="H15" s="503">
        <v>170432</v>
      </c>
      <c r="I15" s="500">
        <v>-11.395774413575111</v>
      </c>
      <c r="J15" s="501">
        <v>183520</v>
      </c>
      <c r="K15" s="500">
        <v>-5.2848885218827473</v>
      </c>
      <c r="L15" s="501">
        <f t="shared" si="21"/>
        <v>353952</v>
      </c>
      <c r="M15" s="502">
        <v>-8.3291894579811014</v>
      </c>
      <c r="N15" s="504">
        <f t="shared" si="22"/>
        <v>479049</v>
      </c>
      <c r="O15" s="502">
        <v>-5.3608858421328121</v>
      </c>
      <c r="Q15" s="505"/>
      <c r="R15" s="506"/>
      <c r="S15" s="507"/>
      <c r="T15" s="508"/>
      <c r="U15" s="507"/>
      <c r="V15" s="508"/>
      <c r="W15" s="507"/>
      <c r="X15" s="508"/>
      <c r="Y15" s="507"/>
      <c r="Z15" s="508"/>
      <c r="AA15" s="507"/>
      <c r="AB15" s="508"/>
      <c r="AC15" s="507"/>
      <c r="AD15" s="508"/>
      <c r="AE15" s="507"/>
      <c r="AF15" s="508"/>
    </row>
    <row r="16" spans="1:32" s="17" customFormat="1" ht="12" hidden="1" customHeight="1">
      <c r="A16" s="1007">
        <v>8</v>
      </c>
      <c r="B16" s="1157">
        <v>56509</v>
      </c>
      <c r="C16" s="509">
        <v>-10.767748863062154</v>
      </c>
      <c r="D16" s="458">
        <v>58909</v>
      </c>
      <c r="E16" s="509">
        <v>-7.4180012258561305</v>
      </c>
      <c r="F16" s="458">
        <f t="shared" si="20"/>
        <v>115418</v>
      </c>
      <c r="G16" s="510">
        <v>-9.0889041171420271</v>
      </c>
      <c r="H16" s="511">
        <v>172960</v>
      </c>
      <c r="I16" s="509">
        <v>-9.8264931598264873</v>
      </c>
      <c r="J16" s="458">
        <v>165920</v>
      </c>
      <c r="K16" s="509">
        <v>-14.579901153212516</v>
      </c>
      <c r="L16" s="458">
        <f t="shared" si="21"/>
        <v>338880</v>
      </c>
      <c r="M16" s="510">
        <v>-12.218169761273213</v>
      </c>
      <c r="N16" s="512">
        <f t="shared" si="22"/>
        <v>454298</v>
      </c>
      <c r="O16" s="510">
        <v>-11.443748111616847</v>
      </c>
      <c r="Q16" s="505"/>
      <c r="R16" s="506"/>
      <c r="S16" s="507"/>
      <c r="T16" s="508"/>
      <c r="U16" s="507"/>
      <c r="V16" s="508"/>
      <c r="W16" s="507"/>
      <c r="X16" s="508"/>
      <c r="Y16" s="507"/>
      <c r="Z16" s="508"/>
      <c r="AA16" s="507"/>
      <c r="AB16" s="508"/>
      <c r="AC16" s="507"/>
      <c r="AD16" s="508"/>
      <c r="AE16" s="507"/>
      <c r="AF16" s="508"/>
    </row>
    <row r="17" spans="1:32" s="17" customFormat="1" ht="12" hidden="1" customHeight="1">
      <c r="A17" s="1007">
        <v>9</v>
      </c>
      <c r="B17" s="1157">
        <v>61286</v>
      </c>
      <c r="C17" s="509">
        <v>-1.6086565630619054</v>
      </c>
      <c r="D17" s="458">
        <v>50915</v>
      </c>
      <c r="E17" s="509">
        <v>-15.738518824989656</v>
      </c>
      <c r="F17" s="458">
        <f t="shared" si="20"/>
        <v>112201</v>
      </c>
      <c r="G17" s="510">
        <v>-8.5663295657346872</v>
      </c>
      <c r="H17" s="511">
        <v>147616</v>
      </c>
      <c r="I17" s="509">
        <v>-21.800305136463805</v>
      </c>
      <c r="J17" s="458">
        <v>168000</v>
      </c>
      <c r="K17" s="509">
        <v>-14.075286415711952</v>
      </c>
      <c r="L17" s="458">
        <f t="shared" si="21"/>
        <v>315616</v>
      </c>
      <c r="M17" s="510">
        <v>-17.86993088516946</v>
      </c>
      <c r="N17" s="512">
        <f t="shared" si="22"/>
        <v>427817</v>
      </c>
      <c r="O17" s="510">
        <v>-15.618115151646638</v>
      </c>
      <c r="Q17" s="505"/>
      <c r="R17" s="506"/>
      <c r="S17" s="507"/>
      <c r="T17" s="508"/>
      <c r="U17" s="507"/>
      <c r="V17" s="508"/>
      <c r="W17" s="507"/>
      <c r="X17" s="508"/>
      <c r="Y17" s="507"/>
      <c r="Z17" s="508"/>
      <c r="AA17" s="507"/>
      <c r="AB17" s="508"/>
      <c r="AC17" s="507"/>
      <c r="AD17" s="508"/>
      <c r="AE17" s="507"/>
      <c r="AF17" s="508"/>
    </row>
    <row r="18" spans="1:32" s="17" customFormat="1" ht="12" hidden="1" customHeight="1">
      <c r="A18" s="1006" t="s">
        <v>451</v>
      </c>
      <c r="B18" s="1156">
        <v>66672</v>
      </c>
      <c r="C18" s="500">
        <v>-3.9239138266445761</v>
      </c>
      <c r="D18" s="501">
        <v>67264</v>
      </c>
      <c r="E18" s="500">
        <v>0.96061479346782885</v>
      </c>
      <c r="F18" s="501">
        <f t="shared" si="20"/>
        <v>133936</v>
      </c>
      <c r="G18" s="502">
        <v>-1.5314037009535486</v>
      </c>
      <c r="H18" s="503">
        <v>186368</v>
      </c>
      <c r="I18" s="500">
        <v>-1.3550135501354976</v>
      </c>
      <c r="J18" s="501">
        <v>204064</v>
      </c>
      <c r="K18" s="500">
        <v>7.4292452830188704</v>
      </c>
      <c r="L18" s="501">
        <f t="shared" si="21"/>
        <v>390432</v>
      </c>
      <c r="M18" s="502">
        <v>3.0489864864864824</v>
      </c>
      <c r="N18" s="504">
        <f t="shared" si="22"/>
        <v>524368</v>
      </c>
      <c r="O18" s="502">
        <v>1.8390014352329231</v>
      </c>
      <c r="Q18" s="505"/>
      <c r="R18" s="506"/>
      <c r="S18" s="507"/>
      <c r="T18" s="508"/>
      <c r="U18" s="507"/>
      <c r="V18" s="508"/>
      <c r="W18" s="507"/>
      <c r="X18" s="508"/>
      <c r="Y18" s="507"/>
      <c r="Z18" s="508"/>
      <c r="AA18" s="507"/>
      <c r="AB18" s="508"/>
      <c r="AC18" s="507"/>
      <c r="AD18" s="508"/>
      <c r="AE18" s="507"/>
      <c r="AF18" s="508"/>
    </row>
    <row r="19" spans="1:32" s="17" customFormat="1" ht="12" hidden="1" customHeight="1">
      <c r="A19" s="1007">
        <v>11</v>
      </c>
      <c r="B19" s="1157">
        <v>59264</v>
      </c>
      <c r="C19" s="509">
        <v>-19.197207678883078</v>
      </c>
      <c r="D19" s="458">
        <v>51680</v>
      </c>
      <c r="E19" s="509">
        <v>-23.380281690140848</v>
      </c>
      <c r="F19" s="458">
        <f t="shared" si="20"/>
        <v>110944</v>
      </c>
      <c r="G19" s="510">
        <v>-21.201187550605848</v>
      </c>
      <c r="H19" s="511">
        <v>182432</v>
      </c>
      <c r="I19" s="509">
        <v>-13.843131328396552</v>
      </c>
      <c r="J19" s="458">
        <v>180864</v>
      </c>
      <c r="K19" s="509">
        <v>-10.767287653931168</v>
      </c>
      <c r="L19" s="458">
        <f t="shared" si="21"/>
        <v>363296</v>
      </c>
      <c r="M19" s="510">
        <v>-12.338815535479885</v>
      </c>
      <c r="N19" s="512">
        <f t="shared" si="22"/>
        <v>474240</v>
      </c>
      <c r="O19" s="510">
        <v>-14.586132493795322</v>
      </c>
      <c r="Q19" s="505"/>
      <c r="R19" s="506"/>
      <c r="S19" s="507"/>
      <c r="T19" s="508"/>
      <c r="U19" s="507"/>
      <c r="V19" s="508"/>
      <c r="W19" s="507"/>
      <c r="X19" s="508"/>
      <c r="Y19" s="507"/>
      <c r="Z19" s="508"/>
      <c r="AA19" s="507"/>
      <c r="AB19" s="508"/>
      <c r="AC19" s="507"/>
      <c r="AD19" s="508"/>
      <c r="AE19" s="507"/>
      <c r="AF19" s="508"/>
    </row>
    <row r="20" spans="1:32" s="17" customFormat="1" ht="12" hidden="1" customHeight="1">
      <c r="A20" s="1007">
        <v>12</v>
      </c>
      <c r="B20" s="1157">
        <v>61318</v>
      </c>
      <c r="C20" s="509">
        <v>-10.563010501750291</v>
      </c>
      <c r="D20" s="458">
        <v>59010</v>
      </c>
      <c r="E20" s="509">
        <v>-4.148528360730297</v>
      </c>
      <c r="F20" s="458">
        <f t="shared" si="20"/>
        <v>120328</v>
      </c>
      <c r="G20" s="510">
        <v>-7.5282038670806291</v>
      </c>
      <c r="H20" s="511">
        <v>177216</v>
      </c>
      <c r="I20" s="509">
        <v>5.1252847380409916</v>
      </c>
      <c r="J20" s="458">
        <v>178496</v>
      </c>
      <c r="K20" s="509">
        <v>10.47732224202813</v>
      </c>
      <c r="L20" s="458">
        <f t="shared" si="21"/>
        <v>355712</v>
      </c>
      <c r="M20" s="510">
        <v>7.74449936997188</v>
      </c>
      <c r="N20" s="512">
        <f t="shared" si="22"/>
        <v>476040</v>
      </c>
      <c r="O20" s="510">
        <v>3.4266992274066377</v>
      </c>
      <c r="Q20" s="505"/>
      <c r="R20" s="506"/>
      <c r="S20" s="507"/>
      <c r="T20" s="508"/>
      <c r="U20" s="507"/>
      <c r="V20" s="508"/>
      <c r="W20" s="507"/>
      <c r="X20" s="508"/>
      <c r="Y20" s="507"/>
      <c r="Z20" s="508"/>
      <c r="AA20" s="507"/>
      <c r="AB20" s="508"/>
      <c r="AC20" s="507"/>
      <c r="AD20" s="508"/>
      <c r="AE20" s="507"/>
      <c r="AF20" s="508"/>
    </row>
    <row r="21" spans="1:32" s="17" customFormat="1" ht="12" hidden="1" customHeight="1">
      <c r="A21" s="1006" t="s">
        <v>324</v>
      </c>
      <c r="B21" s="1156">
        <v>56330</v>
      </c>
      <c r="C21" s="500">
        <f t="shared" ref="C21:C53" si="23">(B21/B9-1)*100</f>
        <v>-3.6402203291251878</v>
      </c>
      <c r="D21" s="501">
        <v>57909</v>
      </c>
      <c r="E21" s="500">
        <f t="shared" ref="E21:E53" si="24">(D21/D9-1)*100</f>
        <v>6.0643247005384815</v>
      </c>
      <c r="F21" s="501">
        <f t="shared" si="20"/>
        <v>114239</v>
      </c>
      <c r="G21" s="502">
        <f t="shared" ref="G21:G53" si="25">(F21/F9-1)*100</f>
        <v>1.0463840928389478</v>
      </c>
      <c r="H21" s="503">
        <v>155648</v>
      </c>
      <c r="I21" s="500">
        <f t="shared" ref="I21:I53" si="26">(H21/H9-1)*100</f>
        <v>6.5265002190100674</v>
      </c>
      <c r="J21" s="501">
        <v>191264</v>
      </c>
      <c r="K21" s="500">
        <f t="shared" ref="K21:K53" si="27">(J21/J9-1)*100</f>
        <v>7.268485283560655</v>
      </c>
      <c r="L21" s="501">
        <f t="shared" si="21"/>
        <v>346912</v>
      </c>
      <c r="M21" s="502">
        <f t="shared" ref="M21:M53" si="28">(L21/L9-1)*100</f>
        <v>6.9343065693430628</v>
      </c>
      <c r="N21" s="504">
        <f t="shared" si="22"/>
        <v>461151</v>
      </c>
      <c r="O21" s="502">
        <f t="shared" ref="O21:O53" si="29">(N21/N9-1)*100</f>
        <v>5.412689269256088</v>
      </c>
      <c r="Q21" s="505"/>
      <c r="R21" s="506"/>
      <c r="S21" s="507"/>
      <c r="T21" s="508"/>
      <c r="U21" s="507"/>
      <c r="V21" s="508"/>
      <c r="W21" s="507"/>
      <c r="X21" s="508"/>
      <c r="Y21" s="507"/>
      <c r="Z21" s="508"/>
      <c r="AA21" s="507"/>
      <c r="AB21" s="508"/>
      <c r="AC21" s="507"/>
      <c r="AD21" s="508"/>
      <c r="AE21" s="507"/>
      <c r="AF21" s="508"/>
    </row>
    <row r="22" spans="1:32" s="17" customFormat="1" ht="12" hidden="1" customHeight="1">
      <c r="A22" s="1007">
        <v>2</v>
      </c>
      <c r="B22" s="1143">
        <v>65923</v>
      </c>
      <c r="C22" s="509">
        <f t="shared" si="23"/>
        <v>5.2847605966716671</v>
      </c>
      <c r="D22" s="513">
        <v>53416</v>
      </c>
      <c r="E22" s="509">
        <f t="shared" si="24"/>
        <v>3.9464466412391985</v>
      </c>
      <c r="F22" s="458">
        <f t="shared" si="20"/>
        <v>119339</v>
      </c>
      <c r="G22" s="510">
        <f t="shared" si="25"/>
        <v>4.6814968158453318</v>
      </c>
      <c r="H22" s="513">
        <v>169152</v>
      </c>
      <c r="I22" s="509">
        <f t="shared" si="26"/>
        <v>-11.442452672139392</v>
      </c>
      <c r="J22" s="513">
        <v>171328</v>
      </c>
      <c r="K22" s="509">
        <f t="shared" si="27"/>
        <v>8.688591149005287</v>
      </c>
      <c r="L22" s="513">
        <f t="shared" si="21"/>
        <v>340480</v>
      </c>
      <c r="M22" s="510">
        <f t="shared" si="28"/>
        <v>-2.3405231757687051</v>
      </c>
      <c r="N22" s="512">
        <f t="shared" si="22"/>
        <v>459819</v>
      </c>
      <c r="O22" s="510">
        <f t="shared" si="29"/>
        <v>-0.61019103323952661</v>
      </c>
      <c r="Q22" s="505"/>
      <c r="R22" s="506"/>
      <c r="S22" s="507"/>
      <c r="T22" s="508"/>
      <c r="U22" s="507"/>
      <c r="V22" s="508"/>
      <c r="W22" s="507"/>
      <c r="X22" s="508"/>
      <c r="Y22" s="507"/>
      <c r="Z22" s="508"/>
      <c r="AA22" s="507"/>
      <c r="AB22" s="508"/>
      <c r="AC22" s="507"/>
      <c r="AD22" s="508"/>
      <c r="AE22" s="507"/>
      <c r="AF22" s="508"/>
    </row>
    <row r="23" spans="1:32" s="17" customFormat="1" ht="12" hidden="1" customHeight="1">
      <c r="A23" s="1007">
        <v>3</v>
      </c>
      <c r="B23" s="1146">
        <v>69523</v>
      </c>
      <c r="C23" s="514">
        <f t="shared" si="23"/>
        <v>4.5317175119156783</v>
      </c>
      <c r="D23" s="445">
        <v>61631</v>
      </c>
      <c r="E23" s="514">
        <f t="shared" si="24"/>
        <v>-1.90207875720243</v>
      </c>
      <c r="F23" s="515">
        <f t="shared" si="20"/>
        <v>131154</v>
      </c>
      <c r="G23" s="516">
        <f t="shared" si="25"/>
        <v>1.4064251749333234</v>
      </c>
      <c r="H23" s="445">
        <v>175296</v>
      </c>
      <c r="I23" s="514">
        <f t="shared" si="26"/>
        <v>-4.5810834349416467</v>
      </c>
      <c r="J23" s="445">
        <v>201856</v>
      </c>
      <c r="K23" s="514">
        <f t="shared" si="27"/>
        <v>5.6262558606831936</v>
      </c>
      <c r="L23" s="515">
        <f t="shared" si="21"/>
        <v>377152</v>
      </c>
      <c r="M23" s="516">
        <f t="shared" si="28"/>
        <v>0.62323913600272896</v>
      </c>
      <c r="N23" s="517">
        <f t="shared" si="22"/>
        <v>508306</v>
      </c>
      <c r="O23" s="516">
        <f t="shared" si="29"/>
        <v>0.82415784159903804</v>
      </c>
      <c r="Q23" s="505"/>
      <c r="R23" s="506"/>
      <c r="S23" s="507"/>
      <c r="T23" s="508"/>
      <c r="U23" s="507"/>
      <c r="V23" s="508"/>
      <c r="W23" s="507"/>
      <c r="X23" s="508"/>
      <c r="Y23" s="507"/>
      <c r="Z23" s="508"/>
      <c r="AA23" s="507"/>
      <c r="AB23" s="508"/>
      <c r="AC23" s="507"/>
      <c r="AD23" s="508"/>
      <c r="AE23" s="507"/>
      <c r="AF23" s="508"/>
    </row>
    <row r="24" spans="1:32" s="17" customFormat="1" ht="12" hidden="1" customHeight="1">
      <c r="A24" s="1006">
        <v>4</v>
      </c>
      <c r="B24" s="520">
        <v>64800</v>
      </c>
      <c r="C24" s="518">
        <f t="shared" si="23"/>
        <v>13.956105796285879</v>
      </c>
      <c r="D24" s="451">
        <v>65701</v>
      </c>
      <c r="E24" s="518">
        <f t="shared" si="24"/>
        <v>24.653271861422589</v>
      </c>
      <c r="F24" s="451">
        <f t="shared" si="20"/>
        <v>130501</v>
      </c>
      <c r="G24" s="519">
        <f t="shared" si="25"/>
        <v>19.101769628825149</v>
      </c>
      <c r="H24" s="520">
        <v>179744</v>
      </c>
      <c r="I24" s="518">
        <f t="shared" si="26"/>
        <v>-2.5841137703780825</v>
      </c>
      <c r="J24" s="451">
        <v>196992</v>
      </c>
      <c r="K24" s="518">
        <f t="shared" si="27"/>
        <v>3.1155778894472297</v>
      </c>
      <c r="L24" s="451">
        <f t="shared" si="21"/>
        <v>376736</v>
      </c>
      <c r="M24" s="519">
        <f t="shared" si="28"/>
        <v>0.31526925698703856</v>
      </c>
      <c r="N24" s="521">
        <f t="shared" si="22"/>
        <v>507237</v>
      </c>
      <c r="O24" s="519">
        <f>(N24/N12-1)*100</f>
        <v>4.5584315730237579</v>
      </c>
      <c r="Q24" s="505"/>
      <c r="R24" s="506"/>
      <c r="S24" s="507"/>
      <c r="T24" s="508"/>
      <c r="U24" s="507"/>
      <c r="V24" s="508"/>
      <c r="W24" s="507"/>
      <c r="X24" s="508"/>
      <c r="Y24" s="507"/>
      <c r="Z24" s="508"/>
      <c r="AA24" s="507"/>
      <c r="AB24" s="508"/>
      <c r="AC24" s="507"/>
      <c r="AD24" s="508"/>
      <c r="AE24" s="507"/>
      <c r="AF24" s="508"/>
    </row>
    <row r="25" spans="1:32" s="17" customFormat="1" ht="12" hidden="1" customHeight="1">
      <c r="A25" s="1007">
        <v>5</v>
      </c>
      <c r="B25" s="1157">
        <v>66326</v>
      </c>
      <c r="C25" s="509">
        <f t="shared" si="23"/>
        <v>26.253473940686021</v>
      </c>
      <c r="D25" s="458">
        <v>59442</v>
      </c>
      <c r="E25" s="509">
        <f t="shared" si="24"/>
        <v>11.498349339735903</v>
      </c>
      <c r="F25" s="458">
        <f t="shared" si="20"/>
        <v>125768</v>
      </c>
      <c r="G25" s="510">
        <f t="shared" si="25"/>
        <v>18.821684333843503</v>
      </c>
      <c r="H25" s="511">
        <v>175168</v>
      </c>
      <c r="I25" s="509">
        <f t="shared" si="26"/>
        <v>4.4656488549618345</v>
      </c>
      <c r="J25" s="458">
        <v>176736</v>
      </c>
      <c r="K25" s="509">
        <f t="shared" si="27"/>
        <v>2.7726088574618446</v>
      </c>
      <c r="L25" s="458">
        <f t="shared" si="21"/>
        <v>351904</v>
      </c>
      <c r="M25" s="510">
        <f t="shared" si="28"/>
        <v>3.6084416807989461</v>
      </c>
      <c r="N25" s="512">
        <f t="shared" si="22"/>
        <v>477672</v>
      </c>
      <c r="O25" s="510">
        <f t="shared" si="29"/>
        <v>7.222992902261316</v>
      </c>
      <c r="Q25" s="505"/>
      <c r="R25" s="506"/>
      <c r="S25" s="507"/>
      <c r="T25" s="508"/>
      <c r="U25" s="507"/>
      <c r="V25" s="508"/>
      <c r="W25" s="507"/>
      <c r="X25" s="508"/>
      <c r="Y25" s="507"/>
      <c r="Z25" s="508"/>
      <c r="AA25" s="507"/>
      <c r="AB25" s="508"/>
      <c r="AC25" s="507"/>
      <c r="AD25" s="508"/>
      <c r="AE25" s="507"/>
      <c r="AF25" s="508"/>
    </row>
    <row r="26" spans="1:32" s="17" customFormat="1" ht="12" hidden="1" customHeight="1">
      <c r="A26" s="1007">
        <v>6</v>
      </c>
      <c r="B26" s="1157">
        <v>71114</v>
      </c>
      <c r="C26" s="509">
        <f t="shared" si="23"/>
        <v>14.98560941693885</v>
      </c>
      <c r="D26" s="458">
        <v>64460</v>
      </c>
      <c r="E26" s="509">
        <f t="shared" si="24"/>
        <v>1.551792044111866</v>
      </c>
      <c r="F26" s="458">
        <f t="shared" si="20"/>
        <v>135574</v>
      </c>
      <c r="G26" s="510">
        <f t="shared" si="25"/>
        <v>8.1813901899921113</v>
      </c>
      <c r="H26" s="511">
        <v>199520</v>
      </c>
      <c r="I26" s="509">
        <f t="shared" si="26"/>
        <v>5.7855446216491302</v>
      </c>
      <c r="J26" s="458">
        <v>197280</v>
      </c>
      <c r="K26" s="509">
        <f t="shared" si="27"/>
        <v>7.9306722689075571</v>
      </c>
      <c r="L26" s="458">
        <f t="shared" si="21"/>
        <v>396800</v>
      </c>
      <c r="M26" s="510">
        <f t="shared" si="28"/>
        <v>6.8412889884542416</v>
      </c>
      <c r="N26" s="512">
        <f t="shared" si="22"/>
        <v>532374</v>
      </c>
      <c r="O26" s="510">
        <f t="shared" si="29"/>
        <v>7.1793973582330306</v>
      </c>
      <c r="Q26" s="505"/>
      <c r="R26" s="506"/>
      <c r="S26" s="507"/>
      <c r="T26" s="508"/>
      <c r="U26" s="507"/>
      <c r="V26" s="508"/>
      <c r="W26" s="507"/>
      <c r="X26" s="508"/>
      <c r="Y26" s="507"/>
      <c r="Z26" s="508"/>
      <c r="AA26" s="507"/>
      <c r="AB26" s="508"/>
      <c r="AC26" s="507"/>
      <c r="AD26" s="508"/>
      <c r="AE26" s="507"/>
      <c r="AF26" s="508"/>
    </row>
    <row r="27" spans="1:32" s="17" customFormat="1" ht="12" hidden="1" customHeight="1">
      <c r="A27" s="1006">
        <v>7</v>
      </c>
      <c r="B27" s="1156">
        <v>73661</v>
      </c>
      <c r="C27" s="500">
        <f t="shared" si="23"/>
        <v>16.783194609591746</v>
      </c>
      <c r="D27" s="501">
        <v>66268</v>
      </c>
      <c r="E27" s="500">
        <f t="shared" si="24"/>
        <v>6.8459578859114467</v>
      </c>
      <c r="F27" s="501">
        <f t="shared" si="20"/>
        <v>139929</v>
      </c>
      <c r="G27" s="502">
        <f t="shared" si="25"/>
        <v>11.856399434039178</v>
      </c>
      <c r="H27" s="503">
        <v>167648</v>
      </c>
      <c r="I27" s="500">
        <f t="shared" si="26"/>
        <v>-1.6334960570784873</v>
      </c>
      <c r="J27" s="501">
        <v>181120</v>
      </c>
      <c r="K27" s="500">
        <f t="shared" si="27"/>
        <v>-1.3077593722754965</v>
      </c>
      <c r="L27" s="501">
        <f t="shared" si="21"/>
        <v>348768</v>
      </c>
      <c r="M27" s="502">
        <f t="shared" si="28"/>
        <v>-1.4646053702196959</v>
      </c>
      <c r="N27" s="504">
        <f t="shared" si="22"/>
        <v>488697</v>
      </c>
      <c r="O27" s="502">
        <f t="shared" si="29"/>
        <v>2.0139902181196545</v>
      </c>
      <c r="Q27" s="505"/>
      <c r="R27" s="506"/>
      <c r="S27" s="507"/>
      <c r="T27" s="508"/>
      <c r="U27" s="507"/>
      <c r="V27" s="508"/>
      <c r="W27" s="507"/>
      <c r="X27" s="508"/>
      <c r="Y27" s="507"/>
      <c r="Z27" s="508"/>
      <c r="AA27" s="507"/>
      <c r="AB27" s="508"/>
      <c r="AC27" s="507"/>
      <c r="AD27" s="508"/>
      <c r="AE27" s="507"/>
      <c r="AF27" s="508"/>
    </row>
    <row r="28" spans="1:32" s="17" customFormat="1" ht="12" hidden="1" customHeight="1">
      <c r="A28" s="1007">
        <v>8</v>
      </c>
      <c r="B28" s="1157">
        <v>60998</v>
      </c>
      <c r="C28" s="509">
        <f t="shared" si="23"/>
        <v>7.9438673485639377</v>
      </c>
      <c r="D28" s="458">
        <v>58981</v>
      </c>
      <c r="E28" s="509">
        <f t="shared" si="24"/>
        <v>0.12222241083705843</v>
      </c>
      <c r="F28" s="458">
        <f t="shared" si="20"/>
        <v>119979</v>
      </c>
      <c r="G28" s="510">
        <f t="shared" si="25"/>
        <v>3.9517233013914632</v>
      </c>
      <c r="H28" s="511">
        <v>125952</v>
      </c>
      <c r="I28" s="509">
        <f t="shared" si="26"/>
        <v>-27.178538390379281</v>
      </c>
      <c r="J28" s="458">
        <v>150336</v>
      </c>
      <c r="K28" s="509">
        <f t="shared" si="27"/>
        <v>-9.3924783027965262</v>
      </c>
      <c r="L28" s="458">
        <f t="shared" si="21"/>
        <v>276288</v>
      </c>
      <c r="M28" s="510">
        <f t="shared" si="28"/>
        <v>-18.47025495750708</v>
      </c>
      <c r="N28" s="512">
        <f t="shared" si="22"/>
        <v>396267</v>
      </c>
      <c r="O28" s="510">
        <f t="shared" si="29"/>
        <v>-12.773774042588782</v>
      </c>
      <c r="Q28" s="505"/>
      <c r="R28" s="506"/>
      <c r="S28" s="507"/>
      <c r="T28" s="508"/>
      <c r="U28" s="507"/>
      <c r="V28" s="508"/>
      <c r="W28" s="507"/>
      <c r="X28" s="508"/>
      <c r="Y28" s="507"/>
      <c r="Z28" s="508"/>
      <c r="AA28" s="507"/>
      <c r="AB28" s="508"/>
      <c r="AC28" s="507"/>
      <c r="AD28" s="508"/>
      <c r="AE28" s="507"/>
      <c r="AF28" s="508"/>
    </row>
    <row r="29" spans="1:32" s="17" customFormat="1" ht="12" hidden="1" customHeight="1">
      <c r="A29" s="1007">
        <v>9</v>
      </c>
      <c r="B29" s="1157">
        <v>66112</v>
      </c>
      <c r="C29" s="509">
        <f t="shared" si="23"/>
        <v>7.8745553633782661</v>
      </c>
      <c r="D29" s="458">
        <v>54251</v>
      </c>
      <c r="E29" s="509">
        <f t="shared" si="24"/>
        <v>6.5520966316409801</v>
      </c>
      <c r="F29" s="458">
        <f t="shared" si="20"/>
        <v>120363</v>
      </c>
      <c r="G29" s="510">
        <f t="shared" si="25"/>
        <v>7.2744449692961677</v>
      </c>
      <c r="H29" s="511">
        <v>149728</v>
      </c>
      <c r="I29" s="509">
        <f t="shared" si="26"/>
        <v>1.4307392152612231</v>
      </c>
      <c r="J29" s="458">
        <v>166336</v>
      </c>
      <c r="K29" s="509">
        <f t="shared" si="27"/>
        <v>-0.99047619047618607</v>
      </c>
      <c r="L29" s="458">
        <f t="shared" si="21"/>
        <v>316064</v>
      </c>
      <c r="M29" s="510">
        <f t="shared" si="28"/>
        <v>0.14194464158978626</v>
      </c>
      <c r="N29" s="512">
        <f t="shared" si="22"/>
        <v>436427</v>
      </c>
      <c r="O29" s="510">
        <f t="shared" si="29"/>
        <v>2.0125427460806922</v>
      </c>
      <c r="Q29" s="505"/>
      <c r="R29" s="506"/>
      <c r="S29" s="507"/>
      <c r="T29" s="508"/>
      <c r="U29" s="507"/>
      <c r="V29" s="508"/>
      <c r="W29" s="507"/>
      <c r="X29" s="508"/>
      <c r="Y29" s="507"/>
      <c r="Z29" s="508"/>
      <c r="AA29" s="507"/>
      <c r="AB29" s="508"/>
      <c r="AC29" s="507"/>
      <c r="AD29" s="508"/>
      <c r="AE29" s="507"/>
      <c r="AF29" s="508"/>
    </row>
    <row r="30" spans="1:32" s="17" customFormat="1" ht="21.75" customHeight="1">
      <c r="A30" s="1006">
        <v>10</v>
      </c>
      <c r="B30" s="1156">
        <v>88262</v>
      </c>
      <c r="C30" s="500">
        <f t="shared" si="23"/>
        <v>32.382409407247415</v>
      </c>
      <c r="D30" s="501">
        <v>71954</v>
      </c>
      <c r="E30" s="500">
        <f t="shared" si="24"/>
        <v>6.972526165556614</v>
      </c>
      <c r="F30" s="501">
        <f t="shared" si="20"/>
        <v>160216</v>
      </c>
      <c r="G30" s="502">
        <f t="shared" si="25"/>
        <v>19.621311671245966</v>
      </c>
      <c r="H30" s="503">
        <v>154528</v>
      </c>
      <c r="I30" s="500">
        <f t="shared" si="26"/>
        <v>-17.084478021978022</v>
      </c>
      <c r="J30" s="501">
        <v>168480</v>
      </c>
      <c r="K30" s="500">
        <f t="shared" si="27"/>
        <v>-17.437666614395486</v>
      </c>
      <c r="L30" s="501">
        <f t="shared" si="21"/>
        <v>323008</v>
      </c>
      <c r="M30" s="502">
        <f t="shared" si="28"/>
        <v>-17.269076305220889</v>
      </c>
      <c r="N30" s="504">
        <f t="shared" si="22"/>
        <v>483224</v>
      </c>
      <c r="O30" s="502">
        <f t="shared" si="29"/>
        <v>-7.8463979495316245</v>
      </c>
      <c r="Q30" s="505"/>
      <c r="R30" s="506"/>
      <c r="S30" s="507"/>
      <c r="T30" s="508"/>
      <c r="U30" s="507"/>
      <c r="V30" s="508"/>
      <c r="W30" s="507"/>
      <c r="X30" s="508"/>
      <c r="Y30" s="507"/>
      <c r="Z30" s="508"/>
      <c r="AA30" s="507"/>
      <c r="AB30" s="508"/>
      <c r="AC30" s="507"/>
      <c r="AD30" s="508"/>
      <c r="AE30" s="507"/>
      <c r="AF30" s="508"/>
    </row>
    <row r="31" spans="1:32" s="17" customFormat="1" ht="21.75" customHeight="1">
      <c r="A31" s="1007">
        <v>11</v>
      </c>
      <c r="B31" s="1157">
        <v>70058</v>
      </c>
      <c r="C31" s="509">
        <f t="shared" si="23"/>
        <v>18.213417926565878</v>
      </c>
      <c r="D31" s="458">
        <v>61314</v>
      </c>
      <c r="E31" s="509">
        <f t="shared" si="24"/>
        <v>18.641640866873054</v>
      </c>
      <c r="F31" s="458">
        <f t="shared" si="20"/>
        <v>131372</v>
      </c>
      <c r="G31" s="510">
        <f t="shared" si="25"/>
        <v>18.412892991058548</v>
      </c>
      <c r="H31" s="511">
        <v>160800</v>
      </c>
      <c r="I31" s="509">
        <f t="shared" si="26"/>
        <v>-11.857568847570599</v>
      </c>
      <c r="J31" s="458">
        <v>180256</v>
      </c>
      <c r="K31" s="509">
        <f t="shared" si="27"/>
        <v>-0.33616418966737616</v>
      </c>
      <c r="L31" s="458">
        <f t="shared" si="21"/>
        <v>341056</v>
      </c>
      <c r="M31" s="510">
        <f t="shared" si="28"/>
        <v>-6.1217299392231084</v>
      </c>
      <c r="N31" s="512">
        <f t="shared" si="22"/>
        <v>472428</v>
      </c>
      <c r="O31" s="510">
        <f t="shared" si="29"/>
        <v>-0.38208502024291713</v>
      </c>
      <c r="Q31" s="505"/>
      <c r="R31" s="506"/>
      <c r="S31" s="507"/>
      <c r="T31" s="508"/>
      <c r="U31" s="507"/>
      <c r="V31" s="508"/>
      <c r="W31" s="507"/>
      <c r="X31" s="508"/>
      <c r="Y31" s="507"/>
      <c r="Z31" s="508"/>
      <c r="AA31" s="507"/>
      <c r="AB31" s="508"/>
      <c r="AC31" s="507"/>
      <c r="AD31" s="508"/>
      <c r="AE31" s="507"/>
      <c r="AF31" s="508"/>
    </row>
    <row r="32" spans="1:32" s="17" customFormat="1" ht="21.75" customHeight="1">
      <c r="A32" s="1007">
        <v>12</v>
      </c>
      <c r="B32" s="1157">
        <v>68134</v>
      </c>
      <c r="C32" s="509">
        <f t="shared" si="23"/>
        <v>11.115822433869326</v>
      </c>
      <c r="D32" s="458">
        <v>57890</v>
      </c>
      <c r="E32" s="509">
        <f t="shared" si="24"/>
        <v>-1.8979833926453193</v>
      </c>
      <c r="F32" s="458">
        <f t="shared" si="20"/>
        <v>126024</v>
      </c>
      <c r="G32" s="510">
        <f t="shared" si="25"/>
        <v>4.7337278106508895</v>
      </c>
      <c r="H32" s="511">
        <v>169856</v>
      </c>
      <c r="I32" s="509">
        <f t="shared" si="26"/>
        <v>-4.1531238714337277</v>
      </c>
      <c r="J32" s="458">
        <v>184032</v>
      </c>
      <c r="K32" s="509">
        <f t="shared" si="27"/>
        <v>3.1014700609537371</v>
      </c>
      <c r="L32" s="458">
        <f t="shared" si="21"/>
        <v>353888</v>
      </c>
      <c r="M32" s="510">
        <f t="shared" si="28"/>
        <v>-0.51277437927311764</v>
      </c>
      <c r="N32" s="512">
        <f t="shared" si="22"/>
        <v>479912</v>
      </c>
      <c r="O32" s="510">
        <f t="shared" si="29"/>
        <v>0.81337702714057158</v>
      </c>
      <c r="P32" s="11"/>
      <c r="Q32" s="11"/>
      <c r="R32" s="11"/>
      <c r="S32" s="507"/>
      <c r="T32" s="508"/>
      <c r="U32" s="507"/>
      <c r="V32" s="508"/>
      <c r="W32" s="507"/>
      <c r="X32" s="508"/>
      <c r="Y32" s="507"/>
      <c r="Z32" s="508"/>
      <c r="AA32" s="507"/>
      <c r="AB32" s="508"/>
      <c r="AC32" s="507"/>
      <c r="AD32" s="508"/>
      <c r="AE32" s="507"/>
      <c r="AF32" s="508"/>
    </row>
    <row r="33" spans="1:32" s="17" customFormat="1" ht="21.75" customHeight="1">
      <c r="A33" s="1006" t="s">
        <v>445</v>
      </c>
      <c r="B33" s="1156">
        <v>60102</v>
      </c>
      <c r="C33" s="500">
        <f t="shared" si="23"/>
        <v>6.6962542162258165</v>
      </c>
      <c r="D33" s="501">
        <v>51532</v>
      </c>
      <c r="E33" s="500">
        <f t="shared" si="24"/>
        <v>-11.012105199537203</v>
      </c>
      <c r="F33" s="501">
        <f t="shared" si="20"/>
        <v>111634</v>
      </c>
      <c r="G33" s="502">
        <f t="shared" si="25"/>
        <v>-2.2803070755171184</v>
      </c>
      <c r="H33" s="503">
        <v>143584</v>
      </c>
      <c r="I33" s="500">
        <f t="shared" si="26"/>
        <v>-7.7508223684210513</v>
      </c>
      <c r="J33" s="501">
        <v>164480</v>
      </c>
      <c r="K33" s="500">
        <f t="shared" si="27"/>
        <v>-14.00368077630918</v>
      </c>
      <c r="L33" s="501">
        <f t="shared" si="21"/>
        <v>308064</v>
      </c>
      <c r="M33" s="502">
        <f t="shared" si="28"/>
        <v>-11.19822894566922</v>
      </c>
      <c r="N33" s="504">
        <f t="shared" si="22"/>
        <v>419698</v>
      </c>
      <c r="O33" s="502">
        <f t="shared" si="29"/>
        <v>-8.989029623702427</v>
      </c>
      <c r="Q33" s="505"/>
      <c r="R33" s="506"/>
      <c r="S33" s="507"/>
      <c r="T33" s="508"/>
      <c r="U33" s="507"/>
      <c r="V33" s="508"/>
      <c r="W33" s="507"/>
      <c r="X33" s="508"/>
      <c r="Y33" s="507"/>
      <c r="Z33" s="508"/>
      <c r="AA33" s="507"/>
      <c r="AB33" s="508"/>
      <c r="AC33" s="507"/>
      <c r="AD33" s="508"/>
      <c r="AE33" s="507"/>
      <c r="AF33" s="508"/>
    </row>
    <row r="34" spans="1:32" s="17" customFormat="1" ht="21.75" customHeight="1">
      <c r="A34" s="1007">
        <v>2</v>
      </c>
      <c r="B34" s="1157">
        <v>47757</v>
      </c>
      <c r="C34" s="509">
        <f t="shared" si="23"/>
        <v>-27.556391547714753</v>
      </c>
      <c r="D34" s="458">
        <v>44351</v>
      </c>
      <c r="E34" s="509">
        <f t="shared" si="24"/>
        <v>-16.970570615545899</v>
      </c>
      <c r="F34" s="458">
        <f t="shared" si="20"/>
        <v>92108</v>
      </c>
      <c r="G34" s="510">
        <f t="shared" si="25"/>
        <v>-22.818190197672173</v>
      </c>
      <c r="H34" s="511">
        <v>147872</v>
      </c>
      <c r="I34" s="509">
        <f t="shared" si="26"/>
        <v>-12.580401059402192</v>
      </c>
      <c r="J34" s="458">
        <v>142848</v>
      </c>
      <c r="K34" s="509">
        <f t="shared" si="27"/>
        <v>-16.623085543518869</v>
      </c>
      <c r="L34" s="458">
        <f t="shared" si="21"/>
        <v>290720</v>
      </c>
      <c r="M34" s="510">
        <f t="shared" si="28"/>
        <v>-14.614661654135341</v>
      </c>
      <c r="N34" s="512">
        <f t="shared" si="22"/>
        <v>382828</v>
      </c>
      <c r="O34" s="510">
        <f t="shared" si="29"/>
        <v>-16.743762219482015</v>
      </c>
      <c r="Q34" s="505"/>
      <c r="R34" s="506"/>
      <c r="S34" s="507"/>
      <c r="T34" s="508"/>
      <c r="U34" s="507"/>
      <c r="V34" s="508"/>
      <c r="W34" s="507"/>
      <c r="X34" s="508"/>
      <c r="Y34" s="507"/>
      <c r="Z34" s="508"/>
      <c r="AA34" s="507"/>
      <c r="AB34" s="508"/>
      <c r="AC34" s="507"/>
      <c r="AD34" s="508"/>
      <c r="AE34" s="507"/>
      <c r="AF34" s="508"/>
    </row>
    <row r="35" spans="1:32" s="17" customFormat="1" ht="21.75" customHeight="1">
      <c r="A35" s="1007">
        <v>3</v>
      </c>
      <c r="B35" s="1157">
        <v>71354</v>
      </c>
      <c r="C35" s="509">
        <f t="shared" si="23"/>
        <v>2.633660802899751</v>
      </c>
      <c r="D35" s="458">
        <v>64027</v>
      </c>
      <c r="E35" s="509">
        <f t="shared" si="24"/>
        <v>3.887653940387148</v>
      </c>
      <c r="F35" s="458">
        <f t="shared" si="20"/>
        <v>135381</v>
      </c>
      <c r="G35" s="510">
        <f t="shared" si="25"/>
        <v>3.222928770758049</v>
      </c>
      <c r="H35" s="511">
        <v>166912</v>
      </c>
      <c r="I35" s="509">
        <f t="shared" si="26"/>
        <v>-4.7827674333698393</v>
      </c>
      <c r="J35" s="458">
        <v>178720</v>
      </c>
      <c r="K35" s="509">
        <f t="shared" si="27"/>
        <v>-11.461636017755229</v>
      </c>
      <c r="L35" s="458">
        <f t="shared" si="21"/>
        <v>345632</v>
      </c>
      <c r="M35" s="510">
        <f t="shared" si="28"/>
        <v>-8.3573731545901868</v>
      </c>
      <c r="N35" s="512">
        <f t="shared" si="22"/>
        <v>481013</v>
      </c>
      <c r="O35" s="510">
        <f t="shared" si="29"/>
        <v>-5.369403469563605</v>
      </c>
      <c r="P35" s="11"/>
      <c r="Q35" s="11"/>
      <c r="R35" s="11"/>
      <c r="S35" s="507"/>
      <c r="T35" s="508"/>
      <c r="U35" s="507"/>
      <c r="V35" s="508"/>
      <c r="W35" s="507"/>
      <c r="X35" s="508"/>
      <c r="Y35" s="507"/>
      <c r="Z35" s="508"/>
      <c r="AA35" s="507"/>
      <c r="AB35" s="508"/>
      <c r="AC35" s="507"/>
      <c r="AD35" s="508"/>
      <c r="AE35" s="507"/>
      <c r="AF35" s="508"/>
    </row>
    <row r="36" spans="1:32" s="17" customFormat="1" ht="21.75" customHeight="1">
      <c r="A36" s="1006">
        <v>4</v>
      </c>
      <c r="B36" s="1156">
        <v>77558</v>
      </c>
      <c r="C36" s="500">
        <f t="shared" si="23"/>
        <v>19.688271604938269</v>
      </c>
      <c r="D36" s="501">
        <v>59535</v>
      </c>
      <c r="E36" s="500">
        <f t="shared" si="24"/>
        <v>-9.38494086847993</v>
      </c>
      <c r="F36" s="501">
        <v>137093</v>
      </c>
      <c r="G36" s="502">
        <f t="shared" si="25"/>
        <v>5.0513022888713399</v>
      </c>
      <c r="H36" s="503">
        <v>165280</v>
      </c>
      <c r="I36" s="500">
        <f t="shared" si="26"/>
        <v>-8.0470001780309719</v>
      </c>
      <c r="J36" s="501">
        <v>160800</v>
      </c>
      <c r="K36" s="500">
        <f t="shared" si="27"/>
        <v>-18.372319688109162</v>
      </c>
      <c r="L36" s="501">
        <v>326080</v>
      </c>
      <c r="M36" s="502">
        <f t="shared" si="28"/>
        <v>-13.446020555508365</v>
      </c>
      <c r="N36" s="504">
        <v>463173</v>
      </c>
      <c r="O36" s="502">
        <f t="shared" si="29"/>
        <v>-8.6870634437156582</v>
      </c>
      <c r="Q36" s="505"/>
      <c r="R36" s="506"/>
      <c r="S36" s="507"/>
      <c r="T36" s="508"/>
      <c r="U36" s="507"/>
      <c r="V36" s="508"/>
      <c r="W36" s="507"/>
      <c r="X36" s="508"/>
      <c r="Y36" s="507"/>
      <c r="Z36" s="508"/>
      <c r="AA36" s="507"/>
      <c r="AB36" s="508"/>
      <c r="AC36" s="507"/>
      <c r="AD36" s="508"/>
      <c r="AE36" s="507"/>
      <c r="AF36" s="508"/>
    </row>
    <row r="37" spans="1:32" s="17" customFormat="1" ht="21.75" customHeight="1">
      <c r="A37" s="1007">
        <v>5</v>
      </c>
      <c r="B37" s="1157">
        <v>64922</v>
      </c>
      <c r="C37" s="509">
        <f t="shared" si="23"/>
        <v>-2.1168169345354815</v>
      </c>
      <c r="D37" s="458">
        <v>54888</v>
      </c>
      <c r="E37" s="509">
        <f t="shared" si="24"/>
        <v>-7.6612496214797599</v>
      </c>
      <c r="F37" s="458">
        <v>119810</v>
      </c>
      <c r="G37" s="510">
        <f t="shared" si="25"/>
        <v>-4.7372940652630202</v>
      </c>
      <c r="H37" s="511">
        <v>129184</v>
      </c>
      <c r="I37" s="509">
        <f t="shared" si="26"/>
        <v>-26.251370113262695</v>
      </c>
      <c r="J37" s="458">
        <v>154240</v>
      </c>
      <c r="K37" s="509">
        <f t="shared" si="27"/>
        <v>-12.728589534673185</v>
      </c>
      <c r="L37" s="458">
        <v>283424</v>
      </c>
      <c r="M37" s="510">
        <f t="shared" si="28"/>
        <v>-19.459852687096479</v>
      </c>
      <c r="N37" s="512">
        <v>403234</v>
      </c>
      <c r="O37" s="510">
        <f t="shared" si="29"/>
        <v>-15.583496625299365</v>
      </c>
      <c r="Q37" s="505"/>
      <c r="R37" s="506"/>
      <c r="S37" s="507"/>
      <c r="T37" s="508"/>
      <c r="U37" s="507"/>
      <c r="V37" s="508"/>
      <c r="W37" s="507"/>
      <c r="X37" s="508"/>
      <c r="Y37" s="507"/>
      <c r="Z37" s="508"/>
      <c r="AA37" s="507"/>
      <c r="AB37" s="508"/>
      <c r="AC37" s="507"/>
      <c r="AD37" s="508"/>
      <c r="AE37" s="507"/>
      <c r="AF37" s="508"/>
    </row>
    <row r="38" spans="1:32" s="17" customFormat="1" ht="21.75" customHeight="1">
      <c r="A38" s="1007">
        <v>6</v>
      </c>
      <c r="B38" s="1157">
        <v>67302</v>
      </c>
      <c r="C38" s="509">
        <f t="shared" si="23"/>
        <v>-5.3604072334561437</v>
      </c>
      <c r="D38" s="458">
        <v>55775</v>
      </c>
      <c r="E38" s="509">
        <f t="shared" si="24"/>
        <v>-13.473471920570901</v>
      </c>
      <c r="F38" s="458">
        <v>123077</v>
      </c>
      <c r="G38" s="510">
        <f t="shared" si="25"/>
        <v>-9.2178441294053393</v>
      </c>
      <c r="H38" s="511">
        <v>146080</v>
      </c>
      <c r="I38" s="509">
        <f t="shared" si="26"/>
        <v>-26.78428227746592</v>
      </c>
      <c r="J38" s="458">
        <v>168832</v>
      </c>
      <c r="K38" s="509">
        <f t="shared" si="27"/>
        <v>-14.42011354420114</v>
      </c>
      <c r="L38" s="458">
        <v>314912</v>
      </c>
      <c r="M38" s="510">
        <f t="shared" si="28"/>
        <v>-20.637096774193552</v>
      </c>
      <c r="N38" s="512">
        <v>437989</v>
      </c>
      <c r="O38" s="510">
        <f t="shared" si="29"/>
        <v>-17.729077678474159</v>
      </c>
      <c r="P38" s="11"/>
      <c r="Q38" s="11"/>
      <c r="R38" s="11"/>
      <c r="S38" s="507"/>
      <c r="T38" s="508"/>
      <c r="U38" s="507"/>
      <c r="V38" s="508"/>
      <c r="W38" s="507"/>
      <c r="X38" s="508"/>
      <c r="Y38" s="507"/>
      <c r="Z38" s="508"/>
      <c r="AA38" s="507"/>
      <c r="AB38" s="508"/>
      <c r="AC38" s="507"/>
      <c r="AD38" s="508"/>
      <c r="AE38" s="507"/>
      <c r="AF38" s="508"/>
    </row>
    <row r="39" spans="1:32" s="17" customFormat="1" ht="21.75" customHeight="1">
      <c r="A39" s="1006">
        <v>7</v>
      </c>
      <c r="B39" s="1156">
        <v>69539</v>
      </c>
      <c r="C39" s="500">
        <f t="shared" si="23"/>
        <v>-5.5959055673965867</v>
      </c>
      <c r="D39" s="501">
        <v>67647</v>
      </c>
      <c r="E39" s="500">
        <f t="shared" si="24"/>
        <v>2.0809440453914307</v>
      </c>
      <c r="F39" s="501">
        <v>137186</v>
      </c>
      <c r="G39" s="502">
        <f t="shared" si="25"/>
        <v>-1.9602798562127988</v>
      </c>
      <c r="H39" s="503">
        <v>138464</v>
      </c>
      <c r="I39" s="500">
        <f t="shared" si="26"/>
        <v>-17.407902271425847</v>
      </c>
      <c r="J39" s="501">
        <v>138752</v>
      </c>
      <c r="K39" s="500">
        <f t="shared" si="27"/>
        <v>-23.39222614840989</v>
      </c>
      <c r="L39" s="501">
        <v>277216</v>
      </c>
      <c r="M39" s="502">
        <f t="shared" si="28"/>
        <v>-20.515643637030923</v>
      </c>
      <c r="N39" s="504">
        <v>414402</v>
      </c>
      <c r="O39" s="502">
        <f t="shared" si="29"/>
        <v>-15.202671594055218</v>
      </c>
      <c r="Q39" s="505"/>
      <c r="R39" s="506"/>
      <c r="S39" s="507"/>
      <c r="T39" s="508"/>
      <c r="U39" s="507"/>
      <c r="V39" s="508"/>
      <c r="W39" s="507"/>
      <c r="X39" s="508"/>
      <c r="Y39" s="507"/>
      <c r="Z39" s="508"/>
      <c r="AA39" s="507"/>
      <c r="AB39" s="508"/>
      <c r="AC39" s="507"/>
      <c r="AD39" s="508"/>
      <c r="AE39" s="507"/>
      <c r="AF39" s="508"/>
    </row>
    <row r="40" spans="1:32" s="17" customFormat="1" ht="21.75" customHeight="1">
      <c r="A40" s="1007">
        <v>8</v>
      </c>
      <c r="B40" s="1157">
        <v>61066</v>
      </c>
      <c r="C40" s="509">
        <f t="shared" si="23"/>
        <v>0.11147906488737647</v>
      </c>
      <c r="D40" s="458">
        <v>45621</v>
      </c>
      <c r="E40" s="509">
        <f t="shared" si="24"/>
        <v>-22.651362303114563</v>
      </c>
      <c r="F40" s="458">
        <v>106687</v>
      </c>
      <c r="G40" s="510">
        <f t="shared" si="25"/>
        <v>-11.078605422615627</v>
      </c>
      <c r="H40" s="511">
        <v>144704</v>
      </c>
      <c r="I40" s="509">
        <f t="shared" si="26"/>
        <v>14.888211382113825</v>
      </c>
      <c r="J40" s="458">
        <v>166112</v>
      </c>
      <c r="K40" s="509">
        <f t="shared" si="27"/>
        <v>10.493827160493829</v>
      </c>
      <c r="L40" s="458">
        <v>310816</v>
      </c>
      <c r="M40" s="510">
        <f t="shared" si="28"/>
        <v>12.497104470697252</v>
      </c>
      <c r="N40" s="512">
        <v>417503</v>
      </c>
      <c r="O40" s="510">
        <f t="shared" si="29"/>
        <v>5.3590129887171933</v>
      </c>
      <c r="Q40" s="505"/>
      <c r="R40" s="506"/>
      <c r="S40" s="507"/>
      <c r="T40" s="508"/>
      <c r="U40" s="507"/>
      <c r="V40" s="508"/>
      <c r="W40" s="507"/>
      <c r="X40" s="508"/>
      <c r="Y40" s="507"/>
      <c r="Z40" s="508"/>
      <c r="AA40" s="507"/>
      <c r="AB40" s="508"/>
      <c r="AC40" s="507"/>
      <c r="AD40" s="508"/>
      <c r="AE40" s="507"/>
      <c r="AF40" s="508"/>
    </row>
    <row r="41" spans="1:32" s="17" customFormat="1" ht="21.75" customHeight="1">
      <c r="A41" s="1007">
        <v>9</v>
      </c>
      <c r="B41" s="1157">
        <v>63619</v>
      </c>
      <c r="C41" s="509">
        <f t="shared" si="23"/>
        <v>-3.7708736689254563</v>
      </c>
      <c r="D41" s="458">
        <v>48741</v>
      </c>
      <c r="E41" s="509">
        <f t="shared" si="24"/>
        <v>-10.156494811155559</v>
      </c>
      <c r="F41" s="458">
        <v>112360</v>
      </c>
      <c r="G41" s="510">
        <f t="shared" si="25"/>
        <v>-6.6490532804931775</v>
      </c>
      <c r="H41" s="511">
        <v>130624</v>
      </c>
      <c r="I41" s="509">
        <f t="shared" si="26"/>
        <v>-12.75913656764266</v>
      </c>
      <c r="J41" s="458">
        <v>165088</v>
      </c>
      <c r="K41" s="509">
        <f t="shared" si="27"/>
        <v>-0.75028857252789072</v>
      </c>
      <c r="L41" s="458">
        <v>295712</v>
      </c>
      <c r="M41" s="510">
        <f t="shared" si="28"/>
        <v>-6.4392021868988518</v>
      </c>
      <c r="N41" s="512">
        <v>408072</v>
      </c>
      <c r="O41" s="510">
        <f t="shared" si="29"/>
        <v>-6.4970774035520211</v>
      </c>
      <c r="P41" s="11"/>
      <c r="Q41" s="11"/>
      <c r="R41" s="11"/>
      <c r="S41" s="507"/>
      <c r="T41" s="508"/>
      <c r="U41" s="507"/>
      <c r="V41" s="508"/>
      <c r="W41" s="507"/>
      <c r="X41" s="508"/>
      <c r="Y41" s="507"/>
      <c r="Z41" s="508"/>
      <c r="AA41" s="507"/>
      <c r="AB41" s="508"/>
      <c r="AC41" s="507"/>
      <c r="AD41" s="508"/>
      <c r="AE41" s="507"/>
      <c r="AF41" s="508"/>
    </row>
    <row r="42" spans="1:32" s="17" customFormat="1" ht="21.75" customHeight="1">
      <c r="A42" s="1006">
        <v>10</v>
      </c>
      <c r="B42" s="1156">
        <v>84099</v>
      </c>
      <c r="C42" s="500">
        <f t="shared" si="23"/>
        <v>-4.7166390972332328</v>
      </c>
      <c r="D42" s="501">
        <v>63813</v>
      </c>
      <c r="E42" s="500">
        <f t="shared" si="24"/>
        <v>-11.314172943825218</v>
      </c>
      <c r="F42" s="501">
        <v>147912</v>
      </c>
      <c r="G42" s="502">
        <f t="shared" si="25"/>
        <v>-7.6796324961302282</v>
      </c>
      <c r="H42" s="503">
        <v>152544</v>
      </c>
      <c r="I42" s="500">
        <f t="shared" si="26"/>
        <v>-1.2839097121557286</v>
      </c>
      <c r="J42" s="501">
        <v>181088</v>
      </c>
      <c r="K42" s="500">
        <f t="shared" si="27"/>
        <v>7.483380816714158</v>
      </c>
      <c r="L42" s="501">
        <v>333632</v>
      </c>
      <c r="M42" s="502">
        <f t="shared" si="28"/>
        <v>3.2890826233406001</v>
      </c>
      <c r="N42" s="504">
        <v>481544</v>
      </c>
      <c r="O42" s="502">
        <f t="shared" si="29"/>
        <v>-0.34766485108355116</v>
      </c>
      <c r="Q42" s="505"/>
      <c r="R42" s="506"/>
      <c r="S42" s="507"/>
      <c r="T42" s="508"/>
      <c r="U42" s="507"/>
      <c r="V42" s="508"/>
      <c r="W42" s="507"/>
      <c r="X42" s="508"/>
      <c r="Y42" s="507"/>
      <c r="Z42" s="508"/>
      <c r="AA42" s="507"/>
      <c r="AB42" s="508"/>
      <c r="AC42" s="507"/>
      <c r="AD42" s="508"/>
      <c r="AE42" s="507"/>
      <c r="AF42" s="508"/>
    </row>
    <row r="43" spans="1:32" s="17" customFormat="1" ht="21.75" customHeight="1">
      <c r="A43" s="1007">
        <v>11</v>
      </c>
      <c r="B43" s="1157">
        <v>74726</v>
      </c>
      <c r="C43" s="509">
        <f t="shared" si="23"/>
        <v>6.6630506152045355</v>
      </c>
      <c r="D43" s="458">
        <v>62300</v>
      </c>
      <c r="E43" s="509">
        <f t="shared" si="24"/>
        <v>1.6081156016570342</v>
      </c>
      <c r="F43" s="458">
        <v>137026</v>
      </c>
      <c r="G43" s="510">
        <f t="shared" si="25"/>
        <v>4.3038090308437082</v>
      </c>
      <c r="H43" s="511">
        <v>164000</v>
      </c>
      <c r="I43" s="509">
        <f t="shared" si="26"/>
        <v>1.990049751243772</v>
      </c>
      <c r="J43" s="458">
        <v>180192</v>
      </c>
      <c r="K43" s="509">
        <f t="shared" si="27"/>
        <v>-3.5505059470974931E-2</v>
      </c>
      <c r="L43" s="458">
        <v>344192</v>
      </c>
      <c r="M43" s="510">
        <f t="shared" si="28"/>
        <v>0.91949709138674507</v>
      </c>
      <c r="N43" s="512">
        <v>481218</v>
      </c>
      <c r="O43" s="510">
        <f t="shared" si="29"/>
        <v>1.8606009804668755</v>
      </c>
      <c r="Q43" s="505"/>
      <c r="R43" s="506"/>
      <c r="S43" s="507"/>
      <c r="T43" s="508"/>
      <c r="U43" s="507"/>
      <c r="V43" s="508"/>
      <c r="W43" s="507"/>
      <c r="X43" s="508"/>
      <c r="Y43" s="507"/>
      <c r="Z43" s="508"/>
      <c r="AA43" s="507"/>
      <c r="AB43" s="508"/>
      <c r="AC43" s="507"/>
      <c r="AD43" s="508"/>
      <c r="AE43" s="507"/>
      <c r="AF43" s="508"/>
    </row>
    <row r="44" spans="1:32" s="17" customFormat="1" ht="21.75" customHeight="1">
      <c r="A44" s="1007">
        <v>12</v>
      </c>
      <c r="B44" s="1157">
        <v>68506</v>
      </c>
      <c r="C44" s="509">
        <f t="shared" si="23"/>
        <v>0.54598291601843929</v>
      </c>
      <c r="D44" s="458">
        <v>58162</v>
      </c>
      <c r="E44" s="509">
        <f t="shared" si="24"/>
        <v>0.46985662463292499</v>
      </c>
      <c r="F44" s="458">
        <v>126668</v>
      </c>
      <c r="G44" s="510">
        <f t="shared" si="25"/>
        <v>0.51101377515394564</v>
      </c>
      <c r="H44" s="511">
        <v>148288</v>
      </c>
      <c r="I44" s="509">
        <f t="shared" si="26"/>
        <v>-12.697814619442349</v>
      </c>
      <c r="J44" s="458">
        <v>140704</v>
      </c>
      <c r="K44" s="509">
        <f t="shared" si="27"/>
        <v>-23.543731524952182</v>
      </c>
      <c r="L44" s="458">
        <v>288992</v>
      </c>
      <c r="M44" s="510">
        <f t="shared" si="28"/>
        <v>-18.338005244597156</v>
      </c>
      <c r="N44" s="512">
        <v>415660</v>
      </c>
      <c r="O44" s="510">
        <f t="shared" si="29"/>
        <v>-13.388287852773006</v>
      </c>
      <c r="P44" s="11"/>
      <c r="Q44" s="11"/>
      <c r="R44" s="11"/>
      <c r="S44" s="507"/>
      <c r="T44" s="508"/>
      <c r="U44" s="507"/>
      <c r="V44" s="508"/>
      <c r="W44" s="507"/>
      <c r="X44" s="508"/>
      <c r="Y44" s="507"/>
      <c r="Z44" s="508"/>
      <c r="AA44" s="507"/>
      <c r="AB44" s="508"/>
      <c r="AC44" s="507"/>
      <c r="AD44" s="508"/>
      <c r="AE44" s="507"/>
      <c r="AF44" s="508"/>
    </row>
    <row r="45" spans="1:32" s="17" customFormat="1" ht="21.75" customHeight="1">
      <c r="A45" s="1006" t="s">
        <v>457</v>
      </c>
      <c r="B45" s="1156">
        <v>61341</v>
      </c>
      <c r="C45" s="500">
        <f t="shared" si="23"/>
        <v>2.0614954577218736</v>
      </c>
      <c r="D45" s="501">
        <v>60559</v>
      </c>
      <c r="E45" s="500">
        <f t="shared" si="24"/>
        <v>17.517270822013508</v>
      </c>
      <c r="F45" s="501">
        <v>121900</v>
      </c>
      <c r="G45" s="502">
        <f t="shared" si="25"/>
        <v>9.1961230449504541</v>
      </c>
      <c r="H45" s="503">
        <v>127360</v>
      </c>
      <c r="I45" s="500">
        <f t="shared" si="26"/>
        <v>-11.299309115221757</v>
      </c>
      <c r="J45" s="501">
        <v>158144</v>
      </c>
      <c r="K45" s="500">
        <f t="shared" si="27"/>
        <v>-3.8521400778210091</v>
      </c>
      <c r="L45" s="501">
        <v>285504</v>
      </c>
      <c r="M45" s="502">
        <f t="shared" si="28"/>
        <v>-7.323153630414458</v>
      </c>
      <c r="N45" s="504">
        <v>407404</v>
      </c>
      <c r="O45" s="502">
        <f t="shared" si="29"/>
        <v>-2.9292491267530418</v>
      </c>
      <c r="Q45" s="505"/>
      <c r="R45" s="506"/>
      <c r="S45" s="507"/>
      <c r="T45" s="508"/>
      <c r="U45" s="507"/>
      <c r="V45" s="508"/>
      <c r="W45" s="507"/>
      <c r="X45" s="508"/>
      <c r="Y45" s="507"/>
      <c r="Z45" s="508"/>
      <c r="AA45" s="507"/>
      <c r="AB45" s="508"/>
      <c r="AC45" s="507"/>
      <c r="AD45" s="508"/>
      <c r="AE45" s="507"/>
      <c r="AF45" s="508"/>
    </row>
    <row r="46" spans="1:32" s="17" customFormat="1" ht="21.75" customHeight="1">
      <c r="A46" s="1007">
        <v>2</v>
      </c>
      <c r="B46" s="1157">
        <v>73616</v>
      </c>
      <c r="C46" s="509">
        <f t="shared" si="23"/>
        <v>54.147036036601961</v>
      </c>
      <c r="D46" s="458">
        <v>57186</v>
      </c>
      <c r="E46" s="509">
        <f t="shared" si="24"/>
        <v>28.939595499537774</v>
      </c>
      <c r="F46" s="458">
        <v>130802</v>
      </c>
      <c r="G46" s="510">
        <f t="shared" si="25"/>
        <v>42.009380292699873</v>
      </c>
      <c r="H46" s="511">
        <v>130272</v>
      </c>
      <c r="I46" s="509">
        <f t="shared" si="26"/>
        <v>-11.902185674096511</v>
      </c>
      <c r="J46" s="458">
        <v>149056</v>
      </c>
      <c r="K46" s="509">
        <f t="shared" si="27"/>
        <v>4.3458781362007093</v>
      </c>
      <c r="L46" s="458">
        <v>279328</v>
      </c>
      <c r="M46" s="510">
        <f t="shared" si="28"/>
        <v>-3.9185470555861301</v>
      </c>
      <c r="N46" s="512">
        <v>410130</v>
      </c>
      <c r="O46" s="510">
        <f t="shared" si="29"/>
        <v>7.1316622608586622</v>
      </c>
      <c r="Q46" s="505"/>
      <c r="R46" s="506"/>
      <c r="S46" s="507"/>
      <c r="T46" s="508"/>
      <c r="U46" s="507"/>
      <c r="V46" s="508"/>
      <c r="W46" s="507"/>
      <c r="X46" s="508"/>
      <c r="Y46" s="507"/>
      <c r="Z46" s="508"/>
      <c r="AA46" s="507"/>
      <c r="AB46" s="508"/>
      <c r="AC46" s="507"/>
      <c r="AD46" s="508"/>
      <c r="AE46" s="507"/>
      <c r="AF46" s="508"/>
    </row>
    <row r="47" spans="1:32" s="17" customFormat="1" ht="21.75" customHeight="1">
      <c r="A47" s="1007">
        <v>3</v>
      </c>
      <c r="B47" s="1157">
        <v>66947</v>
      </c>
      <c r="C47" s="509">
        <f t="shared" si="23"/>
        <v>-6.1762480029150417</v>
      </c>
      <c r="D47" s="458">
        <v>61330</v>
      </c>
      <c r="E47" s="509">
        <f t="shared" si="24"/>
        <v>-4.2122854420791223</v>
      </c>
      <c r="F47" s="458">
        <v>128277</v>
      </c>
      <c r="G47" s="510">
        <f t="shared" si="25"/>
        <v>-5.247412857047884</v>
      </c>
      <c r="H47" s="511">
        <v>142976</v>
      </c>
      <c r="I47" s="509">
        <f t="shared" si="26"/>
        <v>-14.340490797546012</v>
      </c>
      <c r="J47" s="458">
        <v>161600</v>
      </c>
      <c r="K47" s="509">
        <f t="shared" si="27"/>
        <v>-9.5792300805729642</v>
      </c>
      <c r="L47" s="458">
        <v>304576</v>
      </c>
      <c r="M47" s="510">
        <f t="shared" si="28"/>
        <v>-11.878529765762424</v>
      </c>
      <c r="N47" s="512">
        <v>432853</v>
      </c>
      <c r="O47" s="510">
        <f t="shared" si="29"/>
        <v>-10.012203412381782</v>
      </c>
      <c r="P47" s="11"/>
      <c r="Q47" s="11"/>
      <c r="R47" s="11"/>
      <c r="S47" s="507"/>
      <c r="T47" s="508"/>
      <c r="U47" s="507"/>
      <c r="V47" s="508"/>
      <c r="W47" s="507"/>
      <c r="X47" s="508"/>
      <c r="Y47" s="507"/>
      <c r="Z47" s="508"/>
      <c r="AA47" s="507"/>
      <c r="AB47" s="508"/>
      <c r="AC47" s="507"/>
      <c r="AD47" s="508"/>
      <c r="AE47" s="507"/>
      <c r="AF47" s="508"/>
    </row>
    <row r="48" spans="1:32" s="17" customFormat="1" ht="21.75" customHeight="1">
      <c r="A48" s="1006">
        <v>4</v>
      </c>
      <c r="B48" s="1156">
        <v>66278</v>
      </c>
      <c r="C48" s="500">
        <f t="shared" si="23"/>
        <v>-14.54395420201655</v>
      </c>
      <c r="D48" s="501">
        <v>58997</v>
      </c>
      <c r="E48" s="500">
        <f t="shared" si="24"/>
        <v>-0.90367011001931674</v>
      </c>
      <c r="F48" s="501">
        <v>125275</v>
      </c>
      <c r="G48" s="502">
        <f t="shared" si="25"/>
        <v>-8.6204255505386911</v>
      </c>
      <c r="H48" s="503">
        <v>139040</v>
      </c>
      <c r="I48" s="500">
        <f t="shared" si="26"/>
        <v>-15.87608906098742</v>
      </c>
      <c r="J48" s="501">
        <v>144576</v>
      </c>
      <c r="K48" s="500">
        <f t="shared" si="27"/>
        <v>-10.089552238805965</v>
      </c>
      <c r="L48" s="501">
        <v>283616</v>
      </c>
      <c r="M48" s="502">
        <f t="shared" si="28"/>
        <v>-13.022571148184491</v>
      </c>
      <c r="N48" s="504">
        <v>408891</v>
      </c>
      <c r="O48" s="502">
        <f t="shared" si="29"/>
        <v>-11.71959505411585</v>
      </c>
      <c r="Q48" s="505"/>
      <c r="R48" s="506"/>
      <c r="S48" s="507"/>
      <c r="T48" s="508"/>
      <c r="U48" s="507"/>
      <c r="V48" s="508"/>
      <c r="W48" s="507"/>
      <c r="X48" s="508"/>
      <c r="Y48" s="507"/>
      <c r="Z48" s="508"/>
      <c r="AA48" s="507"/>
      <c r="AB48" s="508"/>
      <c r="AC48" s="507"/>
      <c r="AD48" s="508"/>
      <c r="AE48" s="507"/>
      <c r="AF48" s="508"/>
    </row>
    <row r="49" spans="1:32" s="17" customFormat="1" ht="21.75" customHeight="1">
      <c r="A49" s="1007">
        <v>5</v>
      </c>
      <c r="B49" s="1157">
        <v>59174</v>
      </c>
      <c r="C49" s="509">
        <f t="shared" si="23"/>
        <v>-8.853701364714583</v>
      </c>
      <c r="D49" s="458">
        <v>49109</v>
      </c>
      <c r="E49" s="509">
        <f t="shared" si="24"/>
        <v>-10.528713015595393</v>
      </c>
      <c r="F49" s="458">
        <v>108283</v>
      </c>
      <c r="G49" s="510">
        <f t="shared" si="25"/>
        <v>-9.6210666889241292</v>
      </c>
      <c r="H49" s="511">
        <v>130688</v>
      </c>
      <c r="I49" s="509">
        <f t="shared" si="26"/>
        <v>1.1642308645033461</v>
      </c>
      <c r="J49" s="458">
        <v>140896</v>
      </c>
      <c r="K49" s="509">
        <f t="shared" si="27"/>
        <v>-8.6514522821576794</v>
      </c>
      <c r="L49" s="458">
        <v>271584</v>
      </c>
      <c r="M49" s="510">
        <f t="shared" si="28"/>
        <v>-4.1774867336569983</v>
      </c>
      <c r="N49" s="512">
        <v>379867</v>
      </c>
      <c r="O49" s="510">
        <f t="shared" si="29"/>
        <v>-5.7948982476676125</v>
      </c>
      <c r="Q49" s="505"/>
      <c r="R49" s="506"/>
      <c r="S49" s="507"/>
      <c r="T49" s="508"/>
      <c r="U49" s="507"/>
      <c r="V49" s="508"/>
      <c r="W49" s="507"/>
      <c r="X49" s="508"/>
      <c r="Y49" s="507"/>
      <c r="Z49" s="508"/>
      <c r="AA49" s="507"/>
      <c r="AB49" s="508"/>
      <c r="AC49" s="507"/>
      <c r="AD49" s="508"/>
      <c r="AE49" s="507"/>
      <c r="AF49" s="508"/>
    </row>
    <row r="50" spans="1:32" s="17" customFormat="1" ht="21.75" customHeight="1">
      <c r="A50" s="1007">
        <v>6</v>
      </c>
      <c r="B50" s="1157">
        <v>73238</v>
      </c>
      <c r="C50" s="509">
        <f t="shared" si="23"/>
        <v>8.8199459154259863</v>
      </c>
      <c r="D50" s="458">
        <v>67791</v>
      </c>
      <c r="E50" s="509">
        <f t="shared" si="24"/>
        <v>21.543702375616313</v>
      </c>
      <c r="F50" s="458">
        <v>141029</v>
      </c>
      <c r="G50" s="510">
        <f t="shared" si="25"/>
        <v>14.585990883755695</v>
      </c>
      <c r="H50" s="511">
        <v>125888</v>
      </c>
      <c r="I50" s="509">
        <f t="shared" si="26"/>
        <v>-13.82256297918949</v>
      </c>
      <c r="J50" s="458">
        <v>138944</v>
      </c>
      <c r="K50" s="509">
        <f t="shared" si="27"/>
        <v>-17.702805155420776</v>
      </c>
      <c r="L50" s="458">
        <v>264832</v>
      </c>
      <c r="M50" s="510">
        <f t="shared" si="28"/>
        <v>-15.902855400873895</v>
      </c>
      <c r="N50" s="512">
        <v>405861</v>
      </c>
      <c r="O50" s="510">
        <f t="shared" si="29"/>
        <v>-7.335344038320601</v>
      </c>
      <c r="P50" s="11"/>
      <c r="Q50" s="11"/>
      <c r="R50" s="11"/>
      <c r="S50" s="507"/>
      <c r="T50" s="508"/>
      <c r="U50" s="507"/>
      <c r="V50" s="508"/>
      <c r="W50" s="507"/>
      <c r="X50" s="508"/>
      <c r="Y50" s="507"/>
      <c r="Z50" s="508"/>
      <c r="AA50" s="507"/>
      <c r="AB50" s="508"/>
      <c r="AC50" s="507"/>
      <c r="AD50" s="508"/>
      <c r="AE50" s="507"/>
      <c r="AF50" s="508"/>
    </row>
    <row r="51" spans="1:32" s="17" customFormat="1" ht="21.75" customHeight="1">
      <c r="A51" s="1006">
        <v>7</v>
      </c>
      <c r="B51" s="1156">
        <v>72355</v>
      </c>
      <c r="C51" s="500">
        <f t="shared" si="23"/>
        <v>4.0495261651734893</v>
      </c>
      <c r="D51" s="501">
        <v>59285</v>
      </c>
      <c r="E51" s="500">
        <f t="shared" si="24"/>
        <v>-12.361228140198389</v>
      </c>
      <c r="F51" s="501">
        <v>131640</v>
      </c>
      <c r="G51" s="502">
        <f t="shared" si="25"/>
        <v>-4.0426865715160414</v>
      </c>
      <c r="H51" s="503">
        <v>128576</v>
      </c>
      <c r="I51" s="500">
        <f t="shared" si="26"/>
        <v>-7.1412063785532665</v>
      </c>
      <c r="J51" s="501">
        <v>139296</v>
      </c>
      <c r="K51" s="500">
        <f t="shared" si="27"/>
        <v>0.39206642066420549</v>
      </c>
      <c r="L51" s="501">
        <v>267872</v>
      </c>
      <c r="M51" s="502">
        <f t="shared" si="28"/>
        <v>-3.3706568163453743</v>
      </c>
      <c r="N51" s="504">
        <v>399512</v>
      </c>
      <c r="O51" s="502">
        <f t="shared" si="29"/>
        <v>-3.5931293767887174</v>
      </c>
      <c r="Q51" s="505"/>
      <c r="R51" s="506"/>
      <c r="S51" s="507"/>
      <c r="T51" s="508"/>
      <c r="U51" s="507"/>
      <c r="V51" s="508"/>
      <c r="W51" s="507"/>
      <c r="X51" s="508"/>
      <c r="Y51" s="507"/>
      <c r="Z51" s="508"/>
      <c r="AA51" s="507"/>
      <c r="AB51" s="508"/>
      <c r="AC51" s="507"/>
      <c r="AD51" s="508"/>
      <c r="AE51" s="507"/>
      <c r="AF51" s="508"/>
    </row>
    <row r="52" spans="1:32" s="17" customFormat="1" ht="21.75" customHeight="1">
      <c r="A52" s="1007">
        <v>8</v>
      </c>
      <c r="B52" s="1157">
        <v>62918</v>
      </c>
      <c r="C52" s="509">
        <f t="shared" si="23"/>
        <v>3.0327842007008776</v>
      </c>
      <c r="D52" s="458">
        <v>56389</v>
      </c>
      <c r="E52" s="509">
        <f t="shared" si="24"/>
        <v>23.603165209004629</v>
      </c>
      <c r="F52" s="458">
        <v>119307</v>
      </c>
      <c r="G52" s="510">
        <f t="shared" si="25"/>
        <v>11.82899509780948</v>
      </c>
      <c r="H52" s="511">
        <v>120736</v>
      </c>
      <c r="I52" s="509">
        <f t="shared" si="26"/>
        <v>-16.563467492260063</v>
      </c>
      <c r="J52" s="458">
        <v>150880</v>
      </c>
      <c r="K52" s="509">
        <f t="shared" si="27"/>
        <v>-9.1697168175688741</v>
      </c>
      <c r="L52" s="458">
        <v>271616</v>
      </c>
      <c r="M52" s="510">
        <f t="shared" si="28"/>
        <v>-12.611963348090194</v>
      </c>
      <c r="N52" s="512">
        <v>390923</v>
      </c>
      <c r="O52" s="510">
        <f t="shared" si="29"/>
        <v>-6.3664213191282464</v>
      </c>
      <c r="Q52" s="505"/>
      <c r="R52" s="506"/>
      <c r="S52" s="507"/>
      <c r="T52" s="508"/>
      <c r="U52" s="507"/>
      <c r="V52" s="508"/>
      <c r="W52" s="507"/>
      <c r="X52" s="508"/>
      <c r="Y52" s="507"/>
      <c r="Z52" s="508"/>
      <c r="AA52" s="507"/>
      <c r="AB52" s="508"/>
      <c r="AC52" s="507"/>
      <c r="AD52" s="508"/>
      <c r="AE52" s="507"/>
      <c r="AF52" s="508"/>
    </row>
    <row r="53" spans="1:32" s="17" customFormat="1" ht="21.75" customHeight="1" thickBot="1">
      <c r="A53" s="1007">
        <v>9</v>
      </c>
      <c r="B53" s="1157">
        <v>82262</v>
      </c>
      <c r="C53" s="509">
        <f t="shared" si="23"/>
        <v>29.30413870070263</v>
      </c>
      <c r="D53" s="458">
        <v>63743</v>
      </c>
      <c r="E53" s="509">
        <f t="shared" si="24"/>
        <v>30.779015613138828</v>
      </c>
      <c r="F53" s="458">
        <v>146005</v>
      </c>
      <c r="G53" s="510">
        <f t="shared" si="25"/>
        <v>29.943930224279104</v>
      </c>
      <c r="H53" s="511">
        <v>150528</v>
      </c>
      <c r="I53" s="509">
        <f t="shared" si="26"/>
        <v>15.237628613424793</v>
      </c>
      <c r="J53" s="458">
        <v>175680</v>
      </c>
      <c r="K53" s="509">
        <f t="shared" si="27"/>
        <v>6.4159720876138859</v>
      </c>
      <c r="L53" s="458">
        <v>326208</v>
      </c>
      <c r="M53" s="510">
        <f t="shared" si="28"/>
        <v>10.312736716805549</v>
      </c>
      <c r="N53" s="512">
        <v>472213</v>
      </c>
      <c r="O53" s="510">
        <f t="shared" si="29"/>
        <v>15.718059558117204</v>
      </c>
      <c r="P53" s="11"/>
      <c r="Q53" s="11"/>
      <c r="R53" s="11"/>
      <c r="S53" s="507"/>
      <c r="T53" s="508"/>
      <c r="U53" s="507"/>
      <c r="V53" s="508"/>
      <c r="W53" s="507"/>
      <c r="X53" s="508"/>
      <c r="Y53" s="507"/>
      <c r="Z53" s="508"/>
      <c r="AA53" s="507"/>
      <c r="AB53" s="508"/>
      <c r="AC53" s="507"/>
      <c r="AD53" s="508"/>
      <c r="AE53" s="507"/>
      <c r="AF53" s="508"/>
    </row>
    <row r="54" spans="1:32" s="19" customFormat="1" ht="18" customHeight="1" thickBot="1">
      <c r="A54" s="1158" t="s">
        <v>389</v>
      </c>
      <c r="B54" s="2810" t="s">
        <v>169</v>
      </c>
      <c r="C54" s="2811"/>
      <c r="D54" s="2811"/>
      <c r="E54" s="2811"/>
      <c r="F54" s="2811"/>
      <c r="G54" s="2811"/>
      <c r="H54" s="2811"/>
      <c r="I54" s="2811"/>
      <c r="J54" s="2811"/>
      <c r="K54" s="2811"/>
      <c r="L54" s="2811"/>
      <c r="M54" s="2811"/>
      <c r="N54" s="2811"/>
      <c r="O54" s="2812"/>
      <c r="P54" s="3"/>
      <c r="Q54" s="3"/>
      <c r="R54" s="3"/>
    </row>
    <row r="55" spans="1:32" ht="18" customHeight="1">
      <c r="A55" s="522"/>
      <c r="B55" s="523"/>
      <c r="C55" s="524"/>
      <c r="D55" s="525"/>
      <c r="E55" s="524"/>
      <c r="F55" s="525"/>
      <c r="G55" s="524"/>
      <c r="H55" s="523"/>
      <c r="I55" s="524"/>
      <c r="J55" s="525"/>
      <c r="K55" s="524"/>
      <c r="L55" s="525"/>
      <c r="M55" s="524"/>
      <c r="N55" s="525"/>
      <c r="O55" s="524"/>
    </row>
    <row r="56" spans="1:32" ht="18" customHeight="1">
      <c r="A56" s="471"/>
      <c r="B56" s="476"/>
      <c r="C56" s="526"/>
      <c r="D56" s="476"/>
      <c r="E56" s="526"/>
      <c r="F56" s="476"/>
      <c r="G56" s="526"/>
      <c r="H56" s="476"/>
      <c r="I56" s="526"/>
      <c r="J56" s="476"/>
      <c r="K56" s="526"/>
      <c r="L56" s="476"/>
      <c r="M56" s="526"/>
      <c r="N56" s="476"/>
      <c r="O56" s="526"/>
      <c r="W56" s="16"/>
    </row>
    <row r="57" spans="1:32" ht="18" customHeight="1">
      <c r="A57" s="527"/>
      <c r="B57" s="2813"/>
      <c r="C57" s="2813"/>
      <c r="D57" s="2813"/>
      <c r="E57" s="2813"/>
      <c r="F57" s="2813"/>
      <c r="G57" s="2813"/>
      <c r="H57" s="16"/>
      <c r="I57" s="16"/>
      <c r="J57" s="16"/>
      <c r="K57" s="16"/>
      <c r="L57" s="16"/>
      <c r="M57" s="16"/>
      <c r="N57" s="16"/>
      <c r="O57" s="16"/>
    </row>
    <row r="58" spans="1:32" ht="18" customHeight="1"/>
    <row r="59" spans="1:32" ht="18" customHeight="1"/>
    <row r="60" spans="1:32" ht="18" customHeight="1"/>
    <row r="61" spans="1:32" ht="18" customHeight="1"/>
    <row r="62" spans="1:32" ht="18" customHeight="1"/>
    <row r="63" spans="1:32" ht="18" customHeight="1"/>
    <row r="64" spans="1:32" ht="18" customHeight="1"/>
    <row r="65" spans="4:11" ht="18" customHeight="1"/>
    <row r="66" spans="4:11" ht="18" customHeight="1"/>
    <row r="67" spans="4:11" ht="18" customHeight="1"/>
    <row r="68" spans="4:11" ht="18" customHeight="1"/>
    <row r="69" spans="4:11" ht="18" customHeight="1"/>
    <row r="70" spans="4:11" ht="18" customHeight="1"/>
    <row r="71" spans="4:11" ht="18" customHeight="1"/>
    <row r="72" spans="4:11" ht="18" customHeight="1"/>
    <row r="73" spans="4:11" ht="18" customHeight="1">
      <c r="D73" s="11"/>
    </row>
    <row r="74" spans="4:11" ht="18" customHeight="1"/>
    <row r="75" spans="4:11" ht="18" customHeight="1">
      <c r="K75" s="11"/>
    </row>
    <row r="76" spans="4:11" ht="18" customHeight="1"/>
    <row r="77" spans="4:11" ht="18" customHeight="1"/>
    <row r="78" spans="4:11" ht="18" customHeight="1"/>
    <row r="79" spans="4:11" ht="18" customHeight="1"/>
    <row r="80" spans="4:11" ht="18" customHeight="1"/>
  </sheetData>
  <mergeCells count="6">
    <mergeCell ref="B54:O54"/>
    <mergeCell ref="B57:G57"/>
    <mergeCell ref="B4:G4"/>
    <mergeCell ref="H4:M4"/>
    <mergeCell ref="N4:N5"/>
    <mergeCell ref="O4:O5"/>
  </mergeCells>
  <phoneticPr fontId="3"/>
  <printOptions horizontalCentered="1"/>
  <pageMargins left="0.70866141732283472" right="0.70866141732283472" top="0.74803149606299213" bottom="0.74803149606299213" header="0.31496062992125984" footer="0.31496062992125984"/>
  <pageSetup paperSize="9" scale="78" orientation="landscape" errors="dash" r:id="rId1"/>
  <headerFooter scaleWithDoc="0" alignWithMargins="0">
    <oddFooter>&amp;C２１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Z211"/>
  <sheetViews>
    <sheetView workbookViewId="0">
      <selection activeCell="G10" sqref="G10"/>
    </sheetView>
  </sheetViews>
  <sheetFormatPr defaultColWidth="10.21875" defaultRowHeight="17.25" customHeight="1"/>
  <cols>
    <col min="1" max="1" width="13.6640625" style="528" customWidth="1"/>
    <col min="2" max="2" width="9.6640625" style="528" customWidth="1"/>
    <col min="3" max="3" width="10.6640625" style="528" customWidth="1"/>
    <col min="4" max="4" width="9.6640625" style="528" customWidth="1"/>
    <col min="5" max="5" width="10.6640625" style="528" customWidth="1"/>
    <col min="6" max="6" width="9.6640625" style="528" customWidth="1"/>
    <col min="7" max="7" width="10.6640625" style="528" customWidth="1"/>
    <col min="8" max="8" width="9.6640625" style="528"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10.21875" style="528" customWidth="1"/>
    <col min="15" max="15" width="8" style="531" customWidth="1"/>
    <col min="16" max="16" width="9.109375" style="531" customWidth="1"/>
    <col min="17" max="17" width="8.88671875" style="531" customWidth="1"/>
    <col min="18" max="18" width="8" style="531" customWidth="1"/>
    <col min="19" max="19" width="9.33203125" style="531" customWidth="1"/>
    <col min="20" max="20" width="7.88671875" style="531" customWidth="1"/>
    <col min="21" max="21" width="8.77734375" style="531" customWidth="1"/>
    <col min="22" max="22" width="9.88671875" style="531" bestFit="1" customWidth="1"/>
    <col min="23" max="23" width="8.6640625" style="531" customWidth="1"/>
    <col min="24" max="24" width="7.6640625" style="531" bestFit="1" customWidth="1"/>
    <col min="25" max="16384" width="10.21875" style="528"/>
  </cols>
  <sheetData>
    <row r="1" spans="1:26" s="1370" customFormat="1" ht="15" customHeight="1">
      <c r="A1" s="1345"/>
      <c r="B1" s="1345"/>
      <c r="C1" s="1348"/>
      <c r="D1" s="1347"/>
      <c r="E1" s="1347"/>
      <c r="F1" s="1347"/>
      <c r="G1" s="1347"/>
      <c r="H1" s="1347"/>
      <c r="K1" s="1346"/>
      <c r="L1" s="1347"/>
      <c r="M1" s="1346"/>
    </row>
    <row r="2" spans="1:26" s="1370" customFormat="1" ht="15.75" customHeight="1">
      <c r="A2" s="1345" t="s">
        <v>187</v>
      </c>
      <c r="B2" s="1345"/>
      <c r="C2" s="1348"/>
      <c r="D2" s="1347"/>
      <c r="E2" s="1347"/>
      <c r="F2" s="1347"/>
      <c r="G2" s="1347"/>
      <c r="H2" s="1347"/>
      <c r="K2" s="1346"/>
      <c r="L2" s="1347"/>
      <c r="M2" s="1346"/>
    </row>
    <row r="3" spans="1:26" s="1370" customFormat="1" ht="15.75" customHeight="1" thickBot="1">
      <c r="A3" s="1371" t="s">
        <v>188</v>
      </c>
      <c r="B3" s="1371"/>
      <c r="C3" s="1371"/>
      <c r="D3" s="1348"/>
      <c r="E3" s="1348"/>
      <c r="F3" s="1348"/>
      <c r="G3" s="1348"/>
      <c r="H3" s="1348"/>
      <c r="I3" s="1348"/>
      <c r="J3" s="1348"/>
      <c r="K3" s="1349"/>
      <c r="M3" s="1372" t="s">
        <v>189</v>
      </c>
    </row>
    <row r="4" spans="1:26" s="533" customFormat="1" ht="14.25" customHeight="1">
      <c r="A4" s="1165"/>
      <c r="B4" s="2828" t="s">
        <v>346</v>
      </c>
      <c r="C4" s="2829"/>
      <c r="D4" s="2829"/>
      <c r="E4" s="2829"/>
      <c r="F4" s="2829"/>
      <c r="G4" s="2829"/>
      <c r="H4" s="2829"/>
      <c r="I4" s="2829"/>
      <c r="J4" s="2759" t="s">
        <v>190</v>
      </c>
      <c r="K4" s="2830"/>
      <c r="L4" s="2830"/>
      <c r="M4" s="2831"/>
      <c r="N4" s="528"/>
      <c r="O4" s="531"/>
      <c r="P4" s="531"/>
      <c r="Q4" s="531"/>
      <c r="R4" s="531"/>
      <c r="S4" s="531"/>
      <c r="T4" s="531"/>
      <c r="U4" s="531"/>
      <c r="V4" s="531"/>
      <c r="W4" s="531"/>
      <c r="X4" s="531"/>
      <c r="Y4" s="528"/>
    </row>
    <row r="5" spans="1:26" s="533" customFormat="1" ht="14.25" customHeight="1">
      <c r="A5" s="1166"/>
      <c r="B5" s="2835" t="s">
        <v>191</v>
      </c>
      <c r="C5" s="2836"/>
      <c r="D5" s="2837" t="s">
        <v>192</v>
      </c>
      <c r="E5" s="2837"/>
      <c r="F5" s="2837" t="s">
        <v>193</v>
      </c>
      <c r="G5" s="2837"/>
      <c r="H5" s="2837" t="s">
        <v>194</v>
      </c>
      <c r="I5" s="2836"/>
      <c r="J5" s="2832"/>
      <c r="K5" s="2833"/>
      <c r="L5" s="2833"/>
      <c r="M5" s="2834"/>
      <c r="N5" s="528"/>
      <c r="O5" s="531"/>
      <c r="P5" s="531"/>
      <c r="Q5" s="531"/>
      <c r="R5" s="531"/>
      <c r="S5" s="531"/>
      <c r="T5" s="531"/>
      <c r="U5" s="531"/>
      <c r="V5" s="531"/>
      <c r="W5" s="531"/>
      <c r="X5" s="531"/>
      <c r="Y5" s="528"/>
    </row>
    <row r="6" spans="1:26" s="537" customFormat="1" ht="15" thickBot="1">
      <c r="A6" s="1167"/>
      <c r="B6" s="1159" t="s">
        <v>195</v>
      </c>
      <c r="C6" s="535" t="s">
        <v>196</v>
      </c>
      <c r="D6" s="534" t="s">
        <v>195</v>
      </c>
      <c r="E6" s="535" t="s">
        <v>196</v>
      </c>
      <c r="F6" s="534" t="s">
        <v>195</v>
      </c>
      <c r="G6" s="535" t="s">
        <v>196</v>
      </c>
      <c r="H6" s="534" t="s">
        <v>195</v>
      </c>
      <c r="I6" s="535" t="s">
        <v>196</v>
      </c>
      <c r="J6" s="536" t="s">
        <v>195</v>
      </c>
      <c r="K6" s="1024" t="s">
        <v>331</v>
      </c>
      <c r="L6" s="535" t="s">
        <v>196</v>
      </c>
      <c r="M6" s="1025" t="s">
        <v>331</v>
      </c>
      <c r="N6" s="528"/>
      <c r="O6" s="531"/>
      <c r="P6" s="531"/>
      <c r="Q6" s="531"/>
      <c r="R6" s="531"/>
      <c r="S6" s="531"/>
      <c r="T6" s="531"/>
      <c r="U6" s="531"/>
      <c r="V6" s="531"/>
      <c r="W6" s="531"/>
      <c r="X6" s="531"/>
      <c r="Y6" s="528"/>
    </row>
    <row r="7" spans="1:26" s="545" customFormat="1" ht="15" hidden="1" customHeight="1">
      <c r="A7" s="1682" t="s">
        <v>434</v>
      </c>
      <c r="B7" s="1160">
        <v>-0.20585774469222828</v>
      </c>
      <c r="C7" s="538">
        <v>4.3278456541082644</v>
      </c>
      <c r="D7" s="538">
        <v>5.0340454660085854</v>
      </c>
      <c r="E7" s="539">
        <v>8.126353207303282</v>
      </c>
      <c r="F7" s="538">
        <v>-9.5943034302612418</v>
      </c>
      <c r="G7" s="539">
        <v>4.1292939657308958</v>
      </c>
      <c r="H7" s="538">
        <v>-1.6646299170987922</v>
      </c>
      <c r="I7" s="540">
        <v>-5.8566014039337038</v>
      </c>
      <c r="J7" s="541">
        <v>1081755</v>
      </c>
      <c r="K7" s="539">
        <v>-2.2507303488053743</v>
      </c>
      <c r="L7" s="542">
        <v>186161.08333333331</v>
      </c>
      <c r="M7" s="543">
        <v>4.322703991093535</v>
      </c>
      <c r="N7" s="528"/>
      <c r="O7" s="531"/>
      <c r="P7" s="531"/>
      <c r="Q7" s="531"/>
      <c r="R7" s="531"/>
      <c r="S7" s="531"/>
      <c r="T7" s="531"/>
      <c r="U7" s="531"/>
      <c r="V7" s="531"/>
      <c r="W7" s="531"/>
      <c r="X7" s="531"/>
      <c r="Y7" s="528"/>
      <c r="Z7" s="544"/>
    </row>
    <row r="8" spans="1:26" s="545" customFormat="1" ht="14.4" hidden="1">
      <c r="A8" s="2184" t="s">
        <v>440</v>
      </c>
      <c r="B8" s="2393">
        <v>11.578613506948198</v>
      </c>
      <c r="C8" s="2394">
        <v>-9.4701147456756285</v>
      </c>
      <c r="D8" s="2394">
        <v>-9.9841189807335482</v>
      </c>
      <c r="E8" s="2395">
        <v>17.883005526050731</v>
      </c>
      <c r="F8" s="2394">
        <v>-20.027423207949901</v>
      </c>
      <c r="G8" s="2395">
        <v>-5.2260851229955607</v>
      </c>
      <c r="H8" s="2394">
        <v>10.727840661001586</v>
      </c>
      <c r="I8" s="2200">
        <v>8.8952203079737622</v>
      </c>
      <c r="J8" s="2396">
        <f>SUM(J25:J36)</f>
        <v>1032094</v>
      </c>
      <c r="K8" s="2395">
        <f t="shared" ref="K8:K9" si="0">(J8/J7-1)*100</f>
        <v>-4.590780722067378</v>
      </c>
      <c r="L8" s="2089">
        <f>SUM(L25:L36)/12</f>
        <v>188686.08333333334</v>
      </c>
      <c r="M8" s="2397">
        <f t="shared" ref="M8:M9" si="1">(L8/L7-1)*100</f>
        <v>1.3563522272154183</v>
      </c>
      <c r="N8" s="1864"/>
      <c r="O8" s="531"/>
      <c r="P8" s="531"/>
      <c r="Q8" s="531"/>
      <c r="R8" s="531"/>
      <c r="S8" s="531"/>
      <c r="T8" s="531"/>
      <c r="U8" s="531"/>
      <c r="V8" s="531"/>
      <c r="W8" s="531"/>
      <c r="X8" s="531"/>
      <c r="Y8" s="528"/>
      <c r="Z8" s="544"/>
    </row>
    <row r="9" spans="1:26" s="545" customFormat="1" ht="15" hidden="1" thickBot="1">
      <c r="A9" s="1906" t="s">
        <v>454</v>
      </c>
      <c r="B9" s="2398">
        <v>13.726237668487528</v>
      </c>
      <c r="C9" s="2399">
        <v>23.263428606744597</v>
      </c>
      <c r="D9" s="2399">
        <v>7.0992817269037944</v>
      </c>
      <c r="E9" s="2384">
        <v>-3.9720307377932307</v>
      </c>
      <c r="F9" s="2399">
        <v>-10.105170128148478</v>
      </c>
      <c r="G9" s="2384">
        <v>7.3161544426038727</v>
      </c>
      <c r="H9" s="2399">
        <v>-1.7441684108350786</v>
      </c>
      <c r="I9" s="2400">
        <v>19.829977511178786</v>
      </c>
      <c r="J9" s="2005">
        <v>1083857</v>
      </c>
      <c r="K9" s="2384">
        <f t="shared" si="0"/>
        <v>5.0153377502436758</v>
      </c>
      <c r="L9" s="1970">
        <v>207989.75</v>
      </c>
      <c r="M9" s="2401">
        <f t="shared" si="1"/>
        <v>10.230572560332796</v>
      </c>
      <c r="N9" s="1864"/>
      <c r="O9" s="531"/>
      <c r="P9" s="531"/>
      <c r="Q9" s="531"/>
      <c r="R9" s="531"/>
      <c r="S9" s="531"/>
      <c r="T9" s="531"/>
      <c r="U9" s="531"/>
      <c r="V9" s="531"/>
      <c r="W9" s="531"/>
      <c r="X9" s="531"/>
      <c r="Y9" s="528"/>
      <c r="Z9" s="544"/>
    </row>
    <row r="10" spans="1:26" s="545" customFormat="1" ht="12" hidden="1" customHeight="1" thickTop="1">
      <c r="A10" s="1007" t="s">
        <v>323</v>
      </c>
      <c r="B10" s="1164">
        <v>6.560463432295438</v>
      </c>
      <c r="C10" s="562">
        <v>25.991103202846965</v>
      </c>
      <c r="D10" s="562">
        <v>-17.747737064706115</v>
      </c>
      <c r="E10" s="563">
        <v>24.68331610701151</v>
      </c>
      <c r="F10" s="562">
        <v>-22.624407045955831</v>
      </c>
      <c r="G10" s="563">
        <v>-0.21188189648055911</v>
      </c>
      <c r="H10" s="562">
        <v>310.54613935969871</v>
      </c>
      <c r="I10" s="564">
        <v>9.9994457070007314</v>
      </c>
      <c r="J10" s="565">
        <v>78030</v>
      </c>
      <c r="K10" s="563">
        <v>-9.8408956982910958</v>
      </c>
      <c r="L10" s="566">
        <v>178788</v>
      </c>
      <c r="M10" s="567">
        <v>17.480697834872029</v>
      </c>
      <c r="N10" s="528"/>
      <c r="O10" s="531"/>
      <c r="P10" s="531"/>
      <c r="Q10" s="531"/>
      <c r="R10" s="531"/>
      <c r="S10" s="531"/>
      <c r="T10" s="531"/>
      <c r="U10" s="531"/>
      <c r="V10" s="531"/>
      <c r="W10" s="531"/>
      <c r="X10" s="531"/>
      <c r="Y10" s="528"/>
      <c r="Z10" s="544"/>
    </row>
    <row r="11" spans="1:26" s="545" customFormat="1" ht="12" hidden="1" customHeight="1">
      <c r="A11" s="1007">
        <v>2</v>
      </c>
      <c r="B11" s="1161">
        <v>9.8845378459282873</v>
      </c>
      <c r="C11" s="546">
        <v>26.864589655404949</v>
      </c>
      <c r="D11" s="546">
        <v>4.6625290923196339</v>
      </c>
      <c r="E11" s="547">
        <v>21.485995850622409</v>
      </c>
      <c r="F11" s="546">
        <v>-12.124190564292325</v>
      </c>
      <c r="G11" s="547">
        <v>-4.3351521040436491</v>
      </c>
      <c r="H11" s="546">
        <v>-45.915136162127936</v>
      </c>
      <c r="I11" s="548">
        <v>3.6077292527644467</v>
      </c>
      <c r="J11" s="549">
        <v>94208</v>
      </c>
      <c r="K11" s="547">
        <v>-0.50797875149172222</v>
      </c>
      <c r="L11" s="550">
        <v>188414</v>
      </c>
      <c r="M11" s="551">
        <v>15.145663107846307</v>
      </c>
      <c r="N11" s="528"/>
      <c r="O11" s="531"/>
      <c r="P11" s="531"/>
      <c r="Q11" s="531"/>
      <c r="R11" s="531"/>
      <c r="S11" s="531"/>
      <c r="T11" s="531"/>
      <c r="U11" s="531"/>
      <c r="V11" s="531"/>
      <c r="W11" s="531"/>
      <c r="X11" s="531"/>
      <c r="Y11" s="528"/>
      <c r="Z11" s="544"/>
    </row>
    <row r="12" spans="1:26" s="545" customFormat="1" ht="12" hidden="1" customHeight="1">
      <c r="A12" s="1007">
        <v>3</v>
      </c>
      <c r="B12" s="1161">
        <v>-2.2323181333782083</v>
      </c>
      <c r="C12" s="546">
        <v>19.21950434502735</v>
      </c>
      <c r="D12" s="546">
        <v>-30.21023060537771</v>
      </c>
      <c r="E12" s="547">
        <v>3.23914943198369</v>
      </c>
      <c r="F12" s="546">
        <v>-10.345385162667354</v>
      </c>
      <c r="G12" s="547">
        <v>-10.815324409880599</v>
      </c>
      <c r="H12" s="546">
        <v>-23.042304230423039</v>
      </c>
      <c r="I12" s="548">
        <v>-2.1472040417958471</v>
      </c>
      <c r="J12" s="549">
        <v>86047</v>
      </c>
      <c r="K12" s="547">
        <v>-14.025218816194396</v>
      </c>
      <c r="L12" s="550">
        <v>180070</v>
      </c>
      <c r="M12" s="551">
        <v>5.1982800925385098</v>
      </c>
      <c r="N12" s="528"/>
      <c r="O12" s="531"/>
      <c r="P12" s="531"/>
      <c r="Q12" s="531"/>
      <c r="R12" s="531"/>
      <c r="S12" s="531"/>
      <c r="T12" s="531"/>
      <c r="U12" s="531"/>
      <c r="V12" s="531"/>
      <c r="W12" s="531"/>
      <c r="X12" s="531"/>
      <c r="Y12" s="528"/>
      <c r="Z12" s="544"/>
    </row>
    <row r="13" spans="1:26" s="545" customFormat="1" ht="12" hidden="1" customHeight="1">
      <c r="A13" s="1006" t="s">
        <v>443</v>
      </c>
      <c r="B13" s="1160">
        <v>7.9668965517241341</v>
      </c>
      <c r="C13" s="538">
        <v>19.023253617141876</v>
      </c>
      <c r="D13" s="538">
        <v>-16.765877456026502</v>
      </c>
      <c r="E13" s="539">
        <v>5.0958391771855904</v>
      </c>
      <c r="F13" s="538">
        <v>1.4372808541554871</v>
      </c>
      <c r="G13" s="539">
        <v>-4.609900990099014</v>
      </c>
      <c r="H13" s="538">
        <v>22.920892494929014</v>
      </c>
      <c r="I13" s="540">
        <v>-3.921194788687643</v>
      </c>
      <c r="J13" s="541">
        <v>91059</v>
      </c>
      <c r="K13" s="539">
        <v>-0.19400236748652322</v>
      </c>
      <c r="L13" s="542">
        <v>178551</v>
      </c>
      <c r="M13" s="543">
        <v>7.3513143022053251</v>
      </c>
      <c r="N13" s="528"/>
      <c r="O13" s="531"/>
      <c r="P13" s="531"/>
      <c r="Q13" s="531"/>
      <c r="R13" s="531"/>
      <c r="S13" s="531"/>
      <c r="T13" s="531"/>
      <c r="U13" s="531"/>
      <c r="V13" s="531"/>
      <c r="W13" s="531"/>
      <c r="X13" s="531"/>
      <c r="Y13" s="528"/>
      <c r="Z13" s="544"/>
    </row>
    <row r="14" spans="1:26" s="545" customFormat="1" ht="12" hidden="1" customHeight="1">
      <c r="A14" s="1007">
        <v>5</v>
      </c>
      <c r="B14" s="1161">
        <v>-37.11719878750106</v>
      </c>
      <c r="C14" s="546">
        <v>8.3188063229428177</v>
      </c>
      <c r="D14" s="546">
        <v>-38.269578756890965</v>
      </c>
      <c r="E14" s="547">
        <v>4.9602929679463337</v>
      </c>
      <c r="F14" s="546">
        <v>4.3875286499072352</v>
      </c>
      <c r="G14" s="547">
        <v>-3.3528316936984881</v>
      </c>
      <c r="H14" s="546">
        <v>-75.085675119945165</v>
      </c>
      <c r="I14" s="548">
        <v>-12.518292682926823</v>
      </c>
      <c r="J14" s="549">
        <v>66286</v>
      </c>
      <c r="K14" s="547">
        <v>-25.910112108375149</v>
      </c>
      <c r="L14" s="550">
        <v>175034</v>
      </c>
      <c r="M14" s="551">
        <v>2.7761793477622643</v>
      </c>
      <c r="N14" s="528"/>
      <c r="O14" s="531"/>
      <c r="P14" s="531"/>
      <c r="Q14" s="531"/>
      <c r="R14" s="531"/>
      <c r="S14" s="531"/>
      <c r="T14" s="531"/>
      <c r="U14" s="531"/>
      <c r="V14" s="531"/>
      <c r="W14" s="531"/>
      <c r="X14" s="531"/>
      <c r="Y14" s="528"/>
      <c r="Z14" s="544"/>
    </row>
    <row r="15" spans="1:26" s="545" customFormat="1" ht="12" hidden="1" customHeight="1">
      <c r="A15" s="1007">
        <v>6</v>
      </c>
      <c r="B15" s="1161">
        <v>6.2476044461479585</v>
      </c>
      <c r="C15" s="546">
        <v>12.200879164369805</v>
      </c>
      <c r="D15" s="546">
        <v>-34.442136923517616</v>
      </c>
      <c r="E15" s="547">
        <v>-3.5990922560438121</v>
      </c>
      <c r="F15" s="546">
        <v>-2.8453307392996119</v>
      </c>
      <c r="G15" s="547">
        <v>6.4101897582531819</v>
      </c>
      <c r="H15" s="546">
        <v>-21.354656632173096</v>
      </c>
      <c r="I15" s="548">
        <v>-18.173825671941724</v>
      </c>
      <c r="J15" s="549">
        <v>89913</v>
      </c>
      <c r="K15" s="547">
        <v>-8.6370703057522924</v>
      </c>
      <c r="L15" s="550">
        <v>184747</v>
      </c>
      <c r="M15" s="551">
        <v>3.5217581333841341</v>
      </c>
      <c r="N15" s="528"/>
      <c r="O15" s="531"/>
      <c r="P15" s="531"/>
      <c r="Q15" s="531"/>
      <c r="R15" s="531"/>
      <c r="S15" s="531"/>
      <c r="T15" s="531"/>
      <c r="U15" s="531"/>
      <c r="V15" s="531"/>
      <c r="W15" s="531"/>
      <c r="X15" s="531"/>
      <c r="Y15" s="528"/>
      <c r="Z15" s="544"/>
    </row>
    <row r="16" spans="1:26" s="545" customFormat="1" ht="12" hidden="1" customHeight="1">
      <c r="A16" s="1006" t="s">
        <v>450</v>
      </c>
      <c r="B16" s="1160">
        <v>-11.218998596162844</v>
      </c>
      <c r="C16" s="538">
        <v>14.03981545494306</v>
      </c>
      <c r="D16" s="538">
        <v>158.80894325742864</v>
      </c>
      <c r="E16" s="539">
        <v>1.4569928259744014</v>
      </c>
      <c r="F16" s="538">
        <v>-23.696971643276921</v>
      </c>
      <c r="G16" s="539">
        <v>-4.0488863624618894</v>
      </c>
      <c r="H16" s="538">
        <v>-30.284857571214395</v>
      </c>
      <c r="I16" s="540">
        <v>-21.08796930665936</v>
      </c>
      <c r="J16" s="541">
        <v>124794</v>
      </c>
      <c r="K16" s="539">
        <v>26.382629654760347</v>
      </c>
      <c r="L16" s="542">
        <v>184353</v>
      </c>
      <c r="M16" s="543">
        <v>3.4186212196859689</v>
      </c>
      <c r="N16" s="528"/>
      <c r="O16" s="531"/>
      <c r="P16" s="531"/>
      <c r="Q16" s="531"/>
      <c r="R16" s="531"/>
      <c r="S16" s="531"/>
      <c r="T16" s="531"/>
      <c r="U16" s="531"/>
      <c r="V16" s="531"/>
      <c r="W16" s="531"/>
      <c r="X16" s="531"/>
      <c r="Y16" s="528"/>
      <c r="Z16" s="544"/>
    </row>
    <row r="17" spans="1:26" s="545" customFormat="1" ht="12" hidden="1" customHeight="1">
      <c r="A17" s="1007">
        <v>8</v>
      </c>
      <c r="B17" s="1161">
        <v>15.290496344747972</v>
      </c>
      <c r="C17" s="546">
        <v>15.696143358005443</v>
      </c>
      <c r="D17" s="546">
        <v>-12.115793543398413</v>
      </c>
      <c r="E17" s="547">
        <v>-2.8359066560397439</v>
      </c>
      <c r="F17" s="546">
        <v>-9.7830447798043387</v>
      </c>
      <c r="G17" s="547">
        <v>6.3503784382499484</v>
      </c>
      <c r="H17" s="546">
        <v>-2.533632286995513</v>
      </c>
      <c r="I17" s="548">
        <v>-13.913836991498963</v>
      </c>
      <c r="J17" s="549">
        <v>86076</v>
      </c>
      <c r="K17" s="547">
        <v>-2.1919209135844553</v>
      </c>
      <c r="L17" s="550">
        <v>184920</v>
      </c>
      <c r="M17" s="551">
        <v>4.5537299424422972</v>
      </c>
      <c r="N17" s="528"/>
      <c r="O17" s="531"/>
      <c r="P17" s="531"/>
      <c r="Q17" s="531"/>
      <c r="R17" s="531"/>
      <c r="S17" s="531"/>
      <c r="T17" s="531"/>
      <c r="U17" s="531"/>
      <c r="V17" s="531"/>
      <c r="W17" s="531"/>
      <c r="X17" s="531"/>
      <c r="Y17" s="528"/>
      <c r="Z17" s="544"/>
    </row>
    <row r="18" spans="1:26" s="545" customFormat="1" ht="12" hidden="1" customHeight="1">
      <c r="A18" s="1007">
        <v>9</v>
      </c>
      <c r="B18" s="1161">
        <v>13.417088689780554</v>
      </c>
      <c r="C18" s="546">
        <v>-0.51992584435678335</v>
      </c>
      <c r="D18" s="546">
        <v>-21.458220537809058</v>
      </c>
      <c r="E18" s="547">
        <v>5.4841670491051042</v>
      </c>
      <c r="F18" s="546">
        <v>-7.8402414357723105</v>
      </c>
      <c r="G18" s="547">
        <v>6.8238277611013309</v>
      </c>
      <c r="H18" s="546">
        <v>18.615257048092857</v>
      </c>
      <c r="I18" s="548">
        <v>-10.412524850894634</v>
      </c>
      <c r="J18" s="549">
        <v>83911</v>
      </c>
      <c r="K18" s="547">
        <v>-3.0233337570931607</v>
      </c>
      <c r="L18" s="550">
        <v>185838</v>
      </c>
      <c r="M18" s="551">
        <v>1.6613694673442758</v>
      </c>
      <c r="N18" s="528"/>
      <c r="O18" s="531"/>
      <c r="P18" s="531"/>
      <c r="Q18" s="531"/>
      <c r="R18" s="531"/>
      <c r="S18" s="531"/>
      <c r="T18" s="531"/>
      <c r="U18" s="531"/>
      <c r="V18" s="531"/>
      <c r="W18" s="531"/>
      <c r="X18" s="531"/>
      <c r="Y18" s="528"/>
      <c r="Z18" s="544"/>
    </row>
    <row r="19" spans="1:26" s="545" customFormat="1" ht="12" hidden="1" customHeight="1">
      <c r="A19" s="1006" t="s">
        <v>451</v>
      </c>
      <c r="B19" s="1160">
        <v>-0.21085607566720954</v>
      </c>
      <c r="C19" s="538">
        <v>1.7891716954733683</v>
      </c>
      <c r="D19" s="538">
        <v>-1.189926655382878</v>
      </c>
      <c r="E19" s="539">
        <v>8.8491079774048131</v>
      </c>
      <c r="F19" s="538">
        <v>-15.339241207421772</v>
      </c>
      <c r="G19" s="539">
        <v>6.3968028877143146</v>
      </c>
      <c r="H19" s="538">
        <v>38.017195056421272</v>
      </c>
      <c r="I19" s="540">
        <v>-4.0299589272771215</v>
      </c>
      <c r="J19" s="541">
        <v>88101</v>
      </c>
      <c r="K19" s="539">
        <v>-4.7834686091627336</v>
      </c>
      <c r="L19" s="542">
        <v>186721</v>
      </c>
      <c r="M19" s="543">
        <v>4.0500855377173961</v>
      </c>
      <c r="N19" s="528"/>
      <c r="O19" s="531"/>
      <c r="P19" s="531"/>
      <c r="Q19" s="531"/>
      <c r="R19" s="531"/>
      <c r="S19" s="531"/>
      <c r="T19" s="531"/>
      <c r="U19" s="531"/>
      <c r="V19" s="531"/>
      <c r="W19" s="531"/>
      <c r="X19" s="531"/>
      <c r="Y19" s="528"/>
      <c r="Z19" s="544"/>
    </row>
    <row r="20" spans="1:26" s="545" customFormat="1" ht="12" hidden="1" customHeight="1">
      <c r="A20" s="1007">
        <v>11</v>
      </c>
      <c r="B20" s="1161">
        <v>0.88449531737773146</v>
      </c>
      <c r="C20" s="546">
        <v>0.21338506304557914</v>
      </c>
      <c r="D20" s="546">
        <v>-10.267994210272381</v>
      </c>
      <c r="E20" s="547">
        <v>10.741891947159621</v>
      </c>
      <c r="F20" s="546">
        <v>-47.231428039471233</v>
      </c>
      <c r="G20" s="547">
        <v>3.3297822262963628</v>
      </c>
      <c r="H20" s="546">
        <v>44.567456230690006</v>
      </c>
      <c r="I20" s="548">
        <v>5.483694662051386</v>
      </c>
      <c r="J20" s="549">
        <v>89317</v>
      </c>
      <c r="K20" s="547">
        <v>-22.325613754359107</v>
      </c>
      <c r="L20" s="550">
        <v>191346</v>
      </c>
      <c r="M20" s="551">
        <v>4.3377264969382434</v>
      </c>
      <c r="N20" s="528"/>
      <c r="O20" s="531"/>
      <c r="P20" s="531"/>
      <c r="Q20" s="531"/>
      <c r="R20" s="531"/>
      <c r="S20" s="531"/>
      <c r="T20" s="531"/>
      <c r="U20" s="531"/>
      <c r="V20" s="531"/>
      <c r="W20" s="531"/>
      <c r="X20" s="531"/>
      <c r="Y20" s="528"/>
      <c r="Z20" s="544"/>
    </row>
    <row r="21" spans="1:26" s="545" customFormat="1" ht="12" hidden="1" customHeight="1">
      <c r="A21" s="1007">
        <v>12</v>
      </c>
      <c r="B21" s="1161">
        <v>-0.42330364981814084</v>
      </c>
      <c r="C21" s="546">
        <v>-1.4786256610239579</v>
      </c>
      <c r="D21" s="546">
        <v>-5.4268779688091184</v>
      </c>
      <c r="E21" s="547">
        <v>14.847552098498396</v>
      </c>
      <c r="F21" s="546">
        <v>-1.5529153483566871</v>
      </c>
      <c r="G21" s="547">
        <v>-6.8864237687210288</v>
      </c>
      <c r="H21" s="546">
        <v>-41.960352422907491</v>
      </c>
      <c r="I21" s="548">
        <v>3.2836242179046904</v>
      </c>
      <c r="J21" s="549">
        <v>85802</v>
      </c>
      <c r="K21" s="547">
        <v>-3.0168077675170402</v>
      </c>
      <c r="L21" s="550">
        <v>182233</v>
      </c>
      <c r="M21" s="551">
        <v>2.243679657080011</v>
      </c>
      <c r="N21" s="528"/>
      <c r="O21" s="531"/>
      <c r="P21" s="531"/>
      <c r="Q21" s="531"/>
      <c r="R21" s="531"/>
      <c r="S21" s="531"/>
      <c r="T21" s="531"/>
      <c r="U21" s="531"/>
      <c r="V21" s="531"/>
      <c r="W21" s="531"/>
      <c r="X21" s="531"/>
      <c r="Y21" s="528"/>
      <c r="Z21" s="544"/>
    </row>
    <row r="22" spans="1:26" s="545" customFormat="1" ht="12" hidden="1" customHeight="1">
      <c r="A22" s="1006" t="s">
        <v>324</v>
      </c>
      <c r="B22" s="1162">
        <v>-14.851182386518079</v>
      </c>
      <c r="C22" s="552">
        <v>-9.4242094708150361</v>
      </c>
      <c r="D22" s="552">
        <v>-17.353068383872362</v>
      </c>
      <c r="E22" s="480">
        <v>7.8982880937692679</v>
      </c>
      <c r="F22" s="552">
        <v>28.411886446171273</v>
      </c>
      <c r="G22" s="480">
        <v>12.315243767924123</v>
      </c>
      <c r="H22" s="552">
        <v>-46.559633027522942</v>
      </c>
      <c r="I22" s="553">
        <v>1.778785588309395</v>
      </c>
      <c r="J22" s="346">
        <v>76309</v>
      </c>
      <c r="K22" s="480">
        <f t="shared" ref="K22:K54" si="2">(J22/J10-1)*100</f>
        <v>-2.2055619633474355</v>
      </c>
      <c r="L22" s="554">
        <v>181031</v>
      </c>
      <c r="M22" s="555">
        <f t="shared" ref="M22:M54" si="3">(L22/L10-1)*100</f>
        <v>1.2545584714857894</v>
      </c>
      <c r="N22" s="528"/>
      <c r="O22" s="531"/>
      <c r="P22" s="531"/>
      <c r="Q22" s="531"/>
      <c r="R22" s="531"/>
      <c r="S22" s="531"/>
      <c r="T22" s="531"/>
      <c r="U22" s="531"/>
      <c r="V22" s="531"/>
      <c r="W22" s="531"/>
      <c r="X22" s="531"/>
      <c r="Y22" s="528"/>
      <c r="Z22" s="544"/>
    </row>
    <row r="23" spans="1:26" s="545" customFormat="1" ht="12" hidden="1" customHeight="1">
      <c r="A23" s="1007">
        <v>2</v>
      </c>
      <c r="B23" s="1161">
        <v>-8.617334741758409E-2</v>
      </c>
      <c r="C23" s="546">
        <v>-5.9600536869941934</v>
      </c>
      <c r="D23" s="546">
        <v>33.448224742420862</v>
      </c>
      <c r="E23" s="547">
        <v>21.185114028533825</v>
      </c>
      <c r="F23" s="546">
        <v>-1.7534048292650817</v>
      </c>
      <c r="G23" s="547">
        <v>9.0137250306013392</v>
      </c>
      <c r="H23" s="546">
        <v>26.229508196721319</v>
      </c>
      <c r="I23" s="548">
        <v>-0.50668391548081004</v>
      </c>
      <c r="J23" s="549">
        <v>102893</v>
      </c>
      <c r="K23" s="547">
        <f t="shared" si="2"/>
        <v>9.2189622961956541</v>
      </c>
      <c r="L23" s="550">
        <v>199205</v>
      </c>
      <c r="M23" s="551">
        <f t="shared" si="3"/>
        <v>5.7272814122092841</v>
      </c>
      <c r="N23" s="528"/>
      <c r="O23" s="531"/>
      <c r="P23" s="531"/>
      <c r="Q23" s="531"/>
      <c r="R23" s="531"/>
      <c r="S23" s="531"/>
      <c r="T23" s="531"/>
      <c r="U23" s="531"/>
      <c r="V23" s="531"/>
      <c r="W23" s="531"/>
      <c r="X23" s="531"/>
      <c r="Y23" s="528"/>
      <c r="Z23" s="544"/>
    </row>
    <row r="24" spans="1:26" s="545" customFormat="1" ht="12" hidden="1" customHeight="1">
      <c r="A24" s="1007">
        <v>3</v>
      </c>
      <c r="B24" s="1163">
        <v>23.182835178704607</v>
      </c>
      <c r="C24" s="556">
        <v>1.45107514544498</v>
      </c>
      <c r="D24" s="556">
        <v>16.446233467510062</v>
      </c>
      <c r="E24" s="557">
        <v>23.354588717717206</v>
      </c>
      <c r="F24" s="556">
        <v>-2.2616599935071924</v>
      </c>
      <c r="G24" s="557">
        <v>19.963666852990492</v>
      </c>
      <c r="H24" s="556">
        <v>8.6549707602339154</v>
      </c>
      <c r="I24" s="558">
        <v>-4.4003754987092192</v>
      </c>
      <c r="J24" s="559">
        <v>97294</v>
      </c>
      <c r="K24" s="557">
        <f>(J24/J12-1)*100</f>
        <v>13.070763652422524</v>
      </c>
      <c r="L24" s="560">
        <v>199954</v>
      </c>
      <c r="M24" s="561">
        <f t="shared" si="3"/>
        <v>11.042372410729161</v>
      </c>
      <c r="N24" s="528"/>
      <c r="O24" s="531"/>
      <c r="P24" s="531"/>
      <c r="Q24" s="531"/>
      <c r="R24" s="531"/>
      <c r="S24" s="531"/>
      <c r="T24" s="531"/>
      <c r="U24" s="531"/>
      <c r="V24" s="531"/>
      <c r="W24" s="531"/>
      <c r="X24" s="531"/>
      <c r="Y24" s="528"/>
      <c r="Z24" s="544"/>
    </row>
    <row r="25" spans="1:26" s="545" customFormat="1" ht="12" hidden="1" customHeight="1">
      <c r="A25" s="1006">
        <v>4</v>
      </c>
      <c r="B25" s="1164">
        <v>1.0680157391793177</v>
      </c>
      <c r="C25" s="562">
        <v>-3.5899470899470876</v>
      </c>
      <c r="D25" s="562">
        <v>-4.0651718019035332</v>
      </c>
      <c r="E25" s="563">
        <v>10.17329413585022</v>
      </c>
      <c r="F25" s="562">
        <v>-25.691330343796714</v>
      </c>
      <c r="G25" s="563">
        <v>19.067784881950779</v>
      </c>
      <c r="H25" s="562">
        <v>-3.7953795379537913</v>
      </c>
      <c r="I25" s="564">
        <v>-3.7041936764122263</v>
      </c>
      <c r="J25" s="565">
        <v>82425</v>
      </c>
      <c r="K25" s="563">
        <f t="shared" si="2"/>
        <v>-9.4817645702237048</v>
      </c>
      <c r="L25" s="566">
        <v>187426</v>
      </c>
      <c r="M25" s="567">
        <f t="shared" si="3"/>
        <v>4.9705686330516308</v>
      </c>
      <c r="N25" s="528"/>
      <c r="O25" s="531"/>
      <c r="P25" s="531"/>
      <c r="Q25" s="531"/>
      <c r="R25" s="531"/>
      <c r="S25" s="531"/>
      <c r="T25" s="531"/>
      <c r="U25" s="531"/>
      <c r="V25" s="531"/>
      <c r="W25" s="531"/>
      <c r="X25" s="531"/>
      <c r="Y25" s="528"/>
      <c r="Z25" s="544"/>
    </row>
    <row r="26" spans="1:26" s="545" customFormat="1" ht="12" hidden="1" customHeight="1">
      <c r="A26" s="1007">
        <v>5</v>
      </c>
      <c r="B26" s="1161">
        <v>54.759652205252962</v>
      </c>
      <c r="C26" s="546">
        <v>3.1368912044293928E-2</v>
      </c>
      <c r="D26" s="546">
        <v>6.8852682527779763</v>
      </c>
      <c r="E26" s="547">
        <v>16.071113550385174</v>
      </c>
      <c r="F26" s="546">
        <v>-38.577353361447045</v>
      </c>
      <c r="G26" s="547">
        <v>0.51995928361165955</v>
      </c>
      <c r="H26" s="546">
        <v>10.316368638239348</v>
      </c>
      <c r="I26" s="568">
        <v>-5.4924374433679475</v>
      </c>
      <c r="J26" s="569">
        <v>68457</v>
      </c>
      <c r="K26" s="547">
        <f t="shared" si="2"/>
        <v>3.2752013999939766</v>
      </c>
      <c r="L26" s="550">
        <v>182657</v>
      </c>
      <c r="M26" s="570">
        <f t="shared" si="3"/>
        <v>4.3551538558223024</v>
      </c>
      <c r="N26" s="528"/>
      <c r="O26" s="531"/>
      <c r="P26" s="531"/>
      <c r="Q26" s="531"/>
      <c r="R26" s="531"/>
      <c r="S26" s="531"/>
      <c r="T26" s="531"/>
      <c r="U26" s="531"/>
      <c r="V26" s="531"/>
      <c r="W26" s="531"/>
      <c r="X26" s="531"/>
      <c r="Y26" s="528"/>
      <c r="Z26" s="544"/>
    </row>
    <row r="27" spans="1:26" s="545" customFormat="1" ht="12" hidden="1" customHeight="1">
      <c r="A27" s="1007">
        <v>6</v>
      </c>
      <c r="B27" s="1161">
        <v>10.454030096887234</v>
      </c>
      <c r="C27" s="546">
        <v>-8.1631624696085971</v>
      </c>
      <c r="D27" s="546">
        <v>4.8992298869408479</v>
      </c>
      <c r="E27" s="547">
        <v>21.005836575875492</v>
      </c>
      <c r="F27" s="546">
        <v>-4.7903629536921173</v>
      </c>
      <c r="G27" s="547">
        <v>0.71330857924565283</v>
      </c>
      <c r="H27" s="546">
        <v>-5.7416267942583694</v>
      </c>
      <c r="I27" s="568">
        <v>-3.6684574059861808</v>
      </c>
      <c r="J27" s="569">
        <v>93288</v>
      </c>
      <c r="K27" s="547">
        <f>(J27/J15-1)*100</f>
        <v>3.7536285075573161</v>
      </c>
      <c r="L27" s="550">
        <v>188878</v>
      </c>
      <c r="M27" s="570">
        <f t="shared" si="3"/>
        <v>2.2360308963068398</v>
      </c>
      <c r="N27" s="528"/>
      <c r="O27" s="531"/>
      <c r="P27" s="531"/>
      <c r="Q27" s="531"/>
      <c r="R27" s="531"/>
      <c r="S27" s="531"/>
      <c r="T27" s="531"/>
      <c r="U27" s="531"/>
      <c r="V27" s="531"/>
      <c r="W27" s="531"/>
      <c r="X27" s="531"/>
      <c r="Y27" s="528"/>
      <c r="Z27" s="544"/>
    </row>
    <row r="28" spans="1:26" s="545" customFormat="1" ht="12" hidden="1" customHeight="1">
      <c r="A28" s="1006">
        <v>7</v>
      </c>
      <c r="B28" s="1160">
        <v>22.52997759915667</v>
      </c>
      <c r="C28" s="538">
        <v>-9.6501212451130751</v>
      </c>
      <c r="D28" s="538">
        <v>-62.049693408277975</v>
      </c>
      <c r="E28" s="539">
        <v>31.693760023327023</v>
      </c>
      <c r="F28" s="538">
        <v>14.43181818181818</v>
      </c>
      <c r="G28" s="539">
        <v>2.1893092769624367</v>
      </c>
      <c r="H28" s="538">
        <v>118.70967741935483</v>
      </c>
      <c r="I28" s="540">
        <v>4.4712623719395772</v>
      </c>
      <c r="J28" s="541">
        <v>98466</v>
      </c>
      <c r="K28" s="539">
        <f>(J28/J16-1)*100</f>
        <v>-21.097168133083322</v>
      </c>
      <c r="L28" s="542">
        <v>195272</v>
      </c>
      <c r="M28" s="543">
        <f t="shared" si="3"/>
        <v>5.922876221162654</v>
      </c>
      <c r="N28" s="528"/>
      <c r="O28" s="531"/>
      <c r="P28" s="531"/>
      <c r="Q28" s="531"/>
      <c r="R28" s="531"/>
      <c r="S28" s="531"/>
      <c r="T28" s="531"/>
      <c r="U28" s="531"/>
      <c r="V28" s="531"/>
      <c r="W28" s="531"/>
      <c r="X28" s="531"/>
      <c r="Y28" s="528"/>
      <c r="Z28" s="544"/>
    </row>
    <row r="29" spans="1:26" s="545" customFormat="1" ht="12" hidden="1" customHeight="1">
      <c r="A29" s="1007">
        <v>8</v>
      </c>
      <c r="B29" s="1161">
        <v>17.888132425577364</v>
      </c>
      <c r="C29" s="546">
        <v>-6.8419351362999699</v>
      </c>
      <c r="D29" s="546">
        <v>19.521583722848511</v>
      </c>
      <c r="E29" s="547">
        <v>35.678449476354899</v>
      </c>
      <c r="F29" s="546">
        <v>-15.475661067971124</v>
      </c>
      <c r="G29" s="547">
        <v>-3.0550251692414543</v>
      </c>
      <c r="H29" s="546">
        <v>-14.527260179434087</v>
      </c>
      <c r="I29" s="568">
        <v>-1.6235215353715637</v>
      </c>
      <c r="J29" s="569">
        <v>89199</v>
      </c>
      <c r="K29" s="547">
        <f t="shared" si="2"/>
        <v>3.6281890422417362</v>
      </c>
      <c r="L29" s="550">
        <v>197020</v>
      </c>
      <c r="M29" s="570">
        <f t="shared" si="3"/>
        <v>6.5433701059917748</v>
      </c>
      <c r="N29" s="528"/>
      <c r="O29" s="531"/>
      <c r="P29" s="531"/>
      <c r="Q29" s="531"/>
      <c r="R29" s="531"/>
      <c r="S29" s="531"/>
      <c r="T29" s="531"/>
      <c r="U29" s="531"/>
      <c r="V29" s="531"/>
      <c r="W29" s="531"/>
      <c r="X29" s="531"/>
      <c r="Y29" s="528"/>
      <c r="Z29" s="544"/>
    </row>
    <row r="30" spans="1:26" s="545" customFormat="1" ht="12" hidden="1" customHeight="1">
      <c r="A30" s="1007">
        <v>9</v>
      </c>
      <c r="B30" s="1161">
        <v>0.59535735752926922</v>
      </c>
      <c r="C30" s="546">
        <v>-10.178231140006721</v>
      </c>
      <c r="D30" s="546">
        <v>52.073759191176471</v>
      </c>
      <c r="E30" s="547">
        <v>28.801392212312372</v>
      </c>
      <c r="F30" s="546">
        <v>-27.218254659466989</v>
      </c>
      <c r="G30" s="547">
        <v>-8.9387369492018092</v>
      </c>
      <c r="H30" s="546">
        <v>104.33414889898636</v>
      </c>
      <c r="I30" s="568">
        <v>15.839112343966711</v>
      </c>
      <c r="J30" s="569">
        <v>88356</v>
      </c>
      <c r="K30" s="547">
        <f t="shared" si="2"/>
        <v>5.2972792601685192</v>
      </c>
      <c r="L30" s="550">
        <v>193627</v>
      </c>
      <c r="M30" s="570">
        <f t="shared" si="3"/>
        <v>4.191284882532087</v>
      </c>
      <c r="N30" s="528"/>
      <c r="O30" s="531"/>
      <c r="P30" s="531"/>
      <c r="Q30" s="531"/>
      <c r="R30" s="531"/>
      <c r="S30" s="531"/>
      <c r="T30" s="531"/>
      <c r="U30" s="531"/>
      <c r="V30" s="531"/>
      <c r="W30" s="531"/>
      <c r="X30" s="531"/>
      <c r="Y30" s="528"/>
      <c r="Z30" s="544"/>
    </row>
    <row r="31" spans="1:26" s="545" customFormat="1" ht="16.8" customHeight="1">
      <c r="A31" s="1006">
        <v>10</v>
      </c>
      <c r="B31" s="1160">
        <v>28.528737020043458</v>
      </c>
      <c r="C31" s="538">
        <v>-6.7087816730301952</v>
      </c>
      <c r="D31" s="538">
        <v>19.787178821697381</v>
      </c>
      <c r="E31" s="539">
        <v>33.293509305755187</v>
      </c>
      <c r="F31" s="538">
        <v>-12.384285761015345</v>
      </c>
      <c r="G31" s="539">
        <v>-8.8038578975427662</v>
      </c>
      <c r="H31" s="538">
        <v>-2.2970605411718914</v>
      </c>
      <c r="I31" s="540">
        <v>12.229998489502037</v>
      </c>
      <c r="J31" s="541">
        <v>97460</v>
      </c>
      <c r="K31" s="539">
        <f t="shared" si="2"/>
        <v>10.62303492582377</v>
      </c>
      <c r="L31" s="542">
        <v>198520</v>
      </c>
      <c r="M31" s="543">
        <f t="shared" si="3"/>
        <v>6.3190535611955756</v>
      </c>
      <c r="N31" s="528"/>
      <c r="O31" s="531"/>
      <c r="P31" s="531"/>
      <c r="Q31" s="531"/>
      <c r="R31" s="531"/>
      <c r="S31" s="531"/>
      <c r="T31" s="531"/>
      <c r="U31" s="531"/>
      <c r="V31" s="531"/>
      <c r="W31" s="531"/>
      <c r="X31" s="531"/>
      <c r="Y31" s="528"/>
      <c r="Z31" s="544"/>
    </row>
    <row r="32" spans="1:26" s="545" customFormat="1" ht="16.8" customHeight="1">
      <c r="A32" s="1007">
        <v>11</v>
      </c>
      <c r="B32" s="1161">
        <v>27.603002693255398</v>
      </c>
      <c r="C32" s="546">
        <v>-15.918643880316353</v>
      </c>
      <c r="D32" s="546">
        <v>10.387134617264637</v>
      </c>
      <c r="E32" s="547">
        <v>30.831871480011074</v>
      </c>
      <c r="F32" s="546">
        <v>-14.73078822948275</v>
      </c>
      <c r="G32" s="547">
        <v>-7.1954348190951141</v>
      </c>
      <c r="H32" s="546">
        <v>-21.050756901157619</v>
      </c>
      <c r="I32" s="568">
        <v>3.8601036269430011</v>
      </c>
      <c r="J32" s="569">
        <v>95719</v>
      </c>
      <c r="K32" s="547">
        <f t="shared" si="2"/>
        <v>7.1677284279588527</v>
      </c>
      <c r="L32" s="550">
        <v>194423</v>
      </c>
      <c r="M32" s="570">
        <f t="shared" si="3"/>
        <v>1.6080816949400667</v>
      </c>
      <c r="N32" s="528"/>
      <c r="O32" s="531"/>
      <c r="P32" s="531"/>
      <c r="Q32" s="531"/>
      <c r="R32" s="531"/>
      <c r="S32" s="531"/>
      <c r="T32" s="531"/>
      <c r="U32" s="531"/>
      <c r="V32" s="531"/>
      <c r="W32" s="531"/>
      <c r="X32" s="531"/>
      <c r="Y32" s="528"/>
      <c r="Z32" s="544"/>
    </row>
    <row r="33" spans="1:26" s="545" customFormat="1" ht="16.8" customHeight="1">
      <c r="A33" s="1007">
        <v>12</v>
      </c>
      <c r="B33" s="1163">
        <v>-11.496677897786311</v>
      </c>
      <c r="C33" s="556">
        <v>-14.37545916607943</v>
      </c>
      <c r="D33" s="556">
        <v>14.019023913236728</v>
      </c>
      <c r="E33" s="557">
        <v>26.091523152423889</v>
      </c>
      <c r="F33" s="556">
        <v>-27.176729085363849</v>
      </c>
      <c r="G33" s="557">
        <v>-4.2257559958289832</v>
      </c>
      <c r="H33" s="556">
        <v>205.88235294117646</v>
      </c>
      <c r="I33" s="558">
        <v>7.419722158961517</v>
      </c>
      <c r="J33" s="559">
        <v>79188</v>
      </c>
      <c r="K33" s="557">
        <f>(J33/J21-1)*100</f>
        <v>-7.7084450245915033</v>
      </c>
      <c r="L33" s="560">
        <v>187061</v>
      </c>
      <c r="M33" s="561">
        <f t="shared" si="3"/>
        <v>2.6493554954371668</v>
      </c>
      <c r="N33" s="528"/>
      <c r="O33" s="531"/>
      <c r="P33" s="531"/>
      <c r="Q33" s="531"/>
      <c r="R33" s="531"/>
      <c r="S33" s="531"/>
      <c r="T33" s="531"/>
      <c r="U33" s="531"/>
      <c r="V33" s="531"/>
      <c r="W33" s="531"/>
      <c r="X33" s="531"/>
      <c r="Y33" s="528"/>
      <c r="Z33" s="544"/>
    </row>
    <row r="34" spans="1:26" s="545" customFormat="1" ht="16.8" customHeight="1">
      <c r="A34" s="1006" t="s">
        <v>445</v>
      </c>
      <c r="B34" s="1160">
        <v>23.84182594469495</v>
      </c>
      <c r="C34" s="538">
        <v>-8.0503321171297557</v>
      </c>
      <c r="D34" s="538">
        <v>16.217001976974068</v>
      </c>
      <c r="E34" s="539">
        <v>21.97287784309172</v>
      </c>
      <c r="F34" s="538">
        <v>-49.074045917591604</v>
      </c>
      <c r="G34" s="539">
        <v>-17.716670758654551</v>
      </c>
      <c r="H34" s="538">
        <v>15.622317596566514</v>
      </c>
      <c r="I34" s="540">
        <v>16.640261412020998</v>
      </c>
      <c r="J34" s="541">
        <v>69117</v>
      </c>
      <c r="K34" s="539">
        <f t="shared" si="2"/>
        <v>-9.4248384856307936</v>
      </c>
      <c r="L34" s="542">
        <v>184311</v>
      </c>
      <c r="M34" s="543">
        <f t="shared" si="3"/>
        <v>1.8118443802442652</v>
      </c>
      <c r="N34" s="1864"/>
      <c r="O34" s="531"/>
      <c r="P34" s="531"/>
      <c r="Q34" s="531"/>
      <c r="R34" s="531"/>
      <c r="S34" s="531"/>
      <c r="T34" s="531"/>
      <c r="U34" s="531"/>
      <c r="V34" s="531"/>
      <c r="W34" s="531"/>
      <c r="X34" s="531"/>
      <c r="Y34" s="528"/>
      <c r="Z34" s="544"/>
    </row>
    <row r="35" spans="1:26" s="545" customFormat="1" ht="16.8" customHeight="1">
      <c r="A35" s="1007">
        <v>2</v>
      </c>
      <c r="B35" s="1161">
        <v>-10.424839328937486</v>
      </c>
      <c r="C35" s="546">
        <v>-13.124947008450382</v>
      </c>
      <c r="D35" s="546">
        <v>-35.531979892798624</v>
      </c>
      <c r="E35" s="547">
        <v>-7.8505057029197189</v>
      </c>
      <c r="F35" s="546">
        <v>-28.237066800602719</v>
      </c>
      <c r="G35" s="547">
        <v>-18.445697357733295</v>
      </c>
      <c r="H35" s="546">
        <v>-7.1428571428571397</v>
      </c>
      <c r="I35" s="568">
        <v>22.857297648716003</v>
      </c>
      <c r="J35" s="569">
        <v>77842</v>
      </c>
      <c r="K35" s="547">
        <f t="shared" si="2"/>
        <v>-24.346651375700969</v>
      </c>
      <c r="L35" s="550">
        <v>181067</v>
      </c>
      <c r="M35" s="570">
        <f t="shared" si="3"/>
        <v>-9.1051931427423956</v>
      </c>
      <c r="N35" s="528"/>
      <c r="O35" s="531"/>
      <c r="P35" s="531"/>
      <c r="Q35" s="531"/>
      <c r="R35" s="531"/>
      <c r="S35" s="531"/>
      <c r="T35" s="531"/>
      <c r="U35" s="531"/>
      <c r="V35" s="531"/>
      <c r="W35" s="531"/>
      <c r="X35" s="531"/>
      <c r="Y35" s="528"/>
      <c r="Z35" s="544"/>
    </row>
    <row r="36" spans="1:26" s="545" customFormat="1" ht="16.8" customHeight="1">
      <c r="A36" s="1007">
        <v>3</v>
      </c>
      <c r="B36" s="1163">
        <v>-3.0644560357675155</v>
      </c>
      <c r="C36" s="556">
        <v>-17.709358950477661</v>
      </c>
      <c r="D36" s="556">
        <v>-11.783475783475783</v>
      </c>
      <c r="E36" s="557">
        <v>-18.993885237652297</v>
      </c>
      <c r="F36" s="556">
        <v>-0.97062297018010169</v>
      </c>
      <c r="G36" s="557">
        <v>-11.886401230109733</v>
      </c>
      <c r="H36" s="556">
        <v>-3.8751345532830994</v>
      </c>
      <c r="I36" s="558">
        <v>29.980360869031554</v>
      </c>
      <c r="J36" s="559">
        <v>92577</v>
      </c>
      <c r="K36" s="557">
        <f t="shared" si="2"/>
        <v>-4.8481920776204053</v>
      </c>
      <c r="L36" s="560">
        <v>173971</v>
      </c>
      <c r="M36" s="561">
        <f t="shared" si="3"/>
        <v>-12.994488732408449</v>
      </c>
      <c r="N36" s="528"/>
      <c r="O36" s="531"/>
      <c r="P36" s="531"/>
      <c r="Q36" s="531"/>
      <c r="R36" s="531"/>
      <c r="S36" s="531"/>
      <c r="T36" s="531"/>
      <c r="U36" s="531"/>
      <c r="V36" s="531"/>
      <c r="W36" s="531"/>
      <c r="X36" s="531"/>
      <c r="Y36" s="528"/>
      <c r="Z36" s="544"/>
    </row>
    <row r="37" spans="1:26" s="545" customFormat="1" ht="16.8" customHeight="1">
      <c r="A37" s="1006">
        <v>4</v>
      </c>
      <c r="B37" s="1160">
        <v>34.174335119830126</v>
      </c>
      <c r="C37" s="538">
        <v>-8.6079631204895364</v>
      </c>
      <c r="D37" s="538">
        <v>0.7118435065299078</v>
      </c>
      <c r="E37" s="539">
        <v>-6.0634786882943654</v>
      </c>
      <c r="F37" s="538">
        <v>-1.4458134272064327</v>
      </c>
      <c r="G37" s="539">
        <v>-9.363522246501466</v>
      </c>
      <c r="H37" s="538">
        <v>-37.478559176672391</v>
      </c>
      <c r="I37" s="540">
        <v>31.831295507624667</v>
      </c>
      <c r="J37" s="541">
        <v>95288</v>
      </c>
      <c r="K37" s="539">
        <f t="shared" si="2"/>
        <v>15.605702153472855</v>
      </c>
      <c r="L37" s="542">
        <v>178304</v>
      </c>
      <c r="M37" s="543">
        <f t="shared" si="3"/>
        <v>-4.8669875044017319</v>
      </c>
      <c r="N37" s="528"/>
      <c r="O37" s="531"/>
      <c r="P37" s="531"/>
      <c r="Q37" s="531"/>
      <c r="R37" s="531"/>
      <c r="S37" s="531"/>
      <c r="T37" s="531"/>
      <c r="U37" s="531"/>
      <c r="V37" s="531"/>
      <c r="W37" s="531"/>
      <c r="X37" s="531"/>
      <c r="Y37" s="528"/>
      <c r="Z37" s="544"/>
    </row>
    <row r="38" spans="1:26" s="545" customFormat="1" ht="16.8" customHeight="1">
      <c r="A38" s="1007">
        <v>5</v>
      </c>
      <c r="B38" s="1161">
        <v>45.115277130880301</v>
      </c>
      <c r="C38" s="546">
        <v>5.6405431937172734</v>
      </c>
      <c r="D38" s="546">
        <v>40.053574845334516</v>
      </c>
      <c r="E38" s="547">
        <v>-4.3907052148068111</v>
      </c>
      <c r="F38" s="546">
        <v>13.20926009986383</v>
      </c>
      <c r="G38" s="547">
        <v>9.4586457934205512</v>
      </c>
      <c r="H38" s="546">
        <v>30.423940149625928</v>
      </c>
      <c r="I38" s="568">
        <v>34.840327457777121</v>
      </c>
      <c r="J38" s="569">
        <v>92807</v>
      </c>
      <c r="K38" s="547">
        <f t="shared" si="2"/>
        <v>35.569773726572883</v>
      </c>
      <c r="L38" s="550">
        <v>192374</v>
      </c>
      <c r="M38" s="570">
        <f t="shared" si="3"/>
        <v>5.319807070082172</v>
      </c>
      <c r="N38" s="528"/>
      <c r="O38" s="531"/>
      <c r="P38" s="531"/>
      <c r="Q38" s="531"/>
      <c r="R38" s="531"/>
      <c r="S38" s="531"/>
      <c r="T38" s="531"/>
      <c r="U38" s="531"/>
      <c r="V38" s="531"/>
      <c r="W38" s="531"/>
      <c r="X38" s="531"/>
      <c r="Y38" s="528"/>
      <c r="Z38" s="544"/>
    </row>
    <row r="39" spans="1:26" s="545" customFormat="1" ht="16.8" customHeight="1">
      <c r="A39" s="1007">
        <v>6</v>
      </c>
      <c r="B39" s="1163">
        <v>15.37851393911116</v>
      </c>
      <c r="C39" s="556">
        <v>9.7186595519951791</v>
      </c>
      <c r="D39" s="556">
        <v>47.656982193064664</v>
      </c>
      <c r="E39" s="557">
        <v>0.95020660160458625</v>
      </c>
      <c r="F39" s="556">
        <v>-34.260080843931775</v>
      </c>
      <c r="G39" s="557">
        <v>-7.6137576404385339</v>
      </c>
      <c r="H39" s="556">
        <v>32.233502538071065</v>
      </c>
      <c r="I39" s="558">
        <v>38.973868706182287</v>
      </c>
      <c r="J39" s="559">
        <v>98862</v>
      </c>
      <c r="K39" s="557">
        <f t="shared" si="2"/>
        <v>5.9750450218677642</v>
      </c>
      <c r="L39" s="560">
        <v>198307</v>
      </c>
      <c r="M39" s="561">
        <f t="shared" si="3"/>
        <v>4.9921113099461012</v>
      </c>
      <c r="N39" s="528"/>
      <c r="O39" s="531"/>
      <c r="P39" s="531"/>
      <c r="Q39" s="531"/>
      <c r="R39" s="531"/>
      <c r="S39" s="531"/>
      <c r="T39" s="531"/>
      <c r="U39" s="531"/>
      <c r="V39" s="531"/>
      <c r="W39" s="531"/>
      <c r="X39" s="531"/>
      <c r="Y39" s="528"/>
      <c r="Z39" s="544"/>
    </row>
    <row r="40" spans="1:26" s="545" customFormat="1" ht="16.8" customHeight="1">
      <c r="A40" s="1006">
        <v>7</v>
      </c>
      <c r="B40" s="1160">
        <v>6.6202090592334395</v>
      </c>
      <c r="C40" s="538">
        <v>14.676562414416395</v>
      </c>
      <c r="D40" s="538">
        <v>-12.202305815029879</v>
      </c>
      <c r="E40" s="539">
        <v>-11.905124337489447</v>
      </c>
      <c r="F40" s="538">
        <v>-32.663944977748351</v>
      </c>
      <c r="G40" s="539">
        <v>-5.8000421629598398</v>
      </c>
      <c r="H40" s="538">
        <v>20.353982300884965</v>
      </c>
      <c r="I40" s="540">
        <v>40.189478932934428</v>
      </c>
      <c r="J40" s="541">
        <v>89970</v>
      </c>
      <c r="K40" s="539">
        <f t="shared" si="2"/>
        <v>-8.6283590274815687</v>
      </c>
      <c r="L40" s="542">
        <v>200022</v>
      </c>
      <c r="M40" s="543">
        <f t="shared" si="3"/>
        <v>2.4325044041132449</v>
      </c>
      <c r="N40" s="528"/>
      <c r="O40" s="531"/>
      <c r="P40" s="531"/>
      <c r="Q40" s="531"/>
      <c r="R40" s="531"/>
      <c r="S40" s="531"/>
      <c r="T40" s="531"/>
      <c r="U40" s="531"/>
      <c r="V40" s="531"/>
      <c r="W40" s="531"/>
      <c r="X40" s="531"/>
      <c r="Y40" s="528"/>
      <c r="Z40" s="544"/>
    </row>
    <row r="41" spans="1:26" s="545" customFormat="1" ht="16.8" customHeight="1">
      <c r="A41" s="1007">
        <v>8</v>
      </c>
      <c r="B41" s="1161">
        <v>14.757671837843954</v>
      </c>
      <c r="C41" s="546">
        <v>17.055574832292386</v>
      </c>
      <c r="D41" s="546">
        <v>27.002530480791354</v>
      </c>
      <c r="E41" s="547">
        <v>-8.7241999887520354</v>
      </c>
      <c r="F41" s="546">
        <v>2.0559310372738615</v>
      </c>
      <c r="G41" s="547">
        <v>3.2766338406445827</v>
      </c>
      <c r="H41" s="546">
        <v>50.087471403579606</v>
      </c>
      <c r="I41" s="568">
        <v>48.375205580445744</v>
      </c>
      <c r="J41" s="569">
        <v>104511</v>
      </c>
      <c r="K41" s="547">
        <f t="shared" si="2"/>
        <v>17.166111727709943</v>
      </c>
      <c r="L41" s="550">
        <v>212423</v>
      </c>
      <c r="M41" s="570">
        <f t="shared" si="3"/>
        <v>7.8179880215206499</v>
      </c>
      <c r="N41" s="528"/>
      <c r="O41" s="531"/>
      <c r="P41" s="531"/>
      <c r="Q41" s="531"/>
      <c r="R41" s="531"/>
      <c r="S41" s="531"/>
      <c r="T41" s="531"/>
      <c r="U41" s="531"/>
      <c r="V41" s="531"/>
      <c r="W41" s="531"/>
      <c r="X41" s="531"/>
      <c r="Y41" s="528"/>
      <c r="Z41" s="544"/>
    </row>
    <row r="42" spans="1:26" s="545" customFormat="1" ht="16.8" customHeight="1">
      <c r="A42" s="1007">
        <v>9</v>
      </c>
      <c r="B42" s="1163">
        <v>21.704367619860587</v>
      </c>
      <c r="C42" s="556">
        <v>23.051603644078366</v>
      </c>
      <c r="D42" s="556">
        <v>6.8635968722849716</v>
      </c>
      <c r="E42" s="557">
        <v>-4.1110735799133042</v>
      </c>
      <c r="F42" s="556">
        <v>-5.1407237219988522</v>
      </c>
      <c r="G42" s="557">
        <v>4.2244154185842264</v>
      </c>
      <c r="H42" s="556">
        <v>-50.01710571330824</v>
      </c>
      <c r="I42" s="558">
        <v>25.541187739463609</v>
      </c>
      <c r="J42" s="559">
        <v>93803</v>
      </c>
      <c r="K42" s="557">
        <f t="shared" si="2"/>
        <v>6.1648331748834329</v>
      </c>
      <c r="L42" s="560">
        <v>212404</v>
      </c>
      <c r="M42" s="561">
        <f t="shared" si="3"/>
        <v>9.6975111942032797</v>
      </c>
      <c r="N42" s="528"/>
      <c r="O42" s="531"/>
      <c r="P42" s="531"/>
      <c r="Q42" s="531"/>
      <c r="R42" s="531"/>
      <c r="S42" s="531"/>
      <c r="T42" s="531"/>
      <c r="U42" s="531"/>
      <c r="V42" s="531"/>
      <c r="W42" s="531"/>
      <c r="X42" s="531"/>
      <c r="Y42" s="528"/>
      <c r="Z42" s="544"/>
    </row>
    <row r="43" spans="1:26" s="545" customFormat="1" ht="16.8" customHeight="1">
      <c r="A43" s="1006">
        <v>10</v>
      </c>
      <c r="B43" s="1160">
        <v>5.5896099015946721</v>
      </c>
      <c r="C43" s="538">
        <v>22.810411798848087</v>
      </c>
      <c r="D43" s="538">
        <v>0.32933223555922098</v>
      </c>
      <c r="E43" s="539">
        <v>-7.5948126155397482</v>
      </c>
      <c r="F43" s="538">
        <v>-7.1420571215232371</v>
      </c>
      <c r="G43" s="539">
        <v>11.784869662264509</v>
      </c>
      <c r="H43" s="538">
        <v>-12.49252839210998</v>
      </c>
      <c r="I43" s="540">
        <v>20.372364288918799</v>
      </c>
      <c r="J43" s="541">
        <v>97376</v>
      </c>
      <c r="K43" s="539">
        <f t="shared" si="2"/>
        <v>-8.6189205828035576E-2</v>
      </c>
      <c r="L43" s="542">
        <v>217400</v>
      </c>
      <c r="M43" s="543">
        <f t="shared" si="3"/>
        <v>9.5103767882329215</v>
      </c>
      <c r="N43" s="528"/>
      <c r="O43" s="531"/>
      <c r="P43" s="531"/>
      <c r="Q43" s="531"/>
      <c r="R43" s="531"/>
      <c r="S43" s="531"/>
      <c r="T43" s="531"/>
      <c r="U43" s="531"/>
      <c r="V43" s="531"/>
      <c r="W43" s="531"/>
      <c r="X43" s="531"/>
      <c r="Y43" s="528"/>
      <c r="Z43" s="544"/>
    </row>
    <row r="44" spans="1:26" s="545" customFormat="1" ht="16.8" customHeight="1">
      <c r="A44" s="1007">
        <v>11</v>
      </c>
      <c r="B44" s="1161">
        <v>-2.3441710077240829</v>
      </c>
      <c r="C44" s="546">
        <v>47.558829816973905</v>
      </c>
      <c r="D44" s="546">
        <v>5.0436168799539383</v>
      </c>
      <c r="E44" s="547">
        <v>-4.753570823688813</v>
      </c>
      <c r="F44" s="546">
        <v>-6.955766127363761</v>
      </c>
      <c r="G44" s="547">
        <v>10.063039322068935</v>
      </c>
      <c r="H44" s="546">
        <v>8.7074216106474154</v>
      </c>
      <c r="I44" s="568">
        <v>17.240375821069254</v>
      </c>
      <c r="J44" s="569">
        <v>94519</v>
      </c>
      <c r="K44" s="547">
        <f t="shared" si="2"/>
        <v>-1.2536695953781374</v>
      </c>
      <c r="L44" s="550">
        <v>228018</v>
      </c>
      <c r="M44" s="570">
        <f t="shared" si="3"/>
        <v>17.279334235147068</v>
      </c>
      <c r="N44" s="528"/>
      <c r="O44" s="531"/>
      <c r="P44" s="531"/>
      <c r="Q44" s="531"/>
      <c r="R44" s="531"/>
      <c r="S44" s="531"/>
      <c r="T44" s="531"/>
      <c r="U44" s="531"/>
      <c r="V44" s="531"/>
      <c r="W44" s="531"/>
      <c r="X44" s="531"/>
      <c r="Y44" s="528"/>
      <c r="Z44" s="544"/>
    </row>
    <row r="45" spans="1:26" s="545" customFormat="1" ht="16.8" customHeight="1">
      <c r="A45" s="1007">
        <v>12</v>
      </c>
      <c r="B45" s="1163">
        <v>17.917882302711163</v>
      </c>
      <c r="C45" s="556">
        <v>43.726908193104407</v>
      </c>
      <c r="D45" s="556">
        <v>-5.3368158428192753</v>
      </c>
      <c r="E45" s="557">
        <v>-7.8372517198293856</v>
      </c>
      <c r="F45" s="556">
        <v>-15.91912095829956</v>
      </c>
      <c r="G45" s="557">
        <v>14.273660143172107</v>
      </c>
      <c r="H45" s="556">
        <v>-51.426799007444167</v>
      </c>
      <c r="I45" s="558">
        <v>9.790535956580726</v>
      </c>
      <c r="J45" s="559">
        <v>77662</v>
      </c>
      <c r="K45" s="557">
        <f t="shared" si="2"/>
        <v>-1.9270596555033603</v>
      </c>
      <c r="L45" s="560">
        <v>214129</v>
      </c>
      <c r="M45" s="561">
        <f t="shared" si="3"/>
        <v>14.470146102073645</v>
      </c>
      <c r="N45" s="528"/>
      <c r="O45" s="531"/>
      <c r="P45" s="531"/>
      <c r="Q45" s="531"/>
      <c r="R45" s="531"/>
      <c r="S45" s="531"/>
      <c r="T45" s="531"/>
      <c r="U45" s="531"/>
      <c r="V45" s="531"/>
      <c r="W45" s="531"/>
      <c r="X45" s="531"/>
      <c r="Y45" s="528"/>
      <c r="Z45" s="544"/>
    </row>
    <row r="46" spans="1:26" s="545" customFormat="1" ht="16.8" customHeight="1">
      <c r="A46" s="1006" t="s">
        <v>457</v>
      </c>
      <c r="B46" s="1160">
        <v>-3.8696997035700509</v>
      </c>
      <c r="C46" s="538">
        <v>35.48184700954706</v>
      </c>
      <c r="D46" s="538">
        <v>23.75544103667384</v>
      </c>
      <c r="E46" s="539">
        <v>-5.2968491364788211</v>
      </c>
      <c r="F46" s="538">
        <v>3.7917238908461215</v>
      </c>
      <c r="G46" s="539">
        <v>21.781941875037305</v>
      </c>
      <c r="H46" s="538">
        <v>-56.867112100965109</v>
      </c>
      <c r="I46" s="540">
        <v>3.9942272592215389</v>
      </c>
      <c r="J46" s="541">
        <v>72533</v>
      </c>
      <c r="K46" s="539">
        <f t="shared" si="2"/>
        <v>4.9423441410940905</v>
      </c>
      <c r="L46" s="542">
        <v>209860</v>
      </c>
      <c r="M46" s="543">
        <f t="shared" si="3"/>
        <v>13.861896468469048</v>
      </c>
      <c r="N46" s="1864"/>
      <c r="O46" s="531"/>
      <c r="P46" s="531"/>
      <c r="Q46" s="531"/>
      <c r="R46" s="531"/>
      <c r="S46" s="531"/>
      <c r="T46" s="531"/>
      <c r="U46" s="531"/>
      <c r="V46" s="531"/>
      <c r="W46" s="531"/>
      <c r="X46" s="531"/>
      <c r="Y46" s="528"/>
      <c r="Z46" s="544"/>
    </row>
    <row r="47" spans="1:26" s="545" customFormat="1" ht="16.8" customHeight="1">
      <c r="A47" s="1007">
        <v>2</v>
      </c>
      <c r="B47" s="1161">
        <v>13.970679587526401</v>
      </c>
      <c r="C47" s="546">
        <v>41.356257523016367</v>
      </c>
      <c r="D47" s="546">
        <v>-16.111661568948431</v>
      </c>
      <c r="E47" s="547">
        <v>0.96375945838311772</v>
      </c>
      <c r="F47" s="546">
        <v>2.1229936543486483</v>
      </c>
      <c r="G47" s="547">
        <v>26.086064973489176</v>
      </c>
      <c r="H47" s="546">
        <v>22.577422577422567</v>
      </c>
      <c r="I47" s="568">
        <v>2.359218591524459</v>
      </c>
      <c r="J47" s="569">
        <v>79281</v>
      </c>
      <c r="K47" s="547">
        <f t="shared" si="2"/>
        <v>1.84861642814933</v>
      </c>
      <c r="L47" s="550">
        <v>216537</v>
      </c>
      <c r="M47" s="570">
        <f t="shared" si="3"/>
        <v>19.589433745519624</v>
      </c>
      <c r="N47" s="528"/>
      <c r="O47" s="531"/>
      <c r="P47" s="531"/>
      <c r="Q47" s="531"/>
      <c r="R47" s="531"/>
      <c r="S47" s="531"/>
      <c r="T47" s="531"/>
      <c r="U47" s="531"/>
      <c r="V47" s="531"/>
      <c r="W47" s="531"/>
      <c r="X47" s="531"/>
      <c r="Y47" s="528"/>
      <c r="Z47" s="544"/>
    </row>
    <row r="48" spans="1:26" s="545" customFormat="1" ht="16.8" customHeight="1">
      <c r="A48" s="1007">
        <v>3</v>
      </c>
      <c r="B48" s="1163">
        <v>2.6328432785625022</v>
      </c>
      <c r="C48" s="556">
        <v>43.062023024188335</v>
      </c>
      <c r="D48" s="556">
        <v>-11.062308917883135</v>
      </c>
      <c r="E48" s="557">
        <v>17.16205786570788</v>
      </c>
      <c r="F48" s="556">
        <v>-17.355495099318009</v>
      </c>
      <c r="G48" s="557">
        <v>17.125406520187191</v>
      </c>
      <c r="H48" s="556">
        <v>89.361702127659569</v>
      </c>
      <c r="I48" s="558">
        <v>-0.46744416639123987</v>
      </c>
      <c r="J48" s="559">
        <v>87245</v>
      </c>
      <c r="K48" s="557">
        <f t="shared" si="2"/>
        <v>-5.7595299048359694</v>
      </c>
      <c r="L48" s="560">
        <v>216099</v>
      </c>
      <c r="M48" s="561">
        <f t="shared" si="3"/>
        <v>24.215530174569324</v>
      </c>
      <c r="N48" s="528"/>
      <c r="O48" s="531"/>
      <c r="P48" s="531"/>
      <c r="Q48" s="531"/>
      <c r="R48" s="531"/>
      <c r="S48" s="531"/>
      <c r="T48" s="531"/>
      <c r="U48" s="531"/>
      <c r="V48" s="531"/>
      <c r="W48" s="531"/>
      <c r="X48" s="531"/>
      <c r="Y48" s="528"/>
      <c r="Z48" s="544"/>
    </row>
    <row r="49" spans="1:26" s="545" customFormat="1" ht="16.8" customHeight="1">
      <c r="A49" s="1006">
        <v>4</v>
      </c>
      <c r="B49" s="1160">
        <v>-25.841278215322006</v>
      </c>
      <c r="C49" s="538">
        <v>34.58535999519605</v>
      </c>
      <c r="D49" s="538">
        <v>10.780276046304538</v>
      </c>
      <c r="E49" s="539">
        <v>20.530741917398608</v>
      </c>
      <c r="F49" s="538">
        <v>-21.771484458051628</v>
      </c>
      <c r="G49" s="539">
        <v>11.45421903052064</v>
      </c>
      <c r="H49" s="538">
        <v>-31.961591220850483</v>
      </c>
      <c r="I49" s="540">
        <v>0.97957482284285469</v>
      </c>
      <c r="J49" s="541">
        <v>78157</v>
      </c>
      <c r="K49" s="539">
        <f t="shared" si="2"/>
        <v>-17.978129460162872</v>
      </c>
      <c r="L49" s="542">
        <v>216982</v>
      </c>
      <c r="M49" s="543">
        <f t="shared" si="3"/>
        <v>21.692166188083274</v>
      </c>
      <c r="N49" s="528"/>
      <c r="O49" s="531"/>
      <c r="P49" s="531"/>
      <c r="Q49" s="531"/>
      <c r="R49" s="531"/>
      <c r="S49" s="531"/>
      <c r="T49" s="531"/>
      <c r="U49" s="531"/>
      <c r="V49" s="531"/>
      <c r="W49" s="531"/>
      <c r="X49" s="531"/>
      <c r="Y49" s="528"/>
      <c r="Z49" s="544"/>
    </row>
    <row r="50" spans="1:26" s="545" customFormat="1" ht="16.8" customHeight="1">
      <c r="A50" s="1007">
        <v>5</v>
      </c>
      <c r="B50" s="1161">
        <v>-17.642928786359079</v>
      </c>
      <c r="C50" s="546">
        <v>18.54261044643204</v>
      </c>
      <c r="D50" s="546">
        <v>-11.58067307254429</v>
      </c>
      <c r="E50" s="547">
        <v>10.322170411191189</v>
      </c>
      <c r="F50" s="546">
        <v>-2.2754611066559738</v>
      </c>
      <c r="G50" s="547">
        <v>11.716757513627041</v>
      </c>
      <c r="H50" s="546">
        <v>-49.426386233269604</v>
      </c>
      <c r="I50" s="568">
        <v>-1.7338511185254091</v>
      </c>
      <c r="J50" s="569">
        <v>80498</v>
      </c>
      <c r="K50" s="547">
        <f t="shared" si="2"/>
        <v>-13.263008178262414</v>
      </c>
      <c r="L50" s="550">
        <v>216954</v>
      </c>
      <c r="M50" s="570">
        <f t="shared" si="3"/>
        <v>12.777194423362825</v>
      </c>
      <c r="N50" s="528"/>
      <c r="O50" s="531"/>
      <c r="P50" s="531"/>
      <c r="Q50" s="531"/>
      <c r="R50" s="531"/>
      <c r="S50" s="531"/>
      <c r="T50" s="531"/>
      <c r="U50" s="531"/>
      <c r="V50" s="531"/>
      <c r="W50" s="531"/>
      <c r="X50" s="531"/>
      <c r="Y50" s="528"/>
      <c r="Z50" s="544"/>
    </row>
    <row r="51" spans="1:26" s="545" customFormat="1" ht="16.8" customHeight="1">
      <c r="A51" s="1007">
        <v>6</v>
      </c>
      <c r="B51" s="1163">
        <v>-10.686050508522559</v>
      </c>
      <c r="C51" s="556">
        <v>19.852224139224361</v>
      </c>
      <c r="D51" s="556">
        <v>-9.1293769173807267</v>
      </c>
      <c r="E51" s="557">
        <v>-4.2762948334076567</v>
      </c>
      <c r="F51" s="556">
        <v>0.83483303339331183</v>
      </c>
      <c r="G51" s="557">
        <v>13.284675365591125</v>
      </c>
      <c r="H51" s="556">
        <v>-34.644913627639149</v>
      </c>
      <c r="I51" s="558">
        <v>-5.8644806237101559</v>
      </c>
      <c r="J51" s="559">
        <v>90794</v>
      </c>
      <c r="K51" s="557">
        <f t="shared" si="2"/>
        <v>-8.1608707086646035</v>
      </c>
      <c r="L51" s="560">
        <v>215538</v>
      </c>
      <c r="M51" s="561">
        <f t="shared" si="3"/>
        <v>8.6890528322247853</v>
      </c>
      <c r="N51" s="528"/>
      <c r="O51" s="531"/>
      <c r="P51" s="531"/>
      <c r="Q51" s="531"/>
      <c r="R51" s="531"/>
      <c r="S51" s="531"/>
      <c r="T51" s="531"/>
      <c r="U51" s="531"/>
      <c r="V51" s="531"/>
      <c r="W51" s="531"/>
      <c r="X51" s="531"/>
      <c r="Y51" s="528"/>
      <c r="Z51" s="544"/>
    </row>
    <row r="52" spans="1:26" s="545" customFormat="1" ht="16.8" customHeight="1">
      <c r="A52" s="1006">
        <v>7</v>
      </c>
      <c r="B52" s="1160">
        <v>-16.94504962478819</v>
      </c>
      <c r="C52" s="538">
        <v>3.4831514340983416</v>
      </c>
      <c r="D52" s="538">
        <v>21.824978433815765</v>
      </c>
      <c r="E52" s="539">
        <v>-3.8281495444549174</v>
      </c>
      <c r="F52" s="538">
        <v>31.352414245138725</v>
      </c>
      <c r="G52" s="539">
        <v>12.191232830727049</v>
      </c>
      <c r="H52" s="538">
        <v>-54.003267973856218</v>
      </c>
      <c r="I52" s="540">
        <v>-9.0758195506550514</v>
      </c>
      <c r="J52" s="541">
        <v>91203</v>
      </c>
      <c r="K52" s="539">
        <f t="shared" si="2"/>
        <v>1.370456818939636</v>
      </c>
      <c r="L52" s="542">
        <v>203329</v>
      </c>
      <c r="M52" s="543">
        <f t="shared" si="3"/>
        <v>1.6533181350051551</v>
      </c>
      <c r="N52" s="528"/>
      <c r="O52" s="531"/>
      <c r="P52" s="531"/>
      <c r="Q52" s="531"/>
      <c r="R52" s="531"/>
      <c r="S52" s="531"/>
      <c r="T52" s="531"/>
      <c r="U52" s="531"/>
      <c r="V52" s="531"/>
      <c r="W52" s="531"/>
      <c r="X52" s="531"/>
      <c r="Y52" s="528"/>
      <c r="Z52" s="544"/>
    </row>
    <row r="53" spans="1:26" s="545" customFormat="1" ht="16.8" customHeight="1">
      <c r="A53" s="1007">
        <v>8</v>
      </c>
      <c r="B53" s="1161">
        <v>-7.8175493993142053</v>
      </c>
      <c r="C53" s="546">
        <v>-0.91521027604520855</v>
      </c>
      <c r="D53" s="546">
        <v>-22.232285176061438</v>
      </c>
      <c r="E53" s="547">
        <v>-3.8062816740861649</v>
      </c>
      <c r="F53" s="546">
        <v>-34.861403021771032</v>
      </c>
      <c r="G53" s="547">
        <v>-8.2276599960372501</v>
      </c>
      <c r="H53" s="546">
        <v>-11.808482022774136</v>
      </c>
      <c r="I53" s="568">
        <v>-10.407827848488328</v>
      </c>
      <c r="J53" s="569">
        <v>85097</v>
      </c>
      <c r="K53" s="547">
        <f t="shared" si="2"/>
        <v>-18.576035058510588</v>
      </c>
      <c r="L53" s="550">
        <v>203166</v>
      </c>
      <c r="M53" s="570">
        <f t="shared" si="3"/>
        <v>-4.3578143609684483</v>
      </c>
      <c r="N53" s="528"/>
      <c r="O53" s="531"/>
      <c r="P53" s="531"/>
      <c r="Q53" s="531"/>
      <c r="R53" s="531"/>
      <c r="S53" s="531"/>
      <c r="T53" s="531"/>
      <c r="U53" s="531"/>
      <c r="V53" s="531"/>
      <c r="W53" s="531"/>
      <c r="X53" s="531"/>
      <c r="Y53" s="528"/>
      <c r="Z53" s="544"/>
    </row>
    <row r="54" spans="1:26" s="545" customFormat="1" ht="16.8" customHeight="1" thickBot="1">
      <c r="A54" s="1007">
        <v>9</v>
      </c>
      <c r="B54" s="1163">
        <v>2.4665092464872806</v>
      </c>
      <c r="C54" s="556">
        <v>2.2895247271206065</v>
      </c>
      <c r="D54" s="556">
        <v>-30.523153057617535</v>
      </c>
      <c r="E54" s="557">
        <v>-9.4421041816500573</v>
      </c>
      <c r="F54" s="556">
        <v>5.5454637198506518</v>
      </c>
      <c r="G54" s="557">
        <v>-6.5545317644656542</v>
      </c>
      <c r="H54" s="556">
        <v>33.401779603011626</v>
      </c>
      <c r="I54" s="558">
        <v>-6.4014038835692233</v>
      </c>
      <c r="J54" s="559">
        <v>88298</v>
      </c>
      <c r="K54" s="557">
        <f t="shared" si="2"/>
        <v>-5.8686822383079429</v>
      </c>
      <c r="L54" s="560">
        <v>203531</v>
      </c>
      <c r="M54" s="561">
        <f t="shared" si="3"/>
        <v>-4.1774166211559045</v>
      </c>
      <c r="N54" s="528"/>
      <c r="O54" s="531"/>
      <c r="P54" s="531"/>
      <c r="Q54" s="531"/>
      <c r="R54" s="531"/>
      <c r="S54" s="531"/>
      <c r="T54" s="531"/>
      <c r="U54" s="531"/>
      <c r="V54" s="531"/>
      <c r="W54" s="531"/>
      <c r="X54" s="531"/>
      <c r="Y54" s="528"/>
      <c r="Z54" s="544"/>
    </row>
    <row r="55" spans="1:26" s="545" customFormat="1" ht="14.4">
      <c r="A55" s="2819" t="s">
        <v>393</v>
      </c>
      <c r="B55" s="2821" t="s">
        <v>197</v>
      </c>
      <c r="C55" s="2822"/>
      <c r="D55" s="2822"/>
      <c r="E55" s="2822"/>
      <c r="F55" s="2822"/>
      <c r="G55" s="2822"/>
      <c r="H55" s="2822"/>
      <c r="I55" s="2822"/>
      <c r="J55" s="2822"/>
      <c r="K55" s="2822"/>
      <c r="L55" s="2822"/>
      <c r="M55" s="2823"/>
      <c r="N55" s="528"/>
      <c r="O55" s="531"/>
      <c r="P55" s="531"/>
      <c r="Q55" s="531"/>
      <c r="R55" s="531"/>
      <c r="S55" s="531"/>
      <c r="T55" s="531"/>
      <c r="U55" s="531"/>
      <c r="V55" s="531"/>
      <c r="W55" s="531"/>
      <c r="X55" s="531"/>
      <c r="Y55" s="528"/>
      <c r="Z55" s="544"/>
    </row>
    <row r="56" spans="1:26" s="545" customFormat="1" ht="20.25" customHeight="1">
      <c r="A56" s="2820"/>
      <c r="B56" s="2824" t="s">
        <v>198</v>
      </c>
      <c r="C56" s="2824"/>
      <c r="D56" s="2824"/>
      <c r="E56" s="2824"/>
      <c r="F56" s="2824"/>
      <c r="G56" s="2824"/>
      <c r="H56" s="2824"/>
      <c r="I56" s="2824"/>
      <c r="J56" s="2824"/>
      <c r="K56" s="2824"/>
      <c r="L56" s="2824"/>
      <c r="M56" s="2825"/>
      <c r="N56" s="528"/>
      <c r="O56" s="531"/>
      <c r="P56" s="531"/>
      <c r="Q56" s="531"/>
      <c r="R56" s="531"/>
      <c r="S56" s="531"/>
      <c r="T56" s="531"/>
      <c r="U56" s="531"/>
      <c r="V56" s="531"/>
      <c r="W56" s="531"/>
      <c r="X56" s="531"/>
      <c r="Y56" s="528"/>
    </row>
    <row r="57" spans="1:26" s="545" customFormat="1" ht="20.25" customHeight="1" thickBot="1">
      <c r="A57" s="2607"/>
      <c r="B57" s="2826" t="s">
        <v>186</v>
      </c>
      <c r="C57" s="2826"/>
      <c r="D57" s="2826"/>
      <c r="E57" s="2826"/>
      <c r="F57" s="2826"/>
      <c r="G57" s="2826"/>
      <c r="H57" s="2826"/>
      <c r="I57" s="2826"/>
      <c r="J57" s="2826"/>
      <c r="K57" s="2826"/>
      <c r="L57" s="2826"/>
      <c r="M57" s="2827"/>
      <c r="O57" s="80"/>
      <c r="P57" s="80"/>
      <c r="Q57" s="80"/>
      <c r="R57" s="80"/>
      <c r="S57" s="80"/>
      <c r="T57" s="80"/>
      <c r="U57" s="80"/>
      <c r="V57" s="80"/>
      <c r="W57" s="80"/>
      <c r="X57" s="80"/>
      <c r="Y57" s="544"/>
    </row>
    <row r="58" spans="1:26" s="545" customFormat="1" ht="14.4">
      <c r="A58" s="571"/>
      <c r="B58" s="571"/>
      <c r="C58" s="571"/>
      <c r="D58" s="571"/>
      <c r="E58" s="571"/>
      <c r="F58" s="571"/>
      <c r="G58" s="571"/>
      <c r="H58" s="571"/>
      <c r="I58" s="571"/>
      <c r="J58" s="571"/>
      <c r="K58" s="571"/>
      <c r="L58" s="571"/>
      <c r="M58" s="571"/>
      <c r="O58" s="531"/>
      <c r="P58" s="531"/>
      <c r="Q58" s="531"/>
      <c r="R58" s="531"/>
      <c r="S58" s="531"/>
      <c r="T58" s="531"/>
      <c r="U58" s="531"/>
      <c r="V58" s="531"/>
      <c r="W58" s="531"/>
      <c r="X58" s="531"/>
      <c r="Y58" s="544"/>
    </row>
    <row r="59" spans="1:26" s="545" customFormat="1" ht="14.4">
      <c r="A59" s="571"/>
      <c r="B59" s="571"/>
      <c r="C59" s="571"/>
      <c r="D59" s="571"/>
      <c r="E59" s="571"/>
      <c r="F59" s="571"/>
      <c r="G59" s="571"/>
      <c r="H59" s="571"/>
      <c r="I59" s="571"/>
      <c r="J59" s="571"/>
      <c r="K59" s="571"/>
      <c r="L59" s="572"/>
      <c r="M59" s="572"/>
      <c r="O59" s="531"/>
      <c r="P59" s="531"/>
      <c r="Q59" s="531"/>
      <c r="R59" s="531"/>
      <c r="S59" s="531"/>
      <c r="T59" s="531"/>
      <c r="U59" s="531"/>
      <c r="V59" s="531"/>
      <c r="W59" s="531"/>
      <c r="X59" s="531"/>
      <c r="Y59" s="544"/>
    </row>
    <row r="60" spans="1:26" s="545" customFormat="1" ht="14.4">
      <c r="A60" s="571"/>
      <c r="B60" s="571"/>
      <c r="C60" s="571"/>
      <c r="D60" s="571"/>
      <c r="E60" s="571"/>
      <c r="F60" s="571"/>
      <c r="G60" s="571"/>
      <c r="H60" s="571"/>
      <c r="I60" s="571"/>
      <c r="J60" s="571"/>
      <c r="K60" s="571"/>
      <c r="L60" s="572"/>
      <c r="M60" s="572"/>
      <c r="O60" s="531"/>
      <c r="P60" s="531"/>
      <c r="Q60" s="531"/>
      <c r="R60" s="531"/>
      <c r="S60" s="531"/>
      <c r="T60" s="531"/>
      <c r="U60" s="531"/>
      <c r="V60" s="531"/>
      <c r="W60" s="531"/>
      <c r="X60" s="531"/>
      <c r="Y60" s="544"/>
    </row>
    <row r="61" spans="1:26" s="545" customFormat="1" ht="14.4">
      <c r="A61" s="571"/>
      <c r="B61" s="571"/>
      <c r="C61" s="571"/>
      <c r="D61" s="571"/>
      <c r="E61" s="571"/>
      <c r="F61" s="571"/>
      <c r="G61" s="571"/>
      <c r="H61" s="571"/>
      <c r="I61" s="571"/>
      <c r="J61" s="571"/>
      <c r="K61" s="571"/>
      <c r="L61" s="571"/>
      <c r="M61" s="571"/>
      <c r="O61" s="531"/>
      <c r="P61" s="531"/>
      <c r="Q61" s="531"/>
      <c r="R61" s="531"/>
      <c r="S61" s="531"/>
      <c r="T61" s="531"/>
      <c r="U61" s="531"/>
      <c r="V61" s="531"/>
      <c r="W61" s="531"/>
      <c r="X61" s="531"/>
      <c r="Y61" s="544"/>
    </row>
    <row r="62" spans="1:26" s="545" customFormat="1" ht="14.4">
      <c r="A62" s="571"/>
      <c r="B62" s="571"/>
      <c r="C62" s="571"/>
      <c r="D62" s="571"/>
      <c r="E62" s="571"/>
      <c r="F62" s="571"/>
      <c r="G62" s="571"/>
      <c r="H62" s="571"/>
      <c r="I62" s="571"/>
      <c r="J62" s="571"/>
      <c r="K62" s="571"/>
      <c r="L62" s="573"/>
      <c r="M62" s="571"/>
      <c r="O62" s="531"/>
      <c r="P62" s="531"/>
      <c r="Q62" s="531"/>
      <c r="R62" s="531"/>
      <c r="S62" s="531"/>
      <c r="T62" s="531"/>
      <c r="U62" s="531"/>
      <c r="V62" s="531"/>
      <c r="W62" s="531"/>
      <c r="X62" s="531"/>
      <c r="Y62" s="544"/>
    </row>
    <row r="63" spans="1:26" s="545" customFormat="1" ht="14.4">
      <c r="A63" s="571"/>
      <c r="B63" s="571"/>
      <c r="C63" s="571"/>
      <c r="D63" s="571"/>
      <c r="E63" s="571"/>
      <c r="F63" s="571"/>
      <c r="G63" s="571"/>
      <c r="H63" s="571"/>
      <c r="I63" s="571"/>
      <c r="J63" s="571"/>
      <c r="K63" s="571"/>
      <c r="L63" s="571"/>
      <c r="M63" s="571"/>
      <c r="O63" s="531"/>
      <c r="P63" s="531"/>
      <c r="Q63" s="531"/>
      <c r="R63" s="531"/>
      <c r="S63" s="531"/>
      <c r="T63" s="531"/>
      <c r="U63" s="531"/>
      <c r="V63" s="531"/>
      <c r="W63" s="531"/>
      <c r="X63" s="531"/>
      <c r="Y63" s="544"/>
    </row>
    <row r="64" spans="1:26" s="545" customFormat="1" ht="14.4">
      <c r="A64" s="571"/>
      <c r="B64" s="571"/>
      <c r="C64" s="571"/>
      <c r="D64" s="571"/>
      <c r="E64" s="571"/>
      <c r="F64" s="571"/>
      <c r="G64" s="571"/>
      <c r="H64" s="571"/>
      <c r="I64" s="571"/>
      <c r="J64" s="571"/>
      <c r="K64" s="571"/>
      <c r="L64" s="571"/>
      <c r="M64" s="571"/>
      <c r="O64" s="531"/>
      <c r="P64" s="531"/>
      <c r="Q64" s="531"/>
      <c r="R64" s="531"/>
      <c r="S64" s="531"/>
      <c r="T64" s="531"/>
      <c r="U64" s="531"/>
      <c r="V64" s="531"/>
      <c r="W64" s="531"/>
      <c r="X64" s="531"/>
      <c r="Y64" s="544"/>
    </row>
    <row r="65" spans="1:25" s="545" customFormat="1" ht="14.4">
      <c r="A65" s="571"/>
      <c r="B65" s="571"/>
      <c r="C65" s="571"/>
      <c r="D65" s="571"/>
      <c r="E65" s="571"/>
      <c r="F65" s="571"/>
      <c r="G65" s="571"/>
      <c r="H65" s="571"/>
      <c r="I65" s="571"/>
      <c r="J65" s="571"/>
      <c r="K65" s="571"/>
      <c r="L65" s="571"/>
      <c r="M65" s="571"/>
      <c r="O65" s="531"/>
      <c r="P65" s="531"/>
      <c r="Q65" s="531"/>
      <c r="R65" s="531"/>
      <c r="S65" s="531"/>
      <c r="T65" s="531"/>
      <c r="U65" s="531"/>
      <c r="V65" s="531"/>
      <c r="W65" s="531"/>
      <c r="X65" s="531"/>
      <c r="Y65" s="544"/>
    </row>
    <row r="66" spans="1:25" s="545" customFormat="1" ht="14.4">
      <c r="A66" s="571"/>
      <c r="B66" s="571"/>
      <c r="C66" s="571"/>
      <c r="D66" s="571"/>
      <c r="E66" s="571"/>
      <c r="F66" s="571"/>
      <c r="G66" s="571"/>
      <c r="H66" s="571"/>
      <c r="I66" s="571"/>
      <c r="J66" s="571"/>
      <c r="K66" s="571"/>
      <c r="L66" s="571"/>
      <c r="M66" s="571"/>
      <c r="O66" s="531"/>
      <c r="P66" s="531"/>
      <c r="Q66" s="531"/>
      <c r="R66" s="531"/>
      <c r="S66" s="531"/>
      <c r="T66" s="531"/>
      <c r="U66" s="531"/>
      <c r="V66" s="531"/>
      <c r="W66" s="531"/>
      <c r="X66" s="531"/>
      <c r="Y66" s="544"/>
    </row>
    <row r="67" spans="1:25" s="545" customFormat="1" ht="14.4">
      <c r="A67" s="571"/>
      <c r="B67" s="571"/>
      <c r="C67" s="571"/>
      <c r="D67" s="571"/>
      <c r="E67" s="571"/>
      <c r="F67" s="571"/>
      <c r="G67" s="571"/>
      <c r="H67" s="571"/>
      <c r="I67" s="571"/>
      <c r="J67" s="571"/>
      <c r="K67" s="571"/>
      <c r="L67" s="571"/>
      <c r="M67" s="571"/>
      <c r="O67" s="531"/>
      <c r="P67" s="531"/>
      <c r="Q67" s="531"/>
      <c r="R67" s="531"/>
      <c r="S67" s="531"/>
      <c r="T67" s="531"/>
      <c r="U67" s="531"/>
      <c r="V67" s="531"/>
      <c r="W67" s="531"/>
      <c r="X67" s="531"/>
      <c r="Y67" s="544"/>
    </row>
    <row r="68" spans="1:25" s="545" customFormat="1" ht="14.4">
      <c r="A68" s="571"/>
      <c r="B68" s="571"/>
      <c r="C68" s="571"/>
      <c r="D68" s="571"/>
      <c r="E68" s="571"/>
      <c r="F68" s="571"/>
      <c r="G68" s="571"/>
      <c r="H68" s="571"/>
      <c r="I68" s="571"/>
      <c r="J68" s="571"/>
      <c r="K68" s="571"/>
      <c r="L68" s="571"/>
      <c r="M68" s="571"/>
      <c r="O68" s="531"/>
      <c r="P68" s="531"/>
      <c r="Q68" s="531"/>
      <c r="R68" s="531"/>
      <c r="S68" s="531"/>
      <c r="T68" s="531"/>
      <c r="U68" s="531"/>
      <c r="V68" s="531"/>
      <c r="W68" s="531"/>
      <c r="X68" s="531"/>
      <c r="Y68" s="544"/>
    </row>
    <row r="69" spans="1:25" s="545" customFormat="1" ht="14.4">
      <c r="A69" s="571"/>
      <c r="B69" s="571"/>
      <c r="C69" s="571"/>
      <c r="D69" s="571"/>
      <c r="E69" s="571"/>
      <c r="F69" s="571"/>
      <c r="G69" s="571"/>
      <c r="H69" s="571"/>
      <c r="I69" s="571"/>
      <c r="J69" s="571"/>
      <c r="K69" s="571"/>
      <c r="L69" s="571"/>
      <c r="M69" s="571"/>
      <c r="O69" s="531"/>
      <c r="P69" s="531"/>
      <c r="Q69" s="531"/>
      <c r="R69" s="531"/>
      <c r="S69" s="531"/>
      <c r="T69" s="531"/>
      <c r="U69" s="531"/>
      <c r="V69" s="531"/>
      <c r="W69" s="531"/>
      <c r="X69" s="531"/>
      <c r="Y69" s="544"/>
    </row>
    <row r="70" spans="1:25" s="545" customFormat="1" ht="14.4">
      <c r="A70" s="571"/>
      <c r="B70" s="571"/>
      <c r="C70" s="571"/>
      <c r="D70" s="571"/>
      <c r="E70" s="571"/>
      <c r="F70" s="571"/>
      <c r="G70" s="571"/>
      <c r="H70" s="571"/>
      <c r="I70" s="571"/>
      <c r="J70" s="571"/>
      <c r="K70" s="571"/>
      <c r="L70" s="571"/>
      <c r="M70" s="571"/>
      <c r="O70" s="531"/>
      <c r="P70" s="531"/>
      <c r="Q70" s="531"/>
      <c r="R70" s="531"/>
      <c r="S70" s="531"/>
      <c r="T70" s="531"/>
      <c r="U70" s="531"/>
      <c r="V70" s="531"/>
      <c r="W70" s="531"/>
      <c r="X70" s="531"/>
      <c r="Y70" s="544"/>
    </row>
    <row r="71" spans="1:25" s="545" customFormat="1" ht="14.4">
      <c r="O71" s="531"/>
      <c r="P71" s="531"/>
      <c r="Q71" s="531"/>
      <c r="R71" s="531"/>
      <c r="S71" s="531"/>
      <c r="T71" s="531"/>
      <c r="U71" s="531"/>
      <c r="V71" s="531"/>
      <c r="W71" s="531"/>
      <c r="X71" s="531"/>
      <c r="Y71" s="544"/>
    </row>
    <row r="72" spans="1:25" s="545" customFormat="1" ht="14.4">
      <c r="O72" s="531"/>
      <c r="P72" s="531"/>
      <c r="Q72" s="531"/>
      <c r="R72" s="531"/>
      <c r="S72" s="531"/>
      <c r="T72" s="531"/>
      <c r="U72" s="531"/>
      <c r="V72" s="531"/>
      <c r="W72" s="531"/>
      <c r="X72" s="531"/>
      <c r="Y72" s="544"/>
    </row>
    <row r="73" spans="1:25" s="545" customFormat="1" ht="14.4">
      <c r="O73" s="531"/>
      <c r="P73" s="531"/>
      <c r="Q73" s="531"/>
      <c r="R73" s="531"/>
      <c r="S73" s="531"/>
      <c r="T73" s="531"/>
      <c r="U73" s="531"/>
      <c r="V73" s="531"/>
      <c r="W73" s="531"/>
      <c r="X73" s="531"/>
      <c r="Y73" s="544"/>
    </row>
    <row r="74" spans="1:25" s="545" customFormat="1" ht="14.4">
      <c r="O74" s="531"/>
      <c r="P74" s="531"/>
      <c r="Q74" s="531"/>
      <c r="R74" s="531"/>
      <c r="S74" s="531"/>
      <c r="T74" s="531"/>
      <c r="U74" s="531"/>
      <c r="V74" s="531"/>
      <c r="W74" s="531"/>
      <c r="X74" s="531"/>
      <c r="Y74" s="544"/>
    </row>
    <row r="75" spans="1:25" s="545" customFormat="1" ht="15" customHeight="1">
      <c r="O75" s="531"/>
      <c r="P75" s="531"/>
      <c r="Q75" s="531"/>
      <c r="R75" s="531"/>
      <c r="S75" s="531"/>
      <c r="T75" s="531"/>
      <c r="U75" s="531"/>
      <c r="V75" s="531"/>
      <c r="W75" s="531"/>
      <c r="X75" s="531"/>
      <c r="Y75" s="544"/>
    </row>
    <row r="76" spans="1:25" s="545" customFormat="1" ht="14.4">
      <c r="O76" s="531"/>
      <c r="P76" s="531"/>
      <c r="Q76" s="531"/>
      <c r="R76" s="531"/>
      <c r="S76" s="531"/>
      <c r="T76" s="531"/>
      <c r="U76" s="531"/>
      <c r="V76" s="531"/>
      <c r="W76" s="531"/>
      <c r="X76" s="531"/>
      <c r="Y76" s="544"/>
    </row>
    <row r="77" spans="1:25" s="545" customFormat="1" ht="14.4">
      <c r="O77" s="531"/>
      <c r="P77" s="531"/>
      <c r="Q77" s="531"/>
      <c r="R77" s="531"/>
      <c r="S77" s="531"/>
      <c r="T77" s="531"/>
      <c r="U77" s="531"/>
      <c r="V77" s="531"/>
      <c r="W77" s="531"/>
      <c r="X77" s="531"/>
      <c r="Y77" s="544"/>
    </row>
    <row r="78" spans="1:25" s="545" customFormat="1" ht="14.4">
      <c r="O78" s="531"/>
      <c r="P78" s="531"/>
      <c r="Q78" s="531"/>
      <c r="R78" s="531"/>
      <c r="S78" s="531"/>
      <c r="T78" s="531"/>
      <c r="U78" s="531"/>
      <c r="V78" s="531"/>
      <c r="W78" s="531"/>
      <c r="X78" s="531"/>
      <c r="Y78" s="544"/>
    </row>
    <row r="79" spans="1:25" s="545" customFormat="1" ht="14.4">
      <c r="O79" s="531"/>
      <c r="P79" s="531"/>
      <c r="Q79" s="531"/>
      <c r="R79" s="531"/>
      <c r="S79" s="531"/>
      <c r="T79" s="531"/>
      <c r="U79" s="531"/>
      <c r="V79" s="531"/>
      <c r="W79" s="531"/>
      <c r="X79" s="531"/>
      <c r="Y79" s="544"/>
    </row>
    <row r="80" spans="1:25" s="545" customFormat="1" ht="14.4">
      <c r="O80" s="531"/>
      <c r="P80" s="531"/>
      <c r="Q80" s="531"/>
      <c r="R80" s="531"/>
      <c r="S80" s="531"/>
      <c r="T80" s="531"/>
      <c r="U80" s="531"/>
      <c r="V80" s="531"/>
      <c r="W80" s="531"/>
      <c r="X80" s="531"/>
      <c r="Y80" s="544"/>
    </row>
    <row r="81" spans="15:25" s="545" customFormat="1" ht="14.4">
      <c r="O81" s="531"/>
      <c r="P81" s="531"/>
      <c r="Q81" s="531"/>
      <c r="R81" s="531"/>
      <c r="S81" s="531"/>
      <c r="T81" s="531"/>
      <c r="U81" s="531"/>
      <c r="V81" s="531"/>
      <c r="W81" s="531"/>
      <c r="X81" s="531"/>
      <c r="Y81" s="544"/>
    </row>
    <row r="82" spans="15:25" s="545" customFormat="1" ht="14.4">
      <c r="O82" s="531"/>
      <c r="P82" s="531"/>
      <c r="Q82" s="531"/>
      <c r="R82" s="531"/>
      <c r="S82" s="531"/>
      <c r="T82" s="531"/>
      <c r="U82" s="531"/>
      <c r="V82" s="531"/>
      <c r="W82" s="531"/>
      <c r="X82" s="531"/>
      <c r="Y82" s="544"/>
    </row>
    <row r="83" spans="15:25" s="545" customFormat="1" ht="14.4">
      <c r="O83" s="531"/>
      <c r="P83" s="531"/>
      <c r="Q83" s="531"/>
      <c r="R83" s="531"/>
      <c r="S83" s="531"/>
      <c r="T83" s="531"/>
      <c r="U83" s="531"/>
      <c r="V83" s="531"/>
      <c r="W83" s="531"/>
      <c r="X83" s="531"/>
      <c r="Y83" s="544"/>
    </row>
    <row r="84" spans="15:25" s="545" customFormat="1" ht="14.4">
      <c r="O84" s="531"/>
      <c r="P84" s="531"/>
      <c r="Q84" s="531"/>
      <c r="R84" s="531"/>
      <c r="S84" s="531"/>
      <c r="T84" s="531"/>
      <c r="U84" s="531"/>
      <c r="V84" s="531"/>
      <c r="W84" s="531"/>
      <c r="X84" s="531"/>
      <c r="Y84" s="544"/>
    </row>
    <row r="85" spans="15:25" s="545" customFormat="1" ht="14.4">
      <c r="O85" s="531"/>
      <c r="P85" s="531"/>
      <c r="Q85" s="531"/>
      <c r="R85" s="531"/>
      <c r="S85" s="531"/>
      <c r="T85" s="531"/>
      <c r="U85" s="531"/>
      <c r="V85" s="531"/>
      <c r="W85" s="531"/>
      <c r="X85" s="531"/>
      <c r="Y85" s="544"/>
    </row>
    <row r="86" spans="15:25" s="545" customFormat="1" ht="14.4">
      <c r="O86" s="531"/>
      <c r="P86" s="531"/>
      <c r="Q86" s="531"/>
      <c r="R86" s="531"/>
      <c r="S86" s="531"/>
      <c r="T86" s="531"/>
      <c r="U86" s="531"/>
      <c r="V86" s="531"/>
      <c r="W86" s="531"/>
      <c r="X86" s="531"/>
      <c r="Y86" s="544"/>
    </row>
    <row r="87" spans="15:25" s="545" customFormat="1" ht="14.4">
      <c r="O87" s="531"/>
      <c r="P87" s="531"/>
      <c r="Q87" s="531"/>
      <c r="R87" s="531"/>
      <c r="S87" s="531"/>
      <c r="T87" s="531"/>
      <c r="U87" s="531"/>
      <c r="V87" s="531"/>
      <c r="W87" s="531"/>
      <c r="X87" s="531"/>
      <c r="Y87" s="544"/>
    </row>
    <row r="88" spans="15:25" s="545" customFormat="1" ht="14.4">
      <c r="O88" s="531"/>
      <c r="P88" s="531"/>
      <c r="Q88" s="531"/>
      <c r="R88" s="531"/>
      <c r="S88" s="531"/>
      <c r="T88" s="531"/>
      <c r="U88" s="531"/>
      <c r="V88" s="531"/>
      <c r="W88" s="531"/>
      <c r="X88" s="531"/>
      <c r="Y88" s="544"/>
    </row>
    <row r="89" spans="15:25" s="545" customFormat="1" ht="14.4">
      <c r="O89" s="531"/>
      <c r="P89" s="531"/>
      <c r="Q89" s="531"/>
      <c r="R89" s="531"/>
      <c r="S89" s="531"/>
      <c r="T89" s="531"/>
      <c r="U89" s="531"/>
      <c r="V89" s="531"/>
      <c r="W89" s="531"/>
      <c r="X89" s="531"/>
    </row>
    <row r="90" spans="15:25" s="545" customFormat="1" ht="14.1" customHeight="1">
      <c r="O90" s="531"/>
      <c r="P90" s="531"/>
      <c r="Q90" s="531"/>
      <c r="R90" s="531"/>
      <c r="S90" s="531"/>
      <c r="T90" s="531"/>
      <c r="U90" s="531"/>
      <c r="V90" s="531"/>
      <c r="W90" s="531"/>
      <c r="X90" s="531"/>
    </row>
    <row r="91" spans="15:25" s="545" customFormat="1" ht="14.1" customHeight="1">
      <c r="O91" s="531"/>
      <c r="P91" s="531"/>
      <c r="Q91" s="531"/>
      <c r="R91" s="531"/>
      <c r="S91" s="531"/>
      <c r="T91" s="531"/>
      <c r="U91" s="531"/>
      <c r="V91" s="531"/>
      <c r="W91" s="531"/>
      <c r="X91" s="531"/>
    </row>
    <row r="92" spans="15:25" s="545" customFormat="1" ht="14.1" customHeight="1">
      <c r="O92" s="531"/>
      <c r="P92" s="531"/>
      <c r="Q92" s="531"/>
      <c r="R92" s="531"/>
      <c r="S92" s="531"/>
      <c r="T92" s="531"/>
      <c r="U92" s="531"/>
      <c r="V92" s="531"/>
      <c r="W92" s="531"/>
      <c r="X92" s="531"/>
    </row>
    <row r="93" spans="15:25" s="545" customFormat="1" ht="14.1" customHeight="1">
      <c r="O93" s="531"/>
      <c r="P93" s="531"/>
      <c r="Q93" s="531"/>
      <c r="R93" s="531"/>
      <c r="S93" s="531"/>
      <c r="T93" s="531"/>
      <c r="U93" s="531"/>
      <c r="V93" s="531"/>
      <c r="W93" s="531"/>
      <c r="X93" s="531"/>
    </row>
    <row r="94" spans="15:25" s="545" customFormat="1" ht="14.1" customHeight="1">
      <c r="O94" s="531"/>
      <c r="P94" s="531"/>
      <c r="Q94" s="531"/>
      <c r="R94" s="531"/>
      <c r="S94" s="531"/>
      <c r="T94" s="531"/>
      <c r="U94" s="531"/>
      <c r="V94" s="531"/>
      <c r="W94" s="531"/>
      <c r="X94" s="531"/>
    </row>
    <row r="95" spans="15:25" s="545" customFormat="1" ht="14.1" customHeight="1">
      <c r="O95" s="531"/>
      <c r="P95" s="531"/>
      <c r="Q95" s="531"/>
      <c r="R95" s="531"/>
      <c r="S95" s="531"/>
      <c r="T95" s="531"/>
      <c r="U95" s="531"/>
      <c r="V95" s="531"/>
      <c r="W95" s="531"/>
      <c r="X95" s="531"/>
    </row>
    <row r="96" spans="15:25" s="545" customFormat="1" ht="14.1" customHeight="1">
      <c r="O96" s="531"/>
      <c r="P96" s="531"/>
      <c r="Q96" s="531"/>
      <c r="R96" s="531"/>
      <c r="S96" s="531"/>
      <c r="T96" s="531"/>
      <c r="U96" s="531"/>
      <c r="V96" s="531"/>
      <c r="W96" s="531"/>
      <c r="X96" s="531"/>
    </row>
    <row r="97" spans="15:24" s="545" customFormat="1" ht="14.1" customHeight="1">
      <c r="O97" s="531"/>
      <c r="P97" s="531"/>
      <c r="Q97" s="531"/>
      <c r="R97" s="531"/>
      <c r="S97" s="531"/>
      <c r="T97" s="531"/>
      <c r="U97" s="531"/>
      <c r="V97" s="531"/>
      <c r="W97" s="531"/>
      <c r="X97" s="531"/>
    </row>
    <row r="98" spans="15:24" s="545" customFormat="1" ht="14.1" customHeight="1">
      <c r="O98" s="531"/>
      <c r="P98" s="531"/>
      <c r="Q98" s="531"/>
      <c r="R98" s="531"/>
      <c r="S98" s="531"/>
      <c r="T98" s="531"/>
      <c r="U98" s="531"/>
      <c r="V98" s="531"/>
      <c r="W98" s="531"/>
      <c r="X98" s="531"/>
    </row>
    <row r="99" spans="15:24" s="545" customFormat="1" ht="14.1" customHeight="1">
      <c r="O99" s="531"/>
      <c r="P99" s="531"/>
      <c r="Q99" s="531"/>
      <c r="R99" s="531"/>
      <c r="S99" s="531"/>
      <c r="T99" s="531"/>
      <c r="U99" s="531"/>
      <c r="V99" s="531"/>
      <c r="W99" s="531"/>
      <c r="X99" s="531"/>
    </row>
    <row r="100" spans="15:24" s="545" customFormat="1" ht="14.1" customHeight="1">
      <c r="O100" s="531"/>
      <c r="P100" s="531"/>
      <c r="Q100" s="531"/>
      <c r="R100" s="531"/>
      <c r="S100" s="531"/>
      <c r="T100" s="531"/>
      <c r="U100" s="531"/>
      <c r="V100" s="531"/>
      <c r="W100" s="531"/>
      <c r="X100" s="531"/>
    </row>
    <row r="101" spans="15:24" s="545" customFormat="1" ht="14.1" customHeight="1">
      <c r="O101" s="531"/>
      <c r="P101" s="531"/>
      <c r="Q101" s="531"/>
      <c r="R101" s="531"/>
      <c r="S101" s="531"/>
      <c r="T101" s="531"/>
      <c r="U101" s="531"/>
      <c r="V101" s="531"/>
      <c r="W101" s="531"/>
      <c r="X101" s="531"/>
    </row>
    <row r="102" spans="15:24" s="545" customFormat="1" ht="14.1" customHeight="1">
      <c r="O102" s="531"/>
      <c r="P102" s="531"/>
      <c r="Q102" s="531"/>
      <c r="R102" s="531"/>
      <c r="S102" s="531"/>
      <c r="T102" s="531"/>
      <c r="U102" s="531"/>
      <c r="V102" s="531"/>
      <c r="W102" s="531"/>
      <c r="X102" s="531"/>
    </row>
    <row r="103" spans="15:24" s="545" customFormat="1" ht="14.1" customHeight="1">
      <c r="O103" s="531"/>
      <c r="P103" s="531"/>
      <c r="Q103" s="531"/>
      <c r="R103" s="531"/>
      <c r="S103" s="531"/>
      <c r="T103" s="531"/>
      <c r="U103" s="531"/>
      <c r="V103" s="531"/>
      <c r="W103" s="531"/>
      <c r="X103" s="531"/>
    </row>
    <row r="104" spans="15:24" s="545" customFormat="1" ht="14.1" customHeight="1">
      <c r="O104" s="531"/>
      <c r="P104" s="531"/>
      <c r="Q104" s="531"/>
      <c r="R104" s="531"/>
      <c r="S104" s="531"/>
      <c r="T104" s="531"/>
      <c r="U104" s="531"/>
      <c r="V104" s="531"/>
      <c r="W104" s="531"/>
      <c r="X104" s="531"/>
    </row>
    <row r="105" spans="15:24" s="545" customFormat="1" ht="14.1" customHeight="1">
      <c r="O105" s="531"/>
      <c r="P105" s="531"/>
      <c r="Q105" s="531"/>
      <c r="R105" s="531"/>
      <c r="S105" s="531"/>
      <c r="T105" s="531"/>
      <c r="U105" s="531"/>
      <c r="V105" s="531"/>
      <c r="W105" s="531"/>
      <c r="X105" s="531"/>
    </row>
    <row r="106" spans="15:24" s="545" customFormat="1" ht="14.1" customHeight="1">
      <c r="O106" s="531"/>
      <c r="P106" s="531"/>
      <c r="Q106" s="531"/>
      <c r="R106" s="531"/>
      <c r="S106" s="531"/>
      <c r="T106" s="531"/>
      <c r="U106" s="531"/>
      <c r="V106" s="531"/>
      <c r="W106" s="531"/>
      <c r="X106" s="531"/>
    </row>
    <row r="107" spans="15:24" s="545" customFormat="1" ht="14.1" customHeight="1">
      <c r="O107" s="531"/>
      <c r="P107" s="531"/>
      <c r="Q107" s="531"/>
      <c r="R107" s="531"/>
      <c r="S107" s="531"/>
      <c r="T107" s="531"/>
      <c r="U107" s="531"/>
      <c r="V107" s="531"/>
      <c r="W107" s="531"/>
      <c r="X107" s="531"/>
    </row>
    <row r="108" spans="15:24" s="545" customFormat="1" ht="14.1" customHeight="1">
      <c r="O108" s="531"/>
      <c r="P108" s="531"/>
      <c r="Q108" s="531"/>
      <c r="R108" s="531"/>
      <c r="S108" s="531"/>
      <c r="T108" s="531"/>
      <c r="U108" s="531"/>
      <c r="V108" s="531"/>
      <c r="W108" s="531"/>
      <c r="X108" s="531"/>
    </row>
    <row r="109" spans="15:24" s="545" customFormat="1" ht="14.1" customHeight="1">
      <c r="O109" s="531"/>
      <c r="P109" s="531"/>
      <c r="Q109" s="531"/>
      <c r="R109" s="531"/>
      <c r="S109" s="531"/>
      <c r="T109" s="531"/>
      <c r="U109" s="531"/>
      <c r="V109" s="531"/>
      <c r="W109" s="531"/>
      <c r="X109" s="531"/>
    </row>
    <row r="110" spans="15:24" s="545" customFormat="1" ht="14.1" customHeight="1">
      <c r="O110" s="531"/>
      <c r="P110" s="531"/>
      <c r="Q110" s="531"/>
      <c r="R110" s="531"/>
      <c r="S110" s="531"/>
      <c r="T110" s="531"/>
      <c r="U110" s="531"/>
      <c r="V110" s="531"/>
      <c r="W110" s="531"/>
      <c r="X110" s="531"/>
    </row>
    <row r="111" spans="15:24" s="545" customFormat="1" ht="14.1" customHeight="1">
      <c r="O111" s="531"/>
      <c r="P111" s="531"/>
      <c r="Q111" s="531"/>
      <c r="R111" s="531"/>
      <c r="S111" s="531"/>
      <c r="T111" s="531"/>
      <c r="U111" s="531"/>
      <c r="V111" s="531"/>
      <c r="W111" s="531"/>
      <c r="X111" s="531"/>
    </row>
    <row r="112" spans="15:24" s="545" customFormat="1" ht="14.1" customHeight="1">
      <c r="O112" s="531"/>
      <c r="P112" s="531"/>
      <c r="Q112" s="531"/>
      <c r="R112" s="531"/>
      <c r="S112" s="531"/>
      <c r="T112" s="531"/>
      <c r="U112" s="531"/>
      <c r="V112" s="531"/>
      <c r="W112" s="531"/>
      <c r="X112" s="531"/>
    </row>
    <row r="113" spans="1:24" s="545" customFormat="1" ht="14.1" customHeight="1">
      <c r="O113" s="531"/>
      <c r="P113" s="531"/>
      <c r="Q113" s="531"/>
      <c r="R113" s="531"/>
      <c r="S113" s="531"/>
      <c r="T113" s="531"/>
      <c r="U113" s="531"/>
      <c r="V113" s="531"/>
      <c r="W113" s="531"/>
      <c r="X113" s="531"/>
    </row>
    <row r="114" spans="1:24" s="545" customFormat="1" ht="14.1" customHeight="1">
      <c r="O114" s="531"/>
      <c r="P114" s="531"/>
      <c r="Q114" s="531"/>
      <c r="R114" s="531"/>
      <c r="S114" s="531"/>
      <c r="T114" s="531"/>
      <c r="U114" s="531"/>
      <c r="V114" s="531"/>
      <c r="W114" s="531"/>
      <c r="X114" s="531"/>
    </row>
    <row r="115" spans="1:24" s="545" customFormat="1" ht="14.1" customHeight="1">
      <c r="O115" s="531"/>
      <c r="P115" s="531"/>
      <c r="Q115" s="531"/>
      <c r="R115" s="531"/>
      <c r="S115" s="531"/>
      <c r="T115" s="531"/>
      <c r="U115" s="531"/>
      <c r="V115" s="531"/>
      <c r="W115" s="531"/>
      <c r="X115" s="531"/>
    </row>
    <row r="116" spans="1:24" s="545" customFormat="1" ht="14.1" customHeight="1">
      <c r="O116" s="531"/>
      <c r="P116" s="531"/>
      <c r="Q116" s="531"/>
      <c r="R116" s="531"/>
      <c r="S116" s="531"/>
      <c r="T116" s="531"/>
      <c r="U116" s="531"/>
      <c r="V116" s="531"/>
      <c r="W116" s="531"/>
      <c r="X116" s="531"/>
    </row>
    <row r="117" spans="1:24" s="545" customFormat="1" ht="14.1" customHeight="1">
      <c r="O117" s="531"/>
      <c r="P117" s="531"/>
      <c r="Q117" s="531"/>
      <c r="R117" s="531"/>
      <c r="S117" s="531"/>
      <c r="T117" s="531"/>
      <c r="U117" s="531"/>
      <c r="V117" s="531"/>
      <c r="W117" s="531"/>
      <c r="X117" s="531"/>
    </row>
    <row r="118" spans="1:24" s="545" customFormat="1" ht="14.1" customHeight="1">
      <c r="O118" s="531"/>
      <c r="P118" s="531"/>
      <c r="Q118" s="531"/>
      <c r="R118" s="531"/>
      <c r="S118" s="531"/>
      <c r="T118" s="531"/>
      <c r="U118" s="531"/>
      <c r="V118" s="531"/>
      <c r="W118" s="531"/>
      <c r="X118" s="531"/>
    </row>
    <row r="119" spans="1:24" s="545" customFormat="1" ht="14.1" customHeight="1">
      <c r="O119" s="531"/>
      <c r="P119" s="531"/>
      <c r="Q119" s="531"/>
      <c r="R119" s="531"/>
      <c r="S119" s="531"/>
      <c r="T119" s="531"/>
      <c r="U119" s="531"/>
      <c r="V119" s="531"/>
      <c r="W119" s="531"/>
      <c r="X119" s="531"/>
    </row>
    <row r="120" spans="1:24" s="545" customFormat="1" ht="14.1" customHeight="1">
      <c r="O120" s="531"/>
      <c r="P120" s="531"/>
      <c r="Q120" s="531"/>
      <c r="R120" s="531"/>
      <c r="S120" s="531"/>
      <c r="T120" s="531"/>
      <c r="U120" s="531"/>
      <c r="V120" s="531"/>
      <c r="W120" s="531"/>
      <c r="X120" s="531"/>
    </row>
    <row r="121" spans="1:24" s="545" customFormat="1" ht="14.1" customHeight="1">
      <c r="O121" s="531"/>
      <c r="P121" s="531"/>
      <c r="Q121" s="531"/>
      <c r="R121" s="531"/>
      <c r="S121" s="531"/>
      <c r="T121" s="531"/>
      <c r="U121" s="531"/>
      <c r="V121" s="531"/>
      <c r="W121" s="531"/>
      <c r="X121" s="531"/>
    </row>
    <row r="122" spans="1:24" s="545" customFormat="1" ht="14.1" customHeight="1">
      <c r="A122" s="533"/>
      <c r="B122" s="533"/>
      <c r="C122" s="533"/>
      <c r="D122" s="533"/>
      <c r="E122" s="533"/>
      <c r="F122" s="533"/>
      <c r="G122" s="533"/>
      <c r="H122" s="533"/>
      <c r="I122" s="533"/>
      <c r="J122" s="533"/>
      <c r="K122" s="533"/>
      <c r="L122" s="533"/>
      <c r="M122" s="533"/>
      <c r="O122" s="531"/>
      <c r="P122" s="531"/>
      <c r="Q122" s="531"/>
      <c r="R122" s="531"/>
      <c r="S122" s="531"/>
      <c r="T122" s="531"/>
      <c r="U122" s="531"/>
      <c r="V122" s="531"/>
      <c r="W122" s="531"/>
      <c r="X122" s="531"/>
    </row>
    <row r="123" spans="1:24" s="545" customFormat="1" ht="14.1" customHeight="1">
      <c r="A123" s="533"/>
      <c r="B123" s="533"/>
      <c r="C123" s="533"/>
      <c r="D123" s="533"/>
      <c r="E123" s="533"/>
      <c r="F123" s="533"/>
      <c r="G123" s="533"/>
      <c r="H123" s="533"/>
      <c r="I123" s="533"/>
      <c r="J123" s="533"/>
      <c r="K123" s="533"/>
      <c r="L123" s="533"/>
      <c r="M123" s="533"/>
      <c r="O123" s="531"/>
      <c r="P123" s="531"/>
      <c r="Q123" s="531"/>
      <c r="R123" s="531"/>
      <c r="S123" s="531"/>
      <c r="T123" s="531"/>
      <c r="U123" s="531"/>
      <c r="V123" s="531"/>
      <c r="W123" s="531"/>
      <c r="X123" s="531"/>
    </row>
    <row r="124" spans="1:24" s="545" customFormat="1" ht="14.1" customHeight="1">
      <c r="A124" s="533"/>
      <c r="B124" s="533"/>
      <c r="C124" s="533"/>
      <c r="D124" s="533"/>
      <c r="E124" s="533"/>
      <c r="F124" s="533"/>
      <c r="G124" s="533"/>
      <c r="H124" s="533"/>
      <c r="I124" s="533"/>
      <c r="J124" s="533"/>
      <c r="K124" s="533"/>
      <c r="L124" s="533"/>
      <c r="M124" s="533"/>
      <c r="O124" s="531"/>
      <c r="P124" s="531"/>
      <c r="Q124" s="531"/>
      <c r="R124" s="531"/>
      <c r="S124" s="531"/>
      <c r="T124" s="531"/>
      <c r="U124" s="531"/>
      <c r="V124" s="531"/>
      <c r="W124" s="531"/>
      <c r="X124" s="531"/>
    </row>
    <row r="125" spans="1:24" s="545" customFormat="1" ht="14.1" customHeight="1">
      <c r="A125" s="533"/>
      <c r="B125" s="533"/>
      <c r="C125" s="533"/>
      <c r="D125" s="533"/>
      <c r="E125" s="533"/>
      <c r="F125" s="533"/>
      <c r="G125" s="533"/>
      <c r="H125" s="533"/>
      <c r="I125" s="533"/>
      <c r="J125" s="533"/>
      <c r="K125" s="533"/>
      <c r="L125" s="533"/>
      <c r="M125" s="533"/>
      <c r="O125" s="531"/>
      <c r="P125" s="531"/>
      <c r="Q125" s="531"/>
      <c r="R125" s="531"/>
      <c r="S125" s="531"/>
      <c r="T125" s="531"/>
      <c r="U125" s="531"/>
      <c r="V125" s="531"/>
      <c r="W125" s="531"/>
      <c r="X125" s="531"/>
    </row>
    <row r="126" spans="1:24" s="545" customFormat="1" ht="14.1" customHeight="1">
      <c r="A126" s="533"/>
      <c r="B126" s="533"/>
      <c r="C126" s="533"/>
      <c r="D126" s="533"/>
      <c r="E126" s="533"/>
      <c r="F126" s="533"/>
      <c r="G126" s="533"/>
      <c r="H126" s="533"/>
      <c r="I126" s="533"/>
      <c r="J126" s="533"/>
      <c r="K126" s="533"/>
      <c r="L126" s="533"/>
      <c r="M126" s="533"/>
      <c r="O126" s="531"/>
      <c r="P126" s="531"/>
      <c r="Q126" s="531"/>
      <c r="R126" s="531"/>
      <c r="S126" s="531"/>
      <c r="T126" s="531"/>
      <c r="U126" s="531"/>
      <c r="V126" s="531"/>
      <c r="W126" s="531"/>
      <c r="X126" s="531"/>
    </row>
    <row r="127" spans="1:24" s="545" customFormat="1" ht="14.1" customHeight="1">
      <c r="A127" s="533"/>
      <c r="B127" s="533"/>
      <c r="C127" s="533"/>
      <c r="D127" s="533"/>
      <c r="E127" s="533"/>
      <c r="F127" s="533"/>
      <c r="G127" s="533"/>
      <c r="H127" s="533"/>
      <c r="I127" s="533"/>
      <c r="J127" s="533"/>
      <c r="K127" s="533"/>
      <c r="L127" s="533"/>
      <c r="M127" s="533"/>
      <c r="O127" s="531"/>
      <c r="P127" s="531"/>
      <c r="Q127" s="531"/>
      <c r="R127" s="531"/>
      <c r="S127" s="531"/>
      <c r="T127" s="531"/>
      <c r="U127" s="531"/>
      <c r="V127" s="531"/>
      <c r="W127" s="531"/>
      <c r="X127" s="531"/>
    </row>
    <row r="128" spans="1:24" s="545" customFormat="1" ht="14.1" customHeight="1">
      <c r="A128" s="533"/>
      <c r="B128" s="533"/>
      <c r="C128" s="533"/>
      <c r="D128" s="533"/>
      <c r="E128" s="533"/>
      <c r="F128" s="533"/>
      <c r="G128" s="533"/>
      <c r="H128" s="533"/>
      <c r="I128" s="533"/>
      <c r="J128" s="533"/>
      <c r="K128" s="533"/>
      <c r="L128" s="533"/>
      <c r="M128" s="533"/>
      <c r="O128" s="531"/>
      <c r="P128" s="531"/>
      <c r="Q128" s="531"/>
      <c r="R128" s="531"/>
      <c r="S128" s="531"/>
      <c r="T128" s="531"/>
      <c r="U128" s="531"/>
      <c r="V128" s="531"/>
      <c r="W128" s="531"/>
      <c r="X128" s="531"/>
    </row>
    <row r="129" spans="1:24" s="545" customFormat="1" ht="14.1" customHeight="1">
      <c r="A129" s="533"/>
      <c r="B129" s="533"/>
      <c r="C129" s="533"/>
      <c r="D129" s="533"/>
      <c r="E129" s="533"/>
      <c r="F129" s="533"/>
      <c r="G129" s="533"/>
      <c r="H129" s="533"/>
      <c r="I129" s="533"/>
      <c r="J129" s="533"/>
      <c r="K129" s="533"/>
      <c r="L129" s="533"/>
      <c r="M129" s="533"/>
      <c r="O129" s="531"/>
      <c r="P129" s="531"/>
      <c r="Q129" s="531"/>
      <c r="R129" s="531"/>
      <c r="S129" s="531"/>
      <c r="T129" s="531"/>
      <c r="U129" s="531"/>
      <c r="V129" s="531"/>
      <c r="W129" s="531"/>
      <c r="X129" s="531"/>
    </row>
    <row r="130" spans="1:24" s="545" customFormat="1" ht="14.1" customHeight="1">
      <c r="A130" s="533"/>
      <c r="B130" s="533"/>
      <c r="C130" s="533"/>
      <c r="D130" s="533"/>
      <c r="E130" s="533"/>
      <c r="F130" s="533"/>
      <c r="G130" s="533"/>
      <c r="H130" s="533"/>
      <c r="I130" s="533"/>
      <c r="J130" s="533"/>
      <c r="K130" s="533"/>
      <c r="L130" s="533"/>
      <c r="M130" s="533"/>
      <c r="O130" s="531"/>
      <c r="P130" s="531"/>
      <c r="Q130" s="531"/>
      <c r="R130" s="531"/>
      <c r="S130" s="531"/>
      <c r="T130" s="531"/>
      <c r="U130" s="531"/>
      <c r="V130" s="531"/>
      <c r="W130" s="531"/>
      <c r="X130" s="531"/>
    </row>
    <row r="131" spans="1:24" s="545" customFormat="1" ht="14.1" customHeight="1">
      <c r="A131" s="533"/>
      <c r="B131" s="533"/>
      <c r="C131" s="533"/>
      <c r="D131" s="533"/>
      <c r="E131" s="533"/>
      <c r="F131" s="533"/>
      <c r="G131" s="533"/>
      <c r="H131" s="533"/>
      <c r="I131" s="533"/>
      <c r="J131" s="533"/>
      <c r="K131" s="533"/>
      <c r="L131" s="533"/>
      <c r="M131" s="533"/>
      <c r="O131" s="531"/>
      <c r="P131" s="531"/>
      <c r="Q131" s="531"/>
      <c r="R131" s="531"/>
      <c r="S131" s="531"/>
      <c r="T131" s="531"/>
      <c r="U131" s="531"/>
      <c r="V131" s="531"/>
      <c r="W131" s="531"/>
      <c r="X131" s="531"/>
    </row>
    <row r="132" spans="1:24" s="545" customFormat="1" ht="14.1" customHeight="1">
      <c r="A132" s="533"/>
      <c r="B132" s="533"/>
      <c r="C132" s="533"/>
      <c r="D132" s="533"/>
      <c r="E132" s="533"/>
      <c r="F132" s="533"/>
      <c r="G132" s="533"/>
      <c r="H132" s="533"/>
      <c r="I132" s="533"/>
      <c r="J132" s="533"/>
      <c r="K132" s="533"/>
      <c r="L132" s="533"/>
      <c r="M132" s="533"/>
      <c r="O132" s="531"/>
      <c r="P132" s="531"/>
      <c r="Q132" s="531"/>
      <c r="R132" s="531"/>
      <c r="S132" s="531"/>
      <c r="T132" s="531"/>
      <c r="U132" s="531"/>
      <c r="V132" s="531"/>
      <c r="W132" s="531"/>
      <c r="X132" s="531"/>
    </row>
    <row r="133" spans="1:24" s="545" customFormat="1" ht="14.1" customHeight="1">
      <c r="A133" s="533"/>
      <c r="B133" s="533"/>
      <c r="C133" s="533"/>
      <c r="D133" s="533"/>
      <c r="E133" s="533"/>
      <c r="F133" s="533"/>
      <c r="G133" s="533"/>
      <c r="H133" s="533"/>
      <c r="I133" s="533"/>
      <c r="J133" s="533"/>
      <c r="K133" s="533"/>
      <c r="L133" s="533"/>
      <c r="M133" s="533"/>
      <c r="O133" s="531"/>
      <c r="P133" s="531"/>
      <c r="Q133" s="531"/>
      <c r="R133" s="531"/>
      <c r="S133" s="531"/>
      <c r="T133" s="531"/>
      <c r="U133" s="531"/>
      <c r="V133" s="531"/>
      <c r="W133" s="531"/>
      <c r="X133" s="531"/>
    </row>
    <row r="134" spans="1:24" s="545" customFormat="1" ht="14.1" customHeight="1">
      <c r="A134" s="533"/>
      <c r="B134" s="533"/>
      <c r="C134" s="533"/>
      <c r="D134" s="533"/>
      <c r="E134" s="533"/>
      <c r="F134" s="533"/>
      <c r="G134" s="533"/>
      <c r="H134" s="533"/>
      <c r="I134" s="533"/>
      <c r="J134" s="533"/>
      <c r="K134" s="533"/>
      <c r="L134" s="533"/>
      <c r="M134" s="533"/>
      <c r="O134" s="531"/>
      <c r="P134" s="531"/>
      <c r="Q134" s="531"/>
      <c r="R134" s="531"/>
      <c r="S134" s="531"/>
      <c r="T134" s="531"/>
      <c r="U134" s="531"/>
      <c r="V134" s="531"/>
      <c r="W134" s="531"/>
      <c r="X134" s="531"/>
    </row>
    <row r="135" spans="1:24" s="545" customFormat="1" ht="14.1" customHeight="1">
      <c r="A135" s="533"/>
      <c r="B135" s="533"/>
      <c r="C135" s="533"/>
      <c r="D135" s="533"/>
      <c r="E135" s="533"/>
      <c r="F135" s="533"/>
      <c r="G135" s="533"/>
      <c r="H135" s="533"/>
      <c r="I135" s="533"/>
      <c r="J135" s="533"/>
      <c r="K135" s="533"/>
      <c r="L135" s="533"/>
      <c r="M135" s="533"/>
      <c r="O135" s="531"/>
      <c r="P135" s="531"/>
      <c r="Q135" s="531"/>
      <c r="R135" s="531"/>
      <c r="S135" s="531"/>
      <c r="T135" s="531"/>
      <c r="U135" s="531"/>
      <c r="V135" s="531"/>
      <c r="W135" s="531"/>
      <c r="X135" s="531"/>
    </row>
    <row r="136" spans="1:24" s="545" customFormat="1" ht="14.1" customHeight="1">
      <c r="A136" s="533"/>
      <c r="B136" s="533"/>
      <c r="C136" s="533"/>
      <c r="D136" s="533"/>
      <c r="E136" s="533"/>
      <c r="F136" s="533"/>
      <c r="G136" s="533"/>
      <c r="H136" s="533"/>
      <c r="I136" s="533"/>
      <c r="J136" s="533"/>
      <c r="K136" s="533"/>
      <c r="L136" s="533"/>
      <c r="M136" s="533"/>
      <c r="O136" s="531"/>
      <c r="P136" s="531"/>
      <c r="Q136" s="531"/>
      <c r="R136" s="531"/>
      <c r="S136" s="531"/>
      <c r="T136" s="531"/>
      <c r="U136" s="531"/>
      <c r="V136" s="531"/>
      <c r="W136" s="531"/>
      <c r="X136" s="531"/>
    </row>
    <row r="137" spans="1:24" s="545" customFormat="1" ht="14.1" customHeight="1">
      <c r="A137" s="533"/>
      <c r="B137" s="533"/>
      <c r="C137" s="533"/>
      <c r="D137" s="533"/>
      <c r="E137" s="533"/>
      <c r="F137" s="533"/>
      <c r="G137" s="533"/>
      <c r="H137" s="533"/>
      <c r="I137" s="533"/>
      <c r="J137" s="533"/>
      <c r="K137" s="533"/>
      <c r="L137" s="533"/>
      <c r="M137" s="533"/>
      <c r="O137" s="531"/>
      <c r="P137" s="531"/>
      <c r="Q137" s="531"/>
      <c r="R137" s="531"/>
      <c r="S137" s="531"/>
      <c r="T137" s="531"/>
      <c r="U137" s="531"/>
      <c r="V137" s="531"/>
      <c r="W137" s="531"/>
      <c r="X137" s="531"/>
    </row>
    <row r="138" spans="1:24" s="545" customFormat="1" ht="14.1" customHeight="1">
      <c r="A138" s="533"/>
      <c r="B138" s="533"/>
      <c r="C138" s="533"/>
      <c r="D138" s="533"/>
      <c r="E138" s="533"/>
      <c r="F138" s="533"/>
      <c r="G138" s="533"/>
      <c r="H138" s="533"/>
      <c r="I138" s="533"/>
      <c r="J138" s="533"/>
      <c r="K138" s="533"/>
      <c r="L138" s="533"/>
      <c r="M138" s="533"/>
      <c r="O138" s="531"/>
      <c r="P138" s="531"/>
      <c r="Q138" s="531"/>
      <c r="R138" s="531"/>
      <c r="S138" s="531"/>
      <c r="T138" s="531"/>
      <c r="U138" s="531"/>
      <c r="V138" s="531"/>
      <c r="W138" s="531"/>
      <c r="X138" s="531"/>
    </row>
    <row r="139" spans="1:24" s="545" customFormat="1" ht="14.1" customHeight="1">
      <c r="A139" s="533"/>
      <c r="B139" s="533"/>
      <c r="C139" s="533"/>
      <c r="D139" s="533"/>
      <c r="E139" s="533"/>
      <c r="F139" s="533"/>
      <c r="G139" s="533"/>
      <c r="H139" s="533"/>
      <c r="I139" s="533"/>
      <c r="J139" s="533"/>
      <c r="K139" s="533"/>
      <c r="L139" s="533"/>
      <c r="M139" s="533"/>
      <c r="O139" s="531"/>
      <c r="P139" s="531"/>
      <c r="Q139" s="531"/>
      <c r="R139" s="531"/>
      <c r="S139" s="531"/>
      <c r="T139" s="531"/>
      <c r="U139" s="531"/>
      <c r="V139" s="531"/>
      <c r="W139" s="531"/>
      <c r="X139" s="531"/>
    </row>
    <row r="140" spans="1:24" s="545" customFormat="1" ht="14.1" customHeight="1">
      <c r="A140" s="533"/>
      <c r="B140" s="533"/>
      <c r="C140" s="533"/>
      <c r="D140" s="533"/>
      <c r="E140" s="533"/>
      <c r="F140" s="533"/>
      <c r="G140" s="533"/>
      <c r="H140" s="533"/>
      <c r="I140" s="533"/>
      <c r="J140" s="533"/>
      <c r="K140" s="533"/>
      <c r="L140" s="533"/>
      <c r="M140" s="533"/>
      <c r="O140" s="531"/>
      <c r="P140" s="531"/>
      <c r="Q140" s="531"/>
      <c r="R140" s="531"/>
      <c r="S140" s="531"/>
      <c r="T140" s="531"/>
      <c r="U140" s="531"/>
      <c r="V140" s="531"/>
      <c r="W140" s="531"/>
      <c r="X140" s="531"/>
    </row>
    <row r="141" spans="1:24" s="545" customFormat="1" ht="14.1" customHeight="1">
      <c r="A141" s="533"/>
      <c r="B141" s="533"/>
      <c r="C141" s="533"/>
      <c r="D141" s="533"/>
      <c r="E141" s="533"/>
      <c r="F141" s="533"/>
      <c r="G141" s="533"/>
      <c r="H141" s="533"/>
      <c r="I141" s="533"/>
      <c r="J141" s="533"/>
      <c r="K141" s="533"/>
      <c r="L141" s="533"/>
      <c r="M141" s="533"/>
      <c r="O141" s="531"/>
      <c r="P141" s="531"/>
      <c r="Q141" s="531"/>
      <c r="R141" s="531"/>
      <c r="S141" s="531"/>
      <c r="T141" s="531"/>
      <c r="U141" s="531"/>
      <c r="V141" s="531"/>
      <c r="W141" s="531"/>
      <c r="X141" s="531"/>
    </row>
    <row r="142" spans="1:24" s="545" customFormat="1" ht="14.1" customHeight="1">
      <c r="A142" s="533"/>
      <c r="B142" s="533"/>
      <c r="C142" s="533"/>
      <c r="D142" s="533"/>
      <c r="E142" s="533"/>
      <c r="F142" s="533"/>
      <c r="G142" s="533"/>
      <c r="H142" s="533"/>
      <c r="I142" s="533"/>
      <c r="J142" s="533"/>
      <c r="K142" s="533"/>
      <c r="L142" s="533"/>
      <c r="M142" s="533"/>
      <c r="O142" s="531"/>
      <c r="P142" s="531"/>
      <c r="Q142" s="531"/>
      <c r="R142" s="531"/>
      <c r="S142" s="531"/>
      <c r="T142" s="531"/>
      <c r="U142" s="531"/>
      <c r="V142" s="531"/>
      <c r="W142" s="531"/>
      <c r="X142" s="531"/>
    </row>
    <row r="143" spans="1:24" s="545" customFormat="1" ht="14.1" customHeight="1">
      <c r="A143" s="533"/>
      <c r="B143" s="533"/>
      <c r="C143" s="533"/>
      <c r="D143" s="533"/>
      <c r="E143" s="533"/>
      <c r="F143" s="533"/>
      <c r="G143" s="533"/>
      <c r="H143" s="533"/>
      <c r="I143" s="533"/>
      <c r="J143" s="533"/>
      <c r="K143" s="533"/>
      <c r="L143" s="533"/>
      <c r="M143" s="533"/>
      <c r="O143" s="531"/>
      <c r="P143" s="531"/>
      <c r="Q143" s="531"/>
      <c r="R143" s="531"/>
      <c r="S143" s="531"/>
      <c r="T143" s="531"/>
      <c r="U143" s="531"/>
      <c r="V143" s="531"/>
      <c r="W143" s="531"/>
      <c r="X143" s="531"/>
    </row>
    <row r="144" spans="1:24" s="545" customFormat="1" ht="14.1" customHeight="1">
      <c r="A144" s="533"/>
      <c r="B144" s="533"/>
      <c r="C144" s="533"/>
      <c r="D144" s="533"/>
      <c r="E144" s="533"/>
      <c r="F144" s="533"/>
      <c r="G144" s="533"/>
      <c r="H144" s="533"/>
      <c r="I144" s="533"/>
      <c r="J144" s="533"/>
      <c r="K144" s="533"/>
      <c r="L144" s="533"/>
      <c r="M144" s="533"/>
      <c r="O144" s="531"/>
      <c r="P144" s="531"/>
      <c r="Q144" s="531"/>
      <c r="R144" s="531"/>
      <c r="S144" s="531"/>
      <c r="T144" s="531"/>
      <c r="U144" s="531"/>
      <c r="V144" s="531"/>
      <c r="W144" s="531"/>
      <c r="X144" s="531"/>
    </row>
    <row r="145" spans="1:24" s="545" customFormat="1" ht="14.1" customHeight="1">
      <c r="A145" s="533"/>
      <c r="B145" s="533"/>
      <c r="C145" s="533"/>
      <c r="D145" s="533"/>
      <c r="E145" s="533"/>
      <c r="F145" s="533"/>
      <c r="G145" s="533"/>
      <c r="H145" s="533"/>
      <c r="I145" s="533"/>
      <c r="J145" s="533"/>
      <c r="K145" s="533"/>
      <c r="L145" s="533"/>
      <c r="M145" s="533"/>
      <c r="O145" s="531"/>
      <c r="P145" s="531"/>
      <c r="Q145" s="531"/>
      <c r="R145" s="531"/>
      <c r="S145" s="531"/>
      <c r="T145" s="531"/>
      <c r="U145" s="531"/>
      <c r="V145" s="531"/>
      <c r="W145" s="531"/>
      <c r="X145" s="531"/>
    </row>
    <row r="146" spans="1:24" s="545" customFormat="1" ht="14.1" customHeight="1">
      <c r="A146" s="533"/>
      <c r="B146" s="533"/>
      <c r="C146" s="533"/>
      <c r="D146" s="533"/>
      <c r="E146" s="533"/>
      <c r="F146" s="533"/>
      <c r="G146" s="533"/>
      <c r="H146" s="533"/>
      <c r="I146" s="533"/>
      <c r="J146" s="533"/>
      <c r="K146" s="533"/>
      <c r="L146" s="533"/>
      <c r="M146" s="533"/>
      <c r="O146" s="531"/>
      <c r="P146" s="531"/>
      <c r="Q146" s="531"/>
      <c r="R146" s="531"/>
      <c r="S146" s="531"/>
      <c r="T146" s="531"/>
      <c r="U146" s="531"/>
      <c r="V146" s="531"/>
      <c r="W146" s="531"/>
      <c r="X146" s="531"/>
    </row>
    <row r="147" spans="1:24" s="545" customFormat="1" ht="14.1" customHeight="1">
      <c r="A147" s="533"/>
      <c r="B147" s="533"/>
      <c r="C147" s="533"/>
      <c r="D147" s="533"/>
      <c r="E147" s="533"/>
      <c r="F147" s="533"/>
      <c r="G147" s="533"/>
      <c r="H147" s="533"/>
      <c r="I147" s="533"/>
      <c r="J147" s="533"/>
      <c r="K147" s="533"/>
      <c r="L147" s="533"/>
      <c r="M147" s="533"/>
      <c r="O147" s="531"/>
      <c r="P147" s="531"/>
      <c r="Q147" s="531"/>
      <c r="R147" s="531"/>
      <c r="S147" s="531"/>
      <c r="T147" s="531"/>
      <c r="U147" s="531"/>
      <c r="V147" s="531"/>
      <c r="W147" s="531"/>
      <c r="X147" s="531"/>
    </row>
    <row r="148" spans="1:24" s="545" customFormat="1" ht="14.1" customHeight="1">
      <c r="A148" s="533"/>
      <c r="B148" s="533"/>
      <c r="C148" s="533"/>
      <c r="D148" s="533"/>
      <c r="E148" s="533"/>
      <c r="F148" s="533"/>
      <c r="G148" s="533"/>
      <c r="H148" s="533"/>
      <c r="I148" s="533"/>
      <c r="J148" s="533"/>
      <c r="K148" s="533"/>
      <c r="L148" s="533"/>
      <c r="M148" s="533"/>
      <c r="O148" s="531"/>
      <c r="P148" s="531"/>
      <c r="Q148" s="531"/>
      <c r="R148" s="531"/>
      <c r="S148" s="531"/>
      <c r="T148" s="531"/>
      <c r="U148" s="531"/>
      <c r="V148" s="531"/>
      <c r="W148" s="531"/>
      <c r="X148" s="531"/>
    </row>
    <row r="149" spans="1:24" s="545" customFormat="1" ht="14.1" customHeight="1">
      <c r="A149" s="533"/>
      <c r="B149" s="533"/>
      <c r="C149" s="533"/>
      <c r="D149" s="533"/>
      <c r="E149" s="533"/>
      <c r="F149" s="533"/>
      <c r="G149" s="533"/>
      <c r="H149" s="533"/>
      <c r="I149" s="533"/>
      <c r="J149" s="533"/>
      <c r="K149" s="533"/>
      <c r="L149" s="533"/>
      <c r="M149" s="533"/>
      <c r="O149" s="531"/>
      <c r="P149" s="531"/>
      <c r="Q149" s="531"/>
      <c r="R149" s="531"/>
      <c r="S149" s="531"/>
      <c r="T149" s="531"/>
      <c r="U149" s="531"/>
      <c r="V149" s="531"/>
      <c r="W149" s="531"/>
      <c r="X149" s="531"/>
    </row>
    <row r="150" spans="1:24" s="545" customFormat="1" ht="14.1" customHeight="1">
      <c r="A150" s="533"/>
      <c r="B150" s="533"/>
      <c r="C150" s="533"/>
      <c r="D150" s="533"/>
      <c r="E150" s="533"/>
      <c r="F150" s="533"/>
      <c r="G150" s="533"/>
      <c r="H150" s="533"/>
      <c r="I150" s="533"/>
      <c r="J150" s="533"/>
      <c r="K150" s="533"/>
      <c r="L150" s="533"/>
      <c r="M150" s="533"/>
      <c r="O150" s="531"/>
      <c r="P150" s="531"/>
      <c r="Q150" s="531"/>
      <c r="R150" s="531"/>
      <c r="S150" s="531"/>
      <c r="T150" s="531"/>
      <c r="U150" s="531"/>
      <c r="V150" s="531"/>
      <c r="W150" s="531"/>
      <c r="X150" s="531"/>
    </row>
    <row r="151" spans="1:24" s="545" customFormat="1" ht="14.1" customHeight="1">
      <c r="A151" s="533"/>
      <c r="B151" s="533"/>
      <c r="C151" s="533"/>
      <c r="D151" s="533"/>
      <c r="E151" s="533"/>
      <c r="F151" s="533"/>
      <c r="G151" s="533"/>
      <c r="H151" s="533"/>
      <c r="I151" s="533"/>
      <c r="J151" s="533"/>
      <c r="K151" s="533"/>
      <c r="L151" s="533"/>
      <c r="M151" s="533"/>
      <c r="O151" s="531"/>
      <c r="P151" s="531"/>
      <c r="Q151" s="531"/>
      <c r="R151" s="531"/>
      <c r="S151" s="531"/>
      <c r="T151" s="531"/>
      <c r="U151" s="531"/>
      <c r="V151" s="531"/>
      <c r="W151" s="531"/>
      <c r="X151" s="531"/>
    </row>
    <row r="152" spans="1:24" s="545" customFormat="1" ht="14.1" customHeight="1">
      <c r="A152" s="533"/>
      <c r="B152" s="533"/>
      <c r="C152" s="533"/>
      <c r="D152" s="533"/>
      <c r="E152" s="533"/>
      <c r="F152" s="533"/>
      <c r="G152" s="533"/>
      <c r="H152" s="533"/>
      <c r="I152" s="533"/>
      <c r="J152" s="533"/>
      <c r="K152" s="533"/>
      <c r="L152" s="533"/>
      <c r="M152" s="533"/>
      <c r="O152" s="531"/>
      <c r="P152" s="531"/>
      <c r="Q152" s="531"/>
      <c r="R152" s="531"/>
      <c r="S152" s="531"/>
      <c r="T152" s="531"/>
      <c r="U152" s="531"/>
      <c r="V152" s="531"/>
      <c r="W152" s="531"/>
      <c r="X152" s="531"/>
    </row>
    <row r="153" spans="1:24" s="545" customFormat="1" ht="14.1" customHeight="1">
      <c r="A153" s="528"/>
      <c r="B153" s="528"/>
      <c r="C153" s="528"/>
      <c r="D153" s="528"/>
      <c r="E153" s="528"/>
      <c r="F153" s="528"/>
      <c r="G153" s="528"/>
      <c r="H153" s="528"/>
      <c r="I153" s="528"/>
      <c r="J153" s="528"/>
      <c r="K153" s="528"/>
      <c r="L153" s="528"/>
      <c r="M153" s="528"/>
      <c r="O153" s="531"/>
      <c r="P153" s="531"/>
      <c r="Q153" s="531"/>
      <c r="R153" s="531"/>
      <c r="S153" s="531"/>
      <c r="T153" s="531"/>
      <c r="U153" s="531"/>
      <c r="V153" s="531"/>
      <c r="W153" s="531"/>
      <c r="X153" s="531"/>
    </row>
    <row r="154" spans="1:24" s="545" customFormat="1" ht="14.1" customHeight="1">
      <c r="A154" s="528"/>
      <c r="B154" s="528"/>
      <c r="C154" s="528"/>
      <c r="D154" s="528"/>
      <c r="E154" s="528"/>
      <c r="F154" s="528"/>
      <c r="G154" s="528"/>
      <c r="H154" s="528"/>
      <c r="I154" s="528"/>
      <c r="J154" s="528"/>
      <c r="K154" s="528"/>
      <c r="L154" s="528"/>
      <c r="M154" s="528"/>
      <c r="O154" s="531"/>
      <c r="P154" s="531"/>
      <c r="Q154" s="531"/>
      <c r="R154" s="531"/>
      <c r="S154" s="531"/>
      <c r="T154" s="531"/>
      <c r="U154" s="531"/>
      <c r="V154" s="531"/>
      <c r="W154" s="531"/>
      <c r="X154" s="531"/>
    </row>
    <row r="155" spans="1:24" s="545" customFormat="1" ht="14.1" customHeight="1">
      <c r="A155" s="528"/>
      <c r="B155" s="528"/>
      <c r="C155" s="528"/>
      <c r="D155" s="528"/>
      <c r="E155" s="528"/>
      <c r="F155" s="528"/>
      <c r="G155" s="528"/>
      <c r="H155" s="528"/>
      <c r="I155" s="528"/>
      <c r="J155" s="528"/>
      <c r="K155" s="528"/>
      <c r="L155" s="528"/>
      <c r="M155" s="528"/>
      <c r="O155" s="531"/>
      <c r="P155" s="531"/>
      <c r="Q155" s="531"/>
      <c r="R155" s="531"/>
      <c r="S155" s="531"/>
      <c r="T155" s="531"/>
      <c r="U155" s="531"/>
      <c r="V155" s="531"/>
      <c r="W155" s="531"/>
      <c r="X155" s="531"/>
    </row>
    <row r="156" spans="1:24" s="545" customFormat="1" ht="14.1" customHeight="1">
      <c r="A156" s="528"/>
      <c r="B156" s="528"/>
      <c r="C156" s="528"/>
      <c r="D156" s="528"/>
      <c r="E156" s="528"/>
      <c r="F156" s="528"/>
      <c r="G156" s="528"/>
      <c r="H156" s="528"/>
      <c r="I156" s="528"/>
      <c r="J156" s="528"/>
      <c r="K156" s="528"/>
      <c r="L156" s="528"/>
      <c r="M156" s="528"/>
      <c r="O156" s="531"/>
      <c r="P156" s="531"/>
      <c r="Q156" s="531"/>
      <c r="R156" s="531"/>
      <c r="S156" s="531"/>
      <c r="T156" s="531"/>
      <c r="U156" s="531"/>
      <c r="V156" s="531"/>
      <c r="W156" s="531"/>
      <c r="X156" s="531"/>
    </row>
    <row r="157" spans="1:24" s="545" customFormat="1" ht="14.1" customHeight="1">
      <c r="A157" s="528"/>
      <c r="B157" s="528"/>
      <c r="C157" s="528"/>
      <c r="D157" s="528"/>
      <c r="E157" s="528"/>
      <c r="F157" s="528"/>
      <c r="G157" s="528"/>
      <c r="H157" s="528"/>
      <c r="I157" s="528"/>
      <c r="J157" s="528"/>
      <c r="K157" s="528"/>
      <c r="L157" s="528"/>
      <c r="M157" s="528"/>
      <c r="O157" s="531"/>
      <c r="P157" s="531"/>
      <c r="Q157" s="531"/>
      <c r="R157" s="531"/>
      <c r="S157" s="531"/>
      <c r="T157" s="531"/>
      <c r="U157" s="531"/>
      <c r="V157" s="531"/>
      <c r="W157" s="531"/>
      <c r="X157" s="531"/>
    </row>
    <row r="158" spans="1:24" s="545" customFormat="1" ht="14.1" customHeight="1">
      <c r="A158" s="528"/>
      <c r="B158" s="528"/>
      <c r="C158" s="528"/>
      <c r="D158" s="528"/>
      <c r="E158" s="528"/>
      <c r="F158" s="528"/>
      <c r="G158" s="528"/>
      <c r="H158" s="528"/>
      <c r="I158" s="528"/>
      <c r="J158" s="528"/>
      <c r="K158" s="528"/>
      <c r="L158" s="528"/>
      <c r="M158" s="528"/>
      <c r="O158" s="531"/>
      <c r="P158" s="531"/>
      <c r="Q158" s="531"/>
      <c r="R158" s="531"/>
      <c r="S158" s="531"/>
      <c r="T158" s="531"/>
      <c r="U158" s="531"/>
      <c r="V158" s="531"/>
      <c r="W158" s="531"/>
      <c r="X158" s="531"/>
    </row>
    <row r="159" spans="1:24" s="533" customFormat="1" ht="14.1" customHeight="1">
      <c r="A159" s="528"/>
      <c r="B159" s="528"/>
      <c r="C159" s="528"/>
      <c r="D159" s="528"/>
      <c r="E159" s="528"/>
      <c r="F159" s="528"/>
      <c r="G159" s="528"/>
      <c r="H159" s="528"/>
      <c r="I159" s="528"/>
      <c r="J159" s="528"/>
      <c r="K159" s="528"/>
      <c r="L159" s="528"/>
      <c r="M159" s="528"/>
      <c r="O159" s="531"/>
      <c r="P159" s="531"/>
      <c r="Q159" s="531"/>
      <c r="R159" s="531"/>
      <c r="S159" s="531"/>
      <c r="T159" s="531"/>
      <c r="U159" s="531"/>
      <c r="V159" s="531"/>
      <c r="W159" s="531"/>
      <c r="X159" s="531"/>
    </row>
    <row r="160" spans="1:24" s="533" customFormat="1" ht="14.1" customHeight="1">
      <c r="A160" s="528"/>
      <c r="B160" s="528"/>
      <c r="C160" s="528"/>
      <c r="D160" s="528"/>
      <c r="E160" s="528"/>
      <c r="F160" s="528"/>
      <c r="G160" s="528"/>
      <c r="H160" s="528"/>
      <c r="I160" s="528"/>
      <c r="J160" s="528"/>
      <c r="K160" s="528"/>
      <c r="L160" s="528"/>
      <c r="M160" s="528"/>
      <c r="O160" s="531"/>
      <c r="P160" s="531"/>
      <c r="Q160" s="531"/>
      <c r="R160" s="531"/>
      <c r="S160" s="531"/>
      <c r="T160" s="531"/>
      <c r="U160" s="531"/>
      <c r="V160" s="531"/>
      <c r="W160" s="531"/>
      <c r="X160" s="531"/>
    </row>
    <row r="161" spans="1:24" s="533" customFormat="1" ht="14.1" customHeight="1">
      <c r="A161" s="528"/>
      <c r="B161" s="528"/>
      <c r="C161" s="528"/>
      <c r="D161" s="528"/>
      <c r="E161" s="528"/>
      <c r="F161" s="528"/>
      <c r="G161" s="528"/>
      <c r="H161" s="528"/>
      <c r="I161" s="528"/>
      <c r="J161" s="528"/>
      <c r="K161" s="528"/>
      <c r="L161" s="528"/>
      <c r="M161" s="528"/>
      <c r="O161" s="531"/>
      <c r="P161" s="531"/>
      <c r="Q161" s="531"/>
      <c r="R161" s="531"/>
      <c r="S161" s="531"/>
      <c r="T161" s="531"/>
      <c r="U161" s="531"/>
      <c r="V161" s="531"/>
      <c r="W161" s="531"/>
      <c r="X161" s="531"/>
    </row>
    <row r="162" spans="1:24" s="533" customFormat="1" ht="14.1" customHeight="1">
      <c r="A162" s="528"/>
      <c r="B162" s="528"/>
      <c r="C162" s="528"/>
      <c r="D162" s="528"/>
      <c r="E162" s="528"/>
      <c r="F162" s="528"/>
      <c r="G162" s="528"/>
      <c r="H162" s="528"/>
      <c r="I162" s="528"/>
      <c r="J162" s="528"/>
      <c r="K162" s="528"/>
      <c r="L162" s="528"/>
      <c r="M162" s="528"/>
      <c r="O162" s="531"/>
      <c r="P162" s="531"/>
      <c r="Q162" s="531"/>
      <c r="R162" s="531"/>
      <c r="S162" s="531"/>
      <c r="T162" s="531"/>
      <c r="U162" s="531"/>
      <c r="V162" s="531"/>
      <c r="W162" s="531"/>
      <c r="X162" s="531"/>
    </row>
    <row r="163" spans="1:24" s="533" customFormat="1" ht="14.1" customHeight="1">
      <c r="A163" s="528"/>
      <c r="B163" s="528"/>
      <c r="C163" s="528"/>
      <c r="D163" s="528"/>
      <c r="E163" s="528"/>
      <c r="F163" s="528"/>
      <c r="G163" s="528"/>
      <c r="H163" s="528"/>
      <c r="I163" s="528"/>
      <c r="J163" s="528"/>
      <c r="K163" s="528"/>
      <c r="L163" s="528"/>
      <c r="M163" s="528"/>
      <c r="O163" s="531"/>
      <c r="P163" s="531"/>
      <c r="Q163" s="531"/>
      <c r="R163" s="531"/>
      <c r="S163" s="531"/>
      <c r="T163" s="531"/>
      <c r="U163" s="531"/>
      <c r="V163" s="531"/>
      <c r="W163" s="531"/>
      <c r="X163" s="531"/>
    </row>
    <row r="164" spans="1:24" s="533" customFormat="1" ht="14.1" customHeight="1">
      <c r="A164" s="528"/>
      <c r="B164" s="528"/>
      <c r="C164" s="528"/>
      <c r="D164" s="528"/>
      <c r="E164" s="528"/>
      <c r="F164" s="528"/>
      <c r="G164" s="528"/>
      <c r="H164" s="528"/>
      <c r="I164" s="528"/>
      <c r="J164" s="528"/>
      <c r="K164" s="528"/>
      <c r="L164" s="528"/>
      <c r="M164" s="528"/>
      <c r="O164" s="531"/>
      <c r="P164" s="531"/>
      <c r="Q164" s="531"/>
      <c r="R164" s="531"/>
      <c r="S164" s="531"/>
      <c r="T164" s="531"/>
      <c r="U164" s="531"/>
      <c r="V164" s="531"/>
      <c r="W164" s="531"/>
      <c r="X164" s="531"/>
    </row>
    <row r="165" spans="1:24" s="533" customFormat="1" ht="14.1" customHeight="1">
      <c r="A165" s="528"/>
      <c r="B165" s="528"/>
      <c r="C165" s="528"/>
      <c r="D165" s="528"/>
      <c r="E165" s="528"/>
      <c r="F165" s="528"/>
      <c r="G165" s="528"/>
      <c r="H165" s="528"/>
      <c r="I165" s="528"/>
      <c r="J165" s="528"/>
      <c r="K165" s="528"/>
      <c r="L165" s="528"/>
      <c r="M165" s="528"/>
      <c r="O165" s="531"/>
      <c r="P165" s="531"/>
      <c r="Q165" s="531"/>
      <c r="R165" s="531"/>
      <c r="S165" s="531"/>
      <c r="T165" s="531"/>
      <c r="U165" s="531"/>
      <c r="V165" s="531"/>
      <c r="W165" s="531"/>
      <c r="X165" s="531"/>
    </row>
    <row r="166" spans="1:24" s="533" customFormat="1" ht="14.1" customHeight="1">
      <c r="A166" s="528"/>
      <c r="B166" s="528"/>
      <c r="C166" s="528"/>
      <c r="D166" s="528"/>
      <c r="E166" s="528"/>
      <c r="F166" s="528"/>
      <c r="G166" s="528"/>
      <c r="H166" s="528"/>
      <c r="I166" s="528"/>
      <c r="J166" s="528"/>
      <c r="K166" s="528"/>
      <c r="L166" s="528"/>
      <c r="M166" s="528"/>
      <c r="O166" s="531"/>
      <c r="P166" s="531"/>
      <c r="Q166" s="531"/>
      <c r="R166" s="531"/>
      <c r="S166" s="531"/>
      <c r="T166" s="531"/>
      <c r="U166" s="531"/>
      <c r="V166" s="531"/>
      <c r="W166" s="531"/>
      <c r="X166" s="531"/>
    </row>
    <row r="167" spans="1:24" s="533" customFormat="1" ht="14.1" customHeight="1">
      <c r="A167" s="528"/>
      <c r="B167" s="528"/>
      <c r="C167" s="528"/>
      <c r="D167" s="528"/>
      <c r="E167" s="528"/>
      <c r="F167" s="528"/>
      <c r="G167" s="528"/>
      <c r="H167" s="528"/>
      <c r="I167" s="528"/>
      <c r="J167" s="528"/>
      <c r="K167" s="528"/>
      <c r="L167" s="528"/>
      <c r="M167" s="528"/>
      <c r="O167" s="531"/>
      <c r="P167" s="531"/>
      <c r="Q167" s="531"/>
      <c r="R167" s="531"/>
      <c r="S167" s="531"/>
      <c r="T167" s="531"/>
      <c r="U167" s="531"/>
      <c r="V167" s="531"/>
      <c r="W167" s="531"/>
      <c r="X167" s="531"/>
    </row>
    <row r="168" spans="1:24" s="533" customFormat="1" ht="14.1" customHeight="1">
      <c r="A168" s="528"/>
      <c r="B168" s="528"/>
      <c r="C168" s="528"/>
      <c r="D168" s="528"/>
      <c r="E168" s="528"/>
      <c r="F168" s="528"/>
      <c r="G168" s="528"/>
      <c r="H168" s="528"/>
      <c r="I168" s="528"/>
      <c r="J168" s="528"/>
      <c r="K168" s="528"/>
      <c r="L168" s="528"/>
      <c r="M168" s="528"/>
      <c r="O168" s="531"/>
      <c r="P168" s="531"/>
      <c r="Q168" s="531"/>
      <c r="R168" s="531"/>
      <c r="S168" s="531"/>
      <c r="T168" s="531"/>
      <c r="U168" s="531"/>
      <c r="V168" s="531"/>
      <c r="W168" s="531"/>
      <c r="X168" s="531"/>
    </row>
    <row r="169" spans="1:24" s="533" customFormat="1" ht="14.1" customHeight="1">
      <c r="A169" s="528"/>
      <c r="B169" s="528"/>
      <c r="C169" s="528"/>
      <c r="D169" s="528"/>
      <c r="E169" s="528"/>
      <c r="F169" s="528"/>
      <c r="G169" s="528"/>
      <c r="H169" s="528"/>
      <c r="I169" s="528"/>
      <c r="J169" s="528"/>
      <c r="K169" s="528"/>
      <c r="L169" s="528"/>
      <c r="M169" s="528"/>
      <c r="O169" s="531"/>
      <c r="P169" s="531"/>
      <c r="Q169" s="531"/>
      <c r="R169" s="531"/>
      <c r="S169" s="531"/>
      <c r="T169" s="531"/>
      <c r="U169" s="531"/>
      <c r="V169" s="531"/>
      <c r="W169" s="531"/>
      <c r="X169" s="531"/>
    </row>
    <row r="170" spans="1:24" s="533" customFormat="1" ht="14.1" customHeight="1">
      <c r="A170" s="528"/>
      <c r="B170" s="528"/>
      <c r="C170" s="528"/>
      <c r="D170" s="528"/>
      <c r="E170" s="528"/>
      <c r="F170" s="528"/>
      <c r="G170" s="528"/>
      <c r="H170" s="528"/>
      <c r="I170" s="528"/>
      <c r="J170" s="528"/>
      <c r="K170" s="528"/>
      <c r="L170" s="528"/>
      <c r="M170" s="528"/>
      <c r="O170" s="531"/>
      <c r="P170" s="531"/>
      <c r="Q170" s="531"/>
      <c r="R170" s="531"/>
      <c r="S170" s="531"/>
      <c r="T170" s="531"/>
      <c r="U170" s="531"/>
      <c r="V170" s="531"/>
      <c r="W170" s="531"/>
      <c r="X170" s="531"/>
    </row>
    <row r="171" spans="1:24" s="533" customFormat="1" ht="14.1" customHeight="1">
      <c r="A171" s="528"/>
      <c r="B171" s="528"/>
      <c r="C171" s="528"/>
      <c r="D171" s="528"/>
      <c r="E171" s="528"/>
      <c r="F171" s="528"/>
      <c r="G171" s="528"/>
      <c r="H171" s="528"/>
      <c r="I171" s="528"/>
      <c r="J171" s="528"/>
      <c r="K171" s="528"/>
      <c r="L171" s="528"/>
      <c r="M171" s="528"/>
      <c r="O171" s="531"/>
      <c r="P171" s="531"/>
      <c r="Q171" s="531"/>
      <c r="R171" s="531"/>
      <c r="S171" s="531"/>
      <c r="T171" s="531"/>
      <c r="U171" s="531"/>
      <c r="V171" s="531"/>
      <c r="W171" s="531"/>
      <c r="X171" s="531"/>
    </row>
    <row r="172" spans="1:24" s="533" customFormat="1" ht="14.1" customHeight="1">
      <c r="A172" s="528"/>
      <c r="B172" s="528"/>
      <c r="C172" s="528"/>
      <c r="D172" s="528"/>
      <c r="E172" s="528"/>
      <c r="F172" s="528"/>
      <c r="G172" s="528"/>
      <c r="H172" s="528"/>
      <c r="I172" s="528"/>
      <c r="J172" s="528"/>
      <c r="K172" s="528"/>
      <c r="L172" s="528"/>
      <c r="M172" s="528"/>
      <c r="O172" s="531"/>
      <c r="P172" s="531"/>
      <c r="Q172" s="531"/>
      <c r="R172" s="531"/>
      <c r="S172" s="531"/>
      <c r="T172" s="531"/>
      <c r="U172" s="531"/>
      <c r="V172" s="531"/>
      <c r="W172" s="531"/>
      <c r="X172" s="531"/>
    </row>
    <row r="173" spans="1:24" s="533" customFormat="1" ht="14.1" customHeight="1">
      <c r="A173" s="528"/>
      <c r="B173" s="528"/>
      <c r="C173" s="528"/>
      <c r="D173" s="528"/>
      <c r="E173" s="528"/>
      <c r="F173" s="528"/>
      <c r="G173" s="528"/>
      <c r="H173" s="528"/>
      <c r="I173" s="528"/>
      <c r="J173" s="528"/>
      <c r="K173" s="528"/>
      <c r="L173" s="528"/>
      <c r="M173" s="528"/>
      <c r="O173" s="531"/>
      <c r="P173" s="531"/>
      <c r="Q173" s="531"/>
      <c r="R173" s="531"/>
      <c r="S173" s="531"/>
      <c r="T173" s="531"/>
      <c r="U173" s="531"/>
      <c r="V173" s="531"/>
      <c r="W173" s="531"/>
      <c r="X173" s="531"/>
    </row>
    <row r="174" spans="1:24" s="533" customFormat="1" ht="14.1" customHeight="1">
      <c r="A174" s="528"/>
      <c r="B174" s="528"/>
      <c r="C174" s="528"/>
      <c r="D174" s="528"/>
      <c r="E174" s="528"/>
      <c r="F174" s="528"/>
      <c r="G174" s="528"/>
      <c r="H174" s="528"/>
      <c r="I174" s="528"/>
      <c r="J174" s="528"/>
      <c r="K174" s="528"/>
      <c r="L174" s="528"/>
      <c r="M174" s="528"/>
      <c r="O174" s="531"/>
      <c r="P174" s="531"/>
      <c r="Q174" s="531"/>
      <c r="R174" s="531"/>
      <c r="S174" s="531"/>
      <c r="T174" s="531"/>
      <c r="U174" s="531"/>
      <c r="V174" s="531"/>
      <c r="W174" s="531"/>
      <c r="X174" s="531"/>
    </row>
    <row r="175" spans="1:24" s="533" customFormat="1" ht="14.1" customHeight="1">
      <c r="A175" s="528"/>
      <c r="B175" s="528"/>
      <c r="C175" s="528"/>
      <c r="D175" s="528"/>
      <c r="E175" s="528"/>
      <c r="F175" s="528"/>
      <c r="G175" s="528"/>
      <c r="H175" s="528"/>
      <c r="I175" s="528"/>
      <c r="J175" s="528"/>
      <c r="K175" s="528"/>
      <c r="L175" s="528"/>
      <c r="M175" s="528"/>
      <c r="O175" s="531"/>
      <c r="P175" s="531"/>
      <c r="Q175" s="531"/>
      <c r="R175" s="531"/>
      <c r="S175" s="531"/>
      <c r="T175" s="531"/>
      <c r="U175" s="531"/>
      <c r="V175" s="531"/>
      <c r="W175" s="531"/>
      <c r="X175" s="531"/>
    </row>
    <row r="176" spans="1:24" s="533" customFormat="1" ht="14.1" customHeight="1">
      <c r="A176" s="528"/>
      <c r="B176" s="528"/>
      <c r="C176" s="528"/>
      <c r="D176" s="528"/>
      <c r="E176" s="528"/>
      <c r="F176" s="528"/>
      <c r="G176" s="528"/>
      <c r="H176" s="528"/>
      <c r="I176" s="528"/>
      <c r="J176" s="528"/>
      <c r="K176" s="528"/>
      <c r="L176" s="528"/>
      <c r="M176" s="528"/>
      <c r="O176" s="531"/>
      <c r="P176" s="531"/>
      <c r="Q176" s="531"/>
      <c r="R176" s="531"/>
      <c r="S176" s="531"/>
      <c r="T176" s="531"/>
      <c r="U176" s="531"/>
      <c r="V176" s="531"/>
      <c r="W176" s="531"/>
      <c r="X176" s="531"/>
    </row>
    <row r="177" spans="1:24" s="533" customFormat="1" ht="14.1" customHeight="1">
      <c r="A177" s="528"/>
      <c r="B177" s="528"/>
      <c r="C177" s="528"/>
      <c r="D177" s="528"/>
      <c r="E177" s="528"/>
      <c r="F177" s="528"/>
      <c r="G177" s="528"/>
      <c r="H177" s="528"/>
      <c r="I177" s="528"/>
      <c r="J177" s="528"/>
      <c r="K177" s="528"/>
      <c r="L177" s="528"/>
      <c r="M177" s="528"/>
      <c r="O177" s="531"/>
      <c r="P177" s="531"/>
      <c r="Q177" s="531"/>
      <c r="R177" s="531"/>
      <c r="S177" s="531"/>
      <c r="T177" s="531"/>
      <c r="U177" s="531"/>
      <c r="V177" s="531"/>
      <c r="W177" s="531"/>
      <c r="X177" s="531"/>
    </row>
    <row r="178" spans="1:24" s="533" customFormat="1" ht="14.1" customHeight="1">
      <c r="A178" s="528"/>
      <c r="B178" s="528"/>
      <c r="C178" s="528"/>
      <c r="D178" s="528"/>
      <c r="E178" s="528"/>
      <c r="F178" s="528"/>
      <c r="G178" s="528"/>
      <c r="H178" s="528"/>
      <c r="I178" s="528"/>
      <c r="J178" s="528"/>
      <c r="K178" s="528"/>
      <c r="L178" s="528"/>
      <c r="M178" s="528"/>
      <c r="O178" s="531"/>
      <c r="P178" s="531"/>
      <c r="Q178" s="531"/>
      <c r="R178" s="531"/>
      <c r="S178" s="531"/>
      <c r="T178" s="531"/>
      <c r="U178" s="531"/>
      <c r="V178" s="531"/>
      <c r="W178" s="531"/>
      <c r="X178" s="531"/>
    </row>
    <row r="179" spans="1:24" s="533" customFormat="1" ht="14.1" customHeight="1">
      <c r="A179" s="528"/>
      <c r="B179" s="528"/>
      <c r="C179" s="528"/>
      <c r="D179" s="528"/>
      <c r="E179" s="528"/>
      <c r="F179" s="528"/>
      <c r="G179" s="528"/>
      <c r="H179" s="528"/>
      <c r="I179" s="528"/>
      <c r="J179" s="528"/>
      <c r="K179" s="528"/>
      <c r="L179" s="528"/>
      <c r="M179" s="528"/>
      <c r="O179" s="531"/>
      <c r="P179" s="531"/>
      <c r="Q179" s="531"/>
      <c r="R179" s="531"/>
      <c r="S179" s="531"/>
      <c r="T179" s="531"/>
      <c r="U179" s="531"/>
      <c r="V179" s="531"/>
      <c r="W179" s="531"/>
      <c r="X179" s="531"/>
    </row>
    <row r="180" spans="1:24" s="533" customFormat="1" ht="14.1" customHeight="1">
      <c r="A180" s="528"/>
      <c r="B180" s="528"/>
      <c r="C180" s="528"/>
      <c r="D180" s="528"/>
      <c r="E180" s="528"/>
      <c r="F180" s="528"/>
      <c r="G180" s="528"/>
      <c r="H180" s="528"/>
      <c r="I180" s="528"/>
      <c r="J180" s="528"/>
      <c r="K180" s="528"/>
      <c r="L180" s="528"/>
      <c r="M180" s="528"/>
      <c r="O180" s="531"/>
      <c r="P180" s="531"/>
      <c r="Q180" s="531"/>
      <c r="R180" s="531"/>
      <c r="S180" s="531"/>
      <c r="T180" s="531"/>
      <c r="U180" s="531"/>
      <c r="V180" s="531"/>
      <c r="W180" s="531"/>
      <c r="X180" s="531"/>
    </row>
    <row r="181" spans="1:24" s="533" customFormat="1" ht="14.1" customHeight="1">
      <c r="A181" s="528"/>
      <c r="B181" s="528"/>
      <c r="C181" s="528"/>
      <c r="D181" s="528"/>
      <c r="E181" s="528"/>
      <c r="F181" s="528"/>
      <c r="G181" s="528"/>
      <c r="H181" s="528"/>
      <c r="I181" s="528"/>
      <c r="J181" s="528"/>
      <c r="K181" s="528"/>
      <c r="L181" s="528"/>
      <c r="M181" s="528"/>
      <c r="O181" s="531"/>
      <c r="P181" s="531"/>
      <c r="Q181" s="531"/>
      <c r="R181" s="531"/>
      <c r="S181" s="531"/>
      <c r="T181" s="531"/>
      <c r="U181" s="531"/>
      <c r="V181" s="531"/>
      <c r="W181" s="531"/>
      <c r="X181" s="531"/>
    </row>
    <row r="182" spans="1:24" s="533" customFormat="1" ht="14.1" customHeight="1">
      <c r="A182" s="528"/>
      <c r="B182" s="528"/>
      <c r="C182" s="528"/>
      <c r="D182" s="528"/>
      <c r="E182" s="528"/>
      <c r="F182" s="528"/>
      <c r="G182" s="528"/>
      <c r="H182" s="528"/>
      <c r="I182" s="528"/>
      <c r="J182" s="528"/>
      <c r="K182" s="528"/>
      <c r="L182" s="528"/>
      <c r="M182" s="528"/>
      <c r="O182" s="531"/>
      <c r="P182" s="531"/>
      <c r="Q182" s="531"/>
      <c r="R182" s="531"/>
      <c r="S182" s="531"/>
      <c r="T182" s="531"/>
      <c r="U182" s="531"/>
      <c r="V182" s="531"/>
      <c r="W182" s="531"/>
      <c r="X182" s="531"/>
    </row>
    <row r="183" spans="1:24" s="533" customFormat="1" ht="14.1" customHeight="1">
      <c r="A183" s="528"/>
      <c r="B183" s="528"/>
      <c r="C183" s="528"/>
      <c r="D183" s="528"/>
      <c r="E183" s="528"/>
      <c r="F183" s="528"/>
      <c r="G183" s="528"/>
      <c r="H183" s="528"/>
      <c r="I183" s="528"/>
      <c r="J183" s="528"/>
      <c r="K183" s="528"/>
      <c r="L183" s="528"/>
      <c r="M183" s="528"/>
      <c r="O183" s="531"/>
      <c r="P183" s="531"/>
      <c r="Q183" s="531"/>
      <c r="R183" s="531"/>
      <c r="S183" s="531"/>
      <c r="T183" s="531"/>
      <c r="U183" s="531"/>
      <c r="V183" s="531"/>
      <c r="W183" s="531"/>
      <c r="X183" s="531"/>
    </row>
    <row r="184" spans="1:24" s="533" customFormat="1" ht="14.1" customHeight="1">
      <c r="A184" s="528"/>
      <c r="B184" s="528"/>
      <c r="C184" s="528"/>
      <c r="D184" s="528"/>
      <c r="E184" s="528"/>
      <c r="F184" s="528"/>
      <c r="G184" s="528"/>
      <c r="H184" s="528"/>
      <c r="I184" s="528"/>
      <c r="J184" s="528"/>
      <c r="K184" s="528"/>
      <c r="L184" s="528"/>
      <c r="M184" s="528"/>
      <c r="O184" s="531"/>
      <c r="P184" s="531"/>
      <c r="Q184" s="531"/>
      <c r="R184" s="531"/>
      <c r="S184" s="531"/>
      <c r="T184" s="531"/>
      <c r="U184" s="531"/>
      <c r="V184" s="531"/>
      <c r="W184" s="531"/>
      <c r="X184" s="531"/>
    </row>
    <row r="185" spans="1:24" s="533" customFormat="1" ht="14.1" customHeight="1">
      <c r="A185" s="528"/>
      <c r="B185" s="528"/>
      <c r="C185" s="528"/>
      <c r="D185" s="528"/>
      <c r="E185" s="528"/>
      <c r="F185" s="528"/>
      <c r="G185" s="528"/>
      <c r="H185" s="528"/>
      <c r="I185" s="528"/>
      <c r="J185" s="528"/>
      <c r="K185" s="528"/>
      <c r="L185" s="528"/>
      <c r="M185" s="528"/>
      <c r="O185" s="531"/>
      <c r="P185" s="531"/>
      <c r="Q185" s="531"/>
      <c r="R185" s="531"/>
      <c r="S185" s="531"/>
      <c r="T185" s="531"/>
      <c r="U185" s="531"/>
      <c r="V185" s="531"/>
      <c r="W185" s="531"/>
      <c r="X185" s="531"/>
    </row>
    <row r="186" spans="1:24" s="533" customFormat="1" ht="14.1" customHeight="1">
      <c r="A186" s="528"/>
      <c r="B186" s="528"/>
      <c r="C186" s="528"/>
      <c r="D186" s="528"/>
      <c r="E186" s="528"/>
      <c r="F186" s="528"/>
      <c r="G186" s="528"/>
      <c r="H186" s="528"/>
      <c r="I186" s="528"/>
      <c r="J186" s="528"/>
      <c r="K186" s="528"/>
      <c r="L186" s="528"/>
      <c r="M186" s="528"/>
      <c r="O186" s="531"/>
      <c r="P186" s="531"/>
      <c r="Q186" s="531"/>
      <c r="R186" s="531"/>
      <c r="S186" s="531"/>
      <c r="T186" s="531"/>
      <c r="U186" s="531"/>
      <c r="V186" s="531"/>
      <c r="W186" s="531"/>
      <c r="X186" s="531"/>
    </row>
    <row r="187" spans="1:24" s="533" customFormat="1" ht="14.1" customHeight="1">
      <c r="A187" s="528"/>
      <c r="B187" s="528"/>
      <c r="C187" s="528"/>
      <c r="D187" s="528"/>
      <c r="E187" s="528"/>
      <c r="F187" s="528"/>
      <c r="G187" s="528"/>
      <c r="H187" s="528"/>
      <c r="I187" s="528"/>
      <c r="J187" s="528"/>
      <c r="K187" s="528"/>
      <c r="L187" s="528"/>
      <c r="M187" s="528"/>
      <c r="O187" s="531"/>
      <c r="P187" s="531"/>
      <c r="Q187" s="531"/>
      <c r="R187" s="531"/>
      <c r="S187" s="531"/>
      <c r="T187" s="531"/>
      <c r="U187" s="531"/>
      <c r="V187" s="531"/>
      <c r="W187" s="531"/>
      <c r="X187" s="531"/>
    </row>
    <row r="188" spans="1:24" s="533" customFormat="1" ht="14.1" customHeight="1">
      <c r="A188" s="528"/>
      <c r="B188" s="528"/>
      <c r="C188" s="528"/>
      <c r="D188" s="528"/>
      <c r="E188" s="528"/>
      <c r="F188" s="528"/>
      <c r="G188" s="528"/>
      <c r="H188" s="528"/>
      <c r="I188" s="528"/>
      <c r="J188" s="528"/>
      <c r="K188" s="528"/>
      <c r="L188" s="528"/>
      <c r="M188" s="528"/>
      <c r="O188" s="531"/>
      <c r="P188" s="531"/>
      <c r="Q188" s="531"/>
      <c r="R188" s="531"/>
      <c r="S188" s="531"/>
      <c r="T188" s="531"/>
      <c r="U188" s="531"/>
      <c r="V188" s="531"/>
      <c r="W188" s="531"/>
      <c r="X188" s="531"/>
    </row>
    <row r="189" spans="1:24" s="533" customFormat="1" ht="14.1" customHeight="1">
      <c r="A189" s="528"/>
      <c r="B189" s="528"/>
      <c r="C189" s="528"/>
      <c r="D189" s="528"/>
      <c r="E189" s="528"/>
      <c r="F189" s="528"/>
      <c r="G189" s="528"/>
      <c r="H189" s="528"/>
      <c r="I189" s="528"/>
      <c r="J189" s="528"/>
      <c r="K189" s="528"/>
      <c r="L189" s="528"/>
      <c r="M189" s="528"/>
      <c r="O189" s="531"/>
      <c r="P189" s="531"/>
      <c r="Q189" s="531"/>
      <c r="R189" s="531"/>
      <c r="S189" s="531"/>
      <c r="T189" s="531"/>
      <c r="U189" s="531"/>
      <c r="V189" s="531"/>
      <c r="W189" s="531"/>
      <c r="X189" s="531"/>
    </row>
    <row r="190" spans="1:24" ht="14.1" customHeight="1"/>
    <row r="191" spans="1:24" ht="14.1" customHeight="1"/>
    <row r="192" spans="1:24" ht="14.1" customHeight="1"/>
    <row r="193" ht="14.1" customHeight="1"/>
    <row r="194" ht="14.1" customHeight="1"/>
    <row r="195" ht="14.1" customHeight="1"/>
    <row r="196" ht="14.1" customHeight="1"/>
    <row r="197" ht="14.1" customHeight="1"/>
    <row r="198" ht="14.1" customHeight="1"/>
    <row r="199" ht="14.1" customHeight="1"/>
    <row r="200" ht="14.1" customHeight="1"/>
    <row r="201" ht="14.1" customHeight="1"/>
    <row r="202" ht="14.1" customHeight="1"/>
    <row r="203" ht="14.1" customHeight="1"/>
    <row r="204" ht="14.1" customHeight="1"/>
    <row r="205" ht="14.1" customHeight="1"/>
    <row r="206" ht="14.1" customHeight="1"/>
    <row r="207" ht="14.1" customHeight="1"/>
    <row r="208" ht="14.1" customHeight="1"/>
    <row r="209" ht="14.1" customHeight="1"/>
    <row r="210" ht="14.1" customHeight="1"/>
    <row r="211" ht="14.1" customHeight="1"/>
  </sheetData>
  <mergeCells count="10">
    <mergeCell ref="A55:A57"/>
    <mergeCell ref="B55:M55"/>
    <mergeCell ref="B56:M56"/>
    <mergeCell ref="B57:M57"/>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Y73"/>
  <sheetViews>
    <sheetView workbookViewId="0">
      <selection activeCell="G10" sqref="G10"/>
    </sheetView>
  </sheetViews>
  <sheetFormatPr defaultColWidth="9.21875" defaultRowHeight="17.25" customHeight="1"/>
  <cols>
    <col min="1" max="1" width="13.6640625" style="528" customWidth="1"/>
    <col min="2" max="2" width="9.88671875" style="528" bestFit="1" customWidth="1"/>
    <col min="3" max="3" width="10.6640625" style="528" customWidth="1"/>
    <col min="4" max="4" width="9.88671875" style="528" bestFit="1" customWidth="1"/>
    <col min="5" max="5" width="10.6640625" style="528" customWidth="1"/>
    <col min="6" max="6" width="9.88671875" style="528" customWidth="1"/>
    <col min="7" max="7" width="10.6640625" style="528" customWidth="1"/>
    <col min="8" max="8" width="9.88671875" style="528" bestFit="1" customWidth="1"/>
    <col min="9" max="9" width="10.6640625" style="528" customWidth="1"/>
    <col min="10" max="10" width="14" style="528" bestFit="1" customWidth="1"/>
    <col min="11" max="11" width="10.6640625" style="528" customWidth="1"/>
    <col min="12" max="12" width="14.109375" style="528" bestFit="1" customWidth="1"/>
    <col min="13" max="13" width="10.6640625" style="528" customWidth="1"/>
    <col min="14" max="14" width="9.21875" style="528" customWidth="1"/>
    <col min="15" max="15" width="8.33203125" style="531" customWidth="1"/>
    <col min="16" max="16" width="11.33203125" style="531" customWidth="1"/>
    <col min="17" max="17" width="8.77734375" style="531" bestFit="1" customWidth="1"/>
    <col min="18" max="20" width="9.21875" style="531" customWidth="1"/>
    <col min="21" max="21" width="8.88671875" style="531" customWidth="1"/>
    <col min="22" max="22" width="9.21875" style="531" customWidth="1"/>
    <col min="23" max="23" width="8.88671875" style="531" bestFit="1" customWidth="1"/>
    <col min="24" max="24" width="9.21875" style="531"/>
    <col min="25" max="16384" width="9.21875" style="528"/>
  </cols>
  <sheetData>
    <row r="1" spans="1:24" s="1370" customFormat="1" ht="14.4">
      <c r="A1" s="1374"/>
      <c r="B1" s="1374"/>
      <c r="C1" s="1348"/>
      <c r="D1" s="1348"/>
      <c r="E1" s="1348"/>
      <c r="F1" s="1348"/>
      <c r="G1" s="1348"/>
      <c r="H1" s="1348"/>
      <c r="I1" s="1348"/>
      <c r="J1" s="1348"/>
      <c r="K1" s="1349"/>
      <c r="L1" s="1375"/>
      <c r="M1" s="1376"/>
    </row>
    <row r="2" spans="1:24" s="1370" customFormat="1" ht="14.4">
      <c r="A2" s="1345" t="s">
        <v>187</v>
      </c>
      <c r="B2" s="1374"/>
      <c r="C2" s="1348"/>
      <c r="D2" s="1348"/>
      <c r="E2" s="1348"/>
      <c r="F2" s="1348"/>
      <c r="G2" s="1348"/>
      <c r="H2" s="1348"/>
      <c r="I2" s="1348"/>
      <c r="J2" s="1348"/>
      <c r="K2" s="1349"/>
      <c r="L2" s="1375"/>
    </row>
    <row r="3" spans="1:24" s="1370" customFormat="1" ht="15" thickBot="1">
      <c r="A3" s="1373" t="s">
        <v>199</v>
      </c>
      <c r="B3" s="1374"/>
      <c r="C3" s="1348"/>
      <c r="D3" s="1348"/>
      <c r="E3" s="1348"/>
      <c r="F3" s="1348"/>
      <c r="G3" s="1348"/>
      <c r="H3" s="1348"/>
      <c r="I3" s="1348"/>
      <c r="J3" s="1348"/>
      <c r="K3" s="1349"/>
      <c r="L3" s="1375"/>
      <c r="M3" s="1377" t="s">
        <v>200</v>
      </c>
    </row>
    <row r="4" spans="1:24" ht="14.4">
      <c r="A4" s="1174"/>
      <c r="B4" s="2845" t="s">
        <v>347</v>
      </c>
      <c r="C4" s="2846"/>
      <c r="D4" s="2846"/>
      <c r="E4" s="2846"/>
      <c r="F4" s="2846"/>
      <c r="G4" s="2846"/>
      <c r="H4" s="2846"/>
      <c r="I4" s="2847"/>
      <c r="J4" s="2848" t="s">
        <v>190</v>
      </c>
      <c r="K4" s="2849"/>
      <c r="L4" s="2849"/>
      <c r="M4" s="2850"/>
    </row>
    <row r="5" spans="1:24" ht="14.4">
      <c r="A5" s="1175"/>
      <c r="B5" s="2853" t="s">
        <v>191</v>
      </c>
      <c r="C5" s="2854"/>
      <c r="D5" s="2855" t="s">
        <v>192</v>
      </c>
      <c r="E5" s="2855"/>
      <c r="F5" s="2855" t="s">
        <v>201</v>
      </c>
      <c r="G5" s="2855"/>
      <c r="H5" s="2855" t="s">
        <v>194</v>
      </c>
      <c r="I5" s="2856"/>
      <c r="J5" s="2851"/>
      <c r="K5" s="2851"/>
      <c r="L5" s="2851"/>
      <c r="M5" s="2852"/>
    </row>
    <row r="6" spans="1:24" s="578" customFormat="1" ht="15" thickBot="1">
      <c r="A6" s="1176"/>
      <c r="B6" s="1168" t="s">
        <v>202</v>
      </c>
      <c r="C6" s="574" t="s">
        <v>203</v>
      </c>
      <c r="D6" s="575" t="s">
        <v>204</v>
      </c>
      <c r="E6" s="575" t="s">
        <v>205</v>
      </c>
      <c r="F6" s="575" t="s">
        <v>202</v>
      </c>
      <c r="G6" s="575" t="s">
        <v>203</v>
      </c>
      <c r="H6" s="575" t="s">
        <v>202</v>
      </c>
      <c r="I6" s="576" t="s">
        <v>203</v>
      </c>
      <c r="J6" s="577" t="s">
        <v>202</v>
      </c>
      <c r="K6" s="1024" t="s">
        <v>331</v>
      </c>
      <c r="L6" s="535" t="s">
        <v>196</v>
      </c>
      <c r="M6" s="1025" t="s">
        <v>331</v>
      </c>
      <c r="N6" s="528"/>
      <c r="O6" s="531"/>
      <c r="P6" s="531"/>
      <c r="Q6" s="531"/>
      <c r="R6" s="531"/>
      <c r="S6" s="531"/>
      <c r="T6" s="531"/>
      <c r="U6" s="531"/>
      <c r="V6" s="531"/>
      <c r="W6" s="531"/>
      <c r="X6" s="531"/>
    </row>
    <row r="7" spans="1:24" s="584" customFormat="1" ht="14.4" hidden="1">
      <c r="A7" s="1682" t="s">
        <v>434</v>
      </c>
      <c r="B7" s="1169">
        <v>-9.4601198590498754</v>
      </c>
      <c r="C7" s="579">
        <v>-2.224640887942686</v>
      </c>
      <c r="D7" s="579">
        <v>-7.5316282223280133</v>
      </c>
      <c r="E7" s="579">
        <v>4.0117255236574945</v>
      </c>
      <c r="F7" s="580">
        <v>-1.1750299261134578</v>
      </c>
      <c r="G7" s="579">
        <v>5.3834421842543723</v>
      </c>
      <c r="H7" s="580">
        <v>-9.9126413155190107</v>
      </c>
      <c r="I7" s="581">
        <v>-0.30776183968407311</v>
      </c>
      <c r="J7" s="582">
        <v>252757</v>
      </c>
      <c r="K7" s="579">
        <v>-6.2682637395238494</v>
      </c>
      <c r="L7" s="583">
        <v>45900.083333333336</v>
      </c>
      <c r="M7" s="581">
        <v>2.8362054479938781</v>
      </c>
      <c r="N7" s="528"/>
      <c r="O7" s="531"/>
      <c r="P7" s="531"/>
      <c r="Q7" s="531"/>
      <c r="R7" s="531"/>
      <c r="S7" s="531"/>
      <c r="T7" s="531"/>
      <c r="U7" s="531"/>
      <c r="V7" s="531"/>
      <c r="W7" s="531"/>
      <c r="X7" s="531"/>
    </row>
    <row r="8" spans="1:24" s="584" customFormat="1" ht="14.4" hidden="1">
      <c r="A8" s="2184" t="s">
        <v>440</v>
      </c>
      <c r="B8" s="2402">
        <v>3.4004715775119987</v>
      </c>
      <c r="C8" s="2403">
        <v>-2.8477412567737947</v>
      </c>
      <c r="D8" s="2403">
        <v>-4.4742589703588127</v>
      </c>
      <c r="E8" s="2403">
        <v>5.0789261283194609</v>
      </c>
      <c r="F8" s="2404">
        <v>0.17124956491472165</v>
      </c>
      <c r="G8" s="2403">
        <v>-1.3722225921733111</v>
      </c>
      <c r="H8" s="2404">
        <v>-7.0161428326963708</v>
      </c>
      <c r="I8" s="2405">
        <v>0.2838854527595025</v>
      </c>
      <c r="J8" s="2406">
        <f>SUM(J25:J36)</f>
        <v>247111</v>
      </c>
      <c r="K8" s="2403">
        <f>(J8/J7-1)*100</f>
        <v>-2.233766028240558</v>
      </c>
      <c r="L8" s="2407">
        <f>SUM(L25:L36)/12</f>
        <v>46110.166666666664</v>
      </c>
      <c r="M8" s="2405">
        <f>(L8/L7-1)*100</f>
        <v>0.45769706300460289</v>
      </c>
      <c r="N8" s="528"/>
      <c r="O8" s="531"/>
      <c r="P8" s="531"/>
      <c r="Q8" s="531"/>
      <c r="R8" s="531"/>
      <c r="S8" s="531"/>
      <c r="T8" s="531"/>
      <c r="U8" s="531"/>
      <c r="V8" s="531"/>
      <c r="W8" s="531"/>
      <c r="X8" s="531"/>
    </row>
    <row r="9" spans="1:24" s="584" customFormat="1" ht="15" hidden="1" thickBot="1">
      <c r="A9" s="1906" t="s">
        <v>454</v>
      </c>
      <c r="B9" s="1944">
        <v>-5.7310841255014067</v>
      </c>
      <c r="C9" s="1945">
        <v>-6.4970221981591632</v>
      </c>
      <c r="D9" s="1945">
        <v>16.757577737130912</v>
      </c>
      <c r="E9" s="1945">
        <v>-2.2023408528561772</v>
      </c>
      <c r="F9" s="1946">
        <v>9.9905487296380713</v>
      </c>
      <c r="G9" s="1945">
        <v>-8.5905007111863334</v>
      </c>
      <c r="H9" s="1946">
        <v>-6.5946874424881896</v>
      </c>
      <c r="I9" s="1947">
        <v>-12.567541385916936</v>
      </c>
      <c r="J9" s="1948">
        <v>271660</v>
      </c>
      <c r="K9" s="2484">
        <f>(J9/J8-1)*100</f>
        <v>9.9344019489217459</v>
      </c>
      <c r="L9" s="2485">
        <v>44177.416666666664</v>
      </c>
      <c r="M9" s="2486">
        <f>(L9/L8-1)*100</f>
        <v>-4.1915918759781849</v>
      </c>
      <c r="N9" s="528"/>
      <c r="O9" s="531"/>
      <c r="P9" s="531"/>
      <c r="Q9" s="531"/>
      <c r="R9" s="531"/>
      <c r="S9" s="531"/>
      <c r="T9" s="531"/>
      <c r="U9" s="531"/>
      <c r="V9" s="531"/>
      <c r="W9" s="531"/>
      <c r="X9" s="531"/>
    </row>
    <row r="10" spans="1:24" s="584" customFormat="1" ht="12" hidden="1" customHeight="1" thickTop="1">
      <c r="A10" s="1007" t="s">
        <v>323</v>
      </c>
      <c r="B10" s="1173">
        <v>-2.0734812659148782</v>
      </c>
      <c r="C10" s="600">
        <v>-0.54759898904801485</v>
      </c>
      <c r="D10" s="600">
        <v>8.7705165642936187</v>
      </c>
      <c r="E10" s="600">
        <v>0.50922447616661426</v>
      </c>
      <c r="F10" s="601">
        <v>-3.7342014553810809</v>
      </c>
      <c r="G10" s="600">
        <v>4.079737848170395</v>
      </c>
      <c r="H10" s="601">
        <v>-21.069958847736626</v>
      </c>
      <c r="I10" s="602">
        <v>6.0766819387509052</v>
      </c>
      <c r="J10" s="603">
        <v>19480</v>
      </c>
      <c r="K10" s="600">
        <v>1.8988334989799682</v>
      </c>
      <c r="L10" s="604">
        <v>46978</v>
      </c>
      <c r="M10" s="602">
        <v>2.7852532545673325</v>
      </c>
      <c r="N10" s="528"/>
      <c r="O10" s="531"/>
      <c r="P10" s="531"/>
      <c r="Q10" s="531"/>
      <c r="R10" s="531"/>
      <c r="S10" s="531"/>
      <c r="T10" s="531"/>
      <c r="U10" s="531"/>
      <c r="V10" s="531"/>
      <c r="W10" s="531"/>
      <c r="X10" s="531"/>
    </row>
    <row r="11" spans="1:24" s="584" customFormat="1" ht="12" hidden="1" customHeight="1">
      <c r="A11" s="1007">
        <v>2</v>
      </c>
      <c r="B11" s="1170">
        <v>-4.451827242524919</v>
      </c>
      <c r="C11" s="585">
        <v>-2.8650137741046855</v>
      </c>
      <c r="D11" s="585">
        <v>13.555064308681676</v>
      </c>
      <c r="E11" s="585">
        <v>2.8337061894108784</v>
      </c>
      <c r="F11" s="586">
        <v>-2.1019234582589696</v>
      </c>
      <c r="G11" s="585">
        <v>2.5148908007941673</v>
      </c>
      <c r="H11" s="586">
        <v>18.477043673012329</v>
      </c>
      <c r="I11" s="587">
        <v>7.6560509554140177</v>
      </c>
      <c r="J11" s="588">
        <v>20172</v>
      </c>
      <c r="K11" s="585">
        <v>6.74145412212932</v>
      </c>
      <c r="L11" s="589">
        <v>46502</v>
      </c>
      <c r="M11" s="587">
        <v>2.6285008055439096</v>
      </c>
      <c r="N11" s="528"/>
      <c r="O11" s="531"/>
      <c r="P11" s="531"/>
      <c r="Q11" s="531"/>
      <c r="R11" s="531"/>
      <c r="S11" s="531"/>
      <c r="T11" s="531"/>
      <c r="U11" s="531"/>
      <c r="V11" s="531"/>
      <c r="W11" s="531"/>
      <c r="X11" s="531"/>
    </row>
    <row r="12" spans="1:24" s="584" customFormat="1" ht="12" hidden="1" customHeight="1">
      <c r="A12" s="1007">
        <v>3</v>
      </c>
      <c r="B12" s="1170">
        <v>-4.9041095890410951</v>
      </c>
      <c r="C12" s="585">
        <v>-4.2432432432432439</v>
      </c>
      <c r="D12" s="585">
        <v>12.554489973844806</v>
      </c>
      <c r="E12" s="585">
        <v>2.4438942576471501</v>
      </c>
      <c r="F12" s="586">
        <v>9.870287798946098</v>
      </c>
      <c r="G12" s="585">
        <v>5.3905650351301793</v>
      </c>
      <c r="H12" s="586">
        <v>-26.762320648783533</v>
      </c>
      <c r="I12" s="587">
        <v>4.10976226605968</v>
      </c>
      <c r="J12" s="588">
        <v>22976</v>
      </c>
      <c r="K12" s="585">
        <v>6.0904095673454339</v>
      </c>
      <c r="L12" s="589">
        <v>45996</v>
      </c>
      <c r="M12" s="587">
        <v>2.7476209623374936</v>
      </c>
      <c r="N12" s="528"/>
      <c r="O12" s="531"/>
      <c r="P12" s="531"/>
      <c r="Q12" s="531"/>
      <c r="R12" s="531"/>
      <c r="S12" s="531"/>
      <c r="T12" s="531"/>
      <c r="U12" s="531"/>
      <c r="V12" s="531"/>
      <c r="W12" s="531"/>
      <c r="X12" s="531"/>
    </row>
    <row r="13" spans="1:24" s="584" customFormat="1" ht="12" hidden="1" customHeight="1">
      <c r="A13" s="1006" t="s">
        <v>443</v>
      </c>
      <c r="B13" s="2273">
        <v>-9.0403744880046766</v>
      </c>
      <c r="C13" s="2274">
        <v>-3.6804798255179905</v>
      </c>
      <c r="D13" s="2274">
        <v>5.1212702844180669</v>
      </c>
      <c r="E13" s="2274">
        <v>10.537790697674421</v>
      </c>
      <c r="F13" s="2275">
        <v>11.958017894012386</v>
      </c>
      <c r="G13" s="2274">
        <v>12.064135423496447</v>
      </c>
      <c r="H13" s="2275">
        <v>1.3240857503152625</v>
      </c>
      <c r="I13" s="2276">
        <v>5.5020283975659279</v>
      </c>
      <c r="J13" s="2277">
        <v>23272</v>
      </c>
      <c r="K13" s="2274">
        <v>4.461800879791733</v>
      </c>
      <c r="L13" s="2278">
        <v>46357</v>
      </c>
      <c r="M13" s="2276">
        <v>7.7844172150015156</v>
      </c>
      <c r="N13" s="528"/>
      <c r="O13" s="531"/>
      <c r="P13" s="531"/>
      <c r="Q13" s="531"/>
      <c r="R13" s="531"/>
      <c r="S13" s="531"/>
      <c r="T13" s="531"/>
      <c r="U13" s="531"/>
      <c r="V13" s="531"/>
      <c r="W13" s="531"/>
      <c r="X13" s="531"/>
    </row>
    <row r="14" spans="1:24" s="584" customFormat="1" ht="12" hidden="1" customHeight="1">
      <c r="A14" s="1007">
        <v>5</v>
      </c>
      <c r="B14" s="1170">
        <v>-2.8116531165311653</v>
      </c>
      <c r="C14" s="585">
        <v>-1.5019980708281699</v>
      </c>
      <c r="D14" s="585">
        <v>0.864580396579262</v>
      </c>
      <c r="E14" s="585">
        <v>14.138191587608095</v>
      </c>
      <c r="F14" s="586">
        <v>19.756650855846569</v>
      </c>
      <c r="G14" s="585">
        <v>18.392913634925655</v>
      </c>
      <c r="H14" s="586">
        <v>-25.62574493444577</v>
      </c>
      <c r="I14" s="587">
        <v>4.5350025549310224</v>
      </c>
      <c r="J14" s="588">
        <v>20657</v>
      </c>
      <c r="K14" s="585">
        <v>2.6689860834990142</v>
      </c>
      <c r="L14" s="589">
        <v>47638</v>
      </c>
      <c r="M14" s="587">
        <v>11.301137823882623</v>
      </c>
      <c r="N14" s="528"/>
      <c r="O14" s="531"/>
      <c r="P14" s="531"/>
      <c r="Q14" s="531"/>
      <c r="R14" s="531"/>
      <c r="S14" s="531"/>
      <c r="T14" s="531"/>
      <c r="U14" s="531"/>
      <c r="V14" s="531"/>
      <c r="W14" s="531"/>
      <c r="X14" s="531"/>
    </row>
    <row r="15" spans="1:24" s="584" customFormat="1" ht="12" hidden="1" customHeight="1">
      <c r="A15" s="1007">
        <v>6</v>
      </c>
      <c r="B15" s="1170">
        <v>-8.7263394289380791</v>
      </c>
      <c r="C15" s="585">
        <v>-1.0484556531595302</v>
      </c>
      <c r="D15" s="585">
        <v>-6.0831139526137612</v>
      </c>
      <c r="E15" s="585">
        <v>-0.83933803151476916</v>
      </c>
      <c r="F15" s="586">
        <v>9.2460188495287596</v>
      </c>
      <c r="G15" s="585">
        <v>16.839440694310515</v>
      </c>
      <c r="H15" s="586">
        <v>-9.682947729220226</v>
      </c>
      <c r="I15" s="587">
        <v>2.3534158149542739</v>
      </c>
      <c r="J15" s="588">
        <v>20611</v>
      </c>
      <c r="K15" s="585">
        <v>-2.1970200246749561</v>
      </c>
      <c r="L15" s="589">
        <v>46504</v>
      </c>
      <c r="M15" s="587">
        <v>6.379961111746546</v>
      </c>
      <c r="N15" s="528"/>
      <c r="O15" s="531"/>
      <c r="P15" s="531"/>
      <c r="Q15" s="531"/>
      <c r="R15" s="531"/>
      <c r="S15" s="531"/>
      <c r="T15" s="531"/>
      <c r="U15" s="531"/>
      <c r="V15" s="531"/>
      <c r="W15" s="531"/>
      <c r="X15" s="531"/>
    </row>
    <row r="16" spans="1:24" s="584" customFormat="1" ht="12" hidden="1" customHeight="1">
      <c r="A16" s="1006" t="s">
        <v>450</v>
      </c>
      <c r="B16" s="1171">
        <v>-14.056098329656475</v>
      </c>
      <c r="C16" s="590">
        <v>8.9874176153381669E-2</v>
      </c>
      <c r="D16" s="590">
        <v>-9.977324263038545</v>
      </c>
      <c r="E16" s="590">
        <v>-2.1488160444931292</v>
      </c>
      <c r="F16" s="591">
        <v>-2.8675466545289074</v>
      </c>
      <c r="G16" s="590">
        <v>15.268258095013</v>
      </c>
      <c r="H16" s="591">
        <v>-7.7777777777777724</v>
      </c>
      <c r="I16" s="592">
        <v>6.6568914956011804</v>
      </c>
      <c r="J16" s="593">
        <v>19653</v>
      </c>
      <c r="K16" s="590">
        <v>-8.2835542281127559</v>
      </c>
      <c r="L16" s="594">
        <v>45076</v>
      </c>
      <c r="M16" s="592">
        <v>6.5954075720670691</v>
      </c>
      <c r="N16" s="528"/>
      <c r="O16" s="531"/>
      <c r="P16" s="531"/>
      <c r="Q16" s="531"/>
      <c r="R16" s="531"/>
      <c r="S16" s="531"/>
      <c r="T16" s="531"/>
      <c r="U16" s="531"/>
      <c r="V16" s="531"/>
      <c r="W16" s="531"/>
      <c r="X16" s="531"/>
    </row>
    <row r="17" spans="1:24" s="584" customFormat="1" ht="12" hidden="1" customHeight="1">
      <c r="A17" s="1007">
        <v>8</v>
      </c>
      <c r="B17" s="1170">
        <v>-14.934210526315795</v>
      </c>
      <c r="C17" s="585">
        <v>-2.8719039659626189</v>
      </c>
      <c r="D17" s="585">
        <v>-7.9442843419788689</v>
      </c>
      <c r="E17" s="585">
        <v>1.7706201619361206</v>
      </c>
      <c r="F17" s="586">
        <v>-1.7340038148083936</v>
      </c>
      <c r="G17" s="585">
        <v>14.715699129812855</v>
      </c>
      <c r="H17" s="586">
        <v>-16.523972602739722</v>
      </c>
      <c r="I17" s="587">
        <v>4.353867531264477</v>
      </c>
      <c r="J17" s="588">
        <v>18811</v>
      </c>
      <c r="K17" s="585">
        <v>-7.7213637478538155</v>
      </c>
      <c r="L17" s="589">
        <v>43836</v>
      </c>
      <c r="M17" s="587">
        <v>6.7218502738892294</v>
      </c>
      <c r="N17" s="528"/>
      <c r="O17" s="531"/>
      <c r="P17" s="531"/>
      <c r="Q17" s="531"/>
      <c r="R17" s="531"/>
      <c r="S17" s="531"/>
      <c r="T17" s="531"/>
      <c r="U17" s="531"/>
      <c r="V17" s="531"/>
      <c r="W17" s="531"/>
      <c r="X17" s="531"/>
    </row>
    <row r="18" spans="1:24" s="584" customFormat="1" ht="12" hidden="1" customHeight="1">
      <c r="A18" s="1007">
        <v>9</v>
      </c>
      <c r="B18" s="1170">
        <v>3.4438364982298131</v>
      </c>
      <c r="C18" s="585">
        <v>-1.1029411764705843</v>
      </c>
      <c r="D18" s="585">
        <v>-3.5542918073572238E-2</v>
      </c>
      <c r="E18" s="585">
        <v>4.3227906200450583</v>
      </c>
      <c r="F18" s="586">
        <v>-3.1773910266645333</v>
      </c>
      <c r="G18" s="585">
        <v>10.139269273352358</v>
      </c>
      <c r="H18" s="586">
        <v>-17.553688141923441</v>
      </c>
      <c r="I18" s="587">
        <v>1.2092098724532097</v>
      </c>
      <c r="J18" s="588">
        <v>21411</v>
      </c>
      <c r="K18" s="585">
        <v>-1.3090573864945831</v>
      </c>
      <c r="L18" s="589">
        <v>43968</v>
      </c>
      <c r="M18" s="587">
        <v>5.4160972451988698</v>
      </c>
      <c r="N18" s="528"/>
      <c r="O18" s="531"/>
      <c r="P18" s="531"/>
      <c r="Q18" s="531"/>
      <c r="R18" s="531"/>
      <c r="S18" s="531"/>
      <c r="T18" s="531"/>
      <c r="U18" s="531"/>
      <c r="V18" s="531"/>
      <c r="W18" s="531"/>
      <c r="X18" s="531"/>
    </row>
    <row r="19" spans="1:24" s="584" customFormat="1" ht="12" hidden="1" customHeight="1">
      <c r="A19" s="1006" t="s">
        <v>451</v>
      </c>
      <c r="B19" s="1171">
        <v>-2.3745115719867704</v>
      </c>
      <c r="C19" s="590">
        <v>3.7996277915632648</v>
      </c>
      <c r="D19" s="590">
        <v>-6.0959686632936165</v>
      </c>
      <c r="E19" s="590">
        <v>1.3528093617727555</v>
      </c>
      <c r="F19" s="591">
        <v>-8.1115335868187532</v>
      </c>
      <c r="G19" s="590">
        <v>3.8796958855098485</v>
      </c>
      <c r="H19" s="591">
        <v>-12.379576107899803</v>
      </c>
      <c r="I19" s="592">
        <v>-6.2379611794339933</v>
      </c>
      <c r="J19" s="593">
        <v>23099</v>
      </c>
      <c r="K19" s="590">
        <v>-6.700864367073267</v>
      </c>
      <c r="L19" s="594">
        <v>43815</v>
      </c>
      <c r="M19" s="592">
        <v>1.578800945889558</v>
      </c>
      <c r="N19" s="528"/>
      <c r="O19" s="531"/>
      <c r="P19" s="531"/>
      <c r="Q19" s="531"/>
      <c r="R19" s="531"/>
      <c r="S19" s="531"/>
      <c r="T19" s="531"/>
      <c r="U19" s="531"/>
      <c r="V19" s="531"/>
      <c r="W19" s="531"/>
      <c r="X19" s="531"/>
    </row>
    <row r="20" spans="1:24" s="584" customFormat="1" ht="12" hidden="1" customHeight="1">
      <c r="A20" s="1007">
        <v>11</v>
      </c>
      <c r="B20" s="1170">
        <v>-9.4409937888198741</v>
      </c>
      <c r="C20" s="585">
        <v>-0.77487200774871701</v>
      </c>
      <c r="D20" s="585">
        <v>-2.8582584927762555</v>
      </c>
      <c r="E20" s="585">
        <v>-3.6514583792520705</v>
      </c>
      <c r="F20" s="586">
        <v>-23.749431559799906</v>
      </c>
      <c r="G20" s="585">
        <v>-5.7492654260528848</v>
      </c>
      <c r="H20" s="586">
        <v>-3.9375582479030724</v>
      </c>
      <c r="I20" s="587">
        <v>-6.4788423591317645</v>
      </c>
      <c r="J20" s="588">
        <v>26914</v>
      </c>
      <c r="K20" s="585">
        <v>-10.040778126880134</v>
      </c>
      <c r="L20" s="589">
        <v>48062</v>
      </c>
      <c r="M20" s="587">
        <v>-4.6010321556173128</v>
      </c>
      <c r="N20" s="528"/>
      <c r="O20" s="531"/>
      <c r="P20" s="531"/>
      <c r="Q20" s="531"/>
      <c r="R20" s="531"/>
      <c r="S20" s="531"/>
      <c r="T20" s="531"/>
      <c r="U20" s="531"/>
      <c r="V20" s="531"/>
      <c r="W20" s="531"/>
      <c r="X20" s="531"/>
    </row>
    <row r="21" spans="1:24" s="584" customFormat="1" ht="12" hidden="1" customHeight="1">
      <c r="A21" s="1007">
        <v>12</v>
      </c>
      <c r="B21" s="1172">
        <v>-14.615593588698728</v>
      </c>
      <c r="C21" s="595">
        <v>-4.3836745911776891</v>
      </c>
      <c r="D21" s="595">
        <v>-3.6737097842891808</v>
      </c>
      <c r="E21" s="595">
        <v>3.9067154651459601</v>
      </c>
      <c r="F21" s="596">
        <v>7.918134541184374</v>
      </c>
      <c r="G21" s="595">
        <v>-3.1997187060478161</v>
      </c>
      <c r="H21" s="596">
        <v>-19.339841933984193</v>
      </c>
      <c r="I21" s="597">
        <v>-5.8525852585258553</v>
      </c>
      <c r="J21" s="598">
        <v>24395</v>
      </c>
      <c r="K21" s="595">
        <v>-3.865857503152581</v>
      </c>
      <c r="L21" s="599">
        <v>46995</v>
      </c>
      <c r="M21" s="597">
        <v>-2.1426786606696613</v>
      </c>
      <c r="N21" s="528"/>
      <c r="O21" s="531"/>
      <c r="P21" s="531"/>
      <c r="Q21" s="531"/>
      <c r="R21" s="531"/>
      <c r="S21" s="531"/>
      <c r="T21" s="531"/>
      <c r="U21" s="531"/>
      <c r="V21" s="531"/>
      <c r="W21" s="531"/>
      <c r="X21" s="531"/>
    </row>
    <row r="22" spans="1:24" ht="12" hidden="1" customHeight="1">
      <c r="A22" s="1006" t="s">
        <v>324</v>
      </c>
      <c r="B22" s="1173">
        <v>-14.227340267459143</v>
      </c>
      <c r="C22" s="600">
        <v>-5.3084851051814148</v>
      </c>
      <c r="D22" s="600">
        <v>-22.866135900759122</v>
      </c>
      <c r="E22" s="600">
        <v>2.9983388704319047</v>
      </c>
      <c r="F22" s="601">
        <v>-0.99462900338174176</v>
      </c>
      <c r="G22" s="600">
        <v>-3.2429028703363616</v>
      </c>
      <c r="H22" s="601">
        <v>-7.4035453597497414</v>
      </c>
      <c r="I22" s="602">
        <v>-4.3418958854285039</v>
      </c>
      <c r="J22" s="603">
        <v>16506</v>
      </c>
      <c r="K22" s="600">
        <f t="shared" ref="K22:K53" si="0">(J22/J10-1)*100</f>
        <v>-15.266940451745381</v>
      </c>
      <c r="L22" s="604">
        <v>45963</v>
      </c>
      <c r="M22" s="602">
        <f t="shared" ref="M22:M54" si="1">(L22/L10-1)*100</f>
        <v>-2.1605858061220173</v>
      </c>
    </row>
    <row r="23" spans="1:24" ht="12" hidden="1" customHeight="1">
      <c r="A23" s="1007">
        <v>2</v>
      </c>
      <c r="B23" s="1170">
        <v>-13.664812239221135</v>
      </c>
      <c r="C23" s="585">
        <v>-4.8780487804878092</v>
      </c>
      <c r="D23" s="585">
        <v>-24.077515264135918</v>
      </c>
      <c r="E23" s="585">
        <v>7.1871726694061611</v>
      </c>
      <c r="F23" s="586">
        <v>-9.7630139760988435</v>
      </c>
      <c r="G23" s="585">
        <v>-4.3361308370992058</v>
      </c>
      <c r="H23" s="586">
        <v>-8.4120982986767512</v>
      </c>
      <c r="I23" s="587">
        <v>-1.4317832209206016</v>
      </c>
      <c r="J23" s="588">
        <v>16487</v>
      </c>
      <c r="K23" s="585">
        <f t="shared" si="0"/>
        <v>-18.26789609359508</v>
      </c>
      <c r="L23" s="589">
        <v>46123</v>
      </c>
      <c r="M23" s="587">
        <f t="shared" si="1"/>
        <v>-0.81501870887273897</v>
      </c>
    </row>
    <row r="24" spans="1:24" ht="12" hidden="1" customHeight="1">
      <c r="A24" s="1007">
        <v>3</v>
      </c>
      <c r="B24" s="1172">
        <v>-12.906943244021896</v>
      </c>
      <c r="C24" s="595">
        <v>-4.2619249223821658</v>
      </c>
      <c r="D24" s="595">
        <v>-13.818745158791634</v>
      </c>
      <c r="E24" s="595">
        <v>9.7606611054806169</v>
      </c>
      <c r="F24" s="596">
        <v>2.5272090020291404</v>
      </c>
      <c r="G24" s="595">
        <v>-2.6330532212885172</v>
      </c>
      <c r="H24" s="596">
        <v>5.110732538330498</v>
      </c>
      <c r="I24" s="597">
        <v>-0.14575488886189314</v>
      </c>
      <c r="J24" s="598">
        <v>20941</v>
      </c>
      <c r="K24" s="595">
        <f t="shared" si="0"/>
        <v>-8.857068245125344</v>
      </c>
      <c r="L24" s="599">
        <v>46464</v>
      </c>
      <c r="M24" s="597">
        <f t="shared" si="1"/>
        <v>1.0174797808505165</v>
      </c>
    </row>
    <row r="25" spans="1:24" ht="12" hidden="1" customHeight="1">
      <c r="A25" s="1006">
        <v>4</v>
      </c>
      <c r="B25" s="1173">
        <v>0.51463493084593637</v>
      </c>
      <c r="C25" s="600">
        <v>-5.9439569770733058</v>
      </c>
      <c r="D25" s="600">
        <v>-3.6683542202672448</v>
      </c>
      <c r="E25" s="600">
        <v>11.694608809993422</v>
      </c>
      <c r="F25" s="601">
        <v>6.3470109113262563</v>
      </c>
      <c r="G25" s="600">
        <v>-4.4306153927982539</v>
      </c>
      <c r="H25" s="601">
        <v>6.1605476042314811</v>
      </c>
      <c r="I25" s="602">
        <v>-0.14419610670511895</v>
      </c>
      <c r="J25" s="603">
        <v>23358</v>
      </c>
      <c r="K25" s="600">
        <f t="shared" si="0"/>
        <v>0.36954279821244107</v>
      </c>
      <c r="L25" s="604">
        <v>46515</v>
      </c>
      <c r="M25" s="602">
        <f t="shared" si="1"/>
        <v>0.34083309963974795</v>
      </c>
    </row>
    <row r="26" spans="1:24" ht="12" hidden="1" customHeight="1">
      <c r="A26" s="1007">
        <v>5</v>
      </c>
      <c r="B26" s="1170">
        <v>-8.0167305681422043</v>
      </c>
      <c r="C26" s="585">
        <v>-8.2260772243984306</v>
      </c>
      <c r="D26" s="585">
        <v>-15.894903568433804</v>
      </c>
      <c r="E26" s="585">
        <v>4.4575211474806808</v>
      </c>
      <c r="F26" s="586">
        <v>-4.6840020664715043</v>
      </c>
      <c r="G26" s="585">
        <v>-5.4082941427960662</v>
      </c>
      <c r="H26" s="586">
        <v>-15.705128205128204</v>
      </c>
      <c r="I26" s="587">
        <v>-2.7496028351460367</v>
      </c>
      <c r="J26" s="588">
        <v>18253</v>
      </c>
      <c r="K26" s="585">
        <f t="shared" si="0"/>
        <v>-11.637701505542919</v>
      </c>
      <c r="L26" s="589">
        <v>46419</v>
      </c>
      <c r="M26" s="587">
        <f t="shared" si="1"/>
        <v>-2.5588815651370722</v>
      </c>
    </row>
    <row r="27" spans="1:24" ht="12" hidden="1" customHeight="1">
      <c r="A27" s="1007">
        <v>6</v>
      </c>
      <c r="B27" s="1170">
        <v>6.5729349736379561</v>
      </c>
      <c r="C27" s="585">
        <v>-6.5578465063001135</v>
      </c>
      <c r="D27" s="585">
        <v>-7.4682150365401938</v>
      </c>
      <c r="E27" s="585">
        <v>15.515451569112827</v>
      </c>
      <c r="F27" s="586">
        <v>-10.084783578759481</v>
      </c>
      <c r="G27" s="585">
        <v>-7.7014340245537998</v>
      </c>
      <c r="H27" s="586">
        <v>11.100569259962057</v>
      </c>
      <c r="I27" s="587">
        <v>1.3270266719222157</v>
      </c>
      <c r="J27" s="588">
        <v>19491</v>
      </c>
      <c r="K27" s="585">
        <f t="shared" si="0"/>
        <v>-5.433991557905971</v>
      </c>
      <c r="L27" s="589">
        <v>46597</v>
      </c>
      <c r="M27" s="587">
        <f t="shared" si="1"/>
        <v>0.19998279717874379</v>
      </c>
    </row>
    <row r="28" spans="1:24" ht="12" hidden="1" customHeight="1">
      <c r="A28" s="1006">
        <v>7</v>
      </c>
      <c r="B28" s="1171">
        <v>-3.6670333700039581E-2</v>
      </c>
      <c r="C28" s="590">
        <v>-7.4827895839568948</v>
      </c>
      <c r="D28" s="590">
        <v>-1.7737195633921066</v>
      </c>
      <c r="E28" s="590">
        <v>25.137788494660708</v>
      </c>
      <c r="F28" s="591">
        <v>-3.9518900343642582</v>
      </c>
      <c r="G28" s="590">
        <v>-7.4431002665573125</v>
      </c>
      <c r="H28" s="591">
        <v>-4.5180722891566276</v>
      </c>
      <c r="I28" s="592">
        <v>8.2485565026124696E-2</v>
      </c>
      <c r="J28" s="593">
        <v>19185</v>
      </c>
      <c r="K28" s="590">
        <f t="shared" si="0"/>
        <v>-2.381315829644326</v>
      </c>
      <c r="L28" s="594">
        <v>46049</v>
      </c>
      <c r="M28" s="592">
        <f t="shared" si="1"/>
        <v>2.1585766261425166</v>
      </c>
    </row>
    <row r="29" spans="1:24" ht="12" hidden="1" customHeight="1">
      <c r="A29" s="1007">
        <v>8</v>
      </c>
      <c r="B29" s="1170">
        <v>10.904872389791187</v>
      </c>
      <c r="C29" s="585">
        <v>-2.6126408010012536</v>
      </c>
      <c r="D29" s="585">
        <v>-5.624543462381304</v>
      </c>
      <c r="E29" s="585">
        <v>23.859066270326991</v>
      </c>
      <c r="F29" s="586">
        <v>7.6230809952355649</v>
      </c>
      <c r="G29" s="585">
        <v>-2.5978074505117688</v>
      </c>
      <c r="H29" s="586">
        <v>-21.128205128205124</v>
      </c>
      <c r="I29" s="587">
        <v>0.503032993046304</v>
      </c>
      <c r="J29" s="588">
        <v>18780</v>
      </c>
      <c r="K29" s="585">
        <f t="shared" si="0"/>
        <v>-0.16479719313168273</v>
      </c>
      <c r="L29" s="589">
        <v>45932</v>
      </c>
      <c r="M29" s="587">
        <f t="shared" si="1"/>
        <v>4.7814581622410701</v>
      </c>
    </row>
    <row r="30" spans="1:24" ht="12" hidden="1" customHeight="1">
      <c r="A30" s="1007">
        <v>9</v>
      </c>
      <c r="B30" s="1170">
        <v>-0.74673304293715326</v>
      </c>
      <c r="C30" s="585">
        <v>-0.27881040892193676</v>
      </c>
      <c r="D30" s="585">
        <v>-19.884444444444448</v>
      </c>
      <c r="E30" s="585">
        <v>8.3353331733461378</v>
      </c>
      <c r="F30" s="586">
        <v>23.120052770448552</v>
      </c>
      <c r="G30" s="585">
        <v>4.8092693508279938</v>
      </c>
      <c r="H30" s="586">
        <v>2.0385050962627327</v>
      </c>
      <c r="I30" s="587">
        <v>4.8772504091653124</v>
      </c>
      <c r="J30" s="588">
        <v>20570</v>
      </c>
      <c r="K30" s="585">
        <f t="shared" si="0"/>
        <v>-3.9278875344449071</v>
      </c>
      <c r="L30" s="589">
        <v>46199</v>
      </c>
      <c r="M30" s="587">
        <f t="shared" si="1"/>
        <v>5.0741448326055316</v>
      </c>
    </row>
    <row r="31" spans="1:24" ht="16.8" customHeight="1">
      <c r="A31" s="1006">
        <v>10</v>
      </c>
      <c r="B31" s="1171">
        <v>5.8497536945812723</v>
      </c>
      <c r="C31" s="590">
        <v>-0.10458688181682607</v>
      </c>
      <c r="D31" s="590">
        <v>-5.5705222907795227</v>
      </c>
      <c r="E31" s="590">
        <v>17.613822469701933</v>
      </c>
      <c r="F31" s="591">
        <v>-2.498084291187741</v>
      </c>
      <c r="G31" s="590">
        <v>6.1672586373910265</v>
      </c>
      <c r="H31" s="591">
        <v>-5.2226498075865884</v>
      </c>
      <c r="I31" s="592">
        <v>8.1384323640960829</v>
      </c>
      <c r="J31" s="593">
        <v>22390</v>
      </c>
      <c r="K31" s="590">
        <f t="shared" si="0"/>
        <v>-3.0693969435906299</v>
      </c>
      <c r="L31" s="594">
        <v>47620</v>
      </c>
      <c r="M31" s="592">
        <f t="shared" si="1"/>
        <v>8.6842405568869019</v>
      </c>
    </row>
    <row r="32" spans="1:24" ht="16.8" customHeight="1">
      <c r="A32" s="1007">
        <v>11</v>
      </c>
      <c r="B32" s="1170">
        <v>2.551440329218102</v>
      </c>
      <c r="C32" s="585">
        <v>-0.83670338864871852</v>
      </c>
      <c r="D32" s="585">
        <v>-11.865905619422779</v>
      </c>
      <c r="E32" s="585">
        <v>10.141833155406443</v>
      </c>
      <c r="F32" s="586">
        <v>-8.2302072461607256</v>
      </c>
      <c r="G32" s="585">
        <v>0.54556791021511675</v>
      </c>
      <c r="H32" s="586">
        <v>-16.977928692699496</v>
      </c>
      <c r="I32" s="587">
        <v>1.8637908803188274</v>
      </c>
      <c r="J32" s="588">
        <v>24279</v>
      </c>
      <c r="K32" s="585">
        <f t="shared" si="0"/>
        <v>-9.7904436352827524</v>
      </c>
      <c r="L32" s="589">
        <v>49596</v>
      </c>
      <c r="M32" s="587">
        <f t="shared" si="1"/>
        <v>3.1917107070034589</v>
      </c>
    </row>
    <row r="33" spans="1:13" ht="16.8" customHeight="1">
      <c r="A33" s="1007">
        <v>12</v>
      </c>
      <c r="B33" s="1172">
        <v>15.940184537066493</v>
      </c>
      <c r="C33" s="595">
        <v>0.81920091980454135</v>
      </c>
      <c r="D33" s="595">
        <v>-2.5145215530418819</v>
      </c>
      <c r="E33" s="595">
        <v>-3.3830275229357776</v>
      </c>
      <c r="F33" s="596">
        <v>2.6737136639204184</v>
      </c>
      <c r="G33" s="595">
        <v>-0.94961340874889499</v>
      </c>
      <c r="H33" s="596">
        <v>-8.7608069164265103</v>
      </c>
      <c r="I33" s="597">
        <v>0.30380930123861116</v>
      </c>
      <c r="J33" s="598">
        <v>24587</v>
      </c>
      <c r="K33" s="595">
        <f t="shared" si="0"/>
        <v>0.78704652592744839</v>
      </c>
      <c r="L33" s="599">
        <v>46482</v>
      </c>
      <c r="M33" s="597">
        <f t="shared" si="1"/>
        <v>-1.091605489945735</v>
      </c>
    </row>
    <row r="34" spans="1:13" ht="16.8" customHeight="1">
      <c r="A34" s="1006" t="s">
        <v>445</v>
      </c>
      <c r="B34" s="1171">
        <v>1.4291901255955031</v>
      </c>
      <c r="C34" s="590">
        <v>-8.9458774414785669E-2</v>
      </c>
      <c r="D34" s="590">
        <v>14.402304368698982</v>
      </c>
      <c r="E34" s="590">
        <v>-4.749616966373682</v>
      </c>
      <c r="F34" s="591">
        <v>-2.3909985935302358</v>
      </c>
      <c r="G34" s="590">
        <v>0.75383697597484201</v>
      </c>
      <c r="H34" s="591">
        <v>2.1396396396396344</v>
      </c>
      <c r="I34" s="592">
        <v>-1.9011406844106515</v>
      </c>
      <c r="J34" s="593">
        <v>17639</v>
      </c>
      <c r="K34" s="590">
        <f t="shared" si="0"/>
        <v>6.8641706046286277</v>
      </c>
      <c r="L34" s="594">
        <v>45347</v>
      </c>
      <c r="M34" s="592">
        <f t="shared" si="1"/>
        <v>-1.3402084285185856</v>
      </c>
    </row>
    <row r="35" spans="1:13" ht="16.8" customHeight="1">
      <c r="A35" s="1007">
        <v>2</v>
      </c>
      <c r="B35" s="1170">
        <v>2.0539669754329415</v>
      </c>
      <c r="C35" s="585">
        <v>-1.4311270125223596</v>
      </c>
      <c r="D35" s="585">
        <v>8.6713286713286699</v>
      </c>
      <c r="E35" s="585">
        <v>-17.387055551379394</v>
      </c>
      <c r="F35" s="586">
        <v>0.96520763187428749</v>
      </c>
      <c r="G35" s="585">
        <v>1.4958947250028221</v>
      </c>
      <c r="H35" s="586">
        <v>12.796697626418997</v>
      </c>
      <c r="I35" s="587">
        <v>-0.82833133253301661</v>
      </c>
      <c r="J35" s="588">
        <v>17449</v>
      </c>
      <c r="K35" s="585">
        <f t="shared" si="0"/>
        <v>5.8349002244192372</v>
      </c>
      <c r="L35" s="589">
        <v>43911</v>
      </c>
      <c r="M35" s="587">
        <f t="shared" si="1"/>
        <v>-4.7958719077249912</v>
      </c>
    </row>
    <row r="36" spans="1:13" ht="16.8" customHeight="1">
      <c r="A36" s="1007">
        <v>3</v>
      </c>
      <c r="B36" s="1172">
        <v>3.2748924909030697</v>
      </c>
      <c r="C36" s="595">
        <v>-0.95813679245283501</v>
      </c>
      <c r="D36" s="595">
        <v>5.4377134639582936</v>
      </c>
      <c r="E36" s="595">
        <v>-22.380850912706872</v>
      </c>
      <c r="F36" s="596">
        <v>-5.4336092119467434</v>
      </c>
      <c r="G36" s="595">
        <v>-1.0529344073647917</v>
      </c>
      <c r="H36" s="596">
        <v>-17.260940032414908</v>
      </c>
      <c r="I36" s="597">
        <v>-4.9872278311640876</v>
      </c>
      <c r="J36" s="598">
        <v>21130</v>
      </c>
      <c r="K36" s="595">
        <f t="shared" si="0"/>
        <v>0.90253569552551927</v>
      </c>
      <c r="L36" s="599">
        <v>42655</v>
      </c>
      <c r="M36" s="597">
        <f t="shared" si="1"/>
        <v>-8.1977444903581276</v>
      </c>
    </row>
    <row r="37" spans="1:13" ht="16.8" customHeight="1">
      <c r="A37" s="1006">
        <v>4</v>
      </c>
      <c r="B37" s="1171">
        <v>-6.5919999999999979</v>
      </c>
      <c r="C37" s="590">
        <v>0.2557929581703311</v>
      </c>
      <c r="D37" s="590">
        <v>-1.7058671491341437</v>
      </c>
      <c r="E37" s="590">
        <v>-22.949010374512547</v>
      </c>
      <c r="F37" s="591">
        <v>-0.11560693641619046</v>
      </c>
      <c r="G37" s="590">
        <v>2.7048085485307238</v>
      </c>
      <c r="H37" s="591">
        <v>-35.521688159437282</v>
      </c>
      <c r="I37" s="592">
        <v>-10.108303249097473</v>
      </c>
      <c r="J37" s="593">
        <v>22340</v>
      </c>
      <c r="K37" s="590">
        <f t="shared" si="0"/>
        <v>-4.3582498501584022</v>
      </c>
      <c r="L37" s="594">
        <v>43059</v>
      </c>
      <c r="M37" s="592">
        <f t="shared" si="1"/>
        <v>-7.4298613350532117</v>
      </c>
    </row>
    <row r="38" spans="1:13" ht="16.8" customHeight="1">
      <c r="A38" s="1007">
        <v>5</v>
      </c>
      <c r="B38" s="1170">
        <v>-6.8965517241379342</v>
      </c>
      <c r="C38" s="585">
        <v>-3.2621951219512169</v>
      </c>
      <c r="D38" s="585">
        <v>5.5389387393375511</v>
      </c>
      <c r="E38" s="585">
        <v>-22.632208999366242</v>
      </c>
      <c r="F38" s="586">
        <v>3.4146341463414664</v>
      </c>
      <c r="G38" s="585">
        <v>-1.8531073446327651</v>
      </c>
      <c r="H38" s="586">
        <v>11.406844106463886</v>
      </c>
      <c r="I38" s="587">
        <v>-9.1103292284493538</v>
      </c>
      <c r="J38" s="588">
        <v>18880</v>
      </c>
      <c r="K38" s="585">
        <f t="shared" si="0"/>
        <v>3.4350517723114038</v>
      </c>
      <c r="L38" s="589">
        <v>41938</v>
      </c>
      <c r="M38" s="587">
        <f t="shared" si="1"/>
        <v>-9.6533746957064963</v>
      </c>
    </row>
    <row r="39" spans="1:13" ht="16.8" customHeight="1">
      <c r="A39" s="1007">
        <v>6</v>
      </c>
      <c r="B39" s="1172">
        <v>-9.4986807387862804</v>
      </c>
      <c r="C39" s="595">
        <v>-7.7536009806926103</v>
      </c>
      <c r="D39" s="595">
        <v>25.175808720112514</v>
      </c>
      <c r="E39" s="595">
        <v>-11.302364164247203</v>
      </c>
      <c r="F39" s="596">
        <v>30.405293631100072</v>
      </c>
      <c r="G39" s="595">
        <v>1.9281283183367748</v>
      </c>
      <c r="H39" s="596">
        <v>-18.958155422715627</v>
      </c>
      <c r="I39" s="597">
        <v>-11.255186721991706</v>
      </c>
      <c r="J39" s="598">
        <v>23146</v>
      </c>
      <c r="K39" s="595">
        <f t="shared" si="0"/>
        <v>18.752244625724689</v>
      </c>
      <c r="L39" s="599">
        <v>43933</v>
      </c>
      <c r="M39" s="597">
        <f t="shared" si="1"/>
        <v>-5.7171062514754123</v>
      </c>
    </row>
    <row r="40" spans="1:13" ht="16.8" customHeight="1">
      <c r="A40" s="1006">
        <v>7</v>
      </c>
      <c r="B40" s="1171">
        <v>0.73367571533382581</v>
      </c>
      <c r="C40" s="590">
        <v>-6.6159818828858015</v>
      </c>
      <c r="D40" s="590">
        <v>29.842931937172779</v>
      </c>
      <c r="E40" s="590">
        <v>-6.1386002339825163</v>
      </c>
      <c r="F40" s="591">
        <v>24.67067815905024</v>
      </c>
      <c r="G40" s="590">
        <v>5.1229508196721341</v>
      </c>
      <c r="H40" s="591">
        <v>-7.6761303890641397</v>
      </c>
      <c r="I40" s="592">
        <v>-10.618131868131863</v>
      </c>
      <c r="J40" s="593">
        <v>23442</v>
      </c>
      <c r="K40" s="590">
        <f t="shared" si="0"/>
        <v>22.189210320562935</v>
      </c>
      <c r="L40" s="594">
        <v>44900</v>
      </c>
      <c r="M40" s="592">
        <f t="shared" si="1"/>
        <v>-2.495168190405872</v>
      </c>
    </row>
    <row r="41" spans="1:13" ht="16.8" customHeight="1">
      <c r="A41" s="1007">
        <v>8</v>
      </c>
      <c r="B41" s="1170">
        <v>-4.2887029288702916</v>
      </c>
      <c r="C41" s="585">
        <v>-8.8514056224899598</v>
      </c>
      <c r="D41" s="585">
        <v>19.206103494029179</v>
      </c>
      <c r="E41" s="585">
        <v>-7.3551210559751556</v>
      </c>
      <c r="F41" s="586">
        <v>15.838662075750133</v>
      </c>
      <c r="G41" s="585">
        <v>2.6030831599722637</v>
      </c>
      <c r="H41" s="586">
        <v>2.0806241872561859</v>
      </c>
      <c r="I41" s="587">
        <v>-12.0123656705432</v>
      </c>
      <c r="J41" s="588">
        <v>21376</v>
      </c>
      <c r="K41" s="585">
        <f t="shared" si="0"/>
        <v>13.823216187433429</v>
      </c>
      <c r="L41" s="589">
        <v>44011</v>
      </c>
      <c r="M41" s="587">
        <f t="shared" si="1"/>
        <v>-4.1822694417835038</v>
      </c>
    </row>
    <row r="42" spans="1:13" ht="16.8" customHeight="1">
      <c r="A42" s="1007">
        <v>9</v>
      </c>
      <c r="B42" s="1172">
        <v>-7.0846394984325993</v>
      </c>
      <c r="C42" s="595">
        <v>-10.857409133271201</v>
      </c>
      <c r="D42" s="595">
        <v>33.917674470209704</v>
      </c>
      <c r="E42" s="595">
        <v>-0.22890053902384633</v>
      </c>
      <c r="F42" s="596">
        <v>-6.2148406107688237</v>
      </c>
      <c r="G42" s="595">
        <v>-2.8419989904088894</v>
      </c>
      <c r="H42" s="596">
        <v>-19.533851276359606</v>
      </c>
      <c r="I42" s="597">
        <v>-14.965667915106117</v>
      </c>
      <c r="J42" s="598">
        <v>22761</v>
      </c>
      <c r="K42" s="595">
        <f t="shared" si="0"/>
        <v>10.651434127369953</v>
      </c>
      <c r="L42" s="599">
        <v>43947</v>
      </c>
      <c r="M42" s="597">
        <f t="shared" si="1"/>
        <v>-4.8745643845104825</v>
      </c>
    </row>
    <row r="43" spans="1:13" ht="16.8" customHeight="1">
      <c r="A43" s="1006">
        <v>10</v>
      </c>
      <c r="B43" s="1171">
        <v>-6.7771960442117525</v>
      </c>
      <c r="C43" s="590">
        <v>-8.8842357164223724</v>
      </c>
      <c r="D43" s="590">
        <v>12.304435854960417</v>
      </c>
      <c r="E43" s="590">
        <v>-7.7908514934205915</v>
      </c>
      <c r="F43" s="591">
        <v>3.7566802892172291</v>
      </c>
      <c r="G43" s="590">
        <v>-4.8154906731549101</v>
      </c>
      <c r="H43" s="591">
        <v>20.301624129930396</v>
      </c>
      <c r="I43" s="592">
        <v>-9.9956159579131949</v>
      </c>
      <c r="J43" s="593">
        <v>24083</v>
      </c>
      <c r="K43" s="590">
        <f t="shared" si="0"/>
        <v>7.5614113443501552</v>
      </c>
      <c r="L43" s="594">
        <v>44273</v>
      </c>
      <c r="M43" s="592">
        <f t="shared" si="1"/>
        <v>-7.0285594288114206</v>
      </c>
    </row>
    <row r="44" spans="1:13" ht="16.8" customHeight="1">
      <c r="A44" s="1007">
        <v>11</v>
      </c>
      <c r="B44" s="1170">
        <v>2.0599250936329527</v>
      </c>
      <c r="C44" s="585">
        <v>-6.8485445085079473</v>
      </c>
      <c r="D44" s="585">
        <v>25.905317887439573</v>
      </c>
      <c r="E44" s="585">
        <v>2.9423982276377769</v>
      </c>
      <c r="F44" s="586">
        <v>12.428919577579212</v>
      </c>
      <c r="G44" s="585">
        <v>-3.4520179835667353</v>
      </c>
      <c r="H44" s="586">
        <v>-11.013730645632492</v>
      </c>
      <c r="I44" s="587">
        <v>-10.759493670886078</v>
      </c>
      <c r="J44" s="588">
        <v>27584</v>
      </c>
      <c r="K44" s="585">
        <f t="shared" si="0"/>
        <v>13.612587009349642</v>
      </c>
      <c r="L44" s="589">
        <v>47931</v>
      </c>
      <c r="M44" s="587">
        <f t="shared" si="1"/>
        <v>-3.3571255746431161</v>
      </c>
    </row>
    <row r="45" spans="1:13" ht="16.8" customHeight="1">
      <c r="A45" s="1007">
        <v>12</v>
      </c>
      <c r="B45" s="1172">
        <v>-19.621295279912189</v>
      </c>
      <c r="C45" s="595">
        <v>-6.0441910192444714</v>
      </c>
      <c r="D45" s="595">
        <v>24.22579380635046</v>
      </c>
      <c r="E45" s="595">
        <v>8.8596863077575314</v>
      </c>
      <c r="F45" s="596">
        <v>-0.56018168054504658</v>
      </c>
      <c r="G45" s="595">
        <v>-4.8616932103939696</v>
      </c>
      <c r="H45" s="596">
        <v>-5.3063802905874873</v>
      </c>
      <c r="I45" s="597">
        <v>-12.698042870456661</v>
      </c>
      <c r="J45" s="598">
        <v>26841</v>
      </c>
      <c r="K45" s="595">
        <f t="shared" si="0"/>
        <v>9.1674462114125443</v>
      </c>
      <c r="L45" s="599">
        <v>45085</v>
      </c>
      <c r="M45" s="597">
        <f>(L45/L33-1)*100</f>
        <v>-3.0054644808743203</v>
      </c>
    </row>
    <row r="46" spans="1:13" ht="16.8" customHeight="1">
      <c r="A46" s="1006" t="s">
        <v>457</v>
      </c>
      <c r="B46" s="1171">
        <v>-4.9530315969257055</v>
      </c>
      <c r="C46" s="590">
        <v>-6.6109535890165656</v>
      </c>
      <c r="D46" s="590">
        <v>8.875367184221572</v>
      </c>
      <c r="E46" s="590">
        <v>9.1686420589231368</v>
      </c>
      <c r="F46" s="591">
        <v>10.127624536846437</v>
      </c>
      <c r="G46" s="590">
        <v>-4.3438475616320416</v>
      </c>
      <c r="H46" s="591">
        <v>-17.530319735391398</v>
      </c>
      <c r="I46" s="592">
        <v>-15.443313953488369</v>
      </c>
      <c r="J46" s="593">
        <v>18702</v>
      </c>
      <c r="K46" s="590">
        <f t="shared" si="0"/>
        <v>6.0264187312205841</v>
      </c>
      <c r="L46" s="594">
        <v>43905</v>
      </c>
      <c r="M46" s="592">
        <f t="shared" si="1"/>
        <v>-3.1799236994729529</v>
      </c>
    </row>
    <row r="47" spans="1:13" ht="16.8" customHeight="1">
      <c r="A47" s="1007">
        <v>2</v>
      </c>
      <c r="B47" s="1170">
        <v>-0.35516969218626349</v>
      </c>
      <c r="C47" s="585">
        <v>-6.5789473684210513</v>
      </c>
      <c r="D47" s="585">
        <v>13.416988416988417</v>
      </c>
      <c r="E47" s="585">
        <v>19.854413102820743</v>
      </c>
      <c r="F47" s="586">
        <v>1.356158292574472</v>
      </c>
      <c r="G47" s="585">
        <v>-5.4909131205673756</v>
      </c>
      <c r="H47" s="586">
        <v>-11.161939615736504</v>
      </c>
      <c r="I47" s="587">
        <v>-18.206028325868541</v>
      </c>
      <c r="J47" s="588">
        <v>18630</v>
      </c>
      <c r="K47" s="585">
        <f t="shared" si="0"/>
        <v>6.7682961774313766</v>
      </c>
      <c r="L47" s="589">
        <v>43163</v>
      </c>
      <c r="M47" s="587">
        <f t="shared" si="1"/>
        <v>-1.7034456058846348</v>
      </c>
    </row>
    <row r="48" spans="1:13" ht="16.8" customHeight="1">
      <c r="A48" s="1007">
        <v>3</v>
      </c>
      <c r="B48" s="1172">
        <v>-2.7226137091607927</v>
      </c>
      <c r="C48" s="595">
        <v>-6.1765143622562917</v>
      </c>
      <c r="D48" s="595">
        <v>8.0300059670957324</v>
      </c>
      <c r="E48" s="595">
        <v>25.796120058565151</v>
      </c>
      <c r="F48" s="596">
        <v>31.012176560121762</v>
      </c>
      <c r="G48" s="595">
        <v>0.76757573995465123</v>
      </c>
      <c r="H48" s="596">
        <v>25.269343780607258</v>
      </c>
      <c r="I48" s="597">
        <v>-15.452566892843421</v>
      </c>
      <c r="J48" s="598">
        <v>23875</v>
      </c>
      <c r="K48" s="595">
        <f>(J48/J36-1)*100</f>
        <v>12.991008045433027</v>
      </c>
      <c r="L48" s="599">
        <v>43984</v>
      </c>
      <c r="M48" s="597">
        <f>(L48/L36-1)*100</f>
        <v>3.1156956980424422</v>
      </c>
    </row>
    <row r="49" spans="1:25" ht="16.8" customHeight="1">
      <c r="A49" s="1006">
        <v>4</v>
      </c>
      <c r="B49" s="1171">
        <v>-0.7194244604316502</v>
      </c>
      <c r="C49" s="590">
        <v>-5.5980789434188827</v>
      </c>
      <c r="D49" s="590">
        <v>4.2948549390831703</v>
      </c>
      <c r="E49" s="590">
        <v>28.113063407181048</v>
      </c>
      <c r="F49" s="591">
        <v>3.5590277777777679</v>
      </c>
      <c r="G49" s="590">
        <v>-1.3222065676818051</v>
      </c>
      <c r="H49" s="591">
        <v>10.545454545454547</v>
      </c>
      <c r="I49" s="592">
        <v>-17.603748326639888</v>
      </c>
      <c r="J49" s="593">
        <v>23171</v>
      </c>
      <c r="K49" s="590">
        <f t="shared" si="0"/>
        <v>3.719785138764542</v>
      </c>
      <c r="L49" s="594">
        <v>44071</v>
      </c>
      <c r="M49" s="592">
        <f t="shared" si="1"/>
        <v>2.350263591815871</v>
      </c>
    </row>
    <row r="50" spans="1:25" ht="16.8" customHeight="1">
      <c r="A50" s="1007">
        <v>5</v>
      </c>
      <c r="B50" s="1170">
        <v>3.6630036630036722</v>
      </c>
      <c r="C50" s="585">
        <v>-3.1831074692719841</v>
      </c>
      <c r="D50" s="585">
        <v>6.2873937231027632</v>
      </c>
      <c r="E50" s="585">
        <v>23.300263948302536</v>
      </c>
      <c r="F50" s="586">
        <v>15.810621942697423</v>
      </c>
      <c r="G50" s="585">
        <v>12.197789546396498</v>
      </c>
      <c r="H50" s="586">
        <v>-19.283276450511945</v>
      </c>
      <c r="I50" s="587">
        <v>-19.701368726669433</v>
      </c>
      <c r="J50" s="588">
        <v>20248</v>
      </c>
      <c r="K50" s="585">
        <f t="shared" si="0"/>
        <v>7.2457627118644119</v>
      </c>
      <c r="L50" s="589">
        <v>44990</v>
      </c>
      <c r="M50" s="587">
        <f t="shared" si="1"/>
        <v>7.2774095092756008</v>
      </c>
    </row>
    <row r="51" spans="1:25" ht="16.8" customHeight="1">
      <c r="A51" s="1007">
        <v>6</v>
      </c>
      <c r="B51" s="1172">
        <v>-3.1705539358600543</v>
      </c>
      <c r="C51" s="595">
        <v>1.2458471760797396</v>
      </c>
      <c r="D51" s="595">
        <v>-1.5643906655142592</v>
      </c>
      <c r="E51" s="595">
        <v>14.246746161639789</v>
      </c>
      <c r="F51" s="596">
        <v>-5.7084866167702693</v>
      </c>
      <c r="G51" s="595">
        <v>14.968746573089152</v>
      </c>
      <c r="H51" s="596">
        <v>3.1612223393045369</v>
      </c>
      <c r="I51" s="597">
        <v>-20.33898305084746</v>
      </c>
      <c r="J51" s="598">
        <v>22458</v>
      </c>
      <c r="K51" s="595">
        <f>(J51/J39-1)*100</f>
        <v>-2.9724358420461394</v>
      </c>
      <c r="L51" s="599">
        <v>47174</v>
      </c>
      <c r="M51" s="597">
        <f t="shared" si="1"/>
        <v>7.3771424669383023</v>
      </c>
    </row>
    <row r="52" spans="1:25" ht="16.8" customHeight="1">
      <c r="A52" s="1006">
        <v>7</v>
      </c>
      <c r="B52" s="1171">
        <v>3.6416605972333649E-2</v>
      </c>
      <c r="C52" s="590">
        <v>3.9320976961718435</v>
      </c>
      <c r="D52" s="590">
        <v>-8.9697169190256716</v>
      </c>
      <c r="E52" s="590">
        <v>10.895226922794921</v>
      </c>
      <c r="F52" s="591">
        <v>-10.461779285155226</v>
      </c>
      <c r="G52" s="590">
        <v>14.293240609030079</v>
      </c>
      <c r="H52" s="591">
        <v>5.2391799544419193</v>
      </c>
      <c r="I52" s="592">
        <v>-20.439526663593057</v>
      </c>
      <c r="J52" s="593">
        <v>21597</v>
      </c>
      <c r="K52" s="590">
        <f t="shared" si="0"/>
        <v>-7.8704888661377037</v>
      </c>
      <c r="L52" s="594">
        <v>47996</v>
      </c>
      <c r="M52" s="592">
        <f t="shared" si="1"/>
        <v>6.8953229398663662</v>
      </c>
    </row>
    <row r="53" spans="1:25" ht="16.8" customHeight="1">
      <c r="A53" s="1007">
        <v>8</v>
      </c>
      <c r="B53" s="1170">
        <v>-7.9417122040072901</v>
      </c>
      <c r="C53" s="585">
        <v>4.0712019739161054</v>
      </c>
      <c r="D53" s="585">
        <v>-2.6806418699564016</v>
      </c>
      <c r="E53" s="585">
        <v>7.0095238095237988</v>
      </c>
      <c r="F53" s="586">
        <v>-17.933474876150036</v>
      </c>
      <c r="G53" s="585">
        <v>13.865349623082924</v>
      </c>
      <c r="H53" s="586">
        <v>7.1337579617834379</v>
      </c>
      <c r="I53" s="587">
        <v>-19.859461268194746</v>
      </c>
      <c r="J53" s="588">
        <v>19658</v>
      </c>
      <c r="K53" s="585">
        <f t="shared" si="0"/>
        <v>-8.0370508982035904</v>
      </c>
      <c r="L53" s="589">
        <v>46642</v>
      </c>
      <c r="M53" s="587">
        <f t="shared" si="1"/>
        <v>5.9780509418100092</v>
      </c>
    </row>
    <row r="54" spans="1:25" ht="16.8" customHeight="1" thickBot="1">
      <c r="A54" s="1007">
        <v>9</v>
      </c>
      <c r="B54" s="1172">
        <v>2.3616734143049989</v>
      </c>
      <c r="C54" s="595">
        <v>5.5236103850845097</v>
      </c>
      <c r="D54" s="595">
        <v>-4.1093620546810321</v>
      </c>
      <c r="E54" s="595">
        <v>11.922735346358792</v>
      </c>
      <c r="F54" s="596">
        <v>-16.838046272493578</v>
      </c>
      <c r="G54" s="595">
        <v>10.931573751753509</v>
      </c>
      <c r="H54" s="596">
        <v>28.000000000000004</v>
      </c>
      <c r="I54" s="597">
        <v>-14.663240961644341</v>
      </c>
      <c r="J54" s="598">
        <v>21359</v>
      </c>
      <c r="K54" s="595">
        <f>(J54/J42-1)*100</f>
        <v>-6.1596590659461326</v>
      </c>
      <c r="L54" s="599">
        <v>47180</v>
      </c>
      <c r="M54" s="597">
        <f t="shared" si="1"/>
        <v>7.356588618108173</v>
      </c>
    </row>
    <row r="55" spans="1:25" ht="14.4">
      <c r="A55" s="2838" t="s">
        <v>392</v>
      </c>
      <c r="B55" s="2840" t="s">
        <v>197</v>
      </c>
      <c r="C55" s="2841"/>
      <c r="D55" s="2841"/>
      <c r="E55" s="2841"/>
      <c r="F55" s="2841"/>
      <c r="G55" s="2841"/>
      <c r="H55" s="2841"/>
      <c r="I55" s="2841"/>
      <c r="J55" s="2841"/>
      <c r="K55" s="2841"/>
      <c r="L55" s="2841"/>
      <c r="M55" s="2842"/>
    </row>
    <row r="56" spans="1:25" s="545" customFormat="1" ht="14.4">
      <c r="A56" s="2839"/>
      <c r="B56" s="2824" t="s">
        <v>206</v>
      </c>
      <c r="C56" s="2824"/>
      <c r="D56" s="2824"/>
      <c r="E56" s="2824"/>
      <c r="F56" s="2824"/>
      <c r="G56" s="2824"/>
      <c r="H56" s="2824"/>
      <c r="I56" s="2824"/>
      <c r="J56" s="2824"/>
      <c r="K56" s="2824"/>
      <c r="L56" s="2824"/>
      <c r="M56" s="2825"/>
      <c r="N56" s="528"/>
      <c r="O56" s="531"/>
      <c r="P56" s="531"/>
      <c r="Q56" s="531"/>
      <c r="R56" s="531"/>
      <c r="S56" s="531"/>
      <c r="T56" s="531"/>
      <c r="U56" s="531"/>
      <c r="V56" s="531"/>
      <c r="W56" s="531"/>
      <c r="X56" s="531"/>
      <c r="Y56" s="544"/>
    </row>
    <row r="57" spans="1:25" ht="15" thickBot="1">
      <c r="A57" s="2607"/>
      <c r="B57" s="2843" t="s">
        <v>207</v>
      </c>
      <c r="C57" s="2843"/>
      <c r="D57" s="2843"/>
      <c r="E57" s="2843"/>
      <c r="F57" s="2843"/>
      <c r="G57" s="2843"/>
      <c r="H57" s="2843"/>
      <c r="I57" s="2843"/>
      <c r="J57" s="2843"/>
      <c r="K57" s="2843"/>
      <c r="L57" s="2843"/>
      <c r="M57" s="2844"/>
      <c r="R57" s="605"/>
      <c r="S57" s="605"/>
    </row>
    <row r="58" spans="1:25" ht="14.4">
      <c r="A58" s="21"/>
      <c r="B58" s="21"/>
      <c r="C58" s="21"/>
      <c r="D58" s="3"/>
      <c r="E58" s="3"/>
      <c r="F58" s="3"/>
      <c r="G58" s="3"/>
      <c r="H58" s="21"/>
      <c r="I58" s="606"/>
      <c r="J58" s="20"/>
      <c r="K58" s="607"/>
      <c r="L58" s="607"/>
      <c r="M58" s="608"/>
    </row>
    <row r="59" spans="1:25" ht="14.4">
      <c r="A59" s="21"/>
      <c r="B59" s="21"/>
      <c r="C59" s="21"/>
      <c r="D59" s="3"/>
      <c r="E59" s="3"/>
      <c r="F59" s="3"/>
      <c r="G59" s="3"/>
      <c r="H59" s="26"/>
      <c r="I59" s="26"/>
      <c r="J59" s="20"/>
      <c r="K59" s="607"/>
      <c r="L59" s="607"/>
      <c r="M59" s="609"/>
    </row>
    <row r="60" spans="1:25" ht="14.4">
      <c r="A60" s="21"/>
      <c r="B60" s="21"/>
      <c r="C60" s="21"/>
      <c r="D60" s="21"/>
      <c r="E60" s="21"/>
      <c r="F60" s="21"/>
      <c r="G60" s="21"/>
      <c r="H60" s="26"/>
      <c r="I60" s="26"/>
      <c r="J60" s="20"/>
      <c r="K60" s="607"/>
      <c r="L60" s="607"/>
      <c r="M60" s="609"/>
    </row>
    <row r="61" spans="1:25" ht="14.4">
      <c r="A61" s="610"/>
      <c r="B61" s="610"/>
      <c r="C61" s="610"/>
      <c r="D61" s="611"/>
      <c r="E61" s="611"/>
      <c r="F61" s="610"/>
      <c r="G61" s="610"/>
      <c r="J61" s="529"/>
      <c r="K61" s="612"/>
      <c r="L61" s="612"/>
      <c r="M61" s="532"/>
    </row>
    <row r="62" spans="1:25" ht="14.4">
      <c r="A62" s="610"/>
      <c r="B62" s="610"/>
      <c r="C62" s="610"/>
      <c r="D62" s="611"/>
      <c r="E62" s="611"/>
      <c r="F62" s="610"/>
      <c r="G62" s="610"/>
      <c r="J62" s="529"/>
      <c r="K62" s="612"/>
      <c r="L62" s="612"/>
      <c r="M62" s="532"/>
    </row>
    <row r="63" spans="1:25" ht="14.4">
      <c r="A63" s="610"/>
      <c r="B63" s="610"/>
      <c r="C63" s="610"/>
      <c r="D63" s="611"/>
      <c r="E63" s="611"/>
      <c r="F63" s="610"/>
      <c r="G63" s="610"/>
      <c r="J63" s="529"/>
      <c r="K63" s="612"/>
      <c r="L63" s="612"/>
      <c r="M63" s="532"/>
    </row>
    <row r="64" spans="1:25" ht="14.4">
      <c r="A64" s="610"/>
      <c r="B64" s="610"/>
      <c r="C64" s="610"/>
      <c r="D64" s="611"/>
      <c r="E64" s="611"/>
      <c r="F64" s="610"/>
      <c r="G64" s="610"/>
      <c r="J64" s="529"/>
      <c r="K64" s="612"/>
      <c r="L64" s="612"/>
      <c r="M64" s="532"/>
    </row>
    <row r="65" spans="1:13" ht="14.4">
      <c r="A65" s="610"/>
      <c r="B65" s="610"/>
      <c r="C65" s="610"/>
      <c r="D65" s="611"/>
      <c r="E65" s="611"/>
      <c r="F65" s="610"/>
      <c r="G65" s="610"/>
      <c r="J65" s="529"/>
      <c r="K65" s="612"/>
      <c r="L65" s="612"/>
      <c r="M65" s="532"/>
    </row>
    <row r="66" spans="1:13" ht="14.4">
      <c r="A66" s="529"/>
      <c r="B66" s="529"/>
      <c r="C66" s="529"/>
      <c r="D66" s="529"/>
      <c r="E66" s="529"/>
      <c r="F66" s="529"/>
      <c r="G66" s="529"/>
      <c r="J66" s="529"/>
      <c r="K66" s="532"/>
      <c r="L66" s="529"/>
      <c r="M66" s="532"/>
    </row>
    <row r="67" spans="1:13" ht="14.4"/>
    <row r="68" spans="1:13" ht="14.4"/>
    <row r="69" spans="1:13" ht="14.4"/>
    <row r="70" spans="1:13" ht="14.4"/>
    <row r="71" spans="1:13" ht="14.4"/>
    <row r="72" spans="1:13" ht="14.4"/>
    <row r="73" spans="1:13" ht="14.4"/>
  </sheetData>
  <mergeCells count="10">
    <mergeCell ref="A55:A57"/>
    <mergeCell ref="B55:M55"/>
    <mergeCell ref="B56:M56"/>
    <mergeCell ref="B57:M57"/>
    <mergeCell ref="B4:I4"/>
    <mergeCell ref="J4:M5"/>
    <mergeCell ref="B5:C5"/>
    <mergeCell ref="D5:E5"/>
    <mergeCell ref="F5:G5"/>
    <mergeCell ref="H5:I5"/>
  </mergeCells>
  <phoneticPr fontId="3"/>
  <printOptions horizontalCentered="1"/>
  <pageMargins left="0.70866141732283472" right="0.70866141732283472" top="0.74803149606299213" bottom="0.74803149606299213" header="0.31496062992125984" footer="0.31496062992125984"/>
  <pageSetup paperSize="9" scale="92" orientation="landscape" errors="dash" r:id="rId1"/>
  <headerFooter scaleWithDoc="0" alignWithMargins="0">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Z75"/>
  <sheetViews>
    <sheetView workbookViewId="0">
      <selection activeCell="G10" sqref="G10"/>
    </sheetView>
  </sheetViews>
  <sheetFormatPr defaultColWidth="9" defaultRowHeight="13.2"/>
  <cols>
    <col min="1" max="1" width="13.21875" style="613" customWidth="1"/>
    <col min="2" max="2" width="12.44140625" style="613" customWidth="1"/>
    <col min="3" max="3" width="9.44140625" style="613" customWidth="1"/>
    <col min="4" max="4" width="12.44140625" style="613" customWidth="1"/>
    <col min="5" max="5" width="9.33203125" style="613" customWidth="1"/>
    <col min="6" max="6" width="12.44140625" style="613" customWidth="1"/>
    <col min="7" max="7" width="9.33203125" style="613" customWidth="1"/>
    <col min="8" max="8" width="12.44140625" style="613" customWidth="1"/>
    <col min="9" max="9" width="9.33203125" style="613" customWidth="1"/>
    <col min="10" max="10" width="12.44140625" style="613" customWidth="1"/>
    <col min="11" max="11" width="9.33203125" style="613" customWidth="1"/>
    <col min="12" max="12" width="12.44140625" style="613" customWidth="1"/>
    <col min="13" max="13" width="9.33203125" style="613" customWidth="1"/>
    <col min="14" max="14" width="12.44140625" style="619" customWidth="1"/>
    <col min="15" max="15" width="12.44140625" style="613" customWidth="1"/>
    <col min="16" max="16" width="9.21875" style="613" customWidth="1"/>
    <col min="17" max="17" width="9.33203125" style="613" customWidth="1"/>
    <col min="18" max="18" width="12.77734375" style="615" bestFit="1" customWidth="1"/>
    <col min="19" max="19" width="9" style="614" customWidth="1"/>
    <col min="20" max="20" width="9.77734375" style="614" bestFit="1" customWidth="1"/>
    <col min="21" max="16384" width="9" style="614"/>
  </cols>
  <sheetData>
    <row r="1" spans="1:26" s="1380" customFormat="1" ht="17.25" customHeight="1">
      <c r="A1" s="1378" t="s">
        <v>208</v>
      </c>
      <c r="B1" s="1379"/>
      <c r="C1" s="1379"/>
      <c r="D1" s="641"/>
      <c r="E1" s="641"/>
      <c r="F1" s="641"/>
      <c r="G1" s="641"/>
      <c r="H1" s="641"/>
      <c r="I1" s="641"/>
      <c r="J1" s="641"/>
      <c r="K1" s="641"/>
      <c r="L1" s="641"/>
      <c r="M1" s="641"/>
      <c r="O1" s="641"/>
      <c r="P1" s="641"/>
      <c r="Q1" s="641"/>
      <c r="R1" s="1381"/>
    </row>
    <row r="2" spans="1:26" s="1380" customFormat="1" ht="17.25" customHeight="1">
      <c r="A2" s="1382" t="s">
        <v>209</v>
      </c>
      <c r="B2" s="1379"/>
      <c r="C2" s="1379"/>
      <c r="D2" s="641"/>
      <c r="E2" s="641"/>
      <c r="F2" s="641"/>
      <c r="G2" s="641"/>
      <c r="H2" s="641"/>
      <c r="I2" s="641"/>
      <c r="J2" s="641"/>
      <c r="K2" s="641"/>
      <c r="L2" s="641"/>
      <c r="M2" s="641"/>
      <c r="O2" s="641"/>
      <c r="P2" s="641"/>
      <c r="Q2" s="641"/>
      <c r="R2" s="1381"/>
    </row>
    <row r="3" spans="1:26" s="1380" customFormat="1" ht="16.8" thickBot="1">
      <c r="A3" s="1378" t="s">
        <v>210</v>
      </c>
      <c r="B3" s="1383"/>
      <c r="C3" s="1383"/>
      <c r="D3" s="641"/>
      <c r="E3" s="641"/>
      <c r="F3" s="641"/>
      <c r="G3" s="641"/>
      <c r="H3" s="641"/>
      <c r="I3" s="641"/>
      <c r="J3" s="641"/>
      <c r="K3" s="641"/>
      <c r="L3" s="641"/>
      <c r="M3" s="641"/>
      <c r="O3" s="641"/>
      <c r="P3" s="641"/>
      <c r="Q3" s="641"/>
      <c r="R3" s="1381"/>
    </row>
    <row r="4" spans="1:26">
      <c r="A4" s="1177"/>
      <c r="B4" s="2592" t="s">
        <v>211</v>
      </c>
      <c r="C4" s="2857"/>
      <c r="D4" s="2857"/>
      <c r="E4" s="2857"/>
      <c r="F4" s="2857"/>
      <c r="G4" s="2857"/>
      <c r="H4" s="2857"/>
      <c r="I4" s="2857"/>
      <c r="J4" s="2857"/>
      <c r="K4" s="2857"/>
      <c r="L4" s="2857"/>
      <c r="M4" s="2857"/>
      <c r="N4" s="1026"/>
      <c r="O4" s="2858" t="s">
        <v>212</v>
      </c>
      <c r="P4" s="2857"/>
      <c r="Q4" s="2594"/>
    </row>
    <row r="5" spans="1:26" ht="13.8" thickBot="1">
      <c r="A5" s="1178"/>
      <c r="B5" s="1027" t="s">
        <v>213</v>
      </c>
      <c r="C5" s="1028" t="s">
        <v>332</v>
      </c>
      <c r="D5" s="1029" t="s">
        <v>214</v>
      </c>
      <c r="E5" s="1028" t="s">
        <v>332</v>
      </c>
      <c r="F5" s="1030" t="s">
        <v>215</v>
      </c>
      <c r="G5" s="1028" t="s">
        <v>332</v>
      </c>
      <c r="H5" s="1030" t="s">
        <v>216</v>
      </c>
      <c r="I5" s="1028" t="s">
        <v>332</v>
      </c>
      <c r="J5" s="1031" t="s">
        <v>217</v>
      </c>
      <c r="K5" s="1028" t="s">
        <v>332</v>
      </c>
      <c r="L5" s="1030" t="s">
        <v>0</v>
      </c>
      <c r="M5" s="1028" t="s">
        <v>332</v>
      </c>
      <c r="N5" s="1032" t="s">
        <v>218</v>
      </c>
      <c r="O5" s="1033" t="s">
        <v>1</v>
      </c>
      <c r="P5" s="1034" t="s">
        <v>35</v>
      </c>
      <c r="Q5" s="1035" t="s">
        <v>332</v>
      </c>
    </row>
    <row r="6" spans="1:26" s="619" customFormat="1" ht="14.4" hidden="1">
      <c r="A6" s="1682" t="s">
        <v>434</v>
      </c>
      <c r="B6" s="616">
        <f>SUM(B12:B23)</f>
        <v>3220465</v>
      </c>
      <c r="C6" s="1803">
        <v>-30.6</v>
      </c>
      <c r="D6" s="1766">
        <f t="shared" ref="D6:J6" si="0">SUM(D12:D23)</f>
        <v>708068</v>
      </c>
      <c r="E6" s="1803">
        <v>-1.4</v>
      </c>
      <c r="F6" s="1766">
        <f t="shared" si="0"/>
        <v>1584546</v>
      </c>
      <c r="G6" s="1803">
        <v>-0.4</v>
      </c>
      <c r="H6" s="1766">
        <f t="shared" si="0"/>
        <v>134806</v>
      </c>
      <c r="I6" s="1803">
        <v>-18.3</v>
      </c>
      <c r="J6" s="1766">
        <f t="shared" si="0"/>
        <v>945306</v>
      </c>
      <c r="K6" s="1803">
        <v>-27.4</v>
      </c>
      <c r="L6" s="1736">
        <f t="shared" ref="L6:L7" si="1">SUM(B6,D6,F6,H6,J6)</f>
        <v>6593191</v>
      </c>
      <c r="M6" s="1039">
        <v>-21.7</v>
      </c>
      <c r="N6" s="1040">
        <v>18064</v>
      </c>
      <c r="O6" s="617">
        <f>SUM(O12:O23)</f>
        <v>3567.9469999999997</v>
      </c>
      <c r="P6" s="1041">
        <v>9.8000000000000007</v>
      </c>
      <c r="Q6" s="1804">
        <v>-53.3</v>
      </c>
      <c r="R6" s="618"/>
      <c r="U6" s="620"/>
      <c r="Z6" s="620"/>
    </row>
    <row r="7" spans="1:26" s="619" customFormat="1" ht="15" hidden="1" customHeight="1">
      <c r="A7" s="2184" t="s">
        <v>440</v>
      </c>
      <c r="B7" s="2085">
        <f>SUM(B24:B35)</f>
        <v>3404849</v>
      </c>
      <c r="C7" s="2408">
        <f t="shared" ref="C7" si="2">(B7/B6-1)*100</f>
        <v>5.7253843777218538</v>
      </c>
      <c r="D7" s="2409">
        <f t="shared" ref="D7:J7" si="3">SUM(D24:D35)</f>
        <v>707164</v>
      </c>
      <c r="E7" s="2408">
        <f t="shared" ref="E7" si="4">(D7/D6-1)*100</f>
        <v>-0.12767135359880166</v>
      </c>
      <c r="F7" s="2409">
        <f t="shared" si="3"/>
        <v>1616605</v>
      </c>
      <c r="G7" s="2408">
        <f t="shared" ref="G7" si="5">(F7/F6-1)*100</f>
        <v>2.023229366645074</v>
      </c>
      <c r="H7" s="2409">
        <f t="shared" si="3"/>
        <v>146803</v>
      </c>
      <c r="I7" s="2408">
        <f t="shared" ref="I7" si="6">(H7/H6-1)*100</f>
        <v>8.8994555138495421</v>
      </c>
      <c r="J7" s="2409">
        <f t="shared" si="3"/>
        <v>1005354</v>
      </c>
      <c r="K7" s="2408">
        <f t="shared" ref="K7" si="7">(J7/J6-1)*100</f>
        <v>6.3522288021021778</v>
      </c>
      <c r="L7" s="2410">
        <f t="shared" si="1"/>
        <v>6880775</v>
      </c>
      <c r="M7" s="2411">
        <f t="shared" ref="M7" si="8">(L7/L6-1)*100</f>
        <v>4.3618332913455626</v>
      </c>
      <c r="N7" s="2087">
        <f>AVERAGE(L7/365)</f>
        <v>18851.438356164384</v>
      </c>
      <c r="O7" s="1857">
        <f>SUM(O24:O35)</f>
        <v>4162.3130000000001</v>
      </c>
      <c r="P7" s="2412">
        <f>O7/365</f>
        <v>11.403597260273973</v>
      </c>
      <c r="Q7" s="2413">
        <f t="shared" ref="Q7" si="9">(O7/O6-1)*100</f>
        <v>16.658487359817855</v>
      </c>
      <c r="R7" s="618"/>
      <c r="U7" s="620"/>
      <c r="Z7" s="620"/>
    </row>
    <row r="8" spans="1:26" s="619" customFormat="1" ht="15" hidden="1" customHeight="1" thickBot="1">
      <c r="A8" s="1906" t="s">
        <v>454</v>
      </c>
      <c r="B8" s="1949">
        <f>SUM(B36:B47)</f>
        <v>4257357</v>
      </c>
      <c r="C8" s="1950">
        <f t="shared" ref="C8" si="10">(B8/B7-1)*100</f>
        <v>25.038056019518052</v>
      </c>
      <c r="D8" s="1951">
        <f>SUM(D36:D47)</f>
        <v>716355</v>
      </c>
      <c r="E8" s="1950">
        <f t="shared" ref="E8" si="11">(D8/D7-1)*100</f>
        <v>1.29969851406464</v>
      </c>
      <c r="F8" s="1951">
        <f>SUM(F36:F47)</f>
        <v>1616313</v>
      </c>
      <c r="G8" s="1950">
        <f t="shared" ref="G8" si="12">(F8/F7-1)*100</f>
        <v>-1.8062544653763002E-2</v>
      </c>
      <c r="H8" s="1951">
        <f>SUM(H36:H47)</f>
        <v>160067</v>
      </c>
      <c r="I8" s="1950">
        <f t="shared" ref="I8" si="13">(H8/H7-1)*100</f>
        <v>9.0352376995020514</v>
      </c>
      <c r="J8" s="1951">
        <f>SUM(J36:J47)</f>
        <v>1263203</v>
      </c>
      <c r="K8" s="1950">
        <f t="shared" ref="K8" si="14">(J8/J7-1)*100</f>
        <v>25.647582841466775</v>
      </c>
      <c r="L8" s="1952">
        <f t="shared" ref="L8" si="15">SUM(B8,D8,F8,H8,J8)</f>
        <v>8013295</v>
      </c>
      <c r="M8" s="1953">
        <f t="shared" ref="M8" si="16">(L8/L7-1)*100</f>
        <v>16.459192460151662</v>
      </c>
      <c r="N8" s="1954">
        <f>AVERAGE(L8/365)</f>
        <v>21954.232876712329</v>
      </c>
      <c r="O8" s="1955">
        <f>SUM(O36:O47)</f>
        <v>5907.2089999999989</v>
      </c>
      <c r="P8" s="1956">
        <f>O8/365</f>
        <v>16.18413424657534</v>
      </c>
      <c r="Q8" s="1957">
        <f t="shared" ref="Q8" si="17">(O8/O7-1)*100</f>
        <v>41.921306734981222</v>
      </c>
      <c r="R8" s="618"/>
      <c r="U8" s="620"/>
      <c r="Z8" s="620"/>
    </row>
    <row r="9" spans="1:26" s="619" customFormat="1" ht="12" hidden="1" customHeight="1" thickTop="1">
      <c r="A9" s="1007" t="s">
        <v>323</v>
      </c>
      <c r="B9" s="631">
        <v>395036</v>
      </c>
      <c r="C9" s="2279">
        <v>1.1996833635196769</v>
      </c>
      <c r="D9" s="633">
        <v>54417</v>
      </c>
      <c r="E9" s="2279">
        <v>-0.88158685634140976</v>
      </c>
      <c r="F9" s="633">
        <v>120939</v>
      </c>
      <c r="G9" s="2279">
        <v>-1.8232739375735663</v>
      </c>
      <c r="H9" s="633">
        <v>11957</v>
      </c>
      <c r="I9" s="2279">
        <v>-4.0138074977924099</v>
      </c>
      <c r="J9" s="633">
        <v>106496</v>
      </c>
      <c r="K9" s="2279">
        <v>4.3229528912747561</v>
      </c>
      <c r="L9" s="2280">
        <f t="shared" ref="L9:L47" si="18">SUM(B9,D9,F9,H9,J9)</f>
        <v>688845</v>
      </c>
      <c r="M9" s="2281">
        <v>0.85888438736769768</v>
      </c>
      <c r="N9" s="2282">
        <v>22220.806451612902</v>
      </c>
      <c r="O9" s="636">
        <v>629.20399999999995</v>
      </c>
      <c r="P9" s="2283">
        <v>20.296903225806449</v>
      </c>
      <c r="Q9" s="637">
        <v>-2.233906843116884</v>
      </c>
      <c r="R9" s="618"/>
      <c r="U9" s="620"/>
      <c r="Z9" s="620"/>
    </row>
    <row r="10" spans="1:26" s="619" customFormat="1" ht="12" hidden="1" customHeight="1">
      <c r="A10" s="1007">
        <v>2</v>
      </c>
      <c r="B10" s="621">
        <v>332749</v>
      </c>
      <c r="C10" s="1043">
        <v>9.5167097823153348</v>
      </c>
      <c r="D10" s="1044">
        <v>55736</v>
      </c>
      <c r="E10" s="1043">
        <v>-0.17909592377677308</v>
      </c>
      <c r="F10" s="1044">
        <v>125618</v>
      </c>
      <c r="G10" s="1043">
        <v>0.65222268517035609</v>
      </c>
      <c r="H10" s="1044">
        <v>12550</v>
      </c>
      <c r="I10" s="1043">
        <v>-4.93864565974852</v>
      </c>
      <c r="J10" s="1044">
        <v>93476</v>
      </c>
      <c r="K10" s="1043">
        <v>14.152429567574831</v>
      </c>
      <c r="L10" s="1045">
        <f t="shared" si="18"/>
        <v>620129</v>
      </c>
      <c r="M10" s="1046">
        <v>6.9994116256558714</v>
      </c>
      <c r="N10" s="622">
        <v>21383.758620689656</v>
      </c>
      <c r="O10" s="623">
        <v>521.80899999999997</v>
      </c>
      <c r="P10" s="1047">
        <v>17.993413793103446</v>
      </c>
      <c r="Q10" s="1048">
        <v>-7.9144879530298029</v>
      </c>
      <c r="R10" s="618"/>
      <c r="U10" s="620"/>
      <c r="Z10" s="620"/>
    </row>
    <row r="11" spans="1:26" s="619" customFormat="1" ht="12" hidden="1" customHeight="1">
      <c r="A11" s="1007">
        <v>3</v>
      </c>
      <c r="B11" s="621">
        <v>326018</v>
      </c>
      <c r="C11" s="1043">
        <v>-19.350186399629919</v>
      </c>
      <c r="D11" s="1044">
        <v>61840</v>
      </c>
      <c r="E11" s="1043">
        <v>-3.522730818434272</v>
      </c>
      <c r="F11" s="1044">
        <v>138354</v>
      </c>
      <c r="G11" s="1043">
        <v>2.7473321958404462E-2</v>
      </c>
      <c r="H11" s="1044">
        <v>11637</v>
      </c>
      <c r="I11" s="1043">
        <v>-19.739292364990689</v>
      </c>
      <c r="J11" s="1044">
        <v>97873</v>
      </c>
      <c r="K11" s="1043">
        <v>-14.014495936745009</v>
      </c>
      <c r="L11" s="1045">
        <f t="shared" si="18"/>
        <v>635722</v>
      </c>
      <c r="M11" s="1046">
        <v>-13.504504222581115</v>
      </c>
      <c r="N11" s="622">
        <v>20507.16129032258</v>
      </c>
      <c r="O11" s="623">
        <v>373.07799999999997</v>
      </c>
      <c r="P11" s="1047">
        <v>12.034774193548387</v>
      </c>
      <c r="Q11" s="1048">
        <v>-47.067319697623212</v>
      </c>
      <c r="R11" s="618"/>
      <c r="U11" s="620"/>
      <c r="Z11" s="620"/>
    </row>
    <row r="12" spans="1:26" s="619" customFormat="1" ht="12" hidden="1" customHeight="1">
      <c r="A12" s="1006" t="s">
        <v>443</v>
      </c>
      <c r="B12" s="616">
        <v>175550</v>
      </c>
      <c r="C12" s="1036">
        <v>-56.177576299195685</v>
      </c>
      <c r="D12" s="1037">
        <v>57702</v>
      </c>
      <c r="E12" s="1036">
        <v>-6.7457495636434111</v>
      </c>
      <c r="F12" s="1037">
        <v>133014</v>
      </c>
      <c r="G12" s="1036">
        <v>-1.9482960702359664</v>
      </c>
      <c r="H12" s="1037">
        <v>10735</v>
      </c>
      <c r="I12" s="1036">
        <v>-23.392564047670017</v>
      </c>
      <c r="J12" s="1037">
        <v>54252</v>
      </c>
      <c r="K12" s="1036">
        <v>-50.688517437897083</v>
      </c>
      <c r="L12" s="1038">
        <f t="shared" si="18"/>
        <v>431253</v>
      </c>
      <c r="M12" s="1039">
        <v>-40.282818603659308</v>
      </c>
      <c r="N12" s="1040">
        <v>14375.1</v>
      </c>
      <c r="O12" s="617">
        <v>162.66200000000001</v>
      </c>
      <c r="P12" s="1041">
        <v>5.4220666666666668</v>
      </c>
      <c r="Q12" s="1042">
        <v>-75.847932637555658</v>
      </c>
      <c r="R12" s="618"/>
      <c r="U12" s="620"/>
      <c r="Z12" s="620"/>
    </row>
    <row r="13" spans="1:26" s="619" customFormat="1" ht="12" hidden="1" customHeight="1">
      <c r="A13" s="1007">
        <v>5</v>
      </c>
      <c r="B13" s="621">
        <v>149940</v>
      </c>
      <c r="C13" s="1043">
        <v>-68.777785875665032</v>
      </c>
      <c r="D13" s="1044">
        <v>53194</v>
      </c>
      <c r="E13" s="1043">
        <v>-10.207457672895458</v>
      </c>
      <c r="F13" s="1044">
        <v>118896</v>
      </c>
      <c r="G13" s="1043">
        <v>-8.6111345974988254</v>
      </c>
      <c r="H13" s="1044">
        <v>9632</v>
      </c>
      <c r="I13" s="1043">
        <v>-33.462282398452615</v>
      </c>
      <c r="J13" s="1044">
        <v>49085</v>
      </c>
      <c r="K13" s="1043">
        <v>-63.702043955393847</v>
      </c>
      <c r="L13" s="1045">
        <f t="shared" si="18"/>
        <v>380747</v>
      </c>
      <c r="M13" s="1046">
        <v>-53.526576416580916</v>
      </c>
      <c r="N13" s="622">
        <v>12282.161290322581</v>
      </c>
      <c r="O13" s="623">
        <v>141.797</v>
      </c>
      <c r="P13" s="1047">
        <v>4.5740967741935483</v>
      </c>
      <c r="Q13" s="1048">
        <v>-79.968808316652101</v>
      </c>
      <c r="R13" s="618"/>
      <c r="U13" s="620"/>
      <c r="Z13" s="620"/>
    </row>
    <row r="14" spans="1:26" s="619" customFormat="1" ht="12" hidden="1" customHeight="1">
      <c r="A14" s="1007">
        <v>6</v>
      </c>
      <c r="B14" s="621">
        <v>247413</v>
      </c>
      <c r="C14" s="1043">
        <v>-24.707855047412696</v>
      </c>
      <c r="D14" s="1044">
        <v>58670</v>
      </c>
      <c r="E14" s="1043">
        <v>9.3832636697088745E-2</v>
      </c>
      <c r="F14" s="1044">
        <v>132287</v>
      </c>
      <c r="G14" s="1043">
        <v>0.68346665245948568</v>
      </c>
      <c r="H14" s="1044">
        <v>10800</v>
      </c>
      <c r="I14" s="1043">
        <v>-24.544120729406838</v>
      </c>
      <c r="J14" s="1044">
        <v>72771</v>
      </c>
      <c r="K14" s="1043">
        <v>-22.946358611634654</v>
      </c>
      <c r="L14" s="1045">
        <f t="shared" si="18"/>
        <v>521941</v>
      </c>
      <c r="M14" s="1046">
        <v>-16.803987484120043</v>
      </c>
      <c r="N14" s="622">
        <v>17398.033333333333</v>
      </c>
      <c r="O14" s="623">
        <v>291.99200000000002</v>
      </c>
      <c r="P14" s="1047">
        <v>9.7330666666666676</v>
      </c>
      <c r="Q14" s="1048">
        <v>-51.643663655905428</v>
      </c>
      <c r="R14" s="618"/>
      <c r="U14" s="620"/>
      <c r="Z14" s="620"/>
    </row>
    <row r="15" spans="1:26" s="619" customFormat="1" ht="12" hidden="1" customHeight="1">
      <c r="A15" s="1006" t="s">
        <v>450</v>
      </c>
      <c r="B15" s="616">
        <v>296278</v>
      </c>
      <c r="C15" s="1036">
        <v>-16.994548072774542</v>
      </c>
      <c r="D15" s="1037">
        <v>60443</v>
      </c>
      <c r="E15" s="1036">
        <v>-2.7888125834311772</v>
      </c>
      <c r="F15" s="1037">
        <v>135128</v>
      </c>
      <c r="G15" s="1036">
        <v>-2.5704253278824418</v>
      </c>
      <c r="H15" s="1037">
        <v>10966</v>
      </c>
      <c r="I15" s="1036">
        <v>-26.239321988296226</v>
      </c>
      <c r="J15" s="1037">
        <v>82425</v>
      </c>
      <c r="K15" s="1036">
        <v>-15.330409146473</v>
      </c>
      <c r="L15" s="1038">
        <f t="shared" si="18"/>
        <v>585240</v>
      </c>
      <c r="M15" s="1039">
        <v>-12.653875085071576</v>
      </c>
      <c r="N15" s="1040">
        <v>18878.709677419356</v>
      </c>
      <c r="O15" s="617">
        <v>332.45600000000002</v>
      </c>
      <c r="P15" s="1041">
        <v>10.724387096774194</v>
      </c>
      <c r="Q15" s="1042">
        <v>-49.304116440601717</v>
      </c>
      <c r="R15" s="618"/>
      <c r="U15" s="620"/>
      <c r="Z15" s="620"/>
    </row>
    <row r="16" spans="1:26" s="619" customFormat="1" ht="12" hidden="1" customHeight="1">
      <c r="A16" s="1007">
        <v>8</v>
      </c>
      <c r="B16" s="621">
        <v>323696</v>
      </c>
      <c r="C16" s="1043">
        <v>-36.291727269327737</v>
      </c>
      <c r="D16" s="1044">
        <v>57420</v>
      </c>
      <c r="E16" s="1043">
        <v>-2.4729940892723734</v>
      </c>
      <c r="F16" s="1044">
        <v>124828</v>
      </c>
      <c r="G16" s="1043">
        <v>-2.195408602993032</v>
      </c>
      <c r="H16" s="1044">
        <v>10021</v>
      </c>
      <c r="I16" s="1043">
        <v>-22.838222838222844</v>
      </c>
      <c r="J16" s="1044">
        <v>94458</v>
      </c>
      <c r="K16" s="1043">
        <v>-29.143037177063647</v>
      </c>
      <c r="L16" s="1045">
        <f t="shared" si="18"/>
        <v>610423</v>
      </c>
      <c r="M16" s="1046">
        <v>-27.407681366929403</v>
      </c>
      <c r="N16" s="622">
        <v>19691.064516129034</v>
      </c>
      <c r="O16" s="623">
        <v>298.053</v>
      </c>
      <c r="P16" s="1047">
        <v>9.6146129032258063</v>
      </c>
      <c r="Q16" s="1048">
        <v>-62.973310740302722</v>
      </c>
      <c r="R16" s="618"/>
      <c r="U16" s="620"/>
      <c r="Z16" s="620"/>
    </row>
    <row r="17" spans="1:26" s="619" customFormat="1" ht="12" hidden="1" customHeight="1">
      <c r="A17" s="1007">
        <v>9</v>
      </c>
      <c r="B17" s="621">
        <v>318829</v>
      </c>
      <c r="C17" s="1043">
        <v>-14.19132410014049</v>
      </c>
      <c r="D17" s="1044">
        <v>60328</v>
      </c>
      <c r="E17" s="1043">
        <v>0.12946058091285462</v>
      </c>
      <c r="F17" s="1044">
        <v>133950</v>
      </c>
      <c r="G17" s="1043">
        <v>0.83255547860647816</v>
      </c>
      <c r="H17" s="1044">
        <v>11503</v>
      </c>
      <c r="I17" s="1043">
        <v>-18.792799152841511</v>
      </c>
      <c r="J17" s="1044">
        <v>91771</v>
      </c>
      <c r="K17" s="1043">
        <v>-14.522694037983285</v>
      </c>
      <c r="L17" s="1045">
        <f t="shared" si="18"/>
        <v>616381</v>
      </c>
      <c r="M17" s="1046">
        <v>-10.172112273747413</v>
      </c>
      <c r="N17" s="622">
        <v>20546.033333333333</v>
      </c>
      <c r="O17" s="623">
        <v>327.21199999999999</v>
      </c>
      <c r="P17" s="1047">
        <v>10.907066666666667</v>
      </c>
      <c r="Q17" s="1048">
        <v>-48.230045091369355</v>
      </c>
      <c r="R17" s="618"/>
      <c r="U17" s="620"/>
      <c r="Z17" s="620"/>
    </row>
    <row r="18" spans="1:26" s="619" customFormat="1" ht="12" hidden="1" customHeight="1">
      <c r="A18" s="1006" t="s">
        <v>451</v>
      </c>
      <c r="B18" s="616">
        <v>316233</v>
      </c>
      <c r="C18" s="1036">
        <v>-14.345496700939343</v>
      </c>
      <c r="D18" s="1037">
        <v>64466</v>
      </c>
      <c r="E18" s="1036">
        <v>4.0327916471670333</v>
      </c>
      <c r="F18" s="1037">
        <v>141649</v>
      </c>
      <c r="G18" s="1036">
        <v>3.1134437876714216</v>
      </c>
      <c r="H18" s="1037">
        <v>12888</v>
      </c>
      <c r="I18" s="1036">
        <v>-14.688554974515123</v>
      </c>
      <c r="J18" s="1037">
        <v>93627</v>
      </c>
      <c r="K18" s="1036">
        <v>-14.470114281016199</v>
      </c>
      <c r="L18" s="1038">
        <f t="shared" si="18"/>
        <v>628863</v>
      </c>
      <c r="M18" s="1039">
        <v>-9.2692491368601466</v>
      </c>
      <c r="N18" s="1040">
        <v>20285.903225806451</v>
      </c>
      <c r="O18" s="617">
        <v>393.29599999999999</v>
      </c>
      <c r="P18" s="1041">
        <v>12.686967741935483</v>
      </c>
      <c r="Q18" s="1042">
        <v>-41.316884585715073</v>
      </c>
      <c r="R18" s="618"/>
      <c r="U18" s="620"/>
      <c r="Z18" s="620"/>
    </row>
    <row r="19" spans="1:26" s="619" customFormat="1" ht="12" hidden="1" customHeight="1">
      <c r="A19" s="1007">
        <v>11</v>
      </c>
      <c r="B19" s="621">
        <v>327465</v>
      </c>
      <c r="C19" s="1043">
        <v>-16.849701515655514</v>
      </c>
      <c r="D19" s="1044">
        <v>60267</v>
      </c>
      <c r="E19" s="1043">
        <v>-1.8292881576804088</v>
      </c>
      <c r="F19" s="1044">
        <v>133481</v>
      </c>
      <c r="G19" s="1043">
        <v>-0.64755751724959731</v>
      </c>
      <c r="H19" s="1044">
        <v>13142</v>
      </c>
      <c r="I19" s="1043">
        <v>-15.788799179802638</v>
      </c>
      <c r="J19" s="1044">
        <v>95751</v>
      </c>
      <c r="K19" s="1043">
        <v>-15.521029088695371</v>
      </c>
      <c r="L19" s="1045">
        <f t="shared" si="18"/>
        <v>630106</v>
      </c>
      <c r="M19" s="1046">
        <v>-12.304161511343569</v>
      </c>
      <c r="N19" s="622">
        <v>21003.533333333333</v>
      </c>
      <c r="O19" s="623">
        <v>403.14100000000002</v>
      </c>
      <c r="P19" s="1047">
        <v>13.438033333333333</v>
      </c>
      <c r="Q19" s="1048">
        <v>-42.281943573488192</v>
      </c>
      <c r="R19" s="618"/>
      <c r="U19" s="620"/>
      <c r="Z19" s="620"/>
    </row>
    <row r="20" spans="1:26" s="619" customFormat="1" ht="12" hidden="1" customHeight="1">
      <c r="A20" s="1007">
        <v>12</v>
      </c>
      <c r="B20" s="621">
        <v>278837</v>
      </c>
      <c r="C20" s="1043">
        <v>-26.349918250804947</v>
      </c>
      <c r="D20" s="1044">
        <v>62177</v>
      </c>
      <c r="E20" s="1043">
        <v>1.0006335179740367</v>
      </c>
      <c r="F20" s="1044">
        <v>142092</v>
      </c>
      <c r="G20" s="1043">
        <v>2.5083865382534265</v>
      </c>
      <c r="H20" s="1044">
        <v>12616</v>
      </c>
      <c r="I20" s="1043">
        <v>-5.3421368547418968</v>
      </c>
      <c r="J20" s="1044">
        <v>80665</v>
      </c>
      <c r="K20" s="1043">
        <v>-22.662077429004235</v>
      </c>
      <c r="L20" s="1045">
        <f t="shared" si="18"/>
        <v>576387</v>
      </c>
      <c r="M20" s="1046">
        <v>-17.233699452759399</v>
      </c>
      <c r="N20" s="622">
        <v>18593.129032258064</v>
      </c>
      <c r="O20" s="623">
        <v>331.00599999999997</v>
      </c>
      <c r="P20" s="1047">
        <v>10.677612903225805</v>
      </c>
      <c r="Q20" s="1048">
        <v>-50.512803645540558</v>
      </c>
      <c r="R20" s="618"/>
      <c r="U20" s="620"/>
      <c r="Z20" s="620"/>
    </row>
    <row r="21" spans="1:26" s="619" customFormat="1" ht="12" hidden="1" customHeight="1">
      <c r="A21" s="1006" t="s">
        <v>324</v>
      </c>
      <c r="B21" s="616">
        <v>233139</v>
      </c>
      <c r="C21" s="1036">
        <f t="shared" ref="C21:C53" si="19">(B21/B9-1)*100</f>
        <v>-40.982847132919531</v>
      </c>
      <c r="D21" s="1037">
        <v>53777</v>
      </c>
      <c r="E21" s="1036">
        <f t="shared" ref="E21:E53" si="20">(D21/D9-1)*100</f>
        <v>-1.1761030560302865</v>
      </c>
      <c r="F21" s="1037">
        <v>121364</v>
      </c>
      <c r="G21" s="1036">
        <f t="shared" ref="G21:G53" si="21">(F21/F9-1)*100</f>
        <v>0.35141682997212875</v>
      </c>
      <c r="H21" s="1037">
        <v>9803</v>
      </c>
      <c r="I21" s="1036">
        <f t="shared" ref="I21:I53" si="22">(H21/H9-1)*100</f>
        <v>-18.014552145186926</v>
      </c>
      <c r="J21" s="1037">
        <v>67320</v>
      </c>
      <c r="K21" s="1036">
        <f t="shared" ref="K21:K53" si="23">(J21/J9-1)*100</f>
        <v>-36.786358173076927</v>
      </c>
      <c r="L21" s="1038">
        <f t="shared" si="18"/>
        <v>485403</v>
      </c>
      <c r="M21" s="1039">
        <f t="shared" ref="M21:M53" si="24">(L21/L9-1)*100</f>
        <v>-29.533784813709907</v>
      </c>
      <c r="N21" s="1040">
        <v>15658.161290322581</v>
      </c>
      <c r="O21" s="617">
        <v>246.01400000000001</v>
      </c>
      <c r="P21" s="1041">
        <v>7.9359354838709679</v>
      </c>
      <c r="Q21" s="1042">
        <f>(O21/O9-1)*100</f>
        <v>-60.900757147125574</v>
      </c>
      <c r="R21" s="618"/>
      <c r="U21" s="620"/>
      <c r="Z21" s="620"/>
    </row>
    <row r="22" spans="1:26" s="619" customFormat="1" ht="12" hidden="1" customHeight="1">
      <c r="A22" s="1007">
        <v>2</v>
      </c>
      <c r="B22" s="621">
        <v>233284</v>
      </c>
      <c r="C22" s="1043">
        <f t="shared" si="19"/>
        <v>-29.891900501579272</v>
      </c>
      <c r="D22" s="1044">
        <v>54666</v>
      </c>
      <c r="E22" s="1043">
        <f t="shared" si="20"/>
        <v>-1.9197646045643779</v>
      </c>
      <c r="F22" s="1044">
        <v>123154</v>
      </c>
      <c r="G22" s="1043">
        <f t="shared" si="21"/>
        <v>-1.961502332468279</v>
      </c>
      <c r="H22" s="1044">
        <v>10177</v>
      </c>
      <c r="I22" s="1043">
        <f t="shared" si="22"/>
        <v>-18.908366533864541</v>
      </c>
      <c r="J22" s="1044">
        <v>68950</v>
      </c>
      <c r="K22" s="1043">
        <f t="shared" si="23"/>
        <v>-26.237750866532583</v>
      </c>
      <c r="L22" s="1045">
        <f t="shared" si="18"/>
        <v>490231</v>
      </c>
      <c r="M22" s="1046">
        <f t="shared" si="24"/>
        <v>-20.946932009307741</v>
      </c>
      <c r="N22" s="622">
        <v>17508.25</v>
      </c>
      <c r="O22" s="623">
        <v>254.34299999999999</v>
      </c>
      <c r="P22" s="1047">
        <v>9.083678571428571</v>
      </c>
      <c r="Q22" s="1048">
        <f>(O22/O10-1)*100</f>
        <v>-51.257452439494145</v>
      </c>
      <c r="R22" s="618"/>
      <c r="U22" s="620"/>
      <c r="Z22" s="620"/>
    </row>
    <row r="23" spans="1:26" s="619" customFormat="1" ht="12" hidden="1" customHeight="1">
      <c r="A23" s="1007">
        <v>3</v>
      </c>
      <c r="B23" s="624">
        <v>319801</v>
      </c>
      <c r="C23" s="625">
        <f t="shared" si="19"/>
        <v>-1.9069499230103815</v>
      </c>
      <c r="D23" s="626">
        <v>64958</v>
      </c>
      <c r="E23" s="625">
        <f t="shared" si="20"/>
        <v>5.0420439844760745</v>
      </c>
      <c r="F23" s="626">
        <v>144703</v>
      </c>
      <c r="G23" s="625">
        <f t="shared" si="21"/>
        <v>4.5889529757000114</v>
      </c>
      <c r="H23" s="626">
        <v>12523</v>
      </c>
      <c r="I23" s="625">
        <f t="shared" si="22"/>
        <v>7.6136461287273249</v>
      </c>
      <c r="J23" s="626">
        <v>94231</v>
      </c>
      <c r="K23" s="625">
        <f t="shared" si="23"/>
        <v>-3.72114883573611</v>
      </c>
      <c r="L23" s="1049">
        <f t="shared" si="18"/>
        <v>636216</v>
      </c>
      <c r="M23" s="627">
        <f t="shared" si="24"/>
        <v>7.7706922208142792E-2</v>
      </c>
      <c r="N23" s="628">
        <v>20523.096774193549</v>
      </c>
      <c r="O23" s="629">
        <v>385.97500000000002</v>
      </c>
      <c r="P23" s="630">
        <v>12.450806451612904</v>
      </c>
      <c r="Q23" s="1050">
        <f>(O23/O11-1)*100</f>
        <v>3.4569178563196079</v>
      </c>
      <c r="R23" s="618"/>
      <c r="U23" s="620"/>
      <c r="Z23" s="620"/>
    </row>
    <row r="24" spans="1:26" s="619" customFormat="1" ht="12" hidden="1" customHeight="1">
      <c r="A24" s="1006">
        <v>4</v>
      </c>
      <c r="B24" s="631">
        <v>259904</v>
      </c>
      <c r="C24" s="632">
        <f t="shared" si="19"/>
        <v>48.051267445172321</v>
      </c>
      <c r="D24" s="633">
        <v>60017</v>
      </c>
      <c r="E24" s="632">
        <f t="shared" si="20"/>
        <v>4.0119926519011528</v>
      </c>
      <c r="F24" s="633">
        <v>136686</v>
      </c>
      <c r="G24" s="632">
        <f t="shared" si="21"/>
        <v>2.760611664937529</v>
      </c>
      <c r="H24" s="633">
        <v>11408</v>
      </c>
      <c r="I24" s="632">
        <f t="shared" si="22"/>
        <v>6.2692128551467219</v>
      </c>
      <c r="J24" s="633">
        <v>77750</v>
      </c>
      <c r="K24" s="632">
        <f t="shared" si="23"/>
        <v>43.3126889331269</v>
      </c>
      <c r="L24" s="634">
        <f t="shared" si="18"/>
        <v>545765</v>
      </c>
      <c r="M24" s="635">
        <f t="shared" si="24"/>
        <v>26.5533225276114</v>
      </c>
      <c r="N24" s="1040">
        <v>18192.166666666668</v>
      </c>
      <c r="O24" s="636">
        <v>325.19099999999997</v>
      </c>
      <c r="P24" s="1041">
        <v>10.839699999999999</v>
      </c>
      <c r="Q24" s="637">
        <f t="shared" ref="Q24:Q53" si="25">(O24/O12-1)*100</f>
        <v>99.918235359211096</v>
      </c>
      <c r="R24" s="618"/>
      <c r="U24" s="620"/>
      <c r="Z24" s="620"/>
    </row>
    <row r="25" spans="1:26" s="619" customFormat="1" ht="12" hidden="1" customHeight="1">
      <c r="A25" s="1007">
        <v>5</v>
      </c>
      <c r="B25" s="621">
        <v>230244</v>
      </c>
      <c r="C25" s="1043">
        <f t="shared" si="19"/>
        <v>53.557422969187684</v>
      </c>
      <c r="D25" s="1044">
        <v>54953</v>
      </c>
      <c r="E25" s="1043">
        <f t="shared" si="20"/>
        <v>3.3067639207429389</v>
      </c>
      <c r="F25" s="1044">
        <v>124767</v>
      </c>
      <c r="G25" s="1043">
        <f t="shared" si="21"/>
        <v>4.937928946306025</v>
      </c>
      <c r="H25" s="1044">
        <v>10289</v>
      </c>
      <c r="I25" s="1043">
        <f t="shared" si="22"/>
        <v>6.8210132890365482</v>
      </c>
      <c r="J25" s="1044">
        <v>72736</v>
      </c>
      <c r="K25" s="1043">
        <f t="shared" si="23"/>
        <v>48.183762860344295</v>
      </c>
      <c r="L25" s="1045">
        <f t="shared" si="18"/>
        <v>492989</v>
      </c>
      <c r="M25" s="1046">
        <f t="shared" si="24"/>
        <v>29.479418091278454</v>
      </c>
      <c r="N25" s="622">
        <v>15902.870967741936</v>
      </c>
      <c r="O25" s="623">
        <v>237.941</v>
      </c>
      <c r="P25" s="1047">
        <v>7.6755161290322578</v>
      </c>
      <c r="Q25" s="1048">
        <f t="shared" si="25"/>
        <v>67.803973285753585</v>
      </c>
      <c r="R25" s="618"/>
      <c r="U25" s="620"/>
      <c r="Z25" s="620"/>
    </row>
    <row r="26" spans="1:26" s="619" customFormat="1" ht="12" hidden="1" customHeight="1">
      <c r="A26" s="1007">
        <v>6</v>
      </c>
      <c r="B26" s="621">
        <v>216623</v>
      </c>
      <c r="C26" s="1043">
        <f t="shared" si="19"/>
        <v>-12.444778568628168</v>
      </c>
      <c r="D26" s="1044">
        <v>58659</v>
      </c>
      <c r="E26" s="1043">
        <f t="shared" si="20"/>
        <v>-1.8748934719614585E-2</v>
      </c>
      <c r="F26" s="1044">
        <v>136442</v>
      </c>
      <c r="G26" s="1043">
        <f t="shared" si="21"/>
        <v>3.1408981986136286</v>
      </c>
      <c r="H26" s="1044">
        <v>11653</v>
      </c>
      <c r="I26" s="1043">
        <f t="shared" si="22"/>
        <v>7.8981481481481541</v>
      </c>
      <c r="J26" s="1044">
        <v>64779</v>
      </c>
      <c r="K26" s="1043">
        <f t="shared" si="23"/>
        <v>-10.982396833903618</v>
      </c>
      <c r="L26" s="1045">
        <f t="shared" si="18"/>
        <v>488156</v>
      </c>
      <c r="M26" s="1046">
        <f t="shared" si="24"/>
        <v>-6.4729538396102289</v>
      </c>
      <c r="N26" s="628">
        <v>16271.866666666667</v>
      </c>
      <c r="O26" s="623">
        <v>280.84300000000002</v>
      </c>
      <c r="P26" s="630">
        <v>9.3614333333333342</v>
      </c>
      <c r="Q26" s="1048">
        <f t="shared" si="25"/>
        <v>-3.8182552946656068</v>
      </c>
      <c r="R26" s="618"/>
      <c r="U26" s="620"/>
      <c r="Z26" s="620"/>
    </row>
    <row r="27" spans="1:26" s="619" customFormat="1" ht="12" hidden="1" customHeight="1">
      <c r="A27" s="1006">
        <v>7</v>
      </c>
      <c r="B27" s="616">
        <v>311956</v>
      </c>
      <c r="C27" s="1036">
        <f t="shared" si="19"/>
        <v>5.2916517594961521</v>
      </c>
      <c r="D27" s="1037">
        <v>60414</v>
      </c>
      <c r="E27" s="1036">
        <f t="shared" si="20"/>
        <v>-4.7979087735550152E-2</v>
      </c>
      <c r="F27" s="1037">
        <v>135945</v>
      </c>
      <c r="G27" s="1036">
        <f t="shared" si="21"/>
        <v>0.60461192350955706</v>
      </c>
      <c r="H27" s="1037">
        <v>11835</v>
      </c>
      <c r="I27" s="1036">
        <f t="shared" si="22"/>
        <v>7.9244938902060857</v>
      </c>
      <c r="J27" s="1037">
        <v>90971</v>
      </c>
      <c r="K27" s="1036">
        <f t="shared" si="23"/>
        <v>10.368213527449189</v>
      </c>
      <c r="L27" s="1038">
        <f t="shared" si="18"/>
        <v>611121</v>
      </c>
      <c r="M27" s="1039">
        <f t="shared" si="24"/>
        <v>4.4222882919827677</v>
      </c>
      <c r="N27" s="1040">
        <v>19713.580645161292</v>
      </c>
      <c r="O27" s="617">
        <v>367.077</v>
      </c>
      <c r="P27" s="1041">
        <v>11.841193548387096</v>
      </c>
      <c r="Q27" s="1042">
        <f t="shared" si="25"/>
        <v>10.41370888177684</v>
      </c>
      <c r="R27" s="618"/>
      <c r="U27" s="620"/>
      <c r="Z27" s="620"/>
    </row>
    <row r="28" spans="1:26" s="619" customFormat="1" ht="12" hidden="1" customHeight="1">
      <c r="A28" s="1007">
        <v>8</v>
      </c>
      <c r="B28" s="621">
        <v>292019</v>
      </c>
      <c r="C28" s="1043">
        <f t="shared" si="19"/>
        <v>-9.786033809500271</v>
      </c>
      <c r="D28" s="1044">
        <v>56734</v>
      </c>
      <c r="E28" s="1043">
        <f t="shared" si="20"/>
        <v>-1.1947056774643028</v>
      </c>
      <c r="F28" s="1044">
        <v>127530</v>
      </c>
      <c r="G28" s="1043">
        <f t="shared" si="21"/>
        <v>2.1645784599608975</v>
      </c>
      <c r="H28" s="1044">
        <v>10930</v>
      </c>
      <c r="I28" s="1043">
        <f t="shared" si="22"/>
        <v>9.0709510028939242</v>
      </c>
      <c r="J28" s="1044">
        <v>83457</v>
      </c>
      <c r="K28" s="1043">
        <f t="shared" si="23"/>
        <v>-11.646446039509629</v>
      </c>
      <c r="L28" s="1045">
        <f t="shared" si="18"/>
        <v>570670</v>
      </c>
      <c r="M28" s="1046">
        <f t="shared" si="24"/>
        <v>-6.5123692914585423</v>
      </c>
      <c r="N28" s="622">
        <v>18408.709677419356</v>
      </c>
      <c r="O28" s="638">
        <v>310.01900000000001</v>
      </c>
      <c r="P28" s="1047">
        <v>10.000612903225807</v>
      </c>
      <c r="Q28" s="1048">
        <f t="shared" si="25"/>
        <v>4.014722213834454</v>
      </c>
      <c r="R28" s="618"/>
      <c r="U28" s="620"/>
      <c r="Z28" s="620"/>
    </row>
    <row r="29" spans="1:26" s="619" customFormat="1" ht="12" hidden="1" customHeight="1">
      <c r="A29" s="1007">
        <v>9</v>
      </c>
      <c r="B29" s="621">
        <v>238678</v>
      </c>
      <c r="C29" s="1043">
        <f t="shared" si="19"/>
        <v>-25.139181191171446</v>
      </c>
      <c r="D29" s="1044">
        <v>58940</v>
      </c>
      <c r="E29" s="1043">
        <f t="shared" si="20"/>
        <v>-2.3007558679220219</v>
      </c>
      <c r="F29" s="1044">
        <v>134623</v>
      </c>
      <c r="G29" s="1043">
        <f t="shared" si="21"/>
        <v>0.50242627846210919</v>
      </c>
      <c r="H29" s="1044">
        <v>12094</v>
      </c>
      <c r="I29" s="1043">
        <f t="shared" si="22"/>
        <v>5.1377901417021699</v>
      </c>
      <c r="J29" s="1044">
        <v>74971</v>
      </c>
      <c r="K29" s="1043">
        <f t="shared" si="23"/>
        <v>-18.306436673894801</v>
      </c>
      <c r="L29" s="1045">
        <f t="shared" si="18"/>
        <v>519306</v>
      </c>
      <c r="M29" s="1046">
        <f t="shared" si="24"/>
        <v>-15.749187596632597</v>
      </c>
      <c r="N29" s="628">
        <v>17310.2</v>
      </c>
      <c r="O29" s="623">
        <v>268.80399999999997</v>
      </c>
      <c r="P29" s="630">
        <v>8.9601333333333333</v>
      </c>
      <c r="Q29" s="1048">
        <f t="shared" si="25"/>
        <v>-17.850201092869455</v>
      </c>
      <c r="R29" s="618"/>
      <c r="U29" s="620"/>
      <c r="Z29" s="620"/>
    </row>
    <row r="30" spans="1:26" s="619" customFormat="1" ht="19.8" customHeight="1">
      <c r="A30" s="1006">
        <v>10</v>
      </c>
      <c r="B30" s="616">
        <v>315605</v>
      </c>
      <c r="C30" s="1036">
        <f t="shared" si="19"/>
        <v>-0.19858775017155272</v>
      </c>
      <c r="D30" s="1037">
        <v>61587</v>
      </c>
      <c r="E30" s="1036">
        <f t="shared" si="20"/>
        <v>-4.4659200198554299</v>
      </c>
      <c r="F30" s="1037">
        <v>139095</v>
      </c>
      <c r="G30" s="1036">
        <f t="shared" si="21"/>
        <v>-1.80304838015094</v>
      </c>
      <c r="H30" s="1037">
        <v>13842</v>
      </c>
      <c r="I30" s="1036">
        <f t="shared" si="22"/>
        <v>7.4022346368715075</v>
      </c>
      <c r="J30" s="1037">
        <v>95901</v>
      </c>
      <c r="K30" s="1036">
        <f t="shared" si="23"/>
        <v>2.4287865679771814</v>
      </c>
      <c r="L30" s="1038">
        <f t="shared" si="18"/>
        <v>626030</v>
      </c>
      <c r="M30" s="1039">
        <f t="shared" si="24"/>
        <v>-0.45049557693805919</v>
      </c>
      <c r="N30" s="1040">
        <v>20194.516129032258</v>
      </c>
      <c r="O30" s="617">
        <v>403.68299999999999</v>
      </c>
      <c r="P30" s="1041">
        <v>13.022032258064517</v>
      </c>
      <c r="Q30" s="1042">
        <f t="shared" si="25"/>
        <v>2.6410133843212336</v>
      </c>
      <c r="R30" s="618"/>
      <c r="U30" s="620"/>
      <c r="Z30" s="620"/>
    </row>
    <row r="31" spans="1:26" s="619" customFormat="1" ht="19.8" customHeight="1">
      <c r="A31" s="1007">
        <v>11</v>
      </c>
      <c r="B31" s="621">
        <v>345333</v>
      </c>
      <c r="C31" s="1043">
        <f t="shared" si="19"/>
        <v>5.4564609958316135</v>
      </c>
      <c r="D31" s="1044">
        <v>61304</v>
      </c>
      <c r="E31" s="1043">
        <f t="shared" si="20"/>
        <v>1.7206763236929046</v>
      </c>
      <c r="F31" s="1044">
        <v>142753</v>
      </c>
      <c r="G31" s="1043">
        <f t="shared" si="21"/>
        <v>6.9463069650362197</v>
      </c>
      <c r="H31" s="1044">
        <v>14857</v>
      </c>
      <c r="I31" s="1043">
        <f t="shared" si="22"/>
        <v>13.049764115050987</v>
      </c>
      <c r="J31" s="1044">
        <v>101872</v>
      </c>
      <c r="K31" s="1043">
        <f t="shared" si="23"/>
        <v>6.3926225313573726</v>
      </c>
      <c r="L31" s="1045">
        <f t="shared" si="18"/>
        <v>666119</v>
      </c>
      <c r="M31" s="1046">
        <f t="shared" si="24"/>
        <v>5.7153875697104839</v>
      </c>
      <c r="N31" s="622">
        <v>22203.966666666667</v>
      </c>
      <c r="O31" s="623">
        <v>457.96600000000001</v>
      </c>
      <c r="P31" s="1047">
        <v>15.265533333333334</v>
      </c>
      <c r="Q31" s="1048">
        <f t="shared" si="25"/>
        <v>13.599460238477356</v>
      </c>
      <c r="R31" s="618"/>
      <c r="U31" s="620"/>
      <c r="Z31" s="620"/>
    </row>
    <row r="32" spans="1:26" s="619" customFormat="1" ht="19.8" customHeight="1">
      <c r="A32" s="1007">
        <v>12</v>
      </c>
      <c r="B32" s="1727">
        <v>356596</v>
      </c>
      <c r="C32" s="1728">
        <f t="shared" si="19"/>
        <v>27.886901666565045</v>
      </c>
      <c r="D32" s="1729">
        <v>61514</v>
      </c>
      <c r="E32" s="1728">
        <f t="shared" si="20"/>
        <v>-1.0663106936648625</v>
      </c>
      <c r="F32" s="1729">
        <v>144883</v>
      </c>
      <c r="G32" s="1728">
        <f t="shared" si="21"/>
        <v>1.964220364271041</v>
      </c>
      <c r="H32" s="1729">
        <v>14250</v>
      </c>
      <c r="I32" s="1728">
        <f t="shared" si="22"/>
        <v>12.951807228915669</v>
      </c>
      <c r="J32" s="1729">
        <v>99632</v>
      </c>
      <c r="K32" s="1728">
        <f t="shared" si="23"/>
        <v>23.513295729250604</v>
      </c>
      <c r="L32" s="1730">
        <f t="shared" si="18"/>
        <v>676875</v>
      </c>
      <c r="M32" s="1731">
        <f t="shared" si="24"/>
        <v>17.434119784103387</v>
      </c>
      <c r="N32" s="1732">
        <v>21834.677419354837</v>
      </c>
      <c r="O32" s="1733">
        <v>495.21</v>
      </c>
      <c r="P32" s="1734">
        <v>15.974516129032258</v>
      </c>
      <c r="Q32" s="1735">
        <f t="shared" si="25"/>
        <v>49.607559983806951</v>
      </c>
      <c r="R32" s="618"/>
      <c r="U32" s="620"/>
      <c r="Z32" s="620"/>
    </row>
    <row r="33" spans="1:26" s="619" customFormat="1" ht="19.8" customHeight="1">
      <c r="A33" s="1006" t="s">
        <v>445</v>
      </c>
      <c r="B33" s="1830">
        <v>306559</v>
      </c>
      <c r="C33" s="1036">
        <f t="shared" si="19"/>
        <v>31.49194257503034</v>
      </c>
      <c r="D33" s="1736">
        <v>54990</v>
      </c>
      <c r="E33" s="1036">
        <f t="shared" si="20"/>
        <v>2.2556111348717822</v>
      </c>
      <c r="F33" s="1736">
        <v>124225</v>
      </c>
      <c r="G33" s="1036">
        <f t="shared" si="21"/>
        <v>2.3573712138690306</v>
      </c>
      <c r="H33" s="1736">
        <v>11504</v>
      </c>
      <c r="I33" s="1036">
        <f t="shared" si="22"/>
        <v>17.35183107212077</v>
      </c>
      <c r="J33" s="1736">
        <v>85114</v>
      </c>
      <c r="K33" s="1036">
        <f t="shared" si="23"/>
        <v>26.431966726084365</v>
      </c>
      <c r="L33" s="1038">
        <f>SUM(B33,D33,F33,H33,J33)</f>
        <v>582392</v>
      </c>
      <c r="M33" s="1039">
        <f t="shared" si="24"/>
        <v>19.981129082432524</v>
      </c>
      <c r="N33" s="1040">
        <v>18786.83870967742</v>
      </c>
      <c r="O33" s="1831">
        <v>369.37</v>
      </c>
      <c r="P33" s="1832">
        <v>11.915161290322581</v>
      </c>
      <c r="Q33" s="1042">
        <f t="shared" si="25"/>
        <v>50.141861845260834</v>
      </c>
      <c r="R33" s="618"/>
      <c r="U33" s="620"/>
      <c r="Z33" s="620"/>
    </row>
    <row r="34" spans="1:26" s="619" customFormat="1" ht="19.8" customHeight="1">
      <c r="A34" s="1007">
        <v>2</v>
      </c>
      <c r="B34" s="1727">
        <v>205426</v>
      </c>
      <c r="C34" s="1043">
        <f t="shared" si="19"/>
        <v>-11.941667666878143</v>
      </c>
      <c r="D34" s="1729">
        <v>53840</v>
      </c>
      <c r="E34" s="1043">
        <f t="shared" si="20"/>
        <v>-1.5109940365126362</v>
      </c>
      <c r="F34" s="1729">
        <v>124464</v>
      </c>
      <c r="G34" s="1043">
        <f t="shared" si="21"/>
        <v>1.0637088523312244</v>
      </c>
      <c r="H34" s="1729">
        <v>11131</v>
      </c>
      <c r="I34" s="1043">
        <f t="shared" si="22"/>
        <v>9.3740788051488657</v>
      </c>
      <c r="J34" s="1729">
        <v>61365</v>
      </c>
      <c r="K34" s="1043">
        <f t="shared" si="23"/>
        <v>-11.000725163161707</v>
      </c>
      <c r="L34" s="1045">
        <f t="shared" si="18"/>
        <v>456226</v>
      </c>
      <c r="M34" s="1046">
        <f t="shared" si="24"/>
        <v>-6.9365258418990212</v>
      </c>
      <c r="N34" s="1732">
        <v>16293.785714285714</v>
      </c>
      <c r="O34" s="1733">
        <v>245.495</v>
      </c>
      <c r="P34" s="1734">
        <v>8.7676785714285721</v>
      </c>
      <c r="Q34" s="1048">
        <f t="shared" si="25"/>
        <v>-3.4787668620720802</v>
      </c>
      <c r="R34" s="618"/>
      <c r="U34" s="620"/>
      <c r="Z34" s="620"/>
    </row>
    <row r="35" spans="1:26" s="619" customFormat="1" ht="19.8" customHeight="1">
      <c r="A35" s="1007">
        <v>3</v>
      </c>
      <c r="B35" s="1854">
        <v>325906</v>
      </c>
      <c r="C35" s="1728">
        <f t="shared" si="19"/>
        <v>1.9089996591630465</v>
      </c>
      <c r="D35" s="1729">
        <v>64212</v>
      </c>
      <c r="E35" s="1728">
        <f t="shared" si="20"/>
        <v>-1.1484343729794677</v>
      </c>
      <c r="F35" s="1729">
        <v>145192</v>
      </c>
      <c r="G35" s="1728">
        <f t="shared" si="21"/>
        <v>0.33793356046523115</v>
      </c>
      <c r="H35" s="1729">
        <v>13010</v>
      </c>
      <c r="I35" s="1728">
        <f t="shared" si="22"/>
        <v>3.8888445260720328</v>
      </c>
      <c r="J35" s="1729">
        <v>96806</v>
      </c>
      <c r="K35" s="1728">
        <f t="shared" si="23"/>
        <v>2.7326463690293012</v>
      </c>
      <c r="L35" s="1730">
        <f t="shared" si="18"/>
        <v>645126</v>
      </c>
      <c r="M35" s="1855">
        <f t="shared" si="24"/>
        <v>1.4004677656644926</v>
      </c>
      <c r="N35" s="1856">
        <v>20810.516129032258</v>
      </c>
      <c r="O35" s="1857">
        <v>400.714</v>
      </c>
      <c r="P35" s="1734">
        <v>12.926258064516128</v>
      </c>
      <c r="Q35" s="1858">
        <f t="shared" si="25"/>
        <v>3.818641103698428</v>
      </c>
      <c r="R35" s="618"/>
      <c r="U35" s="620"/>
      <c r="Z35" s="620"/>
    </row>
    <row r="36" spans="1:26" s="619" customFormat="1" ht="19.8" customHeight="1">
      <c r="A36" s="1006">
        <v>4</v>
      </c>
      <c r="B36" s="1830">
        <v>316055</v>
      </c>
      <c r="C36" s="1036">
        <f t="shared" si="19"/>
        <v>21.604515513420331</v>
      </c>
      <c r="D36" s="1736">
        <v>59621</v>
      </c>
      <c r="E36" s="1036">
        <f t="shared" si="20"/>
        <v>-0.65981305296832771</v>
      </c>
      <c r="F36" s="1736">
        <v>137653</v>
      </c>
      <c r="G36" s="1036">
        <f t="shared" si="21"/>
        <v>0.70746089577571336</v>
      </c>
      <c r="H36" s="1736">
        <v>12682</v>
      </c>
      <c r="I36" s="1036">
        <f t="shared" si="22"/>
        <v>11.16760168302946</v>
      </c>
      <c r="J36" s="1736">
        <v>95108</v>
      </c>
      <c r="K36" s="1036">
        <f t="shared" si="23"/>
        <v>22.325401929260448</v>
      </c>
      <c r="L36" s="1038">
        <f t="shared" si="18"/>
        <v>621119</v>
      </c>
      <c r="M36" s="1039">
        <f t="shared" si="24"/>
        <v>13.807041492217342</v>
      </c>
      <c r="N36" s="1040">
        <v>20703.966666666667</v>
      </c>
      <c r="O36" s="1831">
        <v>424.88200000000001</v>
      </c>
      <c r="P36" s="1869">
        <v>14.162733333333334</v>
      </c>
      <c r="Q36" s="1042">
        <f t="shared" si="25"/>
        <v>30.656137469979193</v>
      </c>
      <c r="R36" s="618"/>
      <c r="U36" s="620"/>
      <c r="Z36" s="620"/>
    </row>
    <row r="37" spans="1:26" s="619" customFormat="1" ht="19.8" customHeight="1">
      <c r="A37" s="1007">
        <v>5</v>
      </c>
      <c r="B37" s="1854">
        <v>408011</v>
      </c>
      <c r="C37" s="1043">
        <f t="shared" si="19"/>
        <v>77.208092284706666</v>
      </c>
      <c r="D37" s="1729">
        <v>56853</v>
      </c>
      <c r="E37" s="1043">
        <f t="shared" si="20"/>
        <v>3.4575000454934113</v>
      </c>
      <c r="F37" s="1729">
        <v>128920</v>
      </c>
      <c r="G37" s="1043">
        <f t="shared" si="21"/>
        <v>3.3286045188230862</v>
      </c>
      <c r="H37" s="1729">
        <v>12665</v>
      </c>
      <c r="I37" s="1043">
        <f t="shared" si="22"/>
        <v>23.092623189814354</v>
      </c>
      <c r="J37" s="1729">
        <v>123806</v>
      </c>
      <c r="K37" s="1043">
        <f t="shared" si="23"/>
        <v>70.21282446106467</v>
      </c>
      <c r="L37" s="1045">
        <f t="shared" si="18"/>
        <v>730255</v>
      </c>
      <c r="M37" s="1046">
        <f t="shared" si="24"/>
        <v>48.128051538675301</v>
      </c>
      <c r="N37" s="1856">
        <v>23556.612903225807</v>
      </c>
      <c r="O37" s="1857">
        <v>488.09300000000002</v>
      </c>
      <c r="P37" s="1734">
        <v>15.744935483870968</v>
      </c>
      <c r="Q37" s="1048">
        <f t="shared" si="25"/>
        <v>105.13194447363001</v>
      </c>
      <c r="R37" s="618"/>
      <c r="U37" s="620"/>
      <c r="Z37" s="620"/>
    </row>
    <row r="38" spans="1:26" s="619" customFormat="1" ht="19.8" customHeight="1">
      <c r="A38" s="1007">
        <v>6</v>
      </c>
      <c r="B38" s="1854">
        <v>297700</v>
      </c>
      <c r="C38" s="1728">
        <f t="shared" si="19"/>
        <v>37.427696966619429</v>
      </c>
      <c r="D38" s="1729">
        <v>59361</v>
      </c>
      <c r="E38" s="1728">
        <f t="shared" si="20"/>
        <v>1.1967473022042707</v>
      </c>
      <c r="F38" s="1729">
        <v>139894</v>
      </c>
      <c r="G38" s="1728">
        <f t="shared" si="21"/>
        <v>2.5300127526714622</v>
      </c>
      <c r="H38" s="1729">
        <v>13595</v>
      </c>
      <c r="I38" s="1728">
        <f t="shared" si="22"/>
        <v>16.665236419806064</v>
      </c>
      <c r="J38" s="1729">
        <v>89343</v>
      </c>
      <c r="K38" s="1728">
        <f t="shared" si="23"/>
        <v>37.919696197841901</v>
      </c>
      <c r="L38" s="1730">
        <f t="shared" si="18"/>
        <v>599893</v>
      </c>
      <c r="M38" s="1731">
        <f t="shared" si="24"/>
        <v>22.889609059399053</v>
      </c>
      <c r="N38" s="1856">
        <v>19996.433333333334</v>
      </c>
      <c r="O38" s="1857">
        <v>443.95</v>
      </c>
      <c r="P38" s="1734">
        <v>14.798333333333334</v>
      </c>
      <c r="Q38" s="2043">
        <f t="shared" si="25"/>
        <v>58.077644805104626</v>
      </c>
      <c r="R38" s="618"/>
      <c r="U38" s="620"/>
      <c r="Z38" s="620"/>
    </row>
    <row r="39" spans="1:26" s="619" customFormat="1" ht="19.8" customHeight="1">
      <c r="A39" s="1006">
        <v>7</v>
      </c>
      <c r="B39" s="1830">
        <v>342298</v>
      </c>
      <c r="C39" s="2044">
        <f t="shared" si="19"/>
        <v>9.726371667799306</v>
      </c>
      <c r="D39" s="1037">
        <v>60519</v>
      </c>
      <c r="E39" s="2044">
        <f t="shared" si="20"/>
        <v>0.17380077465487531</v>
      </c>
      <c r="F39" s="1037">
        <v>136473</v>
      </c>
      <c r="G39" s="2044">
        <f t="shared" si="21"/>
        <v>0.38839236455918691</v>
      </c>
      <c r="H39" s="1037">
        <v>13302</v>
      </c>
      <c r="I39" s="2044">
        <f t="shared" si="22"/>
        <v>12.395437262357412</v>
      </c>
      <c r="J39" s="1037">
        <v>99983</v>
      </c>
      <c r="K39" s="2044">
        <f t="shared" si="23"/>
        <v>9.9064537050268733</v>
      </c>
      <c r="L39" s="1038">
        <f t="shared" si="18"/>
        <v>652575</v>
      </c>
      <c r="M39" s="2045">
        <f t="shared" si="24"/>
        <v>6.7832720525067947</v>
      </c>
      <c r="N39" s="1040">
        <v>21050.806451612902</v>
      </c>
      <c r="O39" s="1831">
        <v>467.68</v>
      </c>
      <c r="P39" s="2046">
        <v>15.086451612903225</v>
      </c>
      <c r="Q39" s="2047">
        <f t="shared" si="25"/>
        <v>27.406511440378999</v>
      </c>
      <c r="R39" s="618"/>
      <c r="U39" s="620"/>
      <c r="Z39" s="620"/>
    </row>
    <row r="40" spans="1:26" s="619" customFormat="1" ht="19.8" customHeight="1">
      <c r="A40" s="1007">
        <v>8</v>
      </c>
      <c r="B40" s="1854">
        <v>435445</v>
      </c>
      <c r="C40" s="1728">
        <f t="shared" si="19"/>
        <v>49.115297292299466</v>
      </c>
      <c r="D40" s="1729">
        <v>60244</v>
      </c>
      <c r="E40" s="1728">
        <f t="shared" si="20"/>
        <v>6.1867663129693051</v>
      </c>
      <c r="F40" s="1729">
        <v>131798</v>
      </c>
      <c r="G40" s="1728">
        <f t="shared" si="21"/>
        <v>3.3466635301497627</v>
      </c>
      <c r="H40" s="1729">
        <v>12761</v>
      </c>
      <c r="I40" s="1728">
        <f t="shared" si="22"/>
        <v>16.752058554437333</v>
      </c>
      <c r="J40" s="1729">
        <v>122856</v>
      </c>
      <c r="K40" s="1728">
        <f t="shared" si="23"/>
        <v>47.208742226535819</v>
      </c>
      <c r="L40" s="1045">
        <f t="shared" si="18"/>
        <v>763104</v>
      </c>
      <c r="M40" s="1731">
        <f t="shared" si="24"/>
        <v>33.720714248164427</v>
      </c>
      <c r="N40" s="1856">
        <v>24616.258064516129</v>
      </c>
      <c r="O40" s="1857">
        <v>517.98400000000004</v>
      </c>
      <c r="P40" s="1734">
        <v>16.70916129032258</v>
      </c>
      <c r="Q40" s="2043">
        <f t="shared" si="25"/>
        <v>67.081372432012245</v>
      </c>
      <c r="R40" s="618"/>
      <c r="U40" s="620"/>
      <c r="Z40" s="620"/>
    </row>
    <row r="41" spans="1:26" s="619" customFormat="1" ht="19.8" customHeight="1">
      <c r="A41" s="1007">
        <v>9</v>
      </c>
      <c r="B41" s="2085">
        <v>325987</v>
      </c>
      <c r="C41" s="2086">
        <f t="shared" si="19"/>
        <v>36.580246189426767</v>
      </c>
      <c r="D41" s="1729">
        <v>59689</v>
      </c>
      <c r="E41" s="2086">
        <f t="shared" si="20"/>
        <v>1.2707838479810052</v>
      </c>
      <c r="F41" s="1729">
        <v>135792</v>
      </c>
      <c r="G41" s="2086">
        <f t="shared" si="21"/>
        <v>0.8683508761504255</v>
      </c>
      <c r="H41" s="1729">
        <v>13690</v>
      </c>
      <c r="I41" s="2086">
        <f t="shared" si="22"/>
        <v>13.196626426327107</v>
      </c>
      <c r="J41" s="1729">
        <v>97746</v>
      </c>
      <c r="K41" s="2086">
        <f t="shared" si="23"/>
        <v>30.378412986354732</v>
      </c>
      <c r="L41" s="1730">
        <f t="shared" si="18"/>
        <v>632904</v>
      </c>
      <c r="M41" s="1731">
        <f t="shared" si="24"/>
        <v>21.874963894120224</v>
      </c>
      <c r="N41" s="2087">
        <v>21096.799999999999</v>
      </c>
      <c r="O41" s="1857">
        <v>431.20699999999999</v>
      </c>
      <c r="P41" s="2088">
        <v>14.373566666666667</v>
      </c>
      <c r="Q41" s="2043">
        <f t="shared" si="25"/>
        <v>60.416883677326247</v>
      </c>
      <c r="R41" s="618"/>
      <c r="U41" s="620"/>
      <c r="Z41" s="620"/>
    </row>
    <row r="42" spans="1:26" s="619" customFormat="1" ht="19.8" customHeight="1">
      <c r="A42" s="1006">
        <v>10</v>
      </c>
      <c r="B42" s="1830">
        <v>373911</v>
      </c>
      <c r="C42" s="2044">
        <f t="shared" si="19"/>
        <v>18.474358771248877</v>
      </c>
      <c r="D42" s="1037">
        <v>61602</v>
      </c>
      <c r="E42" s="2044">
        <f t="shared" si="20"/>
        <v>2.4355789371144354E-2</v>
      </c>
      <c r="F42" s="1037">
        <v>135994</v>
      </c>
      <c r="G42" s="2044">
        <f t="shared" si="21"/>
        <v>-2.2294115532549674</v>
      </c>
      <c r="H42" s="1037">
        <v>14033</v>
      </c>
      <c r="I42" s="2044">
        <f t="shared" si="22"/>
        <v>1.3798584019650395</v>
      </c>
      <c r="J42" s="1037">
        <v>116885</v>
      </c>
      <c r="K42" s="2044">
        <f t="shared" si="23"/>
        <v>21.880898009405534</v>
      </c>
      <c r="L42" s="1038">
        <f t="shared" si="18"/>
        <v>702425</v>
      </c>
      <c r="M42" s="2045">
        <f t="shared" si="24"/>
        <v>12.20308930881906</v>
      </c>
      <c r="N42" s="1040">
        <v>22658.870967741936</v>
      </c>
      <c r="O42" s="1831">
        <v>536.13800000000003</v>
      </c>
      <c r="P42" s="1832">
        <v>17.294774193548388</v>
      </c>
      <c r="Q42" s="2047">
        <f t="shared" si="25"/>
        <v>32.811636853669853</v>
      </c>
      <c r="R42" s="618"/>
      <c r="U42" s="620"/>
      <c r="Z42" s="620"/>
    </row>
    <row r="43" spans="1:26" s="619" customFormat="1" ht="19.8" customHeight="1">
      <c r="A43" s="1007">
        <v>11</v>
      </c>
      <c r="B43" s="2085">
        <v>355512</v>
      </c>
      <c r="C43" s="1728">
        <f t="shared" si="19"/>
        <v>2.9475897177506871</v>
      </c>
      <c r="D43" s="1729">
        <v>61263</v>
      </c>
      <c r="E43" s="1728">
        <f t="shared" si="20"/>
        <v>-6.6879812084041923E-2</v>
      </c>
      <c r="F43" s="1729">
        <v>137214</v>
      </c>
      <c r="G43" s="1728">
        <f t="shared" si="21"/>
        <v>-3.880128613759426</v>
      </c>
      <c r="H43" s="1729">
        <v>14893</v>
      </c>
      <c r="I43" s="1728">
        <f t="shared" si="22"/>
        <v>0.24231002221175579</v>
      </c>
      <c r="J43" s="1729">
        <v>107859</v>
      </c>
      <c r="K43" s="1728">
        <f t="shared" si="23"/>
        <v>5.876982880477466</v>
      </c>
      <c r="L43" s="1045">
        <f t="shared" si="18"/>
        <v>676741</v>
      </c>
      <c r="M43" s="1731">
        <f t="shared" si="24"/>
        <v>1.5946099720920648</v>
      </c>
      <c r="N43" s="2087">
        <v>22558.033333333333</v>
      </c>
      <c r="O43" s="1857">
        <v>534.38099999999997</v>
      </c>
      <c r="P43" s="2088">
        <v>17.8127</v>
      </c>
      <c r="Q43" s="2043">
        <f t="shared" si="25"/>
        <v>16.685736495722381</v>
      </c>
      <c r="R43" s="618"/>
      <c r="U43" s="620"/>
      <c r="Z43" s="620"/>
    </row>
    <row r="44" spans="1:26" s="619" customFormat="1" ht="19.8" customHeight="1">
      <c r="A44" s="1007">
        <v>12</v>
      </c>
      <c r="B44" s="2085">
        <v>359526</v>
      </c>
      <c r="C44" s="1728">
        <f t="shared" si="19"/>
        <v>0.82165812291781215</v>
      </c>
      <c r="D44" s="1729">
        <v>62695</v>
      </c>
      <c r="E44" s="1728">
        <f t="shared" si="20"/>
        <v>1.9198881555418268</v>
      </c>
      <c r="F44" s="1729">
        <v>142273</v>
      </c>
      <c r="G44" s="1728">
        <f t="shared" si="21"/>
        <v>-1.801453586687185</v>
      </c>
      <c r="H44" s="1729">
        <v>14149</v>
      </c>
      <c r="I44" s="1728">
        <f t="shared" si="22"/>
        <v>-0.70877192982455872</v>
      </c>
      <c r="J44" s="1729">
        <v>103008</v>
      </c>
      <c r="K44" s="1728">
        <f t="shared" si="23"/>
        <v>3.3884695680102883</v>
      </c>
      <c r="L44" s="1730">
        <f t="shared" si="18"/>
        <v>681651</v>
      </c>
      <c r="M44" s="1731">
        <f t="shared" si="24"/>
        <v>0.70559556786704558</v>
      </c>
      <c r="N44" s="2087">
        <v>21988.741935483871</v>
      </c>
      <c r="O44" s="1857">
        <v>533.92399999999998</v>
      </c>
      <c r="P44" s="1734">
        <v>17.223354838709678</v>
      </c>
      <c r="Q44" s="2487">
        <f t="shared" si="25"/>
        <v>7.8176935037660877</v>
      </c>
      <c r="R44" s="618"/>
      <c r="U44" s="620"/>
      <c r="Z44" s="620"/>
    </row>
    <row r="45" spans="1:26" s="619" customFormat="1" ht="19.8" customHeight="1">
      <c r="A45" s="1006" t="s">
        <v>457</v>
      </c>
      <c r="B45" s="1830">
        <v>347358</v>
      </c>
      <c r="C45" s="2044">
        <f t="shared" si="19"/>
        <v>13.308694248089271</v>
      </c>
      <c r="D45" s="1037">
        <v>54037</v>
      </c>
      <c r="E45" s="2044">
        <f t="shared" si="20"/>
        <v>-1.7330423713402432</v>
      </c>
      <c r="F45" s="1037">
        <v>122073</v>
      </c>
      <c r="G45" s="2044">
        <f t="shared" si="21"/>
        <v>-1.7323405111692503</v>
      </c>
      <c r="H45" s="1037">
        <v>11274</v>
      </c>
      <c r="I45" s="2044">
        <f t="shared" si="22"/>
        <v>-1.9993045897079287</v>
      </c>
      <c r="J45" s="1037">
        <v>98241</v>
      </c>
      <c r="K45" s="2044">
        <f t="shared" si="23"/>
        <v>15.422844655403335</v>
      </c>
      <c r="L45" s="1038">
        <f t="shared" si="18"/>
        <v>632983</v>
      </c>
      <c r="M45" s="2045">
        <f t="shared" si="24"/>
        <v>8.6867608071539379</v>
      </c>
      <c r="N45" s="1040">
        <v>20418.806451612902</v>
      </c>
      <c r="O45" s="1831">
        <v>482.94</v>
      </c>
      <c r="P45" s="1832">
        <v>15.578709677419354</v>
      </c>
      <c r="Q45" s="2047">
        <f t="shared" si="25"/>
        <v>30.746947505211565</v>
      </c>
      <c r="R45" s="618"/>
      <c r="U45" s="620"/>
      <c r="Z45" s="620"/>
    </row>
    <row r="46" spans="1:26" s="619" customFormat="1" ht="19.8" customHeight="1">
      <c r="A46" s="1007">
        <v>2</v>
      </c>
      <c r="B46" s="2085">
        <v>301650</v>
      </c>
      <c r="C46" s="1728">
        <f t="shared" si="19"/>
        <v>46.841198290381939</v>
      </c>
      <c r="D46" s="1729">
        <v>55038</v>
      </c>
      <c r="E46" s="1728">
        <f t="shared" si="20"/>
        <v>2.2251114413075701</v>
      </c>
      <c r="F46" s="1729">
        <v>124107</v>
      </c>
      <c r="G46" s="1728">
        <f t="shared" si="21"/>
        <v>-0.28682992672579566</v>
      </c>
      <c r="H46" s="1729">
        <v>12341</v>
      </c>
      <c r="I46" s="1728">
        <f t="shared" si="22"/>
        <v>10.870541730302751</v>
      </c>
      <c r="J46" s="1729">
        <v>89384</v>
      </c>
      <c r="K46" s="1728">
        <f t="shared" si="23"/>
        <v>45.659577935305151</v>
      </c>
      <c r="L46" s="1045">
        <f t="shared" si="18"/>
        <v>582520</v>
      </c>
      <c r="M46" s="1731">
        <f t="shared" si="24"/>
        <v>27.682332878880199</v>
      </c>
      <c r="N46" s="2087">
        <v>20804.285714285714</v>
      </c>
      <c r="O46" s="1857">
        <v>441.48200000000003</v>
      </c>
      <c r="P46" s="1734">
        <v>15.767214285714287</v>
      </c>
      <c r="Q46" s="2043">
        <f t="shared" si="25"/>
        <v>79.833397828876357</v>
      </c>
      <c r="R46" s="618"/>
      <c r="U46" s="620"/>
      <c r="Z46" s="620"/>
    </row>
    <row r="47" spans="1:26" s="619" customFormat="1" ht="19.8" customHeight="1">
      <c r="A47" s="1007">
        <v>3</v>
      </c>
      <c r="B47" s="2512">
        <v>393904</v>
      </c>
      <c r="C47" s="2513">
        <f t="shared" si="19"/>
        <v>20.864298294600282</v>
      </c>
      <c r="D47" s="1729">
        <v>65433</v>
      </c>
      <c r="E47" s="2513">
        <f t="shared" si="20"/>
        <v>1.9015137357503376</v>
      </c>
      <c r="F47" s="1729">
        <v>144122</v>
      </c>
      <c r="G47" s="2513">
        <f t="shared" si="21"/>
        <v>-0.7369552041434746</v>
      </c>
      <c r="H47" s="1729">
        <v>14682</v>
      </c>
      <c r="I47" s="2513">
        <f t="shared" si="22"/>
        <v>12.851652574942364</v>
      </c>
      <c r="J47" s="1729">
        <v>118984</v>
      </c>
      <c r="K47" s="2513">
        <f t="shared" si="23"/>
        <v>22.909736999772747</v>
      </c>
      <c r="L47" s="2514">
        <f t="shared" si="18"/>
        <v>737125</v>
      </c>
      <c r="M47" s="2515">
        <f t="shared" si="24"/>
        <v>14.260625056190568</v>
      </c>
      <c r="N47" s="2516">
        <v>23778.225806451614</v>
      </c>
      <c r="O47" s="2517">
        <v>604.548</v>
      </c>
      <c r="P47" s="2518">
        <v>19.501548387096776</v>
      </c>
      <c r="Q47" s="2487">
        <f t="shared" si="25"/>
        <v>50.867701153441104</v>
      </c>
      <c r="R47" s="618"/>
      <c r="U47" s="620"/>
      <c r="Z47" s="620"/>
    </row>
    <row r="48" spans="1:26" s="619" customFormat="1" ht="19.8" customHeight="1">
      <c r="A48" s="1006">
        <v>4</v>
      </c>
      <c r="B48" s="1830">
        <v>357508</v>
      </c>
      <c r="C48" s="2044">
        <f t="shared" si="19"/>
        <v>13.115755169195232</v>
      </c>
      <c r="D48" s="1037">
        <v>59436</v>
      </c>
      <c r="E48" s="2044">
        <f t="shared" si="20"/>
        <v>-0.31029335301320238</v>
      </c>
      <c r="F48" s="1037">
        <v>133751</v>
      </c>
      <c r="G48" s="2044">
        <f t="shared" si="21"/>
        <v>-2.8346639739054047</v>
      </c>
      <c r="H48" s="1037">
        <v>13192</v>
      </c>
      <c r="I48" s="2044">
        <f t="shared" si="22"/>
        <v>4.0214477211796273</v>
      </c>
      <c r="J48" s="1037">
        <v>109856</v>
      </c>
      <c r="K48" s="2044">
        <f t="shared" si="23"/>
        <v>15.506581990999702</v>
      </c>
      <c r="L48" s="2519">
        <v>673743</v>
      </c>
      <c r="M48" s="2045">
        <f t="shared" si="24"/>
        <v>8.4724505288036553</v>
      </c>
      <c r="N48" s="1040">
        <v>22458.1</v>
      </c>
      <c r="O48" s="1831">
        <v>536.66999999999996</v>
      </c>
      <c r="P48" s="1832">
        <v>17.888999999999999</v>
      </c>
      <c r="Q48" s="2047">
        <f t="shared" si="25"/>
        <v>26.310363818660232</v>
      </c>
      <c r="R48" s="618"/>
      <c r="U48" s="620"/>
      <c r="Z48" s="620"/>
    </row>
    <row r="49" spans="1:26" s="619" customFormat="1" ht="19.8" customHeight="1">
      <c r="A49" s="1007">
        <v>5</v>
      </c>
      <c r="B49" s="2512">
        <v>456311</v>
      </c>
      <c r="C49" s="1728">
        <f t="shared" si="19"/>
        <v>11.837916134614023</v>
      </c>
      <c r="D49" s="1729">
        <v>58992</v>
      </c>
      <c r="E49" s="1728">
        <f t="shared" si="20"/>
        <v>3.7623344414542848</v>
      </c>
      <c r="F49" s="1729">
        <v>130386</v>
      </c>
      <c r="G49" s="1728">
        <f t="shared" si="21"/>
        <v>1.1371393112007411</v>
      </c>
      <c r="H49" s="1729">
        <v>13765</v>
      </c>
      <c r="I49" s="1728">
        <f t="shared" si="22"/>
        <v>8.6853533359652513</v>
      </c>
      <c r="J49" s="1729">
        <v>138387</v>
      </c>
      <c r="K49" s="1728">
        <f t="shared" si="23"/>
        <v>11.777296738445632</v>
      </c>
      <c r="L49" s="2520">
        <v>797841</v>
      </c>
      <c r="M49" s="1731">
        <f t="shared" si="24"/>
        <v>9.2551232103854186</v>
      </c>
      <c r="N49" s="2516">
        <v>25736.806451612902</v>
      </c>
      <c r="O49" s="2517">
        <v>611.81299999999999</v>
      </c>
      <c r="P49" s="2518">
        <v>19.73590322580645</v>
      </c>
      <c r="Q49" s="2043">
        <f t="shared" si="25"/>
        <v>25.347628423271786</v>
      </c>
      <c r="R49" s="618"/>
      <c r="U49" s="620"/>
      <c r="Z49" s="620"/>
    </row>
    <row r="50" spans="1:26" s="619" customFormat="1" ht="19.8" customHeight="1">
      <c r="A50" s="1007">
        <v>6</v>
      </c>
      <c r="B50" s="2512">
        <v>322718</v>
      </c>
      <c r="C50" s="2513">
        <f t="shared" si="19"/>
        <v>8.4037621766879447</v>
      </c>
      <c r="D50" s="1729">
        <v>59648</v>
      </c>
      <c r="E50" s="2513">
        <f t="shared" si="20"/>
        <v>0.48348242111824202</v>
      </c>
      <c r="F50" s="1729">
        <v>136595</v>
      </c>
      <c r="G50" s="2513">
        <f t="shared" si="21"/>
        <v>-2.3582140763721116</v>
      </c>
      <c r="H50" s="1729">
        <v>14392</v>
      </c>
      <c r="I50" s="2513">
        <f t="shared" si="22"/>
        <v>5.8624494299374774</v>
      </c>
      <c r="J50" s="1729">
        <v>98769</v>
      </c>
      <c r="K50" s="2513">
        <f t="shared" si="23"/>
        <v>10.550350894865845</v>
      </c>
      <c r="L50" s="3000">
        <v>632122</v>
      </c>
      <c r="M50" s="2515">
        <f t="shared" si="24"/>
        <v>5.3724580883590889</v>
      </c>
      <c r="N50" s="2516">
        <v>21070.733333333334</v>
      </c>
      <c r="O50" s="2517">
        <v>510.30700000000002</v>
      </c>
      <c r="P50" s="3001">
        <v>17.010233333333336</v>
      </c>
      <c r="Q50" s="2487">
        <f t="shared" si="25"/>
        <v>14.9469534857529</v>
      </c>
      <c r="R50" s="618"/>
      <c r="U50" s="620"/>
      <c r="Z50" s="620"/>
    </row>
    <row r="51" spans="1:26" s="619" customFormat="1" ht="19.8" customHeight="1">
      <c r="A51" s="1006">
        <v>7</v>
      </c>
      <c r="B51" s="1830">
        <v>376133</v>
      </c>
      <c r="C51" s="2044">
        <f t="shared" si="19"/>
        <v>9.8846619027864513</v>
      </c>
      <c r="D51" s="1037">
        <v>59873</v>
      </c>
      <c r="E51" s="2044">
        <f t="shared" si="20"/>
        <v>-1.0674333680331771</v>
      </c>
      <c r="F51" s="1037">
        <v>135372</v>
      </c>
      <c r="G51" s="2044">
        <f t="shared" si="21"/>
        <v>-0.80675298410675111</v>
      </c>
      <c r="H51" s="1037">
        <v>13101</v>
      </c>
      <c r="I51" s="2044">
        <f t="shared" si="22"/>
        <v>-1.511050969778982</v>
      </c>
      <c r="J51" s="1037">
        <v>113573</v>
      </c>
      <c r="K51" s="2044">
        <f t="shared" si="23"/>
        <v>13.592310692817788</v>
      </c>
      <c r="L51" s="3002">
        <v>698052</v>
      </c>
      <c r="M51" s="2045">
        <f t="shared" si="24"/>
        <v>6.968854154694859</v>
      </c>
      <c r="N51" s="1040">
        <v>22517.806451612902</v>
      </c>
      <c r="O51" s="1831">
        <v>545.68200000000002</v>
      </c>
      <c r="P51" s="3003">
        <v>17.602645161290322</v>
      </c>
      <c r="Q51" s="2047">
        <f t="shared" si="25"/>
        <v>16.678498118371543</v>
      </c>
      <c r="R51" s="618"/>
      <c r="U51" s="620"/>
      <c r="Z51" s="620"/>
    </row>
    <row r="52" spans="1:26" s="619" customFormat="1" ht="19.8" customHeight="1">
      <c r="A52" s="1007">
        <v>8</v>
      </c>
      <c r="B52" s="2512">
        <v>499007</v>
      </c>
      <c r="C52" s="1728">
        <f t="shared" si="19"/>
        <v>14.597021437839452</v>
      </c>
      <c r="D52" s="1729">
        <v>59596</v>
      </c>
      <c r="E52" s="1728">
        <f t="shared" si="20"/>
        <v>-1.075625788460266</v>
      </c>
      <c r="F52" s="1729">
        <v>131704</v>
      </c>
      <c r="G52" s="1728">
        <f t="shared" si="21"/>
        <v>-7.132126435909214E-2</v>
      </c>
      <c r="H52" s="1729">
        <v>12720</v>
      </c>
      <c r="I52" s="1728">
        <f t="shared" si="22"/>
        <v>-0.32129143484053158</v>
      </c>
      <c r="J52" s="1729">
        <v>138135</v>
      </c>
      <c r="K52" s="1728">
        <f t="shared" si="23"/>
        <v>12.43651103731198</v>
      </c>
      <c r="L52" s="3000">
        <v>841162</v>
      </c>
      <c r="M52" s="1731">
        <f t="shared" si="24"/>
        <v>10.229012035056817</v>
      </c>
      <c r="N52" s="2516">
        <v>27134.258064516129</v>
      </c>
      <c r="O52" s="2517">
        <v>677.88</v>
      </c>
      <c r="P52" s="3001">
        <v>21.867096774193548</v>
      </c>
      <c r="Q52" s="2043">
        <f t="shared" si="25"/>
        <v>30.868907147711113</v>
      </c>
      <c r="R52" s="618"/>
      <c r="U52" s="620"/>
      <c r="Z52" s="620"/>
    </row>
    <row r="53" spans="1:26" s="619" customFormat="1" ht="19.8" customHeight="1" thickBot="1">
      <c r="A53" s="1007">
        <v>9</v>
      </c>
      <c r="B53" s="2100">
        <v>354308</v>
      </c>
      <c r="C53" s="2513">
        <f t="shared" si="19"/>
        <v>8.6877697576897219</v>
      </c>
      <c r="D53" s="2521">
        <v>56305</v>
      </c>
      <c r="E53" s="2513">
        <f t="shared" si="20"/>
        <v>-5.6693863190872662</v>
      </c>
      <c r="F53" s="2521">
        <v>122815</v>
      </c>
      <c r="G53" s="2513">
        <f t="shared" si="21"/>
        <v>-9.5565276304936937</v>
      </c>
      <c r="H53" s="2521">
        <v>13345</v>
      </c>
      <c r="I53" s="2513">
        <f t="shared" si="22"/>
        <v>-2.5200876552227913</v>
      </c>
      <c r="J53" s="2521">
        <v>113426</v>
      </c>
      <c r="K53" s="2513">
        <f t="shared" si="23"/>
        <v>16.041577148937037</v>
      </c>
      <c r="L53" s="2522">
        <v>660199</v>
      </c>
      <c r="M53" s="2515">
        <f t="shared" si="24"/>
        <v>4.3126603718731449</v>
      </c>
      <c r="N53" s="2101">
        <v>22006.633333333335</v>
      </c>
      <c r="O53" s="2102">
        <v>549.78800000000001</v>
      </c>
      <c r="P53" s="2523">
        <v>18.326266666666665</v>
      </c>
      <c r="Q53" s="2487">
        <f t="shared" si="25"/>
        <v>27.499785485857142</v>
      </c>
      <c r="R53" s="618"/>
      <c r="U53" s="620"/>
      <c r="Z53" s="620"/>
    </row>
    <row r="54" spans="1:26">
      <c r="A54" s="2621" t="s">
        <v>393</v>
      </c>
      <c r="B54" s="2860" t="s">
        <v>219</v>
      </c>
      <c r="C54" s="2861"/>
      <c r="D54" s="2861"/>
      <c r="E54" s="2861"/>
      <c r="F54" s="2861"/>
      <c r="G54" s="2861"/>
      <c r="H54" s="2861"/>
      <c r="I54" s="2861"/>
      <c r="J54" s="2861"/>
      <c r="K54" s="2861"/>
      <c r="L54" s="2861"/>
      <c r="M54" s="2861"/>
      <c r="N54" s="639"/>
      <c r="O54" s="2862" t="s">
        <v>220</v>
      </c>
      <c r="P54" s="2861"/>
      <c r="Q54" s="2863"/>
    </row>
    <row r="55" spans="1:26" ht="13.8" thickBot="1">
      <c r="A55" s="2859"/>
      <c r="B55" s="2864" t="s">
        <v>221</v>
      </c>
      <c r="C55" s="2865"/>
      <c r="D55" s="2865"/>
      <c r="E55" s="2865"/>
      <c r="F55" s="2866"/>
      <c r="G55" s="2866"/>
      <c r="H55" s="2866"/>
      <c r="I55" s="2866"/>
      <c r="J55" s="2866"/>
      <c r="K55" s="2866"/>
      <c r="L55" s="2866"/>
      <c r="M55" s="2866"/>
      <c r="N55" s="640"/>
      <c r="O55" s="2867"/>
      <c r="P55" s="2868"/>
      <c r="Q55" s="2869"/>
    </row>
    <row r="56" spans="1:26">
      <c r="A56" s="641"/>
      <c r="B56" s="641"/>
      <c r="C56" s="641"/>
      <c r="D56" s="641"/>
      <c r="E56" s="641"/>
      <c r="F56" s="641"/>
      <c r="G56" s="641"/>
      <c r="H56" s="641"/>
      <c r="I56" s="641"/>
      <c r="J56" s="641"/>
      <c r="K56" s="641"/>
      <c r="L56" s="641"/>
      <c r="M56" s="641"/>
      <c r="O56" s="641"/>
      <c r="P56" s="641"/>
      <c r="Q56" s="641"/>
    </row>
    <row r="57" spans="1:26">
      <c r="A57" s="641"/>
      <c r="B57" s="641"/>
      <c r="C57" s="641"/>
      <c r="D57" s="641"/>
      <c r="E57" s="641"/>
      <c r="F57" s="641"/>
      <c r="G57" s="641"/>
      <c r="H57" s="641"/>
      <c r="I57" s="641"/>
      <c r="J57" s="641"/>
      <c r="K57" s="641"/>
      <c r="L57" s="641"/>
      <c r="M57" s="641"/>
      <c r="O57" s="641"/>
      <c r="P57" s="641"/>
      <c r="Q57" s="641"/>
    </row>
    <row r="58" spans="1:26">
      <c r="A58" s="641"/>
      <c r="B58" s="641"/>
      <c r="C58" s="641"/>
      <c r="D58" s="641"/>
      <c r="E58" s="641"/>
      <c r="F58" s="641"/>
      <c r="G58" s="641"/>
      <c r="H58" s="641"/>
      <c r="I58" s="641"/>
      <c r="J58" s="641"/>
      <c r="K58" s="641"/>
      <c r="L58" s="641"/>
      <c r="M58" s="641"/>
      <c r="O58" s="641"/>
      <c r="P58" s="641"/>
      <c r="Q58" s="641"/>
    </row>
    <row r="59" spans="1:26">
      <c r="A59" s="641"/>
      <c r="B59" s="641"/>
      <c r="C59" s="641"/>
      <c r="D59" s="641"/>
      <c r="E59" s="641"/>
      <c r="F59" s="641"/>
      <c r="G59" s="641"/>
      <c r="H59" s="641"/>
      <c r="I59" s="641"/>
      <c r="J59" s="641"/>
      <c r="K59" s="641"/>
      <c r="L59" s="641"/>
      <c r="M59" s="641"/>
      <c r="O59" s="641"/>
      <c r="P59" s="641"/>
      <c r="Q59" s="641"/>
    </row>
    <row r="60" spans="1:26">
      <c r="A60" s="641"/>
      <c r="B60" s="641"/>
      <c r="C60" s="641"/>
      <c r="D60" s="641"/>
      <c r="E60" s="641"/>
      <c r="F60" s="641"/>
      <c r="G60" s="641"/>
      <c r="H60" s="641"/>
      <c r="I60" s="641"/>
      <c r="J60" s="641"/>
      <c r="K60" s="641"/>
      <c r="L60" s="641"/>
      <c r="M60" s="641"/>
      <c r="O60" s="641"/>
      <c r="P60" s="641"/>
      <c r="Q60" s="641"/>
    </row>
    <row r="61" spans="1:26">
      <c r="A61" s="641"/>
      <c r="B61" s="641"/>
      <c r="C61" s="641"/>
      <c r="D61" s="641"/>
      <c r="E61" s="641"/>
      <c r="F61" s="641"/>
      <c r="G61" s="641"/>
      <c r="H61" s="641"/>
      <c r="I61" s="641"/>
      <c r="J61" s="641"/>
      <c r="K61" s="641"/>
      <c r="L61" s="641"/>
      <c r="M61" s="641"/>
      <c r="O61" s="641"/>
      <c r="P61" s="641"/>
      <c r="Q61" s="641"/>
    </row>
    <row r="62" spans="1:26">
      <c r="A62" s="641"/>
      <c r="B62" s="641"/>
      <c r="C62" s="641"/>
      <c r="D62" s="641"/>
      <c r="E62" s="641"/>
      <c r="F62" s="641"/>
      <c r="G62" s="641"/>
      <c r="H62" s="641"/>
      <c r="I62" s="641"/>
      <c r="J62" s="641"/>
      <c r="K62" s="641"/>
      <c r="L62" s="641"/>
      <c r="M62" s="641"/>
      <c r="O62" s="641"/>
      <c r="P62" s="641"/>
      <c r="Q62" s="641"/>
    </row>
    <row r="63" spans="1:26">
      <c r="A63" s="641"/>
      <c r="B63" s="641"/>
      <c r="C63" s="641"/>
      <c r="D63" s="641"/>
      <c r="E63" s="641"/>
      <c r="F63" s="641"/>
      <c r="G63" s="641"/>
      <c r="H63" s="641"/>
      <c r="I63" s="641"/>
      <c r="J63" s="641"/>
      <c r="K63" s="641"/>
      <c r="L63" s="641"/>
      <c r="M63" s="641"/>
      <c r="O63" s="641"/>
      <c r="P63" s="641"/>
      <c r="Q63" s="641"/>
    </row>
    <row r="64" spans="1:26">
      <c r="A64" s="641"/>
      <c r="B64" s="641"/>
      <c r="C64" s="641"/>
      <c r="D64" s="641"/>
      <c r="E64" s="641"/>
      <c r="F64" s="641"/>
      <c r="G64" s="641"/>
      <c r="H64" s="641"/>
      <c r="I64" s="641"/>
      <c r="J64" s="641"/>
      <c r="K64" s="641"/>
      <c r="L64" s="641"/>
      <c r="M64" s="641"/>
      <c r="O64" s="641"/>
      <c r="P64" s="641"/>
      <c r="Q64" s="641"/>
    </row>
    <row r="65" spans="1:17">
      <c r="A65" s="641"/>
      <c r="B65" s="641"/>
      <c r="C65" s="641"/>
      <c r="D65" s="641"/>
      <c r="E65" s="641"/>
      <c r="F65" s="641"/>
      <c r="G65" s="641"/>
      <c r="H65" s="641"/>
      <c r="I65" s="641"/>
      <c r="J65" s="641"/>
      <c r="K65" s="641"/>
      <c r="L65" s="641"/>
      <c r="M65" s="641"/>
      <c r="O65" s="641"/>
      <c r="P65" s="641"/>
      <c r="Q65" s="641"/>
    </row>
    <row r="66" spans="1:17">
      <c r="A66" s="641"/>
      <c r="B66" s="641"/>
      <c r="C66" s="641"/>
      <c r="D66" s="641"/>
      <c r="E66" s="641"/>
      <c r="F66" s="641"/>
      <c r="G66" s="641"/>
      <c r="H66" s="641"/>
      <c r="I66" s="641"/>
      <c r="J66" s="641"/>
      <c r="K66" s="641"/>
      <c r="L66" s="641"/>
      <c r="M66" s="641"/>
      <c r="O66" s="641"/>
      <c r="P66" s="641"/>
      <c r="Q66" s="641"/>
    </row>
    <row r="67" spans="1:17">
      <c r="A67" s="641"/>
      <c r="B67" s="641"/>
      <c r="C67" s="641"/>
      <c r="D67" s="641"/>
      <c r="E67" s="641"/>
      <c r="F67" s="641"/>
      <c r="G67" s="641"/>
      <c r="H67" s="641"/>
      <c r="I67" s="641"/>
      <c r="J67" s="641"/>
      <c r="K67" s="641"/>
      <c r="L67" s="641"/>
      <c r="M67" s="641"/>
      <c r="O67" s="641"/>
      <c r="P67" s="641"/>
      <c r="Q67" s="641"/>
    </row>
    <row r="68" spans="1:17">
      <c r="A68" s="641"/>
      <c r="B68" s="641"/>
      <c r="C68" s="641"/>
      <c r="D68" s="641"/>
      <c r="E68" s="641"/>
      <c r="F68" s="641"/>
      <c r="G68" s="641"/>
      <c r="H68" s="641"/>
      <c r="I68" s="641"/>
      <c r="J68" s="641"/>
      <c r="K68" s="641"/>
      <c r="L68" s="641"/>
      <c r="M68" s="641"/>
      <c r="O68" s="641"/>
      <c r="P68" s="641"/>
      <c r="Q68" s="641"/>
    </row>
    <row r="69" spans="1:17">
      <c r="A69" s="641"/>
      <c r="B69" s="641"/>
      <c r="C69" s="641"/>
      <c r="D69" s="641"/>
      <c r="E69" s="641"/>
      <c r="F69" s="641"/>
      <c r="G69" s="641"/>
      <c r="H69" s="641"/>
      <c r="I69" s="641"/>
      <c r="J69" s="641"/>
      <c r="K69" s="641"/>
      <c r="L69" s="641"/>
      <c r="M69" s="641"/>
      <c r="O69" s="641"/>
      <c r="P69" s="641"/>
      <c r="Q69" s="641"/>
    </row>
    <row r="70" spans="1:17">
      <c r="A70" s="641"/>
      <c r="B70" s="641"/>
      <c r="C70" s="641"/>
      <c r="D70" s="641"/>
      <c r="E70" s="641"/>
      <c r="F70" s="641"/>
      <c r="G70" s="641"/>
      <c r="H70" s="641"/>
      <c r="I70" s="641"/>
      <c r="J70" s="641"/>
      <c r="K70" s="641"/>
      <c r="L70" s="641"/>
      <c r="M70" s="641"/>
      <c r="O70" s="641"/>
      <c r="P70" s="641"/>
      <c r="Q70" s="641"/>
    </row>
    <row r="71" spans="1:17">
      <c r="A71" s="641"/>
      <c r="B71" s="641"/>
      <c r="C71" s="641"/>
      <c r="D71" s="641"/>
      <c r="E71" s="641"/>
      <c r="F71" s="641"/>
      <c r="G71" s="641"/>
      <c r="H71" s="641"/>
      <c r="I71" s="641"/>
      <c r="J71" s="641"/>
      <c r="K71" s="641"/>
      <c r="L71" s="641"/>
      <c r="M71" s="641"/>
      <c r="O71" s="641"/>
      <c r="P71" s="641"/>
      <c r="Q71" s="641"/>
    </row>
    <row r="72" spans="1:17">
      <c r="A72" s="641"/>
      <c r="B72" s="641"/>
      <c r="C72" s="641"/>
      <c r="D72" s="641"/>
      <c r="E72" s="641"/>
      <c r="F72" s="641"/>
      <c r="G72" s="641"/>
      <c r="H72" s="641"/>
      <c r="I72" s="641"/>
      <c r="J72" s="641"/>
      <c r="K72" s="641"/>
      <c r="L72" s="641"/>
      <c r="M72" s="641"/>
      <c r="O72" s="641"/>
      <c r="P72" s="641"/>
      <c r="Q72" s="641"/>
    </row>
    <row r="73" spans="1:17">
      <c r="A73" s="641"/>
      <c r="B73" s="641"/>
      <c r="C73" s="641"/>
      <c r="D73" s="642"/>
      <c r="E73" s="76"/>
      <c r="F73" s="76"/>
      <c r="G73" s="642"/>
      <c r="H73" s="641"/>
      <c r="I73" s="641"/>
      <c r="J73" s="641"/>
      <c r="K73" s="76"/>
      <c r="L73" s="642"/>
      <c r="M73" s="642"/>
      <c r="O73" s="76"/>
      <c r="P73" s="76"/>
      <c r="Q73" s="76"/>
    </row>
    <row r="74" spans="1:17">
      <c r="A74" s="641"/>
      <c r="B74" s="641"/>
      <c r="C74" s="641"/>
      <c r="D74" s="642"/>
      <c r="E74" s="76"/>
      <c r="F74" s="642"/>
      <c r="G74" s="76"/>
      <c r="H74" s="641"/>
      <c r="I74" s="641"/>
      <c r="J74" s="641"/>
      <c r="K74" s="76"/>
      <c r="L74" s="642"/>
      <c r="M74" s="642"/>
      <c r="O74" s="642"/>
      <c r="P74" s="76"/>
      <c r="Q74" s="76"/>
    </row>
    <row r="75" spans="1:17">
      <c r="D75" s="76"/>
      <c r="E75" s="76"/>
      <c r="O75" s="643"/>
    </row>
  </sheetData>
  <mergeCells count="7">
    <mergeCell ref="B4:M4"/>
    <mergeCell ref="O4:Q4"/>
    <mergeCell ref="A54:A55"/>
    <mergeCell ref="B54:M54"/>
    <mergeCell ref="O54:Q54"/>
    <mergeCell ref="B55:M55"/>
    <mergeCell ref="O55:Q5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A56"/>
  <sheetViews>
    <sheetView zoomScale="91" zoomScaleNormal="91" workbookViewId="0">
      <selection activeCell="G10" sqref="G10"/>
    </sheetView>
  </sheetViews>
  <sheetFormatPr defaultRowHeight="13.2"/>
  <cols>
    <col min="1" max="1" width="14.44140625" customWidth="1"/>
    <col min="2" max="2" width="11.5546875" customWidth="1"/>
    <col min="3" max="3" width="10.33203125" customWidth="1"/>
    <col min="4" max="4" width="11.109375" customWidth="1"/>
    <col min="5" max="5" width="10.33203125" customWidth="1"/>
    <col min="6" max="6" width="11.33203125" customWidth="1"/>
    <col min="7" max="9" width="10.33203125" customWidth="1"/>
    <col min="10" max="10" width="11.5546875" customWidth="1"/>
    <col min="11" max="11" width="10.33203125" customWidth="1"/>
    <col min="12" max="12" width="11.5546875" customWidth="1"/>
    <col min="13" max="14" width="10.33203125" customWidth="1"/>
    <col min="15" max="15" width="11.5546875" customWidth="1"/>
    <col min="16" max="24" width="10.33203125" customWidth="1"/>
    <col min="25" max="25" width="11.5546875" customWidth="1"/>
    <col min="26" max="27" width="10.33203125" customWidth="1"/>
  </cols>
  <sheetData>
    <row r="1" spans="1:27" s="80" customFormat="1" ht="14.4"/>
    <row r="2" spans="1:27" s="80" customFormat="1" ht="14.4">
      <c r="A2" s="1382" t="s">
        <v>209</v>
      </c>
    </row>
    <row r="3" spans="1:27" s="80" customFormat="1" ht="16.5" customHeight="1" thickBot="1">
      <c r="A3" s="1382" t="s">
        <v>222</v>
      </c>
      <c r="B3" s="1382"/>
      <c r="C3" s="1382"/>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row>
    <row r="4" spans="1:27" ht="15" thickBot="1">
      <c r="A4" s="1182"/>
      <c r="B4" s="2878" t="s">
        <v>223</v>
      </c>
      <c r="C4" s="2879"/>
      <c r="D4" s="2879"/>
      <c r="E4" s="2879"/>
      <c r="F4" s="2879"/>
      <c r="G4" s="2879"/>
      <c r="H4" s="2879"/>
      <c r="I4" s="2879"/>
      <c r="J4" s="2879"/>
      <c r="K4" s="2879"/>
      <c r="L4" s="2879"/>
      <c r="M4" s="2879"/>
      <c r="N4" s="2880"/>
      <c r="O4" s="2881" t="s">
        <v>224</v>
      </c>
      <c r="P4" s="2881"/>
      <c r="Q4" s="2881"/>
      <c r="R4" s="2881"/>
      <c r="S4" s="2881"/>
      <c r="T4" s="2881"/>
      <c r="U4" s="2881"/>
      <c r="V4" s="2881"/>
      <c r="W4" s="2881"/>
      <c r="X4" s="2881"/>
      <c r="Y4" s="2881"/>
      <c r="Z4" s="2881"/>
      <c r="AA4" s="2882"/>
    </row>
    <row r="5" spans="1:27" ht="14.4">
      <c r="A5" s="1183"/>
      <c r="B5" s="2883" t="s">
        <v>225</v>
      </c>
      <c r="C5" s="2884"/>
      <c r="D5" s="2884"/>
      <c r="E5" s="2884"/>
      <c r="F5" s="2884"/>
      <c r="G5" s="2884"/>
      <c r="H5" s="2884"/>
      <c r="I5" s="2884"/>
      <c r="J5" s="2884"/>
      <c r="K5" s="2885"/>
      <c r="L5" s="2886" t="s">
        <v>0</v>
      </c>
      <c r="M5" s="2889" t="s">
        <v>226</v>
      </c>
      <c r="N5" s="2891" t="s">
        <v>218</v>
      </c>
      <c r="O5" s="2894" t="s">
        <v>227</v>
      </c>
      <c r="P5" s="2895"/>
      <c r="Q5" s="2895"/>
      <c r="R5" s="2895"/>
      <c r="S5" s="2895"/>
      <c r="T5" s="2895"/>
      <c r="U5" s="2895"/>
      <c r="V5" s="2895"/>
      <c r="W5" s="2895"/>
      <c r="X5" s="2895"/>
      <c r="Y5" s="2896" t="s">
        <v>228</v>
      </c>
      <c r="Z5" s="2898" t="s">
        <v>226</v>
      </c>
      <c r="AA5" s="2899" t="s">
        <v>218</v>
      </c>
    </row>
    <row r="6" spans="1:27" ht="14.4">
      <c r="A6" s="1184"/>
      <c r="B6" s="2901" t="s">
        <v>229</v>
      </c>
      <c r="C6" s="835" t="s">
        <v>226</v>
      </c>
      <c r="D6" s="2870" t="s">
        <v>214</v>
      </c>
      <c r="E6" s="836" t="s">
        <v>230</v>
      </c>
      <c r="F6" s="2870" t="s">
        <v>215</v>
      </c>
      <c r="G6" s="837" t="s">
        <v>226</v>
      </c>
      <c r="H6" s="2870" t="s">
        <v>216</v>
      </c>
      <c r="I6" s="836" t="s">
        <v>226</v>
      </c>
      <c r="J6" s="838" t="s">
        <v>231</v>
      </c>
      <c r="K6" s="836" t="s">
        <v>226</v>
      </c>
      <c r="L6" s="2887"/>
      <c r="M6" s="2890"/>
      <c r="N6" s="2892"/>
      <c r="O6" s="2872" t="s">
        <v>229</v>
      </c>
      <c r="P6" s="839" t="s">
        <v>226</v>
      </c>
      <c r="Q6" s="2874" t="s">
        <v>214</v>
      </c>
      <c r="R6" s="840" t="s">
        <v>230</v>
      </c>
      <c r="S6" s="2876" t="s">
        <v>215</v>
      </c>
      <c r="T6" s="840" t="s">
        <v>226</v>
      </c>
      <c r="U6" s="2876" t="s">
        <v>216</v>
      </c>
      <c r="V6" s="839" t="s">
        <v>226</v>
      </c>
      <c r="W6" s="839" t="s">
        <v>232</v>
      </c>
      <c r="X6" s="840" t="s">
        <v>226</v>
      </c>
      <c r="Y6" s="2896"/>
      <c r="Z6" s="2898"/>
      <c r="AA6" s="2899"/>
    </row>
    <row r="7" spans="1:27" ht="15" thickBot="1">
      <c r="A7" s="1185"/>
      <c r="B7" s="2902"/>
      <c r="C7" s="841" t="s">
        <v>333</v>
      </c>
      <c r="D7" s="2871"/>
      <c r="E7" s="841" t="s">
        <v>333</v>
      </c>
      <c r="F7" s="2871"/>
      <c r="G7" s="841" t="s">
        <v>333</v>
      </c>
      <c r="H7" s="2871"/>
      <c r="I7" s="841" t="s">
        <v>333</v>
      </c>
      <c r="J7" s="842" t="s">
        <v>233</v>
      </c>
      <c r="K7" s="841" t="s">
        <v>333</v>
      </c>
      <c r="L7" s="2888"/>
      <c r="M7" s="841" t="s">
        <v>333</v>
      </c>
      <c r="N7" s="2893"/>
      <c r="O7" s="2873"/>
      <c r="P7" s="841" t="s">
        <v>333</v>
      </c>
      <c r="Q7" s="2875"/>
      <c r="R7" s="841" t="s">
        <v>333</v>
      </c>
      <c r="S7" s="2877"/>
      <c r="T7" s="841" t="s">
        <v>333</v>
      </c>
      <c r="U7" s="2877"/>
      <c r="V7" s="841" t="s">
        <v>333</v>
      </c>
      <c r="W7" s="843" t="s">
        <v>233</v>
      </c>
      <c r="X7" s="841" t="s">
        <v>333</v>
      </c>
      <c r="Y7" s="2897"/>
      <c r="Z7" s="841" t="s">
        <v>333</v>
      </c>
      <c r="AA7" s="2900"/>
    </row>
    <row r="8" spans="1:27" ht="14.4" hidden="1">
      <c r="A8" s="1715" t="s">
        <v>434</v>
      </c>
      <c r="B8" s="1179">
        <f>SUM(B14:B25)</f>
        <v>3463322</v>
      </c>
      <c r="C8" s="1805">
        <v>-36.799999999999997</v>
      </c>
      <c r="D8" s="1764">
        <f t="shared" ref="D8:L8" si="0">SUM(D14:D25)</f>
        <v>563023</v>
      </c>
      <c r="E8" s="1805">
        <v>-7.3</v>
      </c>
      <c r="F8" s="1764">
        <f t="shared" si="0"/>
        <v>1621012</v>
      </c>
      <c r="G8" s="1805">
        <v>-9.5</v>
      </c>
      <c r="H8" s="1764">
        <f t="shared" si="0"/>
        <v>114944</v>
      </c>
      <c r="I8" s="1805">
        <v>-25.8</v>
      </c>
      <c r="J8" s="1764">
        <f t="shared" si="0"/>
        <v>1012473</v>
      </c>
      <c r="K8" s="1805">
        <v>-30.3</v>
      </c>
      <c r="L8" s="1179">
        <f t="shared" si="0"/>
        <v>6774774</v>
      </c>
      <c r="M8" s="1805">
        <v>-28.6</v>
      </c>
      <c r="N8" s="847">
        <v>18561</v>
      </c>
      <c r="O8" s="848">
        <f>SUM(O14:O25)</f>
        <v>1145525</v>
      </c>
      <c r="P8" s="1805">
        <v>-32.9</v>
      </c>
      <c r="Q8" s="1765">
        <f t="shared" ref="Q8:W8" si="1">SUM(Q14:Q25)</f>
        <v>158624</v>
      </c>
      <c r="R8" s="1805">
        <v>-10.199999999999999</v>
      </c>
      <c r="S8" s="1765">
        <f t="shared" si="1"/>
        <v>265999</v>
      </c>
      <c r="T8" s="1805">
        <v>-2.6</v>
      </c>
      <c r="U8" s="1765">
        <f t="shared" si="1"/>
        <v>36578</v>
      </c>
      <c r="V8" s="1805">
        <v>-25.6</v>
      </c>
      <c r="W8" s="1765">
        <f t="shared" si="1"/>
        <v>529833</v>
      </c>
      <c r="X8" s="1805">
        <v>-25.1</v>
      </c>
      <c r="Y8" s="849">
        <f t="shared" ref="Y8:Y9" si="2">SUM(O8,Q8,S8,U8,W8)</f>
        <v>2136559</v>
      </c>
      <c r="Z8" s="1805">
        <v>-26.6</v>
      </c>
      <c r="AA8" s="850">
        <v>5854</v>
      </c>
    </row>
    <row r="9" spans="1:27" ht="15" hidden="1" customHeight="1">
      <c r="A9" s="2325" t="s">
        <v>435</v>
      </c>
      <c r="B9" s="2414">
        <f>SUM(B26:B37)</f>
        <v>3893487</v>
      </c>
      <c r="C9" s="2415">
        <f t="shared" ref="C9" si="3">(B9/B8-1)*100</f>
        <v>12.420589249281466</v>
      </c>
      <c r="D9" s="2416">
        <f t="shared" ref="D9:L9" si="4">SUM(D26:D37)</f>
        <v>568933</v>
      </c>
      <c r="E9" s="2415">
        <f t="shared" ref="E9" si="5">(D9/D8-1)*100</f>
        <v>1.0496906875917977</v>
      </c>
      <c r="F9" s="2416">
        <f t="shared" si="4"/>
        <v>1663004</v>
      </c>
      <c r="G9" s="2415">
        <f t="shared" ref="G9" si="6">(F9/F8-1)*100</f>
        <v>2.59048051464148</v>
      </c>
      <c r="H9" s="2416">
        <f t="shared" si="4"/>
        <v>121433</v>
      </c>
      <c r="I9" s="2415">
        <f t="shared" ref="I9" si="7">(H9/H8-1)*100</f>
        <v>5.645357739420942</v>
      </c>
      <c r="J9" s="2416">
        <f t="shared" si="4"/>
        <v>1116743</v>
      </c>
      <c r="K9" s="2415">
        <f t="shared" ref="K9" si="8">(J9/J8-1)*100</f>
        <v>10.298546232837813</v>
      </c>
      <c r="L9" s="2414">
        <f t="shared" si="4"/>
        <v>7363600</v>
      </c>
      <c r="M9" s="2417">
        <f t="shared" ref="M9" si="9">(L9/L8-1)*100</f>
        <v>8.6914486003518263</v>
      </c>
      <c r="N9" s="2418">
        <f>AVERAGE(L9/365)</f>
        <v>20174.246575342466</v>
      </c>
      <c r="O9" s="2419">
        <f>SUM(O26:O37)</f>
        <v>1193018</v>
      </c>
      <c r="P9" s="2420">
        <f t="shared" ref="P9" si="10">(O9/O8-1)*100</f>
        <v>4.1459592763143593</v>
      </c>
      <c r="Q9" s="2421">
        <f t="shared" ref="Q9:W9" si="11">SUM(Q26:Q37)</f>
        <v>154939</v>
      </c>
      <c r="R9" s="2420">
        <f t="shared" ref="R9" si="12">(Q9/Q8-1)*100</f>
        <v>-2.32310369174904</v>
      </c>
      <c r="S9" s="2421">
        <f t="shared" si="11"/>
        <v>268779</v>
      </c>
      <c r="T9" s="2420">
        <f t="shared" ref="T9" si="13">(S9/S8-1)*100</f>
        <v>1.0451167109650772</v>
      </c>
      <c r="U9" s="2421">
        <f t="shared" si="11"/>
        <v>38565</v>
      </c>
      <c r="V9" s="2420">
        <f t="shared" ref="V9" si="14">(U9/U8-1)*100</f>
        <v>5.4322270217070479</v>
      </c>
      <c r="W9" s="2421">
        <f t="shared" si="11"/>
        <v>537022</v>
      </c>
      <c r="X9" s="2420">
        <f t="shared" ref="X9" si="15">(W9/W8-1)*100</f>
        <v>1.3568426277713819</v>
      </c>
      <c r="Y9" s="2421">
        <f t="shared" si="2"/>
        <v>2192323</v>
      </c>
      <c r="Z9" s="2417">
        <f t="shared" ref="Z9" si="16">(Y9/Y8-1)*100</f>
        <v>2.6099911118766306</v>
      </c>
      <c r="AA9" s="2422">
        <f>AVERAGE(Y9/365)</f>
        <v>6006.364383561644</v>
      </c>
    </row>
    <row r="10" spans="1:27" ht="15" hidden="1" customHeight="1" thickBot="1">
      <c r="A10" s="1911" t="s">
        <v>454</v>
      </c>
      <c r="B10" s="1958">
        <f>SUM(B38:B49)</f>
        <v>5097391</v>
      </c>
      <c r="C10" s="1959">
        <f t="shared" ref="C10" si="17">(B10/B9-1)*100</f>
        <v>30.920971355497006</v>
      </c>
      <c r="D10" s="1960">
        <f>SUM(D38:D49)</f>
        <v>575478</v>
      </c>
      <c r="E10" s="1959">
        <f t="shared" ref="E10" si="18">(D10/D9-1)*100</f>
        <v>1.1503990803838127</v>
      </c>
      <c r="F10" s="1960">
        <f>SUM(F38:F49)</f>
        <v>1695582</v>
      </c>
      <c r="G10" s="1959">
        <f t="shared" ref="G10" si="19">(F10/F9-1)*100</f>
        <v>1.9589850655801211</v>
      </c>
      <c r="H10" s="1960">
        <f>SUM(H38:H49)</f>
        <v>134004</v>
      </c>
      <c r="I10" s="1959">
        <f t="shared" ref="I10" si="20">(H10/H9-1)*100</f>
        <v>10.352210684080942</v>
      </c>
      <c r="J10" s="1960">
        <f>SUM(J38:J49)</f>
        <v>1427208</v>
      </c>
      <c r="K10" s="1959">
        <f t="shared" ref="K10" si="21">(J10/J9-1)*100</f>
        <v>27.800935398744375</v>
      </c>
      <c r="L10" s="1958">
        <f>SUM(L38:L49)</f>
        <v>8929663</v>
      </c>
      <c r="M10" s="1961">
        <f t="shared" ref="M10" si="22">(L10/L9-1)*100</f>
        <v>21.267627247541967</v>
      </c>
      <c r="N10" s="1962">
        <f>AVERAGE(L10/365)</f>
        <v>24464.8301369863</v>
      </c>
      <c r="O10" s="1963">
        <f>SUM(O38:O49)</f>
        <v>1537755</v>
      </c>
      <c r="P10" s="1964">
        <f t="shared" ref="P10" si="23">(O10/O9-1)*100</f>
        <v>28.896211121709815</v>
      </c>
      <c r="Q10" s="1965">
        <f>SUM(Q38:Q49)</f>
        <v>158609</v>
      </c>
      <c r="R10" s="1964">
        <f t="shared" ref="R10" si="24">(Q10/Q9-1)*100</f>
        <v>2.368674123364678</v>
      </c>
      <c r="S10" s="1965">
        <f>SUM(S38:S49)</f>
        <v>262736</v>
      </c>
      <c r="T10" s="1964">
        <f t="shared" ref="T10" si="25">(S10/S9-1)*100</f>
        <v>-2.2483155306032065</v>
      </c>
      <c r="U10" s="1965">
        <f>SUM(U38:U49)</f>
        <v>44616</v>
      </c>
      <c r="V10" s="1964">
        <f t="shared" ref="V10" si="26">(U10/U9-1)*100</f>
        <v>15.690392843251644</v>
      </c>
      <c r="W10" s="1965">
        <f>SUM(W38:W49)</f>
        <v>658721</v>
      </c>
      <c r="X10" s="1964">
        <f t="shared" ref="X10" si="27">(W10/W9-1)*100</f>
        <v>22.661827634622057</v>
      </c>
      <c r="Y10" s="1965">
        <f t="shared" ref="Y10" si="28">SUM(O10,Q10,S10,U10,W10)</f>
        <v>2662437</v>
      </c>
      <c r="Z10" s="1961">
        <f t="shared" ref="Z10" si="29">(Y10/Y9-1)*100</f>
        <v>21.443646761905065</v>
      </c>
      <c r="AA10" s="1966">
        <f>AVERAGE(Y10/365)</f>
        <v>7294.3479452054798</v>
      </c>
    </row>
    <row r="11" spans="1:27" ht="12" hidden="1" customHeight="1" thickTop="1">
      <c r="A11" s="1009" t="s">
        <v>323</v>
      </c>
      <c r="B11" s="867">
        <v>462998</v>
      </c>
      <c r="C11" s="2284">
        <v>4.6673237602633089</v>
      </c>
      <c r="D11" s="2285">
        <v>45958</v>
      </c>
      <c r="E11" s="2284">
        <v>-1.2908352842629811</v>
      </c>
      <c r="F11" s="867">
        <v>140505</v>
      </c>
      <c r="G11" s="2284">
        <v>2.0703933747411973</v>
      </c>
      <c r="H11" s="2285">
        <v>11531</v>
      </c>
      <c r="I11" s="2284">
        <v>5.8861340679522423</v>
      </c>
      <c r="J11" s="867">
        <v>119258</v>
      </c>
      <c r="K11" s="2284">
        <v>4.4876287937197779</v>
      </c>
      <c r="L11" s="2285">
        <f t="shared" ref="L11:L49" si="30">SUM(J11,H11,F11,D11,B11)</f>
        <v>780250</v>
      </c>
      <c r="M11" s="2284">
        <v>3.8129729959871739</v>
      </c>
      <c r="N11" s="868">
        <v>25169.354838709678</v>
      </c>
      <c r="O11" s="869">
        <v>145460</v>
      </c>
      <c r="P11" s="2284">
        <v>5.7737056428155853</v>
      </c>
      <c r="Q11" s="2286">
        <v>14160</v>
      </c>
      <c r="R11" s="2284">
        <v>8.2568807339449499</v>
      </c>
      <c r="S11" s="869">
        <v>22801</v>
      </c>
      <c r="T11" s="2284">
        <v>7.8673479042482786</v>
      </c>
      <c r="U11" s="869">
        <v>3602</v>
      </c>
      <c r="V11" s="2284">
        <v>2.5918541726003941</v>
      </c>
      <c r="W11" s="869">
        <v>58160</v>
      </c>
      <c r="X11" s="2284">
        <v>7.7276431799659262</v>
      </c>
      <c r="Y11" s="2286">
        <f t="shared" ref="Y11:Y49" si="31">SUM(O11,Q11,S11,U11,W11)</f>
        <v>244183</v>
      </c>
      <c r="Z11" s="2284">
        <v>6.5198898956102092</v>
      </c>
      <c r="AA11" s="871">
        <v>7876.8709677419356</v>
      </c>
    </row>
    <row r="12" spans="1:27" ht="12" hidden="1" customHeight="1">
      <c r="A12" s="1009">
        <v>2</v>
      </c>
      <c r="B12" s="1180">
        <v>372790</v>
      </c>
      <c r="C12" s="851">
        <v>7.3586416233246466</v>
      </c>
      <c r="D12" s="852">
        <v>47856</v>
      </c>
      <c r="E12" s="851">
        <v>0.98119896182820021</v>
      </c>
      <c r="F12" s="853">
        <v>141536</v>
      </c>
      <c r="G12" s="851">
        <v>1.6883881999626427</v>
      </c>
      <c r="H12" s="852">
        <v>10796</v>
      </c>
      <c r="I12" s="851">
        <v>-11.158657011191575</v>
      </c>
      <c r="J12" s="853">
        <v>103806</v>
      </c>
      <c r="K12" s="851">
        <v>8.9906869796205555</v>
      </c>
      <c r="L12" s="852">
        <f t="shared" si="30"/>
        <v>676784</v>
      </c>
      <c r="M12" s="851">
        <v>5.5479484100372733</v>
      </c>
      <c r="N12" s="854">
        <v>23337.379310344826</v>
      </c>
      <c r="O12" s="855">
        <v>117430</v>
      </c>
      <c r="P12" s="851">
        <v>8.4954035201182609</v>
      </c>
      <c r="Q12" s="856">
        <v>13767</v>
      </c>
      <c r="R12" s="851">
        <v>-0.62797747942832105</v>
      </c>
      <c r="S12" s="855">
        <v>22502</v>
      </c>
      <c r="T12" s="851">
        <v>4.3304896142433158</v>
      </c>
      <c r="U12" s="855">
        <v>3908</v>
      </c>
      <c r="V12" s="851">
        <v>9.6828515296098807</v>
      </c>
      <c r="W12" s="855">
        <v>50768</v>
      </c>
      <c r="X12" s="851">
        <v>11.031405826261921</v>
      </c>
      <c r="Y12" s="856">
        <f t="shared" si="31"/>
        <v>208375</v>
      </c>
      <c r="Z12" s="851">
        <v>7.9976573513558247</v>
      </c>
      <c r="AA12" s="857">
        <v>7185.3448275862065</v>
      </c>
    </row>
    <row r="13" spans="1:27" ht="12" hidden="1" customHeight="1">
      <c r="A13" s="1009">
        <v>3</v>
      </c>
      <c r="B13" s="1180">
        <v>377996</v>
      </c>
      <c r="C13" s="851">
        <v>-21.850629750002071</v>
      </c>
      <c r="D13" s="852">
        <v>52872</v>
      </c>
      <c r="E13" s="851">
        <v>-4.7591598515689721</v>
      </c>
      <c r="F13" s="853">
        <v>155774</v>
      </c>
      <c r="G13" s="851">
        <v>-0.25612457899522045</v>
      </c>
      <c r="H13" s="852">
        <v>9968</v>
      </c>
      <c r="I13" s="851">
        <v>-27.150478696192359</v>
      </c>
      <c r="J13" s="853">
        <v>104599</v>
      </c>
      <c r="K13" s="851">
        <v>-17.31042878826208</v>
      </c>
      <c r="L13" s="852">
        <f t="shared" si="30"/>
        <v>701209</v>
      </c>
      <c r="M13" s="851">
        <v>-16.078252554302487</v>
      </c>
      <c r="N13" s="854">
        <v>22619.645161290322</v>
      </c>
      <c r="O13" s="855">
        <v>120512</v>
      </c>
      <c r="P13" s="851">
        <v>-16.532531756036072</v>
      </c>
      <c r="Q13" s="856">
        <v>15306</v>
      </c>
      <c r="R13" s="851">
        <v>-2.2043319915660331</v>
      </c>
      <c r="S13" s="855">
        <v>23809</v>
      </c>
      <c r="T13" s="851">
        <v>1.293341842161233</v>
      </c>
      <c r="U13" s="855">
        <v>3157</v>
      </c>
      <c r="V13" s="851">
        <v>-26.870511929580733</v>
      </c>
      <c r="W13" s="855">
        <v>53878</v>
      </c>
      <c r="X13" s="851">
        <v>-9.6097708284400891</v>
      </c>
      <c r="Y13" s="856">
        <f t="shared" si="31"/>
        <v>216662</v>
      </c>
      <c r="Z13" s="851">
        <v>-12.446001592170076</v>
      </c>
      <c r="AA13" s="857">
        <v>6989.0967741935483</v>
      </c>
    </row>
    <row r="14" spans="1:27" ht="12" hidden="1" customHeight="1">
      <c r="A14" s="1008" t="s">
        <v>443</v>
      </c>
      <c r="B14" s="1179">
        <v>163972</v>
      </c>
      <c r="C14" s="844">
        <v>-65.822362661641975</v>
      </c>
      <c r="D14" s="845">
        <v>45728</v>
      </c>
      <c r="E14" s="844">
        <v>-12.704503369413745</v>
      </c>
      <c r="F14" s="846">
        <v>140586</v>
      </c>
      <c r="G14" s="844">
        <v>-9.4238240353578639</v>
      </c>
      <c r="H14" s="845">
        <v>9696</v>
      </c>
      <c r="I14" s="844">
        <v>-28.363502031769482</v>
      </c>
      <c r="J14" s="846">
        <v>53936</v>
      </c>
      <c r="K14" s="844">
        <v>-57.223187164418221</v>
      </c>
      <c r="L14" s="845">
        <f t="shared" si="30"/>
        <v>413918</v>
      </c>
      <c r="M14" s="844">
        <v>-49.948366469886885</v>
      </c>
      <c r="N14" s="847">
        <v>13797.266666666666</v>
      </c>
      <c r="O14" s="848">
        <v>61782</v>
      </c>
      <c r="P14" s="844">
        <v>-59.524901403283501</v>
      </c>
      <c r="Q14" s="849">
        <v>13345</v>
      </c>
      <c r="R14" s="844">
        <v>-11.04519397413678</v>
      </c>
      <c r="S14" s="848">
        <v>22780</v>
      </c>
      <c r="T14" s="844">
        <v>-2.1183345507669871</v>
      </c>
      <c r="U14" s="848">
        <v>3086</v>
      </c>
      <c r="V14" s="844">
        <v>-27.592679493195682</v>
      </c>
      <c r="W14" s="848">
        <v>32288</v>
      </c>
      <c r="X14" s="844">
        <v>-48.905733229946357</v>
      </c>
      <c r="Y14" s="849">
        <f t="shared" si="31"/>
        <v>133281</v>
      </c>
      <c r="Z14" s="844">
        <v>-48.415075937021037</v>
      </c>
      <c r="AA14" s="850">
        <v>4442.7</v>
      </c>
    </row>
    <row r="15" spans="1:27" ht="12" hidden="1" customHeight="1">
      <c r="A15" s="1009">
        <v>5</v>
      </c>
      <c r="B15" s="1180">
        <v>139288</v>
      </c>
      <c r="C15" s="851">
        <v>-75.085678307468868</v>
      </c>
      <c r="D15" s="852">
        <v>40743</v>
      </c>
      <c r="E15" s="851">
        <v>-18.435698270339529</v>
      </c>
      <c r="F15" s="853">
        <v>115059</v>
      </c>
      <c r="G15" s="851">
        <v>-21.778590561137779</v>
      </c>
      <c r="H15" s="852">
        <v>8129</v>
      </c>
      <c r="I15" s="851">
        <v>-41.727598566308245</v>
      </c>
      <c r="J15" s="853">
        <v>47430</v>
      </c>
      <c r="K15" s="851">
        <v>-67.930383983447939</v>
      </c>
      <c r="L15" s="852">
        <f t="shared" si="30"/>
        <v>350649</v>
      </c>
      <c r="M15" s="851">
        <v>-61.801318356662208</v>
      </c>
      <c r="N15" s="854">
        <v>11311.258064516129</v>
      </c>
      <c r="O15" s="855">
        <v>52915</v>
      </c>
      <c r="P15" s="851">
        <v>-72.118449824801758</v>
      </c>
      <c r="Q15" s="856">
        <v>11617</v>
      </c>
      <c r="R15" s="851">
        <v>-20.355135061017414</v>
      </c>
      <c r="S15" s="855">
        <v>19353</v>
      </c>
      <c r="T15" s="851">
        <v>-11.670470104974894</v>
      </c>
      <c r="U15" s="855">
        <v>2416</v>
      </c>
      <c r="V15" s="851">
        <v>-46.179550011138339</v>
      </c>
      <c r="W15" s="855">
        <v>30520</v>
      </c>
      <c r="X15" s="851">
        <v>-58.732219157336793</v>
      </c>
      <c r="Y15" s="856">
        <f t="shared" si="31"/>
        <v>116821</v>
      </c>
      <c r="Z15" s="851">
        <v>-61.663592867034644</v>
      </c>
      <c r="AA15" s="857">
        <v>3768.4193548387098</v>
      </c>
    </row>
    <row r="16" spans="1:27" ht="12" hidden="1" customHeight="1">
      <c r="A16" s="1009">
        <v>6</v>
      </c>
      <c r="B16" s="1180">
        <v>259429</v>
      </c>
      <c r="C16" s="851">
        <v>-29.168270714053634</v>
      </c>
      <c r="D16" s="852">
        <v>47100</v>
      </c>
      <c r="E16" s="851">
        <v>-4.161155763556823</v>
      </c>
      <c r="F16" s="853">
        <v>131337</v>
      </c>
      <c r="G16" s="851">
        <v>-9.7848635133464317</v>
      </c>
      <c r="H16" s="852">
        <v>9290</v>
      </c>
      <c r="I16" s="851">
        <v>-33.704417326768002</v>
      </c>
      <c r="J16" s="853">
        <v>76609</v>
      </c>
      <c r="K16" s="851">
        <v>-25.844077902969765</v>
      </c>
      <c r="L16" s="852">
        <f t="shared" si="30"/>
        <v>523765</v>
      </c>
      <c r="M16" s="851">
        <v>-22.783716565753952</v>
      </c>
      <c r="N16" s="854">
        <v>17458.833333333332</v>
      </c>
      <c r="O16" s="855">
        <v>80212</v>
      </c>
      <c r="P16" s="851">
        <v>-29.349798298307118</v>
      </c>
      <c r="Q16" s="856">
        <v>13171</v>
      </c>
      <c r="R16" s="851">
        <v>-6.1292851543011899</v>
      </c>
      <c r="S16" s="855">
        <v>21272</v>
      </c>
      <c r="T16" s="851">
        <v>-3.6419641239354927</v>
      </c>
      <c r="U16" s="855">
        <v>2819</v>
      </c>
      <c r="V16" s="851">
        <v>-33.119810201660741</v>
      </c>
      <c r="W16" s="855">
        <v>39509</v>
      </c>
      <c r="X16" s="851">
        <v>-23.491479473276534</v>
      </c>
      <c r="Y16" s="856">
        <f t="shared" si="31"/>
        <v>156983</v>
      </c>
      <c r="Z16" s="851">
        <v>-23.607758788492227</v>
      </c>
      <c r="AA16" s="857">
        <v>5232.7666666666664</v>
      </c>
    </row>
    <row r="17" spans="1:27" ht="12" hidden="1" customHeight="1">
      <c r="A17" s="1008" t="s">
        <v>450</v>
      </c>
      <c r="B17" s="1179">
        <v>321276</v>
      </c>
      <c r="C17" s="844">
        <v>-24.69446593066592</v>
      </c>
      <c r="D17" s="845">
        <v>48005</v>
      </c>
      <c r="E17" s="844">
        <v>-8.7288006692524114</v>
      </c>
      <c r="F17" s="846">
        <v>139189</v>
      </c>
      <c r="G17" s="844">
        <v>-10.590585575168943</v>
      </c>
      <c r="H17" s="845">
        <v>9063</v>
      </c>
      <c r="I17" s="844">
        <v>-31.697942572914307</v>
      </c>
      <c r="J17" s="846">
        <v>88225</v>
      </c>
      <c r="K17" s="844">
        <v>-21.917868837950259</v>
      </c>
      <c r="L17" s="845">
        <f t="shared" si="30"/>
        <v>605758</v>
      </c>
      <c r="M17" s="844">
        <v>-20.416574154482426</v>
      </c>
      <c r="N17" s="847">
        <v>19540.580645161292</v>
      </c>
      <c r="O17" s="848">
        <v>100389</v>
      </c>
      <c r="P17" s="844">
        <v>-18.390888693785968</v>
      </c>
      <c r="Q17" s="849">
        <v>13430</v>
      </c>
      <c r="R17" s="844">
        <v>-10.633484162895924</v>
      </c>
      <c r="S17" s="848">
        <v>21929</v>
      </c>
      <c r="T17" s="844">
        <v>-3.6723039754008369</v>
      </c>
      <c r="U17" s="848">
        <v>2789</v>
      </c>
      <c r="V17" s="844">
        <v>-29.159258318516635</v>
      </c>
      <c r="W17" s="848">
        <v>44135</v>
      </c>
      <c r="X17" s="844">
        <v>-14.710031499410592</v>
      </c>
      <c r="Y17" s="849">
        <f t="shared" si="31"/>
        <v>182672</v>
      </c>
      <c r="Z17" s="844">
        <v>-15.620655091020797</v>
      </c>
      <c r="AA17" s="850">
        <v>5892.6451612903229</v>
      </c>
    </row>
    <row r="18" spans="1:27" ht="12" hidden="1" customHeight="1">
      <c r="A18" s="1009">
        <v>8</v>
      </c>
      <c r="B18" s="1180">
        <v>381219</v>
      </c>
      <c r="C18" s="851">
        <v>-42.693999404720742</v>
      </c>
      <c r="D18" s="852">
        <v>45639</v>
      </c>
      <c r="E18" s="851">
        <v>-8.8022540164655041</v>
      </c>
      <c r="F18" s="853">
        <v>128660</v>
      </c>
      <c r="G18" s="851">
        <v>-9.3720283168386551</v>
      </c>
      <c r="H18" s="852">
        <v>8366</v>
      </c>
      <c r="I18" s="851">
        <v>-31.872964169381113</v>
      </c>
      <c r="J18" s="853">
        <v>104278</v>
      </c>
      <c r="K18" s="851">
        <v>-32.204690110718857</v>
      </c>
      <c r="L18" s="852">
        <f t="shared" si="30"/>
        <v>668162</v>
      </c>
      <c r="M18" s="851">
        <v>-34.707466560347719</v>
      </c>
      <c r="N18" s="854">
        <v>21553.612903225807</v>
      </c>
      <c r="O18" s="855">
        <v>124838</v>
      </c>
      <c r="P18" s="851">
        <v>-35.992329621198138</v>
      </c>
      <c r="Q18" s="856">
        <v>12404</v>
      </c>
      <c r="R18" s="851">
        <v>-12.233779098563646</v>
      </c>
      <c r="S18" s="855">
        <v>20829</v>
      </c>
      <c r="T18" s="851">
        <v>-5.968127849758476</v>
      </c>
      <c r="U18" s="855">
        <v>2647</v>
      </c>
      <c r="V18" s="851">
        <v>-32.936407398023817</v>
      </c>
      <c r="W18" s="855">
        <v>54159</v>
      </c>
      <c r="X18" s="851">
        <v>-21.590514246004165</v>
      </c>
      <c r="Y18" s="856">
        <f t="shared" si="31"/>
        <v>214877</v>
      </c>
      <c r="Z18" s="851">
        <v>-29.395509612635905</v>
      </c>
      <c r="AA18" s="857">
        <v>6931.5161290322585</v>
      </c>
    </row>
    <row r="19" spans="1:27" ht="12" hidden="1" customHeight="1">
      <c r="A19" s="1009">
        <v>9</v>
      </c>
      <c r="B19" s="1180">
        <v>353316</v>
      </c>
      <c r="C19" s="851">
        <v>-20.910440110223426</v>
      </c>
      <c r="D19" s="852">
        <v>47337</v>
      </c>
      <c r="E19" s="851">
        <v>-8.5964200892081344</v>
      </c>
      <c r="F19" s="853">
        <v>130917</v>
      </c>
      <c r="G19" s="851">
        <v>-10.215824377798965</v>
      </c>
      <c r="H19" s="852">
        <v>9822</v>
      </c>
      <c r="I19" s="851">
        <v>-27.174316008007715</v>
      </c>
      <c r="J19" s="853">
        <v>99854</v>
      </c>
      <c r="K19" s="851">
        <v>-18.767033020671477</v>
      </c>
      <c r="L19" s="852">
        <f t="shared" si="30"/>
        <v>641246</v>
      </c>
      <c r="M19" s="851">
        <v>-17.867000708301472</v>
      </c>
      <c r="N19" s="854">
        <v>21374.866666666665</v>
      </c>
      <c r="O19" s="855">
        <v>116408</v>
      </c>
      <c r="P19" s="851">
        <v>-14.220447143088732</v>
      </c>
      <c r="Q19" s="856">
        <v>13143</v>
      </c>
      <c r="R19" s="851">
        <v>-10.53097345132743</v>
      </c>
      <c r="S19" s="855">
        <v>22320</v>
      </c>
      <c r="T19" s="851">
        <v>-5.820982402722219E-2</v>
      </c>
      <c r="U19" s="855">
        <v>3180</v>
      </c>
      <c r="V19" s="851">
        <v>-25.509486999297259</v>
      </c>
      <c r="W19" s="855">
        <v>52006</v>
      </c>
      <c r="X19" s="851">
        <v>-9.8260884642727078</v>
      </c>
      <c r="Y19" s="856">
        <f t="shared" si="31"/>
        <v>207057</v>
      </c>
      <c r="Z19" s="851">
        <v>-11.767112255029378</v>
      </c>
      <c r="AA19" s="857">
        <v>6901.9</v>
      </c>
    </row>
    <row r="20" spans="1:27" ht="12" hidden="1" customHeight="1">
      <c r="A20" s="1008" t="s">
        <v>451</v>
      </c>
      <c r="B20" s="1179">
        <v>349572</v>
      </c>
      <c r="C20" s="844">
        <v>-16.373735996382919</v>
      </c>
      <c r="D20" s="845">
        <v>50221</v>
      </c>
      <c r="E20" s="844">
        <v>-4.2899069980179894</v>
      </c>
      <c r="F20" s="846">
        <v>141141</v>
      </c>
      <c r="G20" s="844">
        <v>-7.5842696629213506</v>
      </c>
      <c r="H20" s="845">
        <v>11064</v>
      </c>
      <c r="I20" s="844">
        <v>-23.974438260152542</v>
      </c>
      <c r="J20" s="846">
        <v>103014</v>
      </c>
      <c r="K20" s="844">
        <v>-13.148243387938518</v>
      </c>
      <c r="L20" s="845">
        <f t="shared" si="30"/>
        <v>655012</v>
      </c>
      <c r="M20" s="844">
        <v>-13.401156833581229</v>
      </c>
      <c r="N20" s="847">
        <v>21129.419354838708</v>
      </c>
      <c r="O20" s="848">
        <v>116174</v>
      </c>
      <c r="P20" s="844">
        <v>-16.542266219351877</v>
      </c>
      <c r="Q20" s="849">
        <v>14112</v>
      </c>
      <c r="R20" s="844">
        <v>-11.043872919818455</v>
      </c>
      <c r="S20" s="848">
        <v>22987</v>
      </c>
      <c r="T20" s="844">
        <v>-1.4617626886145429</v>
      </c>
      <c r="U20" s="848">
        <v>3658</v>
      </c>
      <c r="V20" s="844">
        <v>-23.870967741935488</v>
      </c>
      <c r="W20" s="848">
        <v>53490</v>
      </c>
      <c r="X20" s="844">
        <v>-13.418582065393336</v>
      </c>
      <c r="Y20" s="849">
        <f t="shared" si="31"/>
        <v>210421</v>
      </c>
      <c r="Z20" s="844">
        <v>-14.106164635191732</v>
      </c>
      <c r="AA20" s="850">
        <v>6787.7741935483873</v>
      </c>
    </row>
    <row r="21" spans="1:27" ht="12" hidden="1" customHeight="1">
      <c r="A21" s="1009">
        <v>11</v>
      </c>
      <c r="B21" s="1180">
        <v>368339</v>
      </c>
      <c r="C21" s="851">
        <v>-17.795051710208586</v>
      </c>
      <c r="D21" s="852">
        <v>48829</v>
      </c>
      <c r="E21" s="851">
        <v>-4.7462057664546808</v>
      </c>
      <c r="F21" s="853">
        <v>136784</v>
      </c>
      <c r="G21" s="851">
        <v>-8.6193765616022873</v>
      </c>
      <c r="H21" s="852">
        <v>10758</v>
      </c>
      <c r="I21" s="851">
        <v>-30.834512022630832</v>
      </c>
      <c r="J21" s="853">
        <v>104622</v>
      </c>
      <c r="K21" s="851">
        <v>-14.057584096603282</v>
      </c>
      <c r="L21" s="852">
        <f t="shared" si="30"/>
        <v>669332</v>
      </c>
      <c r="M21" s="851">
        <v>-14.876938005445684</v>
      </c>
      <c r="N21" s="854">
        <v>22311.066666666666</v>
      </c>
      <c r="O21" s="855">
        <v>124058</v>
      </c>
      <c r="P21" s="851">
        <v>-13.527341163349949</v>
      </c>
      <c r="Q21" s="856">
        <v>13633</v>
      </c>
      <c r="R21" s="851">
        <v>-10.527006628601432</v>
      </c>
      <c r="S21" s="855">
        <v>22391</v>
      </c>
      <c r="T21" s="851">
        <v>-1.4220304657920235</v>
      </c>
      <c r="U21" s="855">
        <v>3884</v>
      </c>
      <c r="V21" s="851">
        <v>-22.737219017306543</v>
      </c>
      <c r="W21" s="855">
        <v>53283</v>
      </c>
      <c r="X21" s="851">
        <v>-12.250914001515101</v>
      </c>
      <c r="Y21" s="856">
        <f t="shared" si="31"/>
        <v>217249</v>
      </c>
      <c r="Z21" s="851">
        <v>-12.103655452835149</v>
      </c>
      <c r="AA21" s="857">
        <v>7241.6333333333332</v>
      </c>
    </row>
    <row r="22" spans="1:27" ht="12" hidden="1" customHeight="1">
      <c r="A22" s="1009">
        <v>12</v>
      </c>
      <c r="B22" s="1180">
        <v>302313</v>
      </c>
      <c r="C22" s="851">
        <v>-33.294425260092012</v>
      </c>
      <c r="D22" s="852">
        <v>49843</v>
      </c>
      <c r="E22" s="851">
        <v>-2.3739104886886686</v>
      </c>
      <c r="F22" s="853">
        <v>148172</v>
      </c>
      <c r="G22" s="851">
        <v>-6.7026829621514068</v>
      </c>
      <c r="H22" s="852">
        <v>10758</v>
      </c>
      <c r="I22" s="851">
        <v>-10.906832298136649</v>
      </c>
      <c r="J22" s="853">
        <v>86996</v>
      </c>
      <c r="K22" s="851">
        <v>-26.121183813850791</v>
      </c>
      <c r="L22" s="852">
        <f t="shared" si="30"/>
        <v>598082</v>
      </c>
      <c r="M22" s="851">
        <v>-24.570977428626563</v>
      </c>
      <c r="N22" s="854">
        <v>19292.967741935485</v>
      </c>
      <c r="O22" s="855">
        <v>93225</v>
      </c>
      <c r="P22" s="851">
        <v>-28.649058221143907</v>
      </c>
      <c r="Q22" s="856">
        <v>13873</v>
      </c>
      <c r="R22" s="851">
        <v>-6.4594430584586355</v>
      </c>
      <c r="S22" s="855">
        <v>23646</v>
      </c>
      <c r="T22" s="851">
        <v>0.42470058608681249</v>
      </c>
      <c r="U22" s="855">
        <v>3497</v>
      </c>
      <c r="V22" s="851">
        <v>-0.96290002832059018</v>
      </c>
      <c r="W22" s="855">
        <v>43102</v>
      </c>
      <c r="X22" s="851">
        <v>-20.787311855622736</v>
      </c>
      <c r="Y22" s="856">
        <f t="shared" si="31"/>
        <v>177343</v>
      </c>
      <c r="Z22" s="851">
        <v>-21.867758108715385</v>
      </c>
      <c r="AA22" s="857">
        <v>5720.7419354838712</v>
      </c>
    </row>
    <row r="23" spans="1:27" ht="12" hidden="1" customHeight="1">
      <c r="A23" s="1008" t="s">
        <v>324</v>
      </c>
      <c r="B23" s="1179">
        <v>240379</v>
      </c>
      <c r="C23" s="844">
        <f t="shared" ref="C23:C55" si="32">(B23/B11-1)*100</f>
        <v>-48.082065149309507</v>
      </c>
      <c r="D23" s="845">
        <v>42633</v>
      </c>
      <c r="E23" s="844">
        <f t="shared" ref="E23:E55" si="33">(D23/D11-1)*100</f>
        <v>-7.2348666173462695</v>
      </c>
      <c r="F23" s="846">
        <v>129039</v>
      </c>
      <c r="G23" s="844">
        <f t="shared" ref="G23:G55" si="34">(F23/F11-1)*100</f>
        <v>-8.1605636810077939</v>
      </c>
      <c r="H23" s="845">
        <v>8523</v>
      </c>
      <c r="I23" s="844">
        <f t="shared" ref="I23:I55" si="35">(H23/H11-1)*100</f>
        <v>-26.08620241089238</v>
      </c>
      <c r="J23" s="846">
        <v>74764</v>
      </c>
      <c r="K23" s="844">
        <f t="shared" ref="K23:K55" si="36">(J23/J11-1)*100</f>
        <v>-37.309027486625638</v>
      </c>
      <c r="L23" s="845">
        <f t="shared" si="30"/>
        <v>495338</v>
      </c>
      <c r="M23" s="844">
        <f t="shared" ref="M23:M55" si="37">(L23/L11-1)*100</f>
        <v>-36.515475809035571</v>
      </c>
      <c r="N23" s="847">
        <v>15978.645161290322</v>
      </c>
      <c r="O23" s="848">
        <v>80813</v>
      </c>
      <c r="P23" s="844">
        <f t="shared" ref="P23:P55" si="38">(O23/O11-1)*100</f>
        <v>-44.44314588202942</v>
      </c>
      <c r="Q23" s="849">
        <v>12326</v>
      </c>
      <c r="R23" s="844">
        <f t="shared" ref="R23:R55" si="39">(Q23/Q11-1)*100</f>
        <v>-12.951977401129945</v>
      </c>
      <c r="S23" s="848">
        <v>22743</v>
      </c>
      <c r="T23" s="844">
        <f t="shared" ref="T23:T55" si="40">(S23/S11-1)*100</f>
        <v>-0.25437480812244839</v>
      </c>
      <c r="U23" s="848">
        <v>2707</v>
      </c>
      <c r="V23" s="844">
        <f t="shared" ref="V23:V55" si="41">(U23/U11-1)*100</f>
        <v>-24.84730705163798</v>
      </c>
      <c r="W23" s="848">
        <v>38945</v>
      </c>
      <c r="X23" s="844">
        <f t="shared" ref="X23:X55" si="42">(W23/W11-1)*100</f>
        <v>-33.038170563961486</v>
      </c>
      <c r="Y23" s="849">
        <f t="shared" si="31"/>
        <v>157534</v>
      </c>
      <c r="Z23" s="844">
        <f t="shared" ref="Z23:Z55" si="43">(Y23/Y11-1)*100</f>
        <v>-35.485271292432316</v>
      </c>
      <c r="AA23" s="850">
        <v>5081.7419354838712</v>
      </c>
    </row>
    <row r="24" spans="1:27" ht="12" hidden="1" customHeight="1">
      <c r="A24" s="1009">
        <v>2</v>
      </c>
      <c r="B24" s="1180">
        <v>224842</v>
      </c>
      <c r="C24" s="851">
        <f t="shared" si="32"/>
        <v>-39.686686874647926</v>
      </c>
      <c r="D24" s="852">
        <v>44185</v>
      </c>
      <c r="E24" s="851">
        <f t="shared" si="33"/>
        <v>-7.6709294550317608</v>
      </c>
      <c r="F24" s="853">
        <v>128550</v>
      </c>
      <c r="G24" s="851">
        <f t="shared" si="34"/>
        <v>-9.175050870449919</v>
      </c>
      <c r="H24" s="852">
        <v>8960</v>
      </c>
      <c r="I24" s="851">
        <f t="shared" si="35"/>
        <v>-17.006298629121897</v>
      </c>
      <c r="J24" s="853">
        <v>71372</v>
      </c>
      <c r="K24" s="851">
        <f t="shared" si="36"/>
        <v>-31.24482207194189</v>
      </c>
      <c r="L24" s="852">
        <f t="shared" si="30"/>
        <v>477909</v>
      </c>
      <c r="M24" s="851">
        <f t="shared" si="37"/>
        <v>-29.385298706825225</v>
      </c>
      <c r="N24" s="854">
        <v>17068.178571428572</v>
      </c>
      <c r="O24" s="855">
        <v>82585</v>
      </c>
      <c r="P24" s="851">
        <f t="shared" si="38"/>
        <v>-29.672996678872522</v>
      </c>
      <c r="Q24" s="856">
        <v>12577</v>
      </c>
      <c r="R24" s="851">
        <f t="shared" si="39"/>
        <v>-8.6438585022154406</v>
      </c>
      <c r="S24" s="855">
        <v>21711</v>
      </c>
      <c r="T24" s="851">
        <f t="shared" si="40"/>
        <v>-3.5152430895031506</v>
      </c>
      <c r="U24" s="855">
        <v>2669</v>
      </c>
      <c r="V24" s="851">
        <f t="shared" si="41"/>
        <v>-31.704196519959062</v>
      </c>
      <c r="W24" s="855">
        <v>38948</v>
      </c>
      <c r="X24" s="851">
        <f t="shared" si="42"/>
        <v>-23.282382603214625</v>
      </c>
      <c r="Y24" s="856">
        <f t="shared" si="31"/>
        <v>158490</v>
      </c>
      <c r="Z24" s="851">
        <f t="shared" si="43"/>
        <v>-23.940011997600475</v>
      </c>
      <c r="AA24" s="857">
        <v>5660.3571428571431</v>
      </c>
    </row>
    <row r="25" spans="1:27" ht="12" hidden="1" customHeight="1">
      <c r="A25" s="1009">
        <v>3</v>
      </c>
      <c r="B25" s="1181">
        <v>359377</v>
      </c>
      <c r="C25" s="858">
        <f t="shared" si="32"/>
        <v>-4.9257134996137486</v>
      </c>
      <c r="D25" s="859">
        <v>52760</v>
      </c>
      <c r="E25" s="858">
        <f t="shared" si="33"/>
        <v>-0.21183234982599108</v>
      </c>
      <c r="F25" s="859">
        <v>151578</v>
      </c>
      <c r="G25" s="858">
        <f t="shared" si="34"/>
        <v>-2.693645922939647</v>
      </c>
      <c r="H25" s="859">
        <v>10515</v>
      </c>
      <c r="I25" s="858">
        <f t="shared" si="35"/>
        <v>5.4875601926163808</v>
      </c>
      <c r="J25" s="859">
        <v>101373</v>
      </c>
      <c r="K25" s="858">
        <f t="shared" si="36"/>
        <v>-3.0841595043929693</v>
      </c>
      <c r="L25" s="860">
        <f t="shared" si="30"/>
        <v>675603</v>
      </c>
      <c r="M25" s="858">
        <f t="shared" si="37"/>
        <v>-3.6516930045107809</v>
      </c>
      <c r="N25" s="861">
        <v>21793.645161290322</v>
      </c>
      <c r="O25" s="862">
        <v>112126</v>
      </c>
      <c r="P25" s="858">
        <f t="shared" si="38"/>
        <v>-6.9586431226765777</v>
      </c>
      <c r="Q25" s="862">
        <v>14993</v>
      </c>
      <c r="R25" s="858">
        <f t="shared" si="39"/>
        <v>-2.0449496929308753</v>
      </c>
      <c r="S25" s="862">
        <v>24038</v>
      </c>
      <c r="T25" s="858">
        <f t="shared" si="40"/>
        <v>0.96182116006551244</v>
      </c>
      <c r="U25" s="862">
        <v>3226</v>
      </c>
      <c r="V25" s="858">
        <f t="shared" si="41"/>
        <v>2.1856192587899947</v>
      </c>
      <c r="W25" s="862">
        <v>49448</v>
      </c>
      <c r="X25" s="858">
        <f t="shared" si="42"/>
        <v>-8.2222799658487666</v>
      </c>
      <c r="Y25" s="863">
        <f t="shared" si="31"/>
        <v>203831</v>
      </c>
      <c r="Z25" s="858">
        <f t="shared" si="43"/>
        <v>-5.9221275535165319</v>
      </c>
      <c r="AA25" s="864">
        <v>6575.1935483870966</v>
      </c>
    </row>
    <row r="26" spans="1:27" ht="12" hidden="1" customHeight="1">
      <c r="A26" s="1008">
        <v>4</v>
      </c>
      <c r="B26" s="867">
        <v>260439</v>
      </c>
      <c r="C26" s="865">
        <f t="shared" si="32"/>
        <v>58.831385846364</v>
      </c>
      <c r="D26" s="866">
        <v>47934</v>
      </c>
      <c r="E26" s="865">
        <f t="shared" si="33"/>
        <v>4.8241777466760061</v>
      </c>
      <c r="F26" s="867">
        <v>145086</v>
      </c>
      <c r="G26" s="865">
        <f t="shared" si="34"/>
        <v>3.2008877128590241</v>
      </c>
      <c r="H26" s="866">
        <v>9885</v>
      </c>
      <c r="I26" s="865">
        <f t="shared" si="35"/>
        <v>1.9492574257425677</v>
      </c>
      <c r="J26" s="867">
        <v>78235</v>
      </c>
      <c r="K26" s="865">
        <f t="shared" si="36"/>
        <v>45.051542568970639</v>
      </c>
      <c r="L26" s="866">
        <f t="shared" si="30"/>
        <v>541579</v>
      </c>
      <c r="M26" s="865">
        <f t="shared" si="37"/>
        <v>30.842099159736946</v>
      </c>
      <c r="N26" s="868">
        <v>18052.633333333335</v>
      </c>
      <c r="O26" s="869">
        <v>87361</v>
      </c>
      <c r="P26" s="865">
        <f t="shared" si="38"/>
        <v>41.40202648020459</v>
      </c>
      <c r="Q26" s="870">
        <v>13364</v>
      </c>
      <c r="R26" s="865">
        <f t="shared" si="39"/>
        <v>0.1423754215061912</v>
      </c>
      <c r="S26" s="869">
        <v>22375</v>
      </c>
      <c r="T26" s="865">
        <f t="shared" si="40"/>
        <v>-1.7778753292361671</v>
      </c>
      <c r="U26" s="869">
        <v>2922</v>
      </c>
      <c r="V26" s="865">
        <f t="shared" si="41"/>
        <v>-5.3143227478937183</v>
      </c>
      <c r="W26" s="869">
        <v>42920</v>
      </c>
      <c r="X26" s="865">
        <f t="shared" si="42"/>
        <v>32.928642220019832</v>
      </c>
      <c r="Y26" s="870">
        <f t="shared" si="31"/>
        <v>168942</v>
      </c>
      <c r="Z26" s="865">
        <f t="shared" si="43"/>
        <v>26.756251828842824</v>
      </c>
      <c r="AA26" s="871">
        <v>5631.4</v>
      </c>
    </row>
    <row r="27" spans="1:27" ht="12" hidden="1" customHeight="1">
      <c r="A27" s="1009">
        <v>5</v>
      </c>
      <c r="B27" s="1180">
        <v>241561</v>
      </c>
      <c r="C27" s="851">
        <f t="shared" si="32"/>
        <v>73.425564298432036</v>
      </c>
      <c r="D27" s="852">
        <v>42987</v>
      </c>
      <c r="E27" s="851">
        <f t="shared" si="33"/>
        <v>5.5076945733009364</v>
      </c>
      <c r="F27" s="853">
        <v>128894</v>
      </c>
      <c r="G27" s="851">
        <f t="shared" si="34"/>
        <v>12.024265811453262</v>
      </c>
      <c r="H27" s="852">
        <v>8146</v>
      </c>
      <c r="I27" s="851">
        <f t="shared" si="35"/>
        <v>0.20912781399926583</v>
      </c>
      <c r="J27" s="853">
        <v>76993</v>
      </c>
      <c r="K27" s="851">
        <f t="shared" si="36"/>
        <v>62.329749103942646</v>
      </c>
      <c r="L27" s="852">
        <f t="shared" si="30"/>
        <v>498581</v>
      </c>
      <c r="M27" s="851">
        <f t="shared" si="37"/>
        <v>42.18805700287183</v>
      </c>
      <c r="N27" s="854">
        <v>16083.258064516129</v>
      </c>
      <c r="O27" s="855">
        <v>84341</v>
      </c>
      <c r="P27" s="851">
        <f t="shared" si="38"/>
        <v>59.389587073608617</v>
      </c>
      <c r="Q27" s="856">
        <v>11797</v>
      </c>
      <c r="R27" s="851">
        <f t="shared" si="39"/>
        <v>1.5494533872772553</v>
      </c>
      <c r="S27" s="855">
        <v>20631</v>
      </c>
      <c r="T27" s="851">
        <f t="shared" si="40"/>
        <v>6.60362734459774</v>
      </c>
      <c r="U27" s="855">
        <v>2558</v>
      </c>
      <c r="V27" s="851">
        <f t="shared" si="41"/>
        <v>5.8774834437086199</v>
      </c>
      <c r="W27" s="855">
        <v>41699</v>
      </c>
      <c r="X27" s="851">
        <f t="shared" si="42"/>
        <v>36.628440366972484</v>
      </c>
      <c r="Y27" s="856">
        <f t="shared" si="31"/>
        <v>161026</v>
      </c>
      <c r="Z27" s="851">
        <f t="shared" si="43"/>
        <v>37.839943160904291</v>
      </c>
      <c r="AA27" s="857">
        <v>5194.3870967741932</v>
      </c>
    </row>
    <row r="28" spans="1:27" ht="12" hidden="1" customHeight="1">
      <c r="A28" s="1009">
        <v>6</v>
      </c>
      <c r="B28" s="1180">
        <v>241296</v>
      </c>
      <c r="C28" s="851">
        <f t="shared" si="32"/>
        <v>-6.9895809643486295</v>
      </c>
      <c r="D28" s="852">
        <v>47704</v>
      </c>
      <c r="E28" s="851">
        <f t="shared" si="33"/>
        <v>1.2823779193205986</v>
      </c>
      <c r="F28" s="853">
        <v>138562</v>
      </c>
      <c r="G28" s="851">
        <f t="shared" si="34"/>
        <v>5.501115451091465</v>
      </c>
      <c r="H28" s="852">
        <v>9845</v>
      </c>
      <c r="I28" s="851">
        <f t="shared" si="35"/>
        <v>5.9741657696447792</v>
      </c>
      <c r="J28" s="853">
        <v>74891</v>
      </c>
      <c r="K28" s="851">
        <f t="shared" si="36"/>
        <v>-2.2425563576081164</v>
      </c>
      <c r="L28" s="852">
        <f t="shared" si="30"/>
        <v>512298</v>
      </c>
      <c r="M28" s="851">
        <f t="shared" si="37"/>
        <v>-2.1893406394088988</v>
      </c>
      <c r="N28" s="854">
        <v>17076.599999999999</v>
      </c>
      <c r="O28" s="855">
        <v>72427</v>
      </c>
      <c r="P28" s="851">
        <f t="shared" si="38"/>
        <v>-9.7055303445868439</v>
      </c>
      <c r="Q28" s="856">
        <v>12528</v>
      </c>
      <c r="R28" s="851">
        <f t="shared" si="39"/>
        <v>-4.8819375901602013</v>
      </c>
      <c r="S28" s="855">
        <v>22361</v>
      </c>
      <c r="T28" s="851">
        <f t="shared" si="40"/>
        <v>5.1194057916509994</v>
      </c>
      <c r="U28" s="855">
        <v>2930</v>
      </c>
      <c r="V28" s="851">
        <f t="shared" si="41"/>
        <v>3.9375665129478543</v>
      </c>
      <c r="W28" s="855">
        <v>35367</v>
      </c>
      <c r="X28" s="851">
        <f t="shared" si="42"/>
        <v>-10.48368726113037</v>
      </c>
      <c r="Y28" s="856">
        <f t="shared" si="31"/>
        <v>145613</v>
      </c>
      <c r="Z28" s="851">
        <f t="shared" si="43"/>
        <v>-7.2428224712229987</v>
      </c>
      <c r="AA28" s="857">
        <v>4853.7666666666664</v>
      </c>
    </row>
    <row r="29" spans="1:27" ht="12" hidden="1" customHeight="1">
      <c r="A29" s="1008">
        <v>7</v>
      </c>
      <c r="B29" s="874">
        <v>358536</v>
      </c>
      <c r="C29" s="872">
        <f t="shared" si="32"/>
        <v>11.597504949015791</v>
      </c>
      <c r="D29" s="873">
        <v>49332</v>
      </c>
      <c r="E29" s="872">
        <f t="shared" si="33"/>
        <v>2.7642953858973085</v>
      </c>
      <c r="F29" s="874">
        <v>140249</v>
      </c>
      <c r="G29" s="872">
        <f t="shared" si="34"/>
        <v>0.76155443318077776</v>
      </c>
      <c r="H29" s="873">
        <v>10118</v>
      </c>
      <c r="I29" s="872">
        <f t="shared" si="35"/>
        <v>11.640737062782748</v>
      </c>
      <c r="J29" s="874">
        <v>101568</v>
      </c>
      <c r="K29" s="872">
        <f t="shared" si="36"/>
        <v>15.123831113629915</v>
      </c>
      <c r="L29" s="873">
        <f t="shared" si="30"/>
        <v>659803</v>
      </c>
      <c r="M29" s="872">
        <f t="shared" si="37"/>
        <v>8.9218796945314871</v>
      </c>
      <c r="N29" s="875">
        <v>21283.967741935485</v>
      </c>
      <c r="O29" s="876">
        <v>107831</v>
      </c>
      <c r="P29" s="872">
        <f t="shared" si="38"/>
        <v>7.4131627967207514</v>
      </c>
      <c r="Q29" s="877">
        <v>13016</v>
      </c>
      <c r="R29" s="872">
        <f t="shared" si="39"/>
        <v>-3.0826507818317195</v>
      </c>
      <c r="S29" s="876">
        <v>22116</v>
      </c>
      <c r="T29" s="872">
        <f t="shared" si="40"/>
        <v>0.85275206347759092</v>
      </c>
      <c r="U29" s="876">
        <v>3036</v>
      </c>
      <c r="V29" s="872">
        <f t="shared" si="41"/>
        <v>8.8562208676945087</v>
      </c>
      <c r="W29" s="876">
        <v>47291</v>
      </c>
      <c r="X29" s="872">
        <f t="shared" si="42"/>
        <v>7.1507873569729208</v>
      </c>
      <c r="Y29" s="877">
        <f t="shared" si="31"/>
        <v>193290</v>
      </c>
      <c r="Z29" s="872">
        <f t="shared" si="43"/>
        <v>5.8126040115617172</v>
      </c>
      <c r="AA29" s="878">
        <v>6235.1612903225805</v>
      </c>
    </row>
    <row r="30" spans="1:27" ht="12" hidden="1" customHeight="1">
      <c r="A30" s="1009">
        <v>8</v>
      </c>
      <c r="B30" s="1180">
        <v>382166</v>
      </c>
      <c r="C30" s="851">
        <f t="shared" si="32"/>
        <v>0.24841364150265388</v>
      </c>
      <c r="D30" s="852">
        <v>45804</v>
      </c>
      <c r="E30" s="851">
        <f t="shared" si="33"/>
        <v>0.36153289949385492</v>
      </c>
      <c r="F30" s="853">
        <v>132372</v>
      </c>
      <c r="G30" s="851">
        <f t="shared" si="34"/>
        <v>2.8851235815327225</v>
      </c>
      <c r="H30" s="852">
        <v>9233</v>
      </c>
      <c r="I30" s="851">
        <f t="shared" si="35"/>
        <v>10.363375567774336</v>
      </c>
      <c r="J30" s="853">
        <v>99780</v>
      </c>
      <c r="K30" s="851">
        <f t="shared" si="36"/>
        <v>-4.3134697635167534</v>
      </c>
      <c r="L30" s="852">
        <f t="shared" si="30"/>
        <v>669355</v>
      </c>
      <c r="M30" s="851">
        <f t="shared" si="37"/>
        <v>0.17854951344136172</v>
      </c>
      <c r="N30" s="854">
        <v>21592.096774193549</v>
      </c>
      <c r="O30" s="855">
        <v>106158</v>
      </c>
      <c r="P30" s="851">
        <f t="shared" si="38"/>
        <v>-14.963392556753552</v>
      </c>
      <c r="Q30" s="856">
        <v>12509</v>
      </c>
      <c r="R30" s="851">
        <f t="shared" si="39"/>
        <v>0.84650112866817562</v>
      </c>
      <c r="S30" s="855">
        <v>22293</v>
      </c>
      <c r="T30" s="851">
        <f t="shared" si="40"/>
        <v>7.0286619616880319</v>
      </c>
      <c r="U30" s="855">
        <v>3012</v>
      </c>
      <c r="V30" s="851">
        <f t="shared" si="41"/>
        <v>13.789195315451463</v>
      </c>
      <c r="W30" s="855">
        <v>44368</v>
      </c>
      <c r="X30" s="851">
        <f t="shared" si="42"/>
        <v>-18.078251075536844</v>
      </c>
      <c r="Y30" s="856">
        <f t="shared" si="31"/>
        <v>188340</v>
      </c>
      <c r="Z30" s="851">
        <f t="shared" si="43"/>
        <v>-12.349855964109702</v>
      </c>
      <c r="AA30" s="857">
        <v>6075.4838709677415</v>
      </c>
    </row>
    <row r="31" spans="1:27" ht="12" hidden="1" customHeight="1">
      <c r="A31" s="1009">
        <v>9</v>
      </c>
      <c r="B31" s="1181">
        <v>280014</v>
      </c>
      <c r="C31" s="858">
        <f t="shared" si="32"/>
        <v>-20.746866827429265</v>
      </c>
      <c r="D31" s="860">
        <v>47260</v>
      </c>
      <c r="E31" s="858">
        <f t="shared" si="33"/>
        <v>-0.1626634556478046</v>
      </c>
      <c r="F31" s="859">
        <v>135576</v>
      </c>
      <c r="G31" s="858">
        <f t="shared" si="34"/>
        <v>3.558743325924052</v>
      </c>
      <c r="H31" s="860">
        <v>9669</v>
      </c>
      <c r="I31" s="858">
        <f t="shared" si="35"/>
        <v>-1.55772755039707</v>
      </c>
      <c r="J31" s="859">
        <v>85971</v>
      </c>
      <c r="K31" s="858">
        <f t="shared" si="36"/>
        <v>-13.903298816271759</v>
      </c>
      <c r="L31" s="860">
        <f t="shared" si="30"/>
        <v>558490</v>
      </c>
      <c r="M31" s="858">
        <f t="shared" si="37"/>
        <v>-12.905499605455628</v>
      </c>
      <c r="N31" s="861">
        <v>18616.333333333332</v>
      </c>
      <c r="O31" s="879">
        <v>84622</v>
      </c>
      <c r="P31" s="858">
        <f t="shared" si="38"/>
        <v>-27.305683458181573</v>
      </c>
      <c r="Q31" s="863">
        <v>12647</v>
      </c>
      <c r="R31" s="858">
        <f t="shared" si="39"/>
        <v>-3.773872023130187</v>
      </c>
      <c r="S31" s="862">
        <v>21842</v>
      </c>
      <c r="T31" s="858">
        <f t="shared" si="40"/>
        <v>-2.1415770609318985</v>
      </c>
      <c r="U31" s="862">
        <v>3239</v>
      </c>
      <c r="V31" s="858">
        <f t="shared" si="41"/>
        <v>1.8553459119496907</v>
      </c>
      <c r="W31" s="862">
        <v>41534</v>
      </c>
      <c r="X31" s="858">
        <f t="shared" si="42"/>
        <v>-20.136138137907167</v>
      </c>
      <c r="Y31" s="863">
        <f t="shared" si="31"/>
        <v>163884</v>
      </c>
      <c r="Z31" s="858">
        <f t="shared" si="43"/>
        <v>-20.850780219939434</v>
      </c>
      <c r="AA31" s="864">
        <v>5462.8</v>
      </c>
    </row>
    <row r="32" spans="1:27" ht="20.399999999999999" customHeight="1">
      <c r="A32" s="1008">
        <v>10</v>
      </c>
      <c r="B32" s="1179">
        <v>361510</v>
      </c>
      <c r="C32" s="844">
        <f t="shared" si="32"/>
        <v>3.4150332406485573</v>
      </c>
      <c r="D32" s="845">
        <v>50162</v>
      </c>
      <c r="E32" s="844">
        <f t="shared" si="33"/>
        <v>-0.1174807351506324</v>
      </c>
      <c r="F32" s="846">
        <v>140926</v>
      </c>
      <c r="G32" s="844">
        <f t="shared" si="34"/>
        <v>-0.15232993956397767</v>
      </c>
      <c r="H32" s="845">
        <v>11414</v>
      </c>
      <c r="I32" s="844">
        <f t="shared" si="35"/>
        <v>3.163412870571225</v>
      </c>
      <c r="J32" s="846">
        <v>106696</v>
      </c>
      <c r="K32" s="844">
        <f t="shared" si="36"/>
        <v>3.5742714582484014</v>
      </c>
      <c r="L32" s="845">
        <f t="shared" si="30"/>
        <v>670708</v>
      </c>
      <c r="M32" s="844">
        <f t="shared" si="37"/>
        <v>2.3962919763302004</v>
      </c>
      <c r="N32" s="847">
        <v>21635.741935483871</v>
      </c>
      <c r="O32" s="848">
        <v>110673</v>
      </c>
      <c r="P32" s="844">
        <f t="shared" si="38"/>
        <v>-4.7351386713033854</v>
      </c>
      <c r="Q32" s="849">
        <v>13218</v>
      </c>
      <c r="R32" s="844">
        <f t="shared" si="39"/>
        <v>-6.335034013605445</v>
      </c>
      <c r="S32" s="848">
        <v>22321</v>
      </c>
      <c r="T32" s="844">
        <f t="shared" si="40"/>
        <v>-2.8972897724800939</v>
      </c>
      <c r="U32" s="848">
        <v>3807</v>
      </c>
      <c r="V32" s="844">
        <f t="shared" si="41"/>
        <v>4.0732640787315422</v>
      </c>
      <c r="W32" s="848">
        <v>51379</v>
      </c>
      <c r="X32" s="844">
        <f t="shared" si="42"/>
        <v>-3.9465320620676758</v>
      </c>
      <c r="Y32" s="849">
        <f t="shared" si="31"/>
        <v>201398</v>
      </c>
      <c r="Z32" s="844">
        <f t="shared" si="43"/>
        <v>-4.2880701070710625</v>
      </c>
      <c r="AA32" s="850">
        <v>6496.7096774193551</v>
      </c>
    </row>
    <row r="33" spans="1:27" ht="20.399999999999999" customHeight="1">
      <c r="A33" s="1009">
        <v>11</v>
      </c>
      <c r="B33" s="1180">
        <v>392679</v>
      </c>
      <c r="C33" s="851">
        <f t="shared" si="32"/>
        <v>6.608043134178021</v>
      </c>
      <c r="D33" s="852">
        <v>49058</v>
      </c>
      <c r="E33" s="851">
        <f t="shared" si="33"/>
        <v>0.46898359581395432</v>
      </c>
      <c r="F33" s="853">
        <v>137845</v>
      </c>
      <c r="G33" s="851">
        <f t="shared" si="34"/>
        <v>0.77567551760440168</v>
      </c>
      <c r="H33" s="852">
        <v>11874</v>
      </c>
      <c r="I33" s="851">
        <f t="shared" si="35"/>
        <v>10.373675404350259</v>
      </c>
      <c r="J33" s="853">
        <v>110332</v>
      </c>
      <c r="K33" s="851">
        <f t="shared" si="36"/>
        <v>5.4577431133031373</v>
      </c>
      <c r="L33" s="852">
        <f t="shared" si="30"/>
        <v>701788</v>
      </c>
      <c r="M33" s="851">
        <f t="shared" si="37"/>
        <v>4.8490136434534703</v>
      </c>
      <c r="N33" s="854">
        <v>23392.933333333334</v>
      </c>
      <c r="O33" s="855">
        <v>122517</v>
      </c>
      <c r="P33" s="851">
        <f t="shared" si="38"/>
        <v>-1.2421609247287524</v>
      </c>
      <c r="Q33" s="856">
        <v>13599</v>
      </c>
      <c r="R33" s="851">
        <f t="shared" si="39"/>
        <v>-0.24939485072984491</v>
      </c>
      <c r="S33" s="855">
        <v>22830</v>
      </c>
      <c r="T33" s="851">
        <f t="shared" si="40"/>
        <v>1.9606091733285647</v>
      </c>
      <c r="U33" s="855">
        <v>4156</v>
      </c>
      <c r="V33" s="851">
        <f t="shared" si="41"/>
        <v>7.0030895983522079</v>
      </c>
      <c r="W33" s="855">
        <v>52696</v>
      </c>
      <c r="X33" s="851">
        <f t="shared" si="42"/>
        <v>-1.1016646960569032</v>
      </c>
      <c r="Y33" s="856">
        <f t="shared" si="31"/>
        <v>215798</v>
      </c>
      <c r="Z33" s="851">
        <f t="shared" si="43"/>
        <v>-0.66789720551072573</v>
      </c>
      <c r="AA33" s="857">
        <v>7193.2666666666664</v>
      </c>
    </row>
    <row r="34" spans="1:27" ht="20.399999999999999" customHeight="1">
      <c r="A34" s="1009">
        <v>12</v>
      </c>
      <c r="B34" s="1180">
        <v>415862</v>
      </c>
      <c r="C34" s="851">
        <f t="shared" si="32"/>
        <v>37.560078461726754</v>
      </c>
      <c r="D34" s="852">
        <v>49668</v>
      </c>
      <c r="E34" s="851">
        <f t="shared" si="33"/>
        <v>-0.35110246172983528</v>
      </c>
      <c r="F34" s="853">
        <v>148238</v>
      </c>
      <c r="G34" s="851">
        <f t="shared" si="34"/>
        <v>4.4542828604599016E-2</v>
      </c>
      <c r="H34" s="852">
        <v>11658</v>
      </c>
      <c r="I34" s="851">
        <f t="shared" si="35"/>
        <v>8.3658672615727792</v>
      </c>
      <c r="J34" s="853">
        <v>107940</v>
      </c>
      <c r="K34" s="851">
        <f t="shared" si="36"/>
        <v>24.074670099774707</v>
      </c>
      <c r="L34" s="852">
        <f t="shared" si="30"/>
        <v>733366</v>
      </c>
      <c r="M34" s="851">
        <f t="shared" si="37"/>
        <v>22.619640785042861</v>
      </c>
      <c r="N34" s="861">
        <v>23656.967741935485</v>
      </c>
      <c r="O34" s="855">
        <v>124249</v>
      </c>
      <c r="P34" s="851">
        <f t="shared" si="38"/>
        <v>33.278626977742022</v>
      </c>
      <c r="Q34" s="856">
        <v>14268</v>
      </c>
      <c r="R34" s="851">
        <f t="shared" si="39"/>
        <v>2.8472572623080783</v>
      </c>
      <c r="S34" s="855">
        <v>26187</v>
      </c>
      <c r="T34" s="851">
        <f t="shared" si="40"/>
        <v>10.746003552397877</v>
      </c>
      <c r="U34" s="855">
        <v>3989</v>
      </c>
      <c r="V34" s="851">
        <f t="shared" si="41"/>
        <v>14.069202173291394</v>
      </c>
      <c r="W34" s="855">
        <v>50986</v>
      </c>
      <c r="X34" s="851">
        <f t="shared" si="42"/>
        <v>18.291494594218371</v>
      </c>
      <c r="Y34" s="856">
        <f t="shared" si="31"/>
        <v>219679</v>
      </c>
      <c r="Z34" s="851">
        <f t="shared" si="43"/>
        <v>23.872382896421062</v>
      </c>
      <c r="AA34" s="864">
        <v>7086.4193548387093</v>
      </c>
    </row>
    <row r="35" spans="1:27" ht="20.399999999999999" customHeight="1">
      <c r="A35" s="1008" t="s">
        <v>445</v>
      </c>
      <c r="B35" s="1179">
        <v>360142</v>
      </c>
      <c r="C35" s="844">
        <f t="shared" si="32"/>
        <v>49.822571855278539</v>
      </c>
      <c r="D35" s="845">
        <v>43804</v>
      </c>
      <c r="E35" s="844">
        <f t="shared" si="33"/>
        <v>2.7466985668378907</v>
      </c>
      <c r="F35" s="846">
        <v>133401</v>
      </c>
      <c r="G35" s="844">
        <f t="shared" si="34"/>
        <v>3.3803733754911303</v>
      </c>
      <c r="H35" s="845">
        <v>9632</v>
      </c>
      <c r="I35" s="844">
        <f t="shared" si="35"/>
        <v>13.01185028745746</v>
      </c>
      <c r="J35" s="846">
        <v>98019</v>
      </c>
      <c r="K35" s="844">
        <f t="shared" si="36"/>
        <v>31.10454229308224</v>
      </c>
      <c r="L35" s="845">
        <f t="shared" si="30"/>
        <v>644998</v>
      </c>
      <c r="M35" s="844">
        <f t="shared" si="37"/>
        <v>30.21371265681212</v>
      </c>
      <c r="N35" s="847">
        <v>20806.387096774193</v>
      </c>
      <c r="O35" s="848">
        <v>102781</v>
      </c>
      <c r="P35" s="844">
        <f t="shared" si="38"/>
        <v>27.183745189511587</v>
      </c>
      <c r="Q35" s="849">
        <v>11902</v>
      </c>
      <c r="R35" s="844">
        <f t="shared" si="39"/>
        <v>-3.4398831737790014</v>
      </c>
      <c r="S35" s="848">
        <v>21109</v>
      </c>
      <c r="T35" s="844">
        <f t="shared" si="40"/>
        <v>-7.1846282372598154</v>
      </c>
      <c r="U35" s="848">
        <v>2733</v>
      </c>
      <c r="V35" s="844">
        <f t="shared" si="41"/>
        <v>0.96047284817140088</v>
      </c>
      <c r="W35" s="848">
        <v>44254</v>
      </c>
      <c r="X35" s="844">
        <f t="shared" si="42"/>
        <v>13.632045191937348</v>
      </c>
      <c r="Y35" s="849">
        <f t="shared" si="31"/>
        <v>182779</v>
      </c>
      <c r="Z35" s="844">
        <f t="shared" si="43"/>
        <v>16.02511203930581</v>
      </c>
      <c r="AA35" s="850">
        <v>5896.0967741935483</v>
      </c>
    </row>
    <row r="36" spans="1:27" ht="20.399999999999999" customHeight="1">
      <c r="A36" s="1009">
        <v>2</v>
      </c>
      <c r="B36" s="1180">
        <v>231874</v>
      </c>
      <c r="C36" s="851">
        <f t="shared" si="32"/>
        <v>3.1275295540868608</v>
      </c>
      <c r="D36" s="852">
        <v>43367</v>
      </c>
      <c r="E36" s="851">
        <f t="shared" si="33"/>
        <v>-1.8513070046395796</v>
      </c>
      <c r="F36" s="853">
        <v>129259</v>
      </c>
      <c r="G36" s="851">
        <f t="shared" si="34"/>
        <v>0.55153636717231169</v>
      </c>
      <c r="H36" s="852">
        <v>8881</v>
      </c>
      <c r="I36" s="851">
        <f t="shared" si="35"/>
        <v>-0.88169642857143238</v>
      </c>
      <c r="J36" s="853">
        <v>71609</v>
      </c>
      <c r="K36" s="851">
        <f t="shared" si="36"/>
        <v>0.332062993891169</v>
      </c>
      <c r="L36" s="852">
        <f t="shared" si="30"/>
        <v>484990</v>
      </c>
      <c r="M36" s="851">
        <f t="shared" si="37"/>
        <v>1.4816628270235555</v>
      </c>
      <c r="N36" s="854">
        <v>17321.071428571428</v>
      </c>
      <c r="O36" s="855">
        <v>73600</v>
      </c>
      <c r="P36" s="851">
        <f t="shared" si="38"/>
        <v>-10.879699703335955</v>
      </c>
      <c r="Q36" s="856">
        <v>11698</v>
      </c>
      <c r="R36" s="851">
        <f t="shared" si="39"/>
        <v>-6.9889480798282611</v>
      </c>
      <c r="S36" s="855">
        <v>21011</v>
      </c>
      <c r="T36" s="851">
        <f t="shared" si="40"/>
        <v>-3.2241720786697958</v>
      </c>
      <c r="U36" s="855">
        <v>2823</v>
      </c>
      <c r="V36" s="851">
        <f t="shared" si="41"/>
        <v>5.7699512926189689</v>
      </c>
      <c r="W36" s="855">
        <v>34081</v>
      </c>
      <c r="X36" s="851">
        <f t="shared" si="42"/>
        <v>-12.496148711101984</v>
      </c>
      <c r="Y36" s="856">
        <f t="shared" si="31"/>
        <v>143213</v>
      </c>
      <c r="Z36" s="851">
        <f t="shared" si="43"/>
        <v>-9.6390939491450602</v>
      </c>
      <c r="AA36" s="857">
        <v>5114.75</v>
      </c>
    </row>
    <row r="37" spans="1:27" ht="20.399999999999999" customHeight="1">
      <c r="A37" s="1009">
        <v>3</v>
      </c>
      <c r="B37" s="1180">
        <v>367408</v>
      </c>
      <c r="C37" s="851">
        <f t="shared" si="32"/>
        <v>2.2347006068835773</v>
      </c>
      <c r="D37" s="852">
        <v>51853</v>
      </c>
      <c r="E37" s="851">
        <f t="shared" si="33"/>
        <v>-1.7191053828658043</v>
      </c>
      <c r="F37" s="853">
        <v>152596</v>
      </c>
      <c r="G37" s="851">
        <f t="shared" si="34"/>
        <v>0.67160141973110488</v>
      </c>
      <c r="H37" s="852">
        <v>11078</v>
      </c>
      <c r="I37" s="851">
        <f t="shared" si="35"/>
        <v>5.3542558250118777</v>
      </c>
      <c r="J37" s="853">
        <v>104709</v>
      </c>
      <c r="K37" s="851">
        <f t="shared" si="36"/>
        <v>3.2908170814713866</v>
      </c>
      <c r="L37" s="852">
        <f t="shared" si="30"/>
        <v>687644</v>
      </c>
      <c r="M37" s="851">
        <f t="shared" si="37"/>
        <v>1.7822596998533058</v>
      </c>
      <c r="N37" s="861">
        <v>22182.064516129034</v>
      </c>
      <c r="O37" s="855">
        <v>116458</v>
      </c>
      <c r="P37" s="851">
        <f t="shared" si="38"/>
        <v>3.8635106933271546</v>
      </c>
      <c r="Q37" s="856">
        <v>14393</v>
      </c>
      <c r="R37" s="851">
        <f t="shared" si="39"/>
        <v>-4.0018675381844897</v>
      </c>
      <c r="S37" s="855">
        <v>23703</v>
      </c>
      <c r="T37" s="851">
        <f t="shared" si="40"/>
        <v>-1.393626757633748</v>
      </c>
      <c r="U37" s="855">
        <v>3360</v>
      </c>
      <c r="V37" s="851">
        <f t="shared" si="41"/>
        <v>4.1537507749535019</v>
      </c>
      <c r="W37" s="855">
        <v>50447</v>
      </c>
      <c r="X37" s="851">
        <f t="shared" si="42"/>
        <v>2.020304157903241</v>
      </c>
      <c r="Y37" s="856">
        <f t="shared" si="31"/>
        <v>208361</v>
      </c>
      <c r="Z37" s="851">
        <f t="shared" si="43"/>
        <v>2.2224293655037641</v>
      </c>
      <c r="AA37" s="864">
        <v>6721.322580645161</v>
      </c>
    </row>
    <row r="38" spans="1:27" ht="20.399999999999999" customHeight="1">
      <c r="A38" s="1008">
        <v>4</v>
      </c>
      <c r="B38" s="1179">
        <v>374944</v>
      </c>
      <c r="C38" s="844">
        <f t="shared" si="32"/>
        <v>43.966149463022042</v>
      </c>
      <c r="D38" s="845">
        <v>48141</v>
      </c>
      <c r="E38" s="844">
        <f t="shared" si="33"/>
        <v>0.43184378520466637</v>
      </c>
      <c r="F38" s="846">
        <v>145682</v>
      </c>
      <c r="G38" s="844">
        <f t="shared" si="34"/>
        <v>0.41079084129413967</v>
      </c>
      <c r="H38" s="845">
        <v>10970</v>
      </c>
      <c r="I38" s="844">
        <f t="shared" si="35"/>
        <v>10.976226605968641</v>
      </c>
      <c r="J38" s="846">
        <v>107835</v>
      </c>
      <c r="K38" s="844">
        <f t="shared" si="36"/>
        <v>37.834728701987608</v>
      </c>
      <c r="L38" s="845">
        <f t="shared" si="30"/>
        <v>687572</v>
      </c>
      <c r="M38" s="844">
        <f t="shared" si="37"/>
        <v>26.956916719444447</v>
      </c>
      <c r="N38" s="847">
        <v>22919.066666666666</v>
      </c>
      <c r="O38" s="848">
        <v>118038</v>
      </c>
      <c r="P38" s="844">
        <f t="shared" si="38"/>
        <v>35.115211593273884</v>
      </c>
      <c r="Q38" s="849">
        <v>13104</v>
      </c>
      <c r="R38" s="844">
        <f t="shared" si="39"/>
        <v>-1.945525291828798</v>
      </c>
      <c r="S38" s="848">
        <v>22009</v>
      </c>
      <c r="T38" s="844">
        <f t="shared" si="40"/>
        <v>-1.6357541899441386</v>
      </c>
      <c r="U38" s="848">
        <v>3518</v>
      </c>
      <c r="V38" s="844">
        <f t="shared" si="41"/>
        <v>20.396988364134149</v>
      </c>
      <c r="W38" s="848">
        <v>52072</v>
      </c>
      <c r="X38" s="844">
        <f t="shared" si="42"/>
        <v>21.323392357875125</v>
      </c>
      <c r="Y38" s="849">
        <f t="shared" si="31"/>
        <v>208741</v>
      </c>
      <c r="Z38" s="844">
        <f t="shared" si="43"/>
        <v>23.557789063702337</v>
      </c>
      <c r="AA38" s="850">
        <v>6958.0333333333338</v>
      </c>
    </row>
    <row r="39" spans="1:27" ht="20.399999999999999" customHeight="1">
      <c r="A39" s="1009">
        <v>5</v>
      </c>
      <c r="B39" s="1180">
        <v>485253</v>
      </c>
      <c r="C39" s="851">
        <f t="shared" si="32"/>
        <v>100.88217882853607</v>
      </c>
      <c r="D39" s="852">
        <v>45317</v>
      </c>
      <c r="E39" s="851">
        <f t="shared" si="33"/>
        <v>5.4202433293786489</v>
      </c>
      <c r="F39" s="853">
        <v>135973</v>
      </c>
      <c r="G39" s="851">
        <f t="shared" si="34"/>
        <v>5.4921097956460274</v>
      </c>
      <c r="H39" s="852">
        <v>11417</v>
      </c>
      <c r="I39" s="851">
        <f t="shared" si="35"/>
        <v>40.154677142155663</v>
      </c>
      <c r="J39" s="853">
        <v>138981</v>
      </c>
      <c r="K39" s="851">
        <f t="shared" si="36"/>
        <v>80.511215305287493</v>
      </c>
      <c r="L39" s="852">
        <f t="shared" si="30"/>
        <v>816941</v>
      </c>
      <c r="M39" s="851">
        <f t="shared" si="37"/>
        <v>63.853215425377229</v>
      </c>
      <c r="N39" s="854">
        <v>26352.935483870966</v>
      </c>
      <c r="O39" s="855">
        <v>155927</v>
      </c>
      <c r="P39" s="851">
        <f t="shared" si="38"/>
        <v>84.876868901246127</v>
      </c>
      <c r="Q39" s="856">
        <v>12427</v>
      </c>
      <c r="R39" s="851">
        <f t="shared" si="39"/>
        <v>5.3403407646011702</v>
      </c>
      <c r="S39" s="855">
        <v>20528</v>
      </c>
      <c r="T39" s="851">
        <f t="shared" si="40"/>
        <v>-0.4992487034074955</v>
      </c>
      <c r="U39" s="855">
        <v>3759</v>
      </c>
      <c r="V39" s="851">
        <f t="shared" si="41"/>
        <v>46.950742767787325</v>
      </c>
      <c r="W39" s="855">
        <v>66819</v>
      </c>
      <c r="X39" s="851">
        <f t="shared" si="42"/>
        <v>60.241252787836629</v>
      </c>
      <c r="Y39" s="856">
        <f t="shared" si="31"/>
        <v>259460</v>
      </c>
      <c r="Z39" s="851">
        <f t="shared" si="43"/>
        <v>61.129258629041281</v>
      </c>
      <c r="AA39" s="857">
        <v>8369.677419354839</v>
      </c>
    </row>
    <row r="40" spans="1:27" ht="20.399999999999999" customHeight="1">
      <c r="A40" s="1009">
        <v>6</v>
      </c>
      <c r="B40" s="1180">
        <v>342126</v>
      </c>
      <c r="C40" s="851">
        <f t="shared" si="32"/>
        <v>41.78685100457529</v>
      </c>
      <c r="D40" s="852">
        <v>48411</v>
      </c>
      <c r="E40" s="851">
        <f t="shared" si="33"/>
        <v>1.4820560120744508</v>
      </c>
      <c r="F40" s="853">
        <v>144553</v>
      </c>
      <c r="G40" s="851">
        <f t="shared" si="34"/>
        <v>4.323696251497533</v>
      </c>
      <c r="H40" s="852">
        <v>12084</v>
      </c>
      <c r="I40" s="851">
        <f t="shared" si="35"/>
        <v>22.74250888776028</v>
      </c>
      <c r="J40" s="853">
        <v>101939</v>
      </c>
      <c r="K40" s="851">
        <f t="shared" si="36"/>
        <v>36.116489297779438</v>
      </c>
      <c r="L40" s="852">
        <f t="shared" si="30"/>
        <v>649113</v>
      </c>
      <c r="M40" s="851">
        <f t="shared" si="37"/>
        <v>26.706135881850024</v>
      </c>
      <c r="N40" s="861">
        <v>21637.1</v>
      </c>
      <c r="O40" s="855">
        <v>101754</v>
      </c>
      <c r="P40" s="851">
        <f t="shared" si="38"/>
        <v>40.491805542132077</v>
      </c>
      <c r="Q40" s="856">
        <v>13006</v>
      </c>
      <c r="R40" s="851">
        <f t="shared" si="39"/>
        <v>3.8154533844189098</v>
      </c>
      <c r="S40" s="855">
        <v>22079</v>
      </c>
      <c r="T40" s="851">
        <f t="shared" si="40"/>
        <v>-1.2611242788784005</v>
      </c>
      <c r="U40" s="855">
        <v>3777</v>
      </c>
      <c r="V40" s="851">
        <f t="shared" si="41"/>
        <v>28.907849829351527</v>
      </c>
      <c r="W40" s="855">
        <v>46261</v>
      </c>
      <c r="X40" s="851">
        <f t="shared" si="42"/>
        <v>30.802725704753019</v>
      </c>
      <c r="Y40" s="856">
        <f t="shared" si="31"/>
        <v>186877</v>
      </c>
      <c r="Z40" s="851">
        <f t="shared" si="43"/>
        <v>28.3381291505566</v>
      </c>
      <c r="AA40" s="864">
        <v>6229.2333333333336</v>
      </c>
    </row>
    <row r="41" spans="1:27" ht="20.399999999999999" customHeight="1">
      <c r="A41" s="1008">
        <v>7</v>
      </c>
      <c r="B41" s="1179">
        <v>410920</v>
      </c>
      <c r="C41" s="844">
        <f t="shared" si="32"/>
        <v>14.610527255282602</v>
      </c>
      <c r="D41" s="845">
        <v>48616</v>
      </c>
      <c r="E41" s="844">
        <f t="shared" si="33"/>
        <v>-1.4513905781237346</v>
      </c>
      <c r="F41" s="846">
        <v>143291</v>
      </c>
      <c r="G41" s="844">
        <f t="shared" si="34"/>
        <v>2.168999422455764</v>
      </c>
      <c r="H41" s="845">
        <v>11097</v>
      </c>
      <c r="I41" s="844">
        <f t="shared" si="35"/>
        <v>9.6758252619094662</v>
      </c>
      <c r="J41" s="846">
        <v>113754</v>
      </c>
      <c r="K41" s="844">
        <f t="shared" si="36"/>
        <v>11.997873345935716</v>
      </c>
      <c r="L41" s="845">
        <f t="shared" si="30"/>
        <v>727678</v>
      </c>
      <c r="M41" s="844">
        <f t="shared" si="37"/>
        <v>10.2871614709239</v>
      </c>
      <c r="N41" s="847">
        <v>23473.483870967742</v>
      </c>
      <c r="O41" s="848">
        <v>117011</v>
      </c>
      <c r="P41" s="844">
        <f t="shared" si="38"/>
        <v>8.5133217720321674</v>
      </c>
      <c r="Q41" s="849">
        <v>13068</v>
      </c>
      <c r="R41" s="844">
        <f t="shared" si="39"/>
        <v>0.39950829748003347</v>
      </c>
      <c r="S41" s="848">
        <v>21712</v>
      </c>
      <c r="T41" s="844">
        <f t="shared" si="40"/>
        <v>-1.8267317778983494</v>
      </c>
      <c r="U41" s="848">
        <v>3692</v>
      </c>
      <c r="V41" s="844">
        <f t="shared" si="41"/>
        <v>21.607378129117262</v>
      </c>
      <c r="W41" s="848">
        <v>49890</v>
      </c>
      <c r="X41" s="844">
        <f t="shared" si="42"/>
        <v>5.4957602926561044</v>
      </c>
      <c r="Y41" s="849">
        <f t="shared" si="31"/>
        <v>205373</v>
      </c>
      <c r="Z41" s="844">
        <f t="shared" si="43"/>
        <v>6.2512287236794473</v>
      </c>
      <c r="AA41" s="850">
        <v>6624.9354838709678</v>
      </c>
    </row>
    <row r="42" spans="1:27" ht="20.399999999999999" customHeight="1">
      <c r="A42" s="1009">
        <v>8</v>
      </c>
      <c r="B42" s="1180">
        <v>569867</v>
      </c>
      <c r="C42" s="851">
        <f t="shared" si="32"/>
        <v>49.115044247787608</v>
      </c>
      <c r="D42" s="852">
        <v>48742</v>
      </c>
      <c r="E42" s="851">
        <f t="shared" si="33"/>
        <v>6.4142869618373899</v>
      </c>
      <c r="F42" s="853">
        <v>138403</v>
      </c>
      <c r="G42" s="851">
        <f t="shared" si="34"/>
        <v>4.556099477230835</v>
      </c>
      <c r="H42" s="852">
        <v>10464</v>
      </c>
      <c r="I42" s="851">
        <f t="shared" si="35"/>
        <v>13.332611285605989</v>
      </c>
      <c r="J42" s="853">
        <v>140275</v>
      </c>
      <c r="K42" s="851">
        <f t="shared" si="36"/>
        <v>40.584285427941481</v>
      </c>
      <c r="L42" s="852">
        <f t="shared" si="30"/>
        <v>907751</v>
      </c>
      <c r="M42" s="851">
        <f t="shared" si="37"/>
        <v>35.615779369691715</v>
      </c>
      <c r="N42" s="854">
        <v>29282.290322580644</v>
      </c>
      <c r="O42" s="855">
        <v>161469</v>
      </c>
      <c r="P42" s="851">
        <f t="shared" si="38"/>
        <v>52.102526422879116</v>
      </c>
      <c r="Q42" s="856">
        <v>13032</v>
      </c>
      <c r="R42" s="851">
        <f t="shared" si="39"/>
        <v>4.1809896874250629</v>
      </c>
      <c r="S42" s="855">
        <v>20623</v>
      </c>
      <c r="T42" s="851">
        <f t="shared" si="40"/>
        <v>-7.4911407168169353</v>
      </c>
      <c r="U42" s="855">
        <v>3432</v>
      </c>
      <c r="V42" s="851">
        <f t="shared" si="41"/>
        <v>13.94422310756973</v>
      </c>
      <c r="W42" s="855">
        <v>61894</v>
      </c>
      <c r="X42" s="851">
        <f t="shared" si="42"/>
        <v>39.501442481067443</v>
      </c>
      <c r="Y42" s="856">
        <f t="shared" si="31"/>
        <v>260450</v>
      </c>
      <c r="Z42" s="851">
        <f t="shared" si="43"/>
        <v>38.287140278220242</v>
      </c>
      <c r="AA42" s="857">
        <v>8401.6129032258068</v>
      </c>
    </row>
    <row r="43" spans="1:27" ht="20.399999999999999" customHeight="1">
      <c r="A43" s="1009">
        <v>9</v>
      </c>
      <c r="B43" s="1180">
        <v>375550</v>
      </c>
      <c r="C43" s="851">
        <f t="shared" si="32"/>
        <v>34.118294085295744</v>
      </c>
      <c r="D43" s="852">
        <v>45689</v>
      </c>
      <c r="E43" s="851">
        <f t="shared" si="33"/>
        <v>-3.3241641980533254</v>
      </c>
      <c r="F43" s="853">
        <v>134634</v>
      </c>
      <c r="G43" s="851">
        <f t="shared" si="34"/>
        <v>-0.69481324128164434</v>
      </c>
      <c r="H43" s="852">
        <v>10334</v>
      </c>
      <c r="I43" s="851">
        <f t="shared" si="35"/>
        <v>6.8776502223601099</v>
      </c>
      <c r="J43" s="853">
        <v>107894</v>
      </c>
      <c r="K43" s="851">
        <f t="shared" si="36"/>
        <v>25.500459457258849</v>
      </c>
      <c r="L43" s="852">
        <f t="shared" si="30"/>
        <v>674101</v>
      </c>
      <c r="M43" s="851">
        <f t="shared" si="37"/>
        <v>20.700639223620843</v>
      </c>
      <c r="N43" s="861">
        <v>22470.033333333333</v>
      </c>
      <c r="O43" s="855">
        <v>116041</v>
      </c>
      <c r="P43" s="851">
        <f t="shared" si="38"/>
        <v>37.12864266975491</v>
      </c>
      <c r="Q43" s="856">
        <v>13297</v>
      </c>
      <c r="R43" s="851">
        <f t="shared" si="39"/>
        <v>5.1395587886455374</v>
      </c>
      <c r="S43" s="855">
        <v>22604</v>
      </c>
      <c r="T43" s="851">
        <f t="shared" si="40"/>
        <v>3.4886915117663175</v>
      </c>
      <c r="U43" s="855">
        <v>3796</v>
      </c>
      <c r="V43" s="851">
        <f t="shared" si="41"/>
        <v>17.196665637542452</v>
      </c>
      <c r="W43" s="855">
        <v>51221</v>
      </c>
      <c r="X43" s="851">
        <f t="shared" si="42"/>
        <v>23.323060625030088</v>
      </c>
      <c r="Y43" s="856">
        <f t="shared" si="31"/>
        <v>206959</v>
      </c>
      <c r="Z43" s="851">
        <f t="shared" si="43"/>
        <v>26.283834907617589</v>
      </c>
      <c r="AA43" s="864">
        <v>6898.6333333333332</v>
      </c>
    </row>
    <row r="44" spans="1:27" ht="20.399999999999999" customHeight="1">
      <c r="A44" s="1008">
        <v>10</v>
      </c>
      <c r="B44" s="1179">
        <v>441699</v>
      </c>
      <c r="C44" s="844">
        <f t="shared" si="32"/>
        <v>22.181682387762436</v>
      </c>
      <c r="D44" s="845">
        <v>49425</v>
      </c>
      <c r="E44" s="844">
        <f t="shared" si="33"/>
        <v>-1.469239663490296</v>
      </c>
      <c r="F44" s="846">
        <v>143183</v>
      </c>
      <c r="G44" s="844">
        <f t="shared" si="34"/>
        <v>1.6015497495139197</v>
      </c>
      <c r="H44" s="845">
        <v>12480</v>
      </c>
      <c r="I44" s="844">
        <f t="shared" si="35"/>
        <v>9.3394077448747161</v>
      </c>
      <c r="J44" s="846">
        <v>131554</v>
      </c>
      <c r="K44" s="844">
        <f t="shared" si="36"/>
        <v>23.297968058783837</v>
      </c>
      <c r="L44" s="845">
        <f t="shared" si="30"/>
        <v>778341</v>
      </c>
      <c r="M44" s="844">
        <f t="shared" si="37"/>
        <v>16.047669030338096</v>
      </c>
      <c r="N44" s="847">
        <v>25107.774193548386</v>
      </c>
      <c r="O44" s="848">
        <v>136215</v>
      </c>
      <c r="P44" s="844">
        <f t="shared" si="38"/>
        <v>23.078799707245668</v>
      </c>
      <c r="Q44" s="849">
        <v>13686</v>
      </c>
      <c r="R44" s="844">
        <f t="shared" si="39"/>
        <v>3.5406264185201985</v>
      </c>
      <c r="S44" s="848">
        <v>21472</v>
      </c>
      <c r="T44" s="844">
        <f t="shared" si="40"/>
        <v>-3.8035930289861519</v>
      </c>
      <c r="U44" s="848">
        <v>3933</v>
      </c>
      <c r="V44" s="844">
        <f t="shared" si="41"/>
        <v>3.3096926713948038</v>
      </c>
      <c r="W44" s="848">
        <v>62158</v>
      </c>
      <c r="X44" s="844">
        <f t="shared" si="42"/>
        <v>20.97938846610483</v>
      </c>
      <c r="Y44" s="849">
        <f t="shared" si="31"/>
        <v>237464</v>
      </c>
      <c r="Z44" s="844">
        <f t="shared" si="43"/>
        <v>17.907824308086482</v>
      </c>
      <c r="AA44" s="850">
        <v>7660.1290322580644</v>
      </c>
    </row>
    <row r="45" spans="1:27" ht="20.399999999999999" customHeight="1">
      <c r="A45" s="1009">
        <v>11</v>
      </c>
      <c r="B45" s="1180">
        <v>419179</v>
      </c>
      <c r="C45" s="851">
        <f t="shared" si="32"/>
        <v>6.7485146901158366</v>
      </c>
      <c r="D45" s="852">
        <v>49308</v>
      </c>
      <c r="E45" s="851">
        <f t="shared" si="33"/>
        <v>0.50960088059031072</v>
      </c>
      <c r="F45" s="853">
        <v>144530</v>
      </c>
      <c r="G45" s="851">
        <f t="shared" si="34"/>
        <v>4.8496499691682793</v>
      </c>
      <c r="H45" s="852">
        <v>12527</v>
      </c>
      <c r="I45" s="851">
        <f t="shared" si="35"/>
        <v>5.4994104766717289</v>
      </c>
      <c r="J45" s="853">
        <v>120443</v>
      </c>
      <c r="K45" s="851">
        <f t="shared" si="36"/>
        <v>9.1641590834934625</v>
      </c>
      <c r="L45" s="852">
        <f t="shared" si="30"/>
        <v>745987</v>
      </c>
      <c r="M45" s="851">
        <f t="shared" si="37"/>
        <v>6.2980558231260808</v>
      </c>
      <c r="N45" s="854">
        <v>24866.233333333334</v>
      </c>
      <c r="O45" s="855">
        <v>130051</v>
      </c>
      <c r="P45" s="851">
        <f t="shared" si="38"/>
        <v>6.1493507023515193</v>
      </c>
      <c r="Q45" s="856">
        <v>13652</v>
      </c>
      <c r="R45" s="851">
        <f t="shared" si="39"/>
        <v>0.38973453930435387</v>
      </c>
      <c r="S45" s="855">
        <v>22203</v>
      </c>
      <c r="T45" s="851">
        <f t="shared" si="40"/>
        <v>-2.7463863337713557</v>
      </c>
      <c r="U45" s="855">
        <v>4324</v>
      </c>
      <c r="V45" s="851">
        <f t="shared" si="41"/>
        <v>4.0423484119345598</v>
      </c>
      <c r="W45" s="855">
        <v>56212</v>
      </c>
      <c r="X45" s="851">
        <f t="shared" si="42"/>
        <v>6.6722331865796347</v>
      </c>
      <c r="Y45" s="856">
        <f t="shared" si="31"/>
        <v>226442</v>
      </c>
      <c r="Z45" s="851">
        <f t="shared" si="43"/>
        <v>4.9323904762787363</v>
      </c>
      <c r="AA45" s="857">
        <v>7548.0666666666666</v>
      </c>
    </row>
    <row r="46" spans="1:27" ht="20.399999999999999" customHeight="1">
      <c r="A46" s="1009">
        <v>12</v>
      </c>
      <c r="B46" s="1180">
        <v>428607</v>
      </c>
      <c r="C46" s="851">
        <f t="shared" si="32"/>
        <v>3.0647185845304348</v>
      </c>
      <c r="D46" s="852">
        <v>49186</v>
      </c>
      <c r="E46" s="851">
        <f t="shared" si="33"/>
        <v>-0.97044374647660137</v>
      </c>
      <c r="F46" s="853">
        <v>149950</v>
      </c>
      <c r="G46" s="851">
        <f t="shared" si="34"/>
        <v>1.1548995534208517</v>
      </c>
      <c r="H46" s="852">
        <v>11880</v>
      </c>
      <c r="I46" s="851">
        <f t="shared" si="35"/>
        <v>1.9042717447246504</v>
      </c>
      <c r="J46" s="853">
        <v>115601</v>
      </c>
      <c r="K46" s="851">
        <f t="shared" si="36"/>
        <v>7.097461552714468</v>
      </c>
      <c r="L46" s="852">
        <f t="shared" si="30"/>
        <v>755224</v>
      </c>
      <c r="M46" s="851">
        <f t="shared" si="37"/>
        <v>2.9805035957489068</v>
      </c>
      <c r="N46" s="861">
        <v>24362.064516129034</v>
      </c>
      <c r="O46" s="855">
        <v>123311</v>
      </c>
      <c r="P46" s="851">
        <f t="shared" si="38"/>
        <v>-0.75493565340566393</v>
      </c>
      <c r="Q46" s="856">
        <v>13724</v>
      </c>
      <c r="R46" s="851">
        <f t="shared" si="39"/>
        <v>-3.8127277824502426</v>
      </c>
      <c r="S46" s="855">
        <v>23624</v>
      </c>
      <c r="T46" s="851">
        <f t="shared" si="40"/>
        <v>-9.7872990415091454</v>
      </c>
      <c r="U46" s="855">
        <v>3907</v>
      </c>
      <c r="V46" s="851">
        <f t="shared" si="41"/>
        <v>-2.0556530458761602</v>
      </c>
      <c r="W46" s="855">
        <v>51695</v>
      </c>
      <c r="X46" s="851">
        <f t="shared" si="42"/>
        <v>1.3905778056721552</v>
      </c>
      <c r="Y46" s="856">
        <f t="shared" si="31"/>
        <v>216261</v>
      </c>
      <c r="Z46" s="851">
        <f t="shared" si="43"/>
        <v>-1.5559065727720922</v>
      </c>
      <c r="AA46" s="864">
        <v>6976.1612903225805</v>
      </c>
    </row>
    <row r="47" spans="1:27" ht="20.399999999999999" customHeight="1">
      <c r="A47" s="1008" t="s">
        <v>457</v>
      </c>
      <c r="B47" s="1179">
        <v>409857</v>
      </c>
      <c r="C47" s="844">
        <f t="shared" si="32"/>
        <v>13.804277201770422</v>
      </c>
      <c r="D47" s="845">
        <v>43249</v>
      </c>
      <c r="E47" s="844">
        <f t="shared" si="33"/>
        <v>-1.2670075792165059</v>
      </c>
      <c r="F47" s="846">
        <v>127585</v>
      </c>
      <c r="G47" s="844">
        <f t="shared" si="34"/>
        <v>-4.3597874078904919</v>
      </c>
      <c r="H47" s="845">
        <v>8902</v>
      </c>
      <c r="I47" s="844">
        <f t="shared" si="35"/>
        <v>-7.5789036544850479</v>
      </c>
      <c r="J47" s="846">
        <v>111655</v>
      </c>
      <c r="K47" s="844">
        <f t="shared" si="36"/>
        <v>13.911588569563049</v>
      </c>
      <c r="L47" s="845">
        <f t="shared" si="30"/>
        <v>701248</v>
      </c>
      <c r="M47" s="844">
        <f t="shared" si="37"/>
        <v>8.720957274286123</v>
      </c>
      <c r="N47" s="847">
        <v>22620.903225806451</v>
      </c>
      <c r="O47" s="848">
        <v>127186</v>
      </c>
      <c r="P47" s="844">
        <f t="shared" si="38"/>
        <v>23.744660978196364</v>
      </c>
      <c r="Q47" s="849">
        <v>12486</v>
      </c>
      <c r="R47" s="844">
        <f t="shared" si="39"/>
        <v>4.9067383633002892</v>
      </c>
      <c r="S47" s="848">
        <v>22095</v>
      </c>
      <c r="T47" s="844">
        <f t="shared" si="40"/>
        <v>4.6709934151309973</v>
      </c>
      <c r="U47" s="848">
        <v>3140</v>
      </c>
      <c r="V47" s="844">
        <f t="shared" si="41"/>
        <v>14.892060007317976</v>
      </c>
      <c r="W47" s="848">
        <v>52456</v>
      </c>
      <c r="X47" s="844">
        <f t="shared" si="42"/>
        <v>18.533917837935544</v>
      </c>
      <c r="Y47" s="849">
        <f t="shared" si="31"/>
        <v>217363</v>
      </c>
      <c r="Z47" s="844">
        <f t="shared" si="43"/>
        <v>18.921210861203974</v>
      </c>
      <c r="AA47" s="850">
        <v>7011.7096774193551</v>
      </c>
    </row>
    <row r="48" spans="1:27" ht="20.399999999999999" customHeight="1">
      <c r="A48" s="1009">
        <v>2</v>
      </c>
      <c r="B48" s="1180">
        <v>349523</v>
      </c>
      <c r="C48" s="851">
        <f t="shared" si="32"/>
        <v>50.738332025151593</v>
      </c>
      <c r="D48" s="852">
        <v>44816</v>
      </c>
      <c r="E48" s="851">
        <f t="shared" si="33"/>
        <v>3.3412502594138305</v>
      </c>
      <c r="F48" s="853">
        <v>133036</v>
      </c>
      <c r="G48" s="851">
        <f t="shared" si="34"/>
        <v>2.9220402447798666</v>
      </c>
      <c r="H48" s="852">
        <v>9858</v>
      </c>
      <c r="I48" s="851">
        <f t="shared" si="35"/>
        <v>11.001013399391969</v>
      </c>
      <c r="J48" s="853">
        <v>102382</v>
      </c>
      <c r="K48" s="851">
        <f t="shared" si="36"/>
        <v>42.973648563728027</v>
      </c>
      <c r="L48" s="852">
        <f t="shared" si="30"/>
        <v>639615</v>
      </c>
      <c r="M48" s="851">
        <f t="shared" si="37"/>
        <v>31.882100661869316</v>
      </c>
      <c r="N48" s="854">
        <v>22843.392857142859</v>
      </c>
      <c r="O48" s="855">
        <v>106626</v>
      </c>
      <c r="P48" s="851">
        <f t="shared" si="38"/>
        <v>44.872282608695649</v>
      </c>
      <c r="Q48" s="856">
        <v>12382</v>
      </c>
      <c r="R48" s="851">
        <f t="shared" si="39"/>
        <v>5.8471533595486402</v>
      </c>
      <c r="S48" s="855">
        <v>20447</v>
      </c>
      <c r="T48" s="851">
        <f t="shared" si="40"/>
        <v>-2.6843082195040724</v>
      </c>
      <c r="U48" s="855">
        <v>3218</v>
      </c>
      <c r="V48" s="851">
        <f t="shared" si="41"/>
        <v>13.992206872121859</v>
      </c>
      <c r="W48" s="855">
        <v>46875</v>
      </c>
      <c r="X48" s="851">
        <f t="shared" si="42"/>
        <v>37.539978287022095</v>
      </c>
      <c r="Y48" s="856">
        <f t="shared" si="31"/>
        <v>189548</v>
      </c>
      <c r="Z48" s="851">
        <f t="shared" si="43"/>
        <v>32.353906419110004</v>
      </c>
      <c r="AA48" s="857">
        <v>6769.5714285714284</v>
      </c>
    </row>
    <row r="49" spans="1:27" ht="20.399999999999999" customHeight="1">
      <c r="A49" s="1009">
        <v>3</v>
      </c>
      <c r="B49" s="1180">
        <v>489866</v>
      </c>
      <c r="C49" s="851">
        <f t="shared" si="32"/>
        <v>33.330248660889254</v>
      </c>
      <c r="D49" s="852">
        <v>54578</v>
      </c>
      <c r="E49" s="851">
        <f t="shared" si="33"/>
        <v>5.2552407768113651</v>
      </c>
      <c r="F49" s="853">
        <v>154762</v>
      </c>
      <c r="G49" s="851">
        <f t="shared" si="34"/>
        <v>1.4194343233112194</v>
      </c>
      <c r="H49" s="852">
        <v>11991</v>
      </c>
      <c r="I49" s="851">
        <f t="shared" si="35"/>
        <v>8.2415598483480679</v>
      </c>
      <c r="J49" s="853">
        <v>134895</v>
      </c>
      <c r="K49" s="851">
        <f t="shared" si="36"/>
        <v>28.828467466979912</v>
      </c>
      <c r="L49" s="852">
        <f t="shared" si="30"/>
        <v>846092</v>
      </c>
      <c r="M49" s="851">
        <f t="shared" si="37"/>
        <v>23.042155533968156</v>
      </c>
      <c r="N49" s="861">
        <v>27293.290322580644</v>
      </c>
      <c r="O49" s="855">
        <v>144126</v>
      </c>
      <c r="P49" s="851">
        <f t="shared" si="38"/>
        <v>23.757921310687124</v>
      </c>
      <c r="Q49" s="856">
        <v>14745</v>
      </c>
      <c r="R49" s="851">
        <f t="shared" si="39"/>
        <v>2.445633293962346</v>
      </c>
      <c r="S49" s="855">
        <v>23340</v>
      </c>
      <c r="T49" s="851">
        <f t="shared" si="40"/>
        <v>-1.5314517149727869</v>
      </c>
      <c r="U49" s="855">
        <v>4120</v>
      </c>
      <c r="V49" s="851">
        <f t="shared" si="41"/>
        <v>22.619047619047628</v>
      </c>
      <c r="W49" s="855">
        <v>61168</v>
      </c>
      <c r="X49" s="851">
        <f t="shared" si="42"/>
        <v>21.252007056911214</v>
      </c>
      <c r="Y49" s="856">
        <f t="shared" si="31"/>
        <v>247499</v>
      </c>
      <c r="Z49" s="851">
        <f t="shared" si="43"/>
        <v>18.78374551859514</v>
      </c>
      <c r="AA49" s="864">
        <v>7983.8387096774195</v>
      </c>
    </row>
    <row r="50" spans="1:27" ht="20.399999999999999" customHeight="1">
      <c r="A50" s="1008">
        <v>4</v>
      </c>
      <c r="B50" s="1179">
        <v>430042</v>
      </c>
      <c r="C50" s="844">
        <f t="shared" si="32"/>
        <v>14.694994452504906</v>
      </c>
      <c r="D50" s="845">
        <v>47233</v>
      </c>
      <c r="E50" s="844">
        <f t="shared" si="33"/>
        <v>-1.8861261710392374</v>
      </c>
      <c r="F50" s="846">
        <v>142705</v>
      </c>
      <c r="G50" s="844">
        <f t="shared" si="34"/>
        <v>-2.0434919894015691</v>
      </c>
      <c r="H50" s="845">
        <v>11137</v>
      </c>
      <c r="I50" s="844">
        <f t="shared" si="35"/>
        <v>1.5223336371923413</v>
      </c>
      <c r="J50" s="846">
        <v>123815</v>
      </c>
      <c r="K50" s="844">
        <f t="shared" si="36"/>
        <v>14.818936337923683</v>
      </c>
      <c r="L50" s="845">
        <v>754932</v>
      </c>
      <c r="M50" s="844">
        <f t="shared" si="37"/>
        <v>9.7967921904905886</v>
      </c>
      <c r="N50" s="847">
        <v>25164.400000000001</v>
      </c>
      <c r="O50" s="848">
        <v>130279</v>
      </c>
      <c r="P50" s="844">
        <f t="shared" si="38"/>
        <v>10.370389196699371</v>
      </c>
      <c r="Q50" s="849">
        <v>13274</v>
      </c>
      <c r="R50" s="844">
        <f t="shared" si="39"/>
        <v>1.2973137973137927</v>
      </c>
      <c r="S50" s="848">
        <v>21512</v>
      </c>
      <c r="T50" s="844">
        <f t="shared" si="40"/>
        <v>-2.2581671134535908</v>
      </c>
      <c r="U50" s="848">
        <v>3951</v>
      </c>
      <c r="V50" s="844">
        <f t="shared" si="41"/>
        <v>12.30812961910177</v>
      </c>
      <c r="W50" s="848">
        <v>58235</v>
      </c>
      <c r="X50" s="844">
        <f t="shared" si="42"/>
        <v>11.83553541250577</v>
      </c>
      <c r="Y50" s="849">
        <v>227251</v>
      </c>
      <c r="Z50" s="844">
        <f t="shared" si="43"/>
        <v>8.8674481774064553</v>
      </c>
      <c r="AA50" s="850">
        <v>7575.0333333333338</v>
      </c>
    </row>
    <row r="51" spans="1:27" ht="20.399999999999999" customHeight="1">
      <c r="A51" s="1009">
        <v>5</v>
      </c>
      <c r="B51" s="1180">
        <v>545125</v>
      </c>
      <c r="C51" s="851">
        <f t="shared" si="32"/>
        <v>12.338305997077814</v>
      </c>
      <c r="D51" s="852">
        <v>46632</v>
      </c>
      <c r="E51" s="851">
        <f t="shared" si="33"/>
        <v>2.901780788666497</v>
      </c>
      <c r="F51" s="853">
        <v>135444</v>
      </c>
      <c r="G51" s="851">
        <f t="shared" si="34"/>
        <v>-0.38904782567127372</v>
      </c>
      <c r="H51" s="852">
        <v>12155</v>
      </c>
      <c r="I51" s="851">
        <f t="shared" si="35"/>
        <v>6.4640448454059696</v>
      </c>
      <c r="J51" s="853">
        <v>153262</v>
      </c>
      <c r="K51" s="851">
        <f t="shared" si="36"/>
        <v>10.275505284895047</v>
      </c>
      <c r="L51" s="852">
        <v>892618</v>
      </c>
      <c r="M51" s="851">
        <f t="shared" si="37"/>
        <v>9.2634596623256691</v>
      </c>
      <c r="N51" s="854">
        <v>28794.129032258064</v>
      </c>
      <c r="O51" s="855">
        <v>167258</v>
      </c>
      <c r="P51" s="851">
        <f t="shared" si="38"/>
        <v>7.2668620572447384</v>
      </c>
      <c r="Q51" s="856">
        <v>13093</v>
      </c>
      <c r="R51" s="851">
        <f t="shared" si="39"/>
        <v>5.35929830208417</v>
      </c>
      <c r="S51" s="855">
        <v>20647</v>
      </c>
      <c r="T51" s="851">
        <f t="shared" si="40"/>
        <v>0.57969602494154504</v>
      </c>
      <c r="U51" s="855">
        <v>4023</v>
      </c>
      <c r="V51" s="851">
        <f t="shared" si="41"/>
        <v>7.0231444533120468</v>
      </c>
      <c r="W51" s="855">
        <v>70398</v>
      </c>
      <c r="X51" s="851">
        <f t="shared" si="42"/>
        <v>5.3562609437435516</v>
      </c>
      <c r="Y51" s="856">
        <v>275419</v>
      </c>
      <c r="Z51" s="851">
        <f t="shared" si="43"/>
        <v>6.1508517690588072</v>
      </c>
      <c r="AA51" s="857">
        <v>8884.4838709677424</v>
      </c>
    </row>
    <row r="52" spans="1:27" ht="20.399999999999999" customHeight="1">
      <c r="A52" s="1009">
        <v>6</v>
      </c>
      <c r="B52" s="1180">
        <v>368786</v>
      </c>
      <c r="C52" s="851">
        <f t="shared" si="32"/>
        <v>7.7924507345247029</v>
      </c>
      <c r="D52" s="852">
        <v>47805</v>
      </c>
      <c r="E52" s="851">
        <f t="shared" si="33"/>
        <v>-1.2517816198797771</v>
      </c>
      <c r="F52" s="853">
        <v>141165</v>
      </c>
      <c r="G52" s="851">
        <f t="shared" si="34"/>
        <v>-2.343777022960436</v>
      </c>
      <c r="H52" s="852">
        <v>12388</v>
      </c>
      <c r="I52" s="851">
        <f t="shared" si="35"/>
        <v>2.515723270440251</v>
      </c>
      <c r="J52" s="853">
        <v>108633</v>
      </c>
      <c r="K52" s="851">
        <f t="shared" si="36"/>
        <v>6.5666722255466548</v>
      </c>
      <c r="L52" s="852">
        <v>678777</v>
      </c>
      <c r="M52" s="851">
        <f t="shared" si="37"/>
        <v>4.5699285024333181</v>
      </c>
      <c r="N52" s="861">
        <v>22625.9</v>
      </c>
      <c r="O52" s="855">
        <v>108616</v>
      </c>
      <c r="P52" s="851">
        <f t="shared" si="38"/>
        <v>6.7437152347819218</v>
      </c>
      <c r="Q52" s="856">
        <v>12838</v>
      </c>
      <c r="R52" s="851">
        <f t="shared" si="39"/>
        <v>-1.2917115177610294</v>
      </c>
      <c r="S52" s="855">
        <v>21719</v>
      </c>
      <c r="T52" s="851">
        <f t="shared" si="40"/>
        <v>-1.6305086281081516</v>
      </c>
      <c r="U52" s="855">
        <v>4447</v>
      </c>
      <c r="V52" s="851">
        <f t="shared" si="41"/>
        <v>17.738946253640453</v>
      </c>
      <c r="W52" s="855">
        <v>50719</v>
      </c>
      <c r="X52" s="851">
        <f t="shared" si="42"/>
        <v>9.6366269643976654</v>
      </c>
      <c r="Y52" s="856">
        <v>198339</v>
      </c>
      <c r="Z52" s="851">
        <f t="shared" si="43"/>
        <v>6.133446063453496</v>
      </c>
      <c r="AA52" s="864">
        <v>6611.3</v>
      </c>
    </row>
    <row r="53" spans="1:27" ht="20.399999999999999" customHeight="1">
      <c r="A53" s="1008">
        <v>7</v>
      </c>
      <c r="B53" s="1179">
        <v>457832</v>
      </c>
      <c r="C53" s="844">
        <f t="shared" si="32"/>
        <v>11.41633407962621</v>
      </c>
      <c r="D53" s="845">
        <v>48938</v>
      </c>
      <c r="E53" s="844">
        <f t="shared" si="33"/>
        <v>0.66233338818495469</v>
      </c>
      <c r="F53" s="846">
        <v>139720</v>
      </c>
      <c r="G53" s="844">
        <f t="shared" si="34"/>
        <v>-2.4921313969474723</v>
      </c>
      <c r="H53" s="845">
        <v>10760</v>
      </c>
      <c r="I53" s="844">
        <f t="shared" si="35"/>
        <v>-3.0368568081463487</v>
      </c>
      <c r="J53" s="846">
        <v>129533</v>
      </c>
      <c r="K53" s="844">
        <f t="shared" si="36"/>
        <v>13.871160574573205</v>
      </c>
      <c r="L53" s="845">
        <v>786783</v>
      </c>
      <c r="M53" s="844">
        <f t="shared" si="37"/>
        <v>8.1224112863107045</v>
      </c>
      <c r="N53" s="847">
        <v>25380.096774193549</v>
      </c>
      <c r="O53" s="848">
        <v>128556</v>
      </c>
      <c r="P53" s="844">
        <f t="shared" si="38"/>
        <v>9.8665937390501668</v>
      </c>
      <c r="Q53" s="849">
        <v>13341</v>
      </c>
      <c r="R53" s="844">
        <f t="shared" si="39"/>
        <v>2.0890725436180091</v>
      </c>
      <c r="S53" s="848">
        <v>21542</v>
      </c>
      <c r="T53" s="844">
        <f t="shared" si="40"/>
        <v>-0.78297715549004998</v>
      </c>
      <c r="U53" s="848">
        <v>3837</v>
      </c>
      <c r="V53" s="844">
        <f t="shared" si="41"/>
        <v>3.9274106175514634</v>
      </c>
      <c r="W53" s="848">
        <v>56800</v>
      </c>
      <c r="X53" s="844">
        <f t="shared" si="42"/>
        <v>13.85047103627981</v>
      </c>
      <c r="Y53" s="849">
        <v>224076</v>
      </c>
      <c r="Z53" s="844">
        <f t="shared" si="43"/>
        <v>9.1068446193024464</v>
      </c>
      <c r="AA53" s="850">
        <v>7228.2580645161288</v>
      </c>
    </row>
    <row r="54" spans="1:27" ht="20.399999999999999" customHeight="1">
      <c r="A54" s="1009">
        <v>8</v>
      </c>
      <c r="B54" s="1180">
        <v>637105</v>
      </c>
      <c r="C54" s="851">
        <f t="shared" si="32"/>
        <v>11.798893426009926</v>
      </c>
      <c r="D54" s="852">
        <v>47910</v>
      </c>
      <c r="E54" s="851">
        <f t="shared" si="33"/>
        <v>-1.7069467810102212</v>
      </c>
      <c r="F54" s="853">
        <v>133998</v>
      </c>
      <c r="G54" s="851">
        <f t="shared" si="34"/>
        <v>-3.1827344782988765</v>
      </c>
      <c r="H54" s="852">
        <v>10744</v>
      </c>
      <c r="I54" s="851">
        <f t="shared" si="35"/>
        <v>2.6758409785932802</v>
      </c>
      <c r="J54" s="853">
        <v>151706</v>
      </c>
      <c r="K54" s="851">
        <f t="shared" si="36"/>
        <v>8.1489930493673146</v>
      </c>
      <c r="L54" s="852">
        <v>981463</v>
      </c>
      <c r="M54" s="851">
        <f t="shared" si="37"/>
        <v>8.1202884932101362</v>
      </c>
      <c r="N54" s="854">
        <v>31660.096774193549</v>
      </c>
      <c r="O54" s="855">
        <v>183443</v>
      </c>
      <c r="P54" s="851">
        <f t="shared" si="38"/>
        <v>13.608804166744083</v>
      </c>
      <c r="Q54" s="856">
        <v>12696</v>
      </c>
      <c r="R54" s="851">
        <f t="shared" si="39"/>
        <v>-2.5782688766114226</v>
      </c>
      <c r="S54" s="855">
        <v>21649</v>
      </c>
      <c r="T54" s="851">
        <f t="shared" si="40"/>
        <v>4.9750278814915339</v>
      </c>
      <c r="U54" s="855">
        <v>3617</v>
      </c>
      <c r="V54" s="851">
        <f t="shared" si="41"/>
        <v>5.3904428904428814</v>
      </c>
      <c r="W54" s="855">
        <v>66326</v>
      </c>
      <c r="X54" s="851">
        <f t="shared" si="42"/>
        <v>7.1606294632759138</v>
      </c>
      <c r="Y54" s="856">
        <v>287731</v>
      </c>
      <c r="Z54" s="851">
        <f t="shared" si="43"/>
        <v>10.474563255903234</v>
      </c>
      <c r="AA54" s="857">
        <v>9281.645161290322</v>
      </c>
    </row>
    <row r="55" spans="1:27" ht="20.399999999999999" customHeight="1" thickBot="1">
      <c r="A55" s="1009">
        <v>9</v>
      </c>
      <c r="B55" s="1180">
        <v>463204</v>
      </c>
      <c r="C55" s="851">
        <f t="shared" si="32"/>
        <v>23.340167753960863</v>
      </c>
      <c r="D55" s="852">
        <v>51128</v>
      </c>
      <c r="E55" s="851">
        <f t="shared" si="33"/>
        <v>11.904397119656807</v>
      </c>
      <c r="F55" s="853">
        <v>149150</v>
      </c>
      <c r="G55" s="851">
        <f t="shared" si="34"/>
        <v>10.781823313576066</v>
      </c>
      <c r="H55" s="852">
        <v>12147</v>
      </c>
      <c r="I55" s="851">
        <f t="shared" si="35"/>
        <v>17.54402941745694</v>
      </c>
      <c r="J55" s="853">
        <v>135338</v>
      </c>
      <c r="K55" s="851">
        <f t="shared" si="36"/>
        <v>25.436076148812713</v>
      </c>
      <c r="L55" s="852">
        <v>810967</v>
      </c>
      <c r="M55" s="851">
        <f t="shared" si="37"/>
        <v>20.303485679445664</v>
      </c>
      <c r="N55" s="861">
        <v>27032.233333333334</v>
      </c>
      <c r="O55" s="855">
        <v>131082</v>
      </c>
      <c r="P55" s="851">
        <f t="shared" si="38"/>
        <v>12.961797985194877</v>
      </c>
      <c r="Q55" s="856">
        <v>12662</v>
      </c>
      <c r="R55" s="851">
        <f t="shared" si="39"/>
        <v>-4.7755132736707502</v>
      </c>
      <c r="S55" s="855">
        <v>21037</v>
      </c>
      <c r="T55" s="851">
        <f t="shared" si="40"/>
        <v>-6.9324013448947124</v>
      </c>
      <c r="U55" s="855">
        <v>3792</v>
      </c>
      <c r="V55" s="851">
        <f t="shared" si="41"/>
        <v>-0.10537407797681642</v>
      </c>
      <c r="W55" s="855">
        <v>59619</v>
      </c>
      <c r="X55" s="851">
        <f t="shared" si="42"/>
        <v>16.39561898440094</v>
      </c>
      <c r="Y55" s="856">
        <v>228192</v>
      </c>
      <c r="Z55" s="851">
        <f t="shared" si="43"/>
        <v>10.259520001546196</v>
      </c>
      <c r="AA55" s="864">
        <v>7606.4</v>
      </c>
    </row>
    <row r="56" spans="1:27" ht="19.8" thickBot="1">
      <c r="A56" s="1402" t="s">
        <v>389</v>
      </c>
      <c r="B56" s="1269" t="s">
        <v>234</v>
      </c>
      <c r="C56" s="644"/>
      <c r="D56" s="644"/>
      <c r="E56" s="644"/>
      <c r="F56" s="644"/>
      <c r="G56" s="644"/>
      <c r="H56" s="644"/>
      <c r="I56" s="644"/>
      <c r="J56" s="644"/>
      <c r="K56" s="644"/>
      <c r="L56" s="644"/>
      <c r="M56" s="644"/>
      <c r="N56" s="644"/>
      <c r="O56" s="644"/>
      <c r="P56" s="644"/>
      <c r="Q56" s="644"/>
      <c r="R56" s="644"/>
      <c r="S56" s="644"/>
      <c r="T56" s="644"/>
      <c r="U56" s="644"/>
      <c r="V56" s="644"/>
      <c r="W56" s="644"/>
      <c r="X56" s="644"/>
      <c r="Y56" s="644"/>
      <c r="Z56" s="644"/>
      <c r="AA56" s="645"/>
    </row>
  </sheetData>
  <mergeCells count="18">
    <mergeCell ref="B4:N4"/>
    <mergeCell ref="O4:AA4"/>
    <mergeCell ref="B5:K5"/>
    <mergeCell ref="L5:L7"/>
    <mergeCell ref="M5:M6"/>
    <mergeCell ref="N5:N7"/>
    <mergeCell ref="O5:X5"/>
    <mergeCell ref="Y5:Y7"/>
    <mergeCell ref="Z5:Z6"/>
    <mergeCell ref="AA5:AA7"/>
    <mergeCell ref="B6:B7"/>
    <mergeCell ref="D6:D7"/>
    <mergeCell ref="F6:F7"/>
    <mergeCell ref="H6:H7"/>
    <mergeCell ref="O6:O7"/>
    <mergeCell ref="Q6:Q7"/>
    <mergeCell ref="S6:S7"/>
    <mergeCell ref="U6:U7"/>
  </mergeCells>
  <phoneticPr fontId="3"/>
  <printOptions horizontalCentered="1"/>
  <pageMargins left="0.70866141732283472" right="0.70866141732283472" top="0.74803149606299213" bottom="0.74803149606299213" header="0.31496062992125984" footer="0.31496062992125984"/>
  <pageSetup paperSize="9" scale="45" orientation="landscape" errors="dash" r:id="rId1"/>
  <headerFooter scaleWithDoc="0" alignWithMargins="0">
    <oddFooter>&amp;C２５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pageSetUpPr fitToPage="1"/>
  </sheetPr>
  <dimension ref="A1:AH70"/>
  <sheetViews>
    <sheetView topLeftCell="A4" zoomScaleNormal="100" zoomScaleSheetLayoutView="98" workbookViewId="0">
      <selection activeCell="G10" sqref="G10"/>
    </sheetView>
  </sheetViews>
  <sheetFormatPr defaultColWidth="10.21875" defaultRowHeight="13.2"/>
  <cols>
    <col min="1" max="1" width="13.6640625" style="13" customWidth="1"/>
    <col min="2" max="3" width="15" style="13" customWidth="1"/>
    <col min="4" max="7" width="16.109375" style="13" customWidth="1"/>
    <col min="8" max="11" width="15" style="13" customWidth="1"/>
    <col min="12" max="12" width="3.109375" style="13" customWidth="1"/>
    <col min="13" max="13" width="13" style="13" customWidth="1"/>
    <col min="14" max="14" width="13" style="13" bestFit="1" customWidth="1"/>
    <col min="15" max="15" width="8.109375" style="13" bestFit="1" customWidth="1"/>
    <col min="16" max="16" width="9.77734375" style="13" customWidth="1"/>
    <col min="17" max="17" width="12.44140625" style="13" customWidth="1"/>
    <col min="18" max="18" width="13.88671875" style="13" customWidth="1"/>
    <col min="19" max="19" width="9" style="13" customWidth="1"/>
    <col min="20" max="20" width="8.109375" style="13" bestFit="1" customWidth="1"/>
    <col min="21" max="21" width="3" style="13" customWidth="1"/>
    <col min="22" max="22" width="8.21875" style="13" customWidth="1"/>
    <col min="23" max="23" width="10.21875" style="13"/>
    <col min="24" max="24" width="15.6640625" style="13" customWidth="1"/>
    <col min="25" max="27" width="10.21875" style="13"/>
    <col min="28" max="28" width="10.6640625" style="13" customWidth="1"/>
    <col min="29" max="16384" width="10.21875" style="13"/>
  </cols>
  <sheetData>
    <row r="1" spans="1:34" s="1303" customFormat="1"/>
    <row r="2" spans="1:34" s="1293" customFormat="1" ht="14.4">
      <c r="A2" s="1295" t="s">
        <v>59</v>
      </c>
      <c r="J2" s="1294"/>
      <c r="K2" s="1294"/>
      <c r="L2" s="1304"/>
    </row>
    <row r="3" spans="1:34" s="1293" customFormat="1" ht="15" thickBot="1">
      <c r="A3" s="1305" t="s">
        <v>58</v>
      </c>
      <c r="B3" s="1306"/>
      <c r="C3" s="1306"/>
      <c r="D3" s="1306"/>
      <c r="E3" s="1306"/>
      <c r="F3" s="1307"/>
      <c r="G3" s="1307"/>
      <c r="H3" s="1306"/>
      <c r="I3" s="1306"/>
      <c r="J3" s="1308"/>
      <c r="K3" s="1302" t="s">
        <v>43</v>
      </c>
      <c r="L3" s="1309"/>
    </row>
    <row r="4" spans="1:34" s="5" customFormat="1" ht="16.2">
      <c r="A4" s="1077"/>
      <c r="B4" s="2609" t="s">
        <v>26</v>
      </c>
      <c r="C4" s="2610"/>
      <c r="D4" s="2611" t="s">
        <v>27</v>
      </c>
      <c r="E4" s="2610"/>
      <c r="F4" s="2611" t="s">
        <v>77</v>
      </c>
      <c r="G4" s="2610"/>
      <c r="H4" s="2612" t="s">
        <v>56</v>
      </c>
      <c r="I4" s="2613"/>
      <c r="J4" s="2611" t="s">
        <v>39</v>
      </c>
      <c r="K4" s="2614"/>
      <c r="L4" s="87"/>
      <c r="M4" s="6"/>
      <c r="N4" s="8"/>
      <c r="O4" s="8"/>
    </row>
    <row r="5" spans="1:34" s="5" customFormat="1" ht="13.8" thickBot="1">
      <c r="A5" s="1078"/>
      <c r="B5" s="242" t="s">
        <v>1</v>
      </c>
      <c r="C5" s="280" t="s">
        <v>123</v>
      </c>
      <c r="D5" s="243" t="s">
        <v>1</v>
      </c>
      <c r="E5" s="243" t="s">
        <v>325</v>
      </c>
      <c r="F5" s="243" t="s">
        <v>1</v>
      </c>
      <c r="G5" s="243" t="s">
        <v>120</v>
      </c>
      <c r="H5" s="243" t="s">
        <v>1</v>
      </c>
      <c r="I5" s="243" t="s">
        <v>120</v>
      </c>
      <c r="J5" s="244" t="s">
        <v>1</v>
      </c>
      <c r="K5" s="321" t="s">
        <v>120</v>
      </c>
      <c r="L5" s="9"/>
      <c r="M5" s="87"/>
      <c r="N5" s="9"/>
      <c r="O5" s="9"/>
      <c r="R5" s="2608"/>
      <c r="S5" s="2608"/>
      <c r="T5" s="2608"/>
      <c r="U5" s="2608"/>
    </row>
    <row r="6" spans="1:34" s="139" customFormat="1" ht="20.25" hidden="1" customHeight="1" thickBot="1">
      <c r="A6" s="1808" t="s">
        <v>436</v>
      </c>
      <c r="B6" s="322">
        <f>SUM(B12:B23)</f>
        <v>3193944</v>
      </c>
      <c r="C6" s="1769">
        <v>-30.4</v>
      </c>
      <c r="D6" s="323">
        <f>SUM(D12:D23)</f>
        <v>2736991</v>
      </c>
      <c r="E6" s="1769">
        <v>-36.299999999999997</v>
      </c>
      <c r="F6" s="324">
        <f>SUM(F12:F23)</f>
        <v>6386086</v>
      </c>
      <c r="G6" s="345">
        <v>-31.7</v>
      </c>
      <c r="H6" s="325">
        <f>SUM(H12:H23)</f>
        <v>2204592</v>
      </c>
      <c r="I6" s="1770">
        <v>-30.3</v>
      </c>
      <c r="J6" s="326">
        <f>SUM(J12:J23)</f>
        <v>14521613</v>
      </c>
      <c r="K6" s="1771">
        <v>-32.1</v>
      </c>
      <c r="L6" s="319"/>
      <c r="M6" s="107"/>
      <c r="N6" s="141"/>
      <c r="O6" s="141"/>
    </row>
    <row r="7" spans="1:34" s="139" customFormat="1" ht="15" hidden="1" customHeight="1">
      <c r="A7" s="1808" t="s">
        <v>435</v>
      </c>
      <c r="B7" s="322">
        <f>SUM(B24:B35)</f>
        <v>3138561</v>
      </c>
      <c r="C7" s="1769">
        <v>-1.7</v>
      </c>
      <c r="D7" s="323">
        <f>SUM(D24:D35)</f>
        <v>2856147</v>
      </c>
      <c r="E7" s="1769">
        <v>4.4000000000000004</v>
      </c>
      <c r="F7" s="324">
        <f>SUM(F24:F35)</f>
        <v>6275028</v>
      </c>
      <c r="G7" s="345">
        <v>-1.7</v>
      </c>
      <c r="H7" s="325">
        <f>SUM(H24:H35)</f>
        <v>2352485</v>
      </c>
      <c r="I7" s="1770">
        <v>6.7</v>
      </c>
      <c r="J7" s="326">
        <f>SUM(J24:J35)</f>
        <v>14622221</v>
      </c>
      <c r="K7" s="1771">
        <v>0.7</v>
      </c>
      <c r="L7" s="319"/>
      <c r="M7" s="107"/>
      <c r="N7" s="141"/>
      <c r="O7" s="141"/>
    </row>
    <row r="8" spans="1:34" s="5" customFormat="1" ht="15" hidden="1" customHeight="1" thickBot="1">
      <c r="A8" s="1881" t="s">
        <v>454</v>
      </c>
      <c r="B8" s="1882">
        <f>SUM(B36:B47)</f>
        <v>3660236</v>
      </c>
      <c r="C8" s="1883">
        <f>(B8/B7-1)*100</f>
        <v>16.621470795055448</v>
      </c>
      <c r="D8" s="1884">
        <f>SUM(D36:D47)</f>
        <v>3327360</v>
      </c>
      <c r="E8" s="1885">
        <f>(D8/D7-1)*100</f>
        <v>16.498205449509417</v>
      </c>
      <c r="F8" s="1886">
        <f>SUM(F36:F47)</f>
        <v>7083309</v>
      </c>
      <c r="G8" s="1885">
        <f>(F8/F7-1)*100</f>
        <v>12.880914634962593</v>
      </c>
      <c r="H8" s="1887">
        <f>SUM(H36:H47)</f>
        <v>2541346</v>
      </c>
      <c r="I8" s="1888">
        <f>(H8/H7-1)*100</f>
        <v>8.0281489573791109</v>
      </c>
      <c r="J8" s="1889">
        <f>SUM(J36:J47)</f>
        <v>16612251</v>
      </c>
      <c r="K8" s="1890">
        <f>(J8/J7-1)*100</f>
        <v>13.609628797157413</v>
      </c>
      <c r="L8" s="320"/>
      <c r="M8" s="7"/>
      <c r="N8" s="10"/>
      <c r="O8" s="10"/>
    </row>
    <row r="9" spans="1:34" s="5" customFormat="1" ht="12" hidden="1" customHeight="1" thickTop="1">
      <c r="A9" s="1007" t="s">
        <v>323</v>
      </c>
      <c r="B9" s="1875">
        <v>370379</v>
      </c>
      <c r="C9" s="1876">
        <v>-3.7899155516418204</v>
      </c>
      <c r="D9" s="1877">
        <v>339444</v>
      </c>
      <c r="E9" s="1876">
        <v>-3.6406836820725097</v>
      </c>
      <c r="F9" s="1878">
        <v>743763</v>
      </c>
      <c r="G9" s="1876">
        <v>-0.50672128055476717</v>
      </c>
      <c r="H9" s="1720">
        <v>249023</v>
      </c>
      <c r="I9" s="1879">
        <v>0.89296204911291088</v>
      </c>
      <c r="J9" s="1720">
        <f t="shared" ref="J9:J35" si="0">SUM(B9,D9,F9,H9)</f>
        <v>1702609</v>
      </c>
      <c r="K9" s="1880">
        <v>-1.6746861876359986</v>
      </c>
      <c r="L9" s="274"/>
      <c r="M9" s="7"/>
      <c r="N9" s="13"/>
      <c r="O9" s="13"/>
      <c r="P9" s="13"/>
      <c r="Q9" s="13"/>
      <c r="R9" s="13"/>
      <c r="S9" s="13"/>
      <c r="T9" s="13"/>
      <c r="U9" s="13"/>
      <c r="Y9" s="6"/>
      <c r="Z9" s="6"/>
      <c r="AA9" s="6"/>
      <c r="AB9" s="6"/>
      <c r="AC9" s="6"/>
    </row>
    <row r="10" spans="1:34" s="5" customFormat="1" ht="12" hidden="1" customHeight="1">
      <c r="A10" s="1007">
        <v>2</v>
      </c>
      <c r="B10" s="284">
        <v>343966</v>
      </c>
      <c r="C10" s="331">
        <v>-2.5774217851619818</v>
      </c>
      <c r="D10" s="294">
        <v>301953</v>
      </c>
      <c r="E10" s="331">
        <v>-7.904657333699328</v>
      </c>
      <c r="F10" s="332">
        <v>722077</v>
      </c>
      <c r="G10" s="331">
        <v>-4.3943458331236922</v>
      </c>
      <c r="H10" s="325">
        <v>234877</v>
      </c>
      <c r="I10" s="333">
        <v>-4.9219546948622845</v>
      </c>
      <c r="J10" s="325">
        <f t="shared" si="0"/>
        <v>1602873</v>
      </c>
      <c r="K10" s="334">
        <v>-4.7744288092355314</v>
      </c>
      <c r="L10" s="274"/>
      <c r="M10" s="7"/>
      <c r="N10" s="13"/>
      <c r="O10" s="13"/>
      <c r="P10" s="13"/>
      <c r="Q10" s="13"/>
      <c r="R10" s="13"/>
      <c r="S10" s="13"/>
      <c r="T10" s="13"/>
      <c r="U10" s="13"/>
      <c r="Y10" s="6"/>
      <c r="Z10" s="6"/>
      <c r="AA10" s="6"/>
      <c r="AB10" s="6"/>
      <c r="AC10" s="6"/>
    </row>
    <row r="11" spans="1:34" s="5" customFormat="1" ht="12" hidden="1" customHeight="1">
      <c r="A11" s="1007">
        <v>3</v>
      </c>
      <c r="B11" s="284">
        <v>264973</v>
      </c>
      <c r="C11" s="331">
        <v>-28.365153260123165</v>
      </c>
      <c r="D11" s="294">
        <v>267383</v>
      </c>
      <c r="E11" s="331">
        <v>-30.596019270303387</v>
      </c>
      <c r="F11" s="332">
        <v>963525</v>
      </c>
      <c r="G11" s="331">
        <v>-19.08128781287477</v>
      </c>
      <c r="H11" s="325">
        <v>196974</v>
      </c>
      <c r="I11" s="333">
        <v>-31.954275528287614</v>
      </c>
      <c r="J11" s="325">
        <f t="shared" si="0"/>
        <v>1692855</v>
      </c>
      <c r="K11" s="334">
        <v>-24.269075829118869</v>
      </c>
      <c r="L11" s="274"/>
      <c r="M11" s="7"/>
      <c r="N11" s="13"/>
      <c r="O11" s="13"/>
      <c r="P11" s="13"/>
      <c r="Q11" s="13"/>
      <c r="R11" s="13"/>
      <c r="S11" s="13"/>
      <c r="T11" s="13"/>
      <c r="U11" s="13"/>
      <c r="Y11" s="6"/>
      <c r="Z11" s="6"/>
      <c r="AA11" s="6"/>
      <c r="AB11" s="6"/>
      <c r="AC11" s="6"/>
    </row>
    <row r="12" spans="1:34" s="5" customFormat="1" ht="12" hidden="1" customHeight="1">
      <c r="A12" s="1006" t="s">
        <v>398</v>
      </c>
      <c r="B12" s="126">
        <v>238409</v>
      </c>
      <c r="C12" s="121">
        <v>-44.673903962721276</v>
      </c>
      <c r="D12" s="327">
        <v>177803</v>
      </c>
      <c r="E12" s="283">
        <v>-49.783519217788417</v>
      </c>
      <c r="F12" s="328">
        <v>406475</v>
      </c>
      <c r="G12" s="283">
        <v>-45.540548325855021</v>
      </c>
      <c r="H12" s="282">
        <v>125253</v>
      </c>
      <c r="I12" s="329">
        <v>-53.547547257980163</v>
      </c>
      <c r="J12" s="282">
        <f t="shared" si="0"/>
        <v>947940</v>
      </c>
      <c r="K12" s="335">
        <v>-47.366112402672499</v>
      </c>
      <c r="L12" s="274"/>
      <c r="M12" s="7"/>
      <c r="N12" s="13"/>
      <c r="O12" s="13"/>
      <c r="P12" s="13"/>
      <c r="Q12" s="13"/>
      <c r="R12" s="13"/>
      <c r="S12" s="13"/>
      <c r="T12" s="13"/>
      <c r="U12" s="13"/>
      <c r="Y12" s="6"/>
      <c r="Z12" s="6"/>
      <c r="AA12" s="6"/>
      <c r="AB12" s="6"/>
      <c r="AC12" s="6"/>
      <c r="AD12" s="6"/>
      <c r="AE12" s="6"/>
      <c r="AF12" s="6"/>
      <c r="AG12" s="6"/>
      <c r="AH12" s="6"/>
    </row>
    <row r="13" spans="1:34" s="5" customFormat="1" ht="12" hidden="1" customHeight="1">
      <c r="A13" s="1007">
        <v>5</v>
      </c>
      <c r="B13" s="284">
        <v>218140</v>
      </c>
      <c r="C13" s="331">
        <v>-47.873380153459777</v>
      </c>
      <c r="D13" s="294">
        <v>141747</v>
      </c>
      <c r="E13" s="331">
        <v>-62.157205100275512</v>
      </c>
      <c r="F13" s="332">
        <v>407227</v>
      </c>
      <c r="G13" s="331">
        <v>-46.830473310588935</v>
      </c>
      <c r="H13" s="325">
        <v>125663</v>
      </c>
      <c r="I13" s="333">
        <v>-56.757100874747934</v>
      </c>
      <c r="J13" s="325">
        <f t="shared" si="0"/>
        <v>892777</v>
      </c>
      <c r="K13" s="334">
        <v>-51.730042442756343</v>
      </c>
      <c r="L13" s="274"/>
      <c r="M13" s="7"/>
      <c r="N13" s="13"/>
      <c r="O13" s="13"/>
      <c r="P13" s="13"/>
      <c r="Q13" s="13"/>
      <c r="R13" s="13"/>
      <c r="S13" s="13"/>
      <c r="T13" s="13"/>
      <c r="U13" s="13"/>
      <c r="Y13" s="6"/>
      <c r="Z13" s="6"/>
      <c r="AA13" s="6"/>
      <c r="AB13" s="6"/>
      <c r="AC13" s="6"/>
      <c r="AD13" s="6"/>
      <c r="AE13" s="6"/>
      <c r="AF13" s="6"/>
      <c r="AG13" s="6"/>
      <c r="AH13" s="6"/>
    </row>
    <row r="14" spans="1:34" s="5" customFormat="1" ht="12" hidden="1" customHeight="1">
      <c r="A14" s="1007">
        <v>6</v>
      </c>
      <c r="B14" s="284">
        <v>294720</v>
      </c>
      <c r="C14" s="331">
        <v>-24.845276436882735</v>
      </c>
      <c r="D14" s="294">
        <v>223973</v>
      </c>
      <c r="E14" s="331">
        <v>-39.390913494453869</v>
      </c>
      <c r="F14" s="332">
        <v>541784</v>
      </c>
      <c r="G14" s="331">
        <v>-29.76395428429197</v>
      </c>
      <c r="H14" s="325">
        <v>201332</v>
      </c>
      <c r="I14" s="333">
        <v>-26.004006101034605</v>
      </c>
      <c r="J14" s="325">
        <f t="shared" si="0"/>
        <v>1261809</v>
      </c>
      <c r="K14" s="334">
        <v>-30.099454394069415</v>
      </c>
      <c r="L14" s="274"/>
      <c r="M14" s="7"/>
      <c r="N14" s="13"/>
      <c r="O14" s="13"/>
      <c r="P14" s="13"/>
      <c r="Q14" s="13"/>
      <c r="R14" s="13"/>
      <c r="S14" s="13"/>
      <c r="T14" s="13"/>
      <c r="U14" s="13"/>
      <c r="Y14" s="6"/>
      <c r="Z14" s="6"/>
      <c r="AA14" s="6"/>
      <c r="AB14" s="6"/>
      <c r="AC14" s="6"/>
      <c r="AD14" s="6"/>
      <c r="AE14" s="6"/>
      <c r="AF14" s="6"/>
      <c r="AG14" s="6"/>
      <c r="AH14" s="6"/>
    </row>
    <row r="15" spans="1:34" s="5" customFormat="1" ht="12" hidden="1" customHeight="1">
      <c r="A15" s="1006" t="s">
        <v>448</v>
      </c>
      <c r="B15" s="126">
        <v>277360</v>
      </c>
      <c r="C15" s="121">
        <v>-29.739944574199139</v>
      </c>
      <c r="D15" s="327">
        <v>261992</v>
      </c>
      <c r="E15" s="283">
        <v>-34.495449544954496</v>
      </c>
      <c r="F15" s="328">
        <v>578722</v>
      </c>
      <c r="G15" s="283">
        <v>-25.397234633342702</v>
      </c>
      <c r="H15" s="282">
        <v>218210</v>
      </c>
      <c r="I15" s="329">
        <v>-24.569978706341089</v>
      </c>
      <c r="J15" s="282">
        <f t="shared" si="0"/>
        <v>1336284</v>
      </c>
      <c r="K15" s="335">
        <v>-28.147039276289043</v>
      </c>
      <c r="L15" s="274"/>
      <c r="M15" s="7"/>
      <c r="N15" s="13"/>
      <c r="O15" s="13"/>
      <c r="P15" s="13"/>
      <c r="Q15" s="13"/>
      <c r="R15" s="13"/>
      <c r="S15" s="13"/>
      <c r="T15" s="13"/>
      <c r="U15" s="13"/>
      <c r="Y15" s="6"/>
      <c r="Z15" s="6"/>
      <c r="AA15" s="6"/>
      <c r="AB15" s="6"/>
      <c r="AC15" s="6"/>
      <c r="AD15" s="6"/>
      <c r="AE15" s="6"/>
      <c r="AF15" s="6"/>
      <c r="AG15" s="6"/>
      <c r="AH15" s="6"/>
    </row>
    <row r="16" spans="1:34" s="5" customFormat="1" ht="12" hidden="1" customHeight="1">
      <c r="A16" s="1007">
        <v>8</v>
      </c>
      <c r="B16" s="284">
        <v>280285</v>
      </c>
      <c r="C16" s="331">
        <v>-32.116137751308457</v>
      </c>
      <c r="D16" s="294">
        <v>225699</v>
      </c>
      <c r="E16" s="331">
        <v>-44.473256263085261</v>
      </c>
      <c r="F16" s="332">
        <v>558356</v>
      </c>
      <c r="G16" s="331">
        <v>-28.01165519197545</v>
      </c>
      <c r="H16" s="325">
        <v>190730</v>
      </c>
      <c r="I16" s="333">
        <v>-30.241319025360813</v>
      </c>
      <c r="J16" s="325">
        <f t="shared" si="0"/>
        <v>1255070</v>
      </c>
      <c r="K16" s="334">
        <v>-32.826194931256389</v>
      </c>
      <c r="L16" s="274"/>
      <c r="M16" s="7"/>
      <c r="N16" s="13"/>
      <c r="O16" s="13"/>
      <c r="P16" s="13"/>
      <c r="Q16" s="13"/>
      <c r="R16" s="13"/>
      <c r="S16" s="13"/>
      <c r="T16" s="13"/>
      <c r="U16" s="13"/>
      <c r="Y16" s="6"/>
      <c r="Z16" s="6"/>
      <c r="AA16" s="6"/>
      <c r="AB16" s="6"/>
      <c r="AC16" s="6"/>
      <c r="AD16" s="6"/>
      <c r="AE16" s="6"/>
      <c r="AF16" s="6"/>
      <c r="AG16" s="6"/>
      <c r="AH16" s="6"/>
    </row>
    <row r="17" spans="1:29" s="5" customFormat="1" ht="12" hidden="1" customHeight="1">
      <c r="A17" s="1007">
        <v>9</v>
      </c>
      <c r="B17" s="284">
        <v>288172</v>
      </c>
      <c r="C17" s="331">
        <v>-33.39589150010169</v>
      </c>
      <c r="D17" s="294">
        <v>249152</v>
      </c>
      <c r="E17" s="331">
        <v>-34.212777642821692</v>
      </c>
      <c r="F17" s="332">
        <v>591029</v>
      </c>
      <c r="G17" s="331">
        <v>-25.917184239058912</v>
      </c>
      <c r="H17" s="325">
        <v>208400</v>
      </c>
      <c r="I17" s="333">
        <v>-26.711844617857128</v>
      </c>
      <c r="J17" s="325">
        <f t="shared" si="0"/>
        <v>1336753</v>
      </c>
      <c r="K17" s="334">
        <v>-29.404554432438712</v>
      </c>
      <c r="L17" s="274"/>
      <c r="M17" s="7"/>
      <c r="N17" s="13"/>
      <c r="O17" s="13"/>
      <c r="P17" s="13"/>
      <c r="Q17" s="13"/>
      <c r="R17" s="13"/>
      <c r="S17" s="13"/>
      <c r="T17" s="13"/>
      <c r="U17" s="13"/>
      <c r="Y17" s="6"/>
      <c r="Z17" s="6"/>
      <c r="AA17" s="6"/>
      <c r="AB17" s="6"/>
      <c r="AC17" s="6"/>
    </row>
    <row r="18" spans="1:29" s="5" customFormat="1" ht="12" hidden="1" customHeight="1">
      <c r="A18" s="1006" t="s">
        <v>451</v>
      </c>
      <c r="B18" s="126">
        <v>275128</v>
      </c>
      <c r="C18" s="283">
        <v>-31.635705837333894</v>
      </c>
      <c r="D18" s="327">
        <v>278925</v>
      </c>
      <c r="E18" s="283">
        <v>-30.407239593209511</v>
      </c>
      <c r="F18" s="328">
        <v>614924</v>
      </c>
      <c r="G18" s="283">
        <v>-19.201745983567676</v>
      </c>
      <c r="H18" s="282">
        <v>221165</v>
      </c>
      <c r="I18" s="329">
        <v>-18.636092737158872</v>
      </c>
      <c r="J18" s="282">
        <f t="shared" si="0"/>
        <v>1390142</v>
      </c>
      <c r="K18" s="330">
        <v>-24.289276916633582</v>
      </c>
      <c r="L18" s="274"/>
      <c r="M18" s="7"/>
      <c r="N18" s="13"/>
      <c r="O18" s="13"/>
      <c r="P18" s="13"/>
      <c r="Q18" s="13"/>
      <c r="R18" s="13"/>
      <c r="S18" s="13"/>
      <c r="T18" s="13"/>
      <c r="U18" s="13"/>
      <c r="Y18" s="6"/>
      <c r="Z18" s="6"/>
      <c r="AA18" s="6"/>
      <c r="AB18" s="6"/>
      <c r="AC18" s="6"/>
    </row>
    <row r="19" spans="1:29" s="5" customFormat="1" ht="12" hidden="1" customHeight="1">
      <c r="A19" s="1007">
        <v>11</v>
      </c>
      <c r="B19" s="284">
        <v>282850</v>
      </c>
      <c r="C19" s="331">
        <v>-23.076295478403708</v>
      </c>
      <c r="D19" s="294">
        <v>254550</v>
      </c>
      <c r="E19" s="331">
        <v>-28.48091841121154</v>
      </c>
      <c r="F19" s="332">
        <v>587551</v>
      </c>
      <c r="G19" s="331">
        <v>-24.20163839256918</v>
      </c>
      <c r="H19" s="325">
        <v>205211</v>
      </c>
      <c r="I19" s="333">
        <v>-23.742865211962659</v>
      </c>
      <c r="J19" s="325">
        <f t="shared" si="0"/>
        <v>1330162</v>
      </c>
      <c r="K19" s="334">
        <v>-24.759273138655168</v>
      </c>
      <c r="L19" s="274"/>
      <c r="M19" s="7"/>
      <c r="N19" s="13"/>
      <c r="O19" s="13"/>
      <c r="P19" s="13"/>
      <c r="Q19" s="13"/>
      <c r="R19" s="13"/>
      <c r="S19" s="13"/>
      <c r="T19" s="13"/>
      <c r="U19" s="13"/>
      <c r="Y19" s="6"/>
      <c r="Z19" s="6"/>
      <c r="AA19" s="6"/>
      <c r="AB19" s="6"/>
      <c r="AC19" s="6"/>
    </row>
    <row r="20" spans="1:29" s="5" customFormat="1" ht="12" hidden="1" customHeight="1">
      <c r="A20" s="1007">
        <v>12</v>
      </c>
      <c r="B20" s="285">
        <v>262916</v>
      </c>
      <c r="C20" s="331">
        <v>-25.998772819643889</v>
      </c>
      <c r="D20" s="278">
        <v>236395</v>
      </c>
      <c r="E20" s="331">
        <v>-31.86089412849854</v>
      </c>
      <c r="F20" s="286">
        <v>546443</v>
      </c>
      <c r="G20" s="331">
        <v>-27.829345153033604</v>
      </c>
      <c r="H20" s="325">
        <v>176892</v>
      </c>
      <c r="I20" s="287">
        <v>-31.967755334369187</v>
      </c>
      <c r="J20" s="325">
        <f t="shared" si="0"/>
        <v>1222646</v>
      </c>
      <c r="K20" s="336">
        <v>-28.890380380857771</v>
      </c>
      <c r="L20" s="274"/>
      <c r="M20" s="7"/>
      <c r="N20" s="13"/>
      <c r="O20" s="13"/>
      <c r="P20" s="13"/>
      <c r="Q20" s="13"/>
      <c r="R20" s="13"/>
      <c r="S20" s="13"/>
      <c r="T20" s="13"/>
      <c r="U20" s="13"/>
      <c r="Y20" s="6"/>
      <c r="Z20" s="6"/>
      <c r="AA20" s="6"/>
      <c r="AB20" s="6"/>
      <c r="AC20" s="6"/>
    </row>
    <row r="21" spans="1:29" s="5" customFormat="1" ht="12" hidden="1" customHeight="1">
      <c r="A21" s="1006" t="s">
        <v>324</v>
      </c>
      <c r="B21" s="126">
        <v>252717</v>
      </c>
      <c r="C21" s="283">
        <f>($B21/$B9-1)*100</f>
        <v>-31.767999805604529</v>
      </c>
      <c r="D21" s="238">
        <v>220526</v>
      </c>
      <c r="E21" s="283">
        <f>($D21/$D9-1)*100</f>
        <v>-35.033171892860096</v>
      </c>
      <c r="F21" s="241">
        <v>486532</v>
      </c>
      <c r="G21" s="283">
        <f>($F21/$F9-1)*100</f>
        <v>-34.585076160013337</v>
      </c>
      <c r="H21" s="236">
        <v>159360</v>
      </c>
      <c r="I21" s="283">
        <f>($H21/$H9-1)*100</f>
        <v>-36.005911100581066</v>
      </c>
      <c r="J21" s="236">
        <f t="shared" si="0"/>
        <v>1119135</v>
      </c>
      <c r="K21" s="337">
        <f>($J21/$J9-1)*100</f>
        <v>-34.269406540198013</v>
      </c>
      <c r="L21" s="274"/>
      <c r="M21" s="7"/>
      <c r="N21" s="13"/>
      <c r="O21" s="13"/>
      <c r="P21" s="13"/>
      <c r="Q21" s="13"/>
      <c r="R21" s="13"/>
      <c r="S21" s="13"/>
      <c r="T21" s="13"/>
      <c r="U21" s="13"/>
      <c r="Y21" s="6"/>
      <c r="Z21" s="6"/>
      <c r="AA21" s="6"/>
      <c r="AB21" s="6"/>
      <c r="AC21" s="6"/>
    </row>
    <row r="22" spans="1:29" s="5" customFormat="1" ht="12" hidden="1" customHeight="1">
      <c r="A22" s="1007">
        <v>2</v>
      </c>
      <c r="B22" s="284">
        <v>225629</v>
      </c>
      <c r="C22" s="331">
        <f t="shared" ref="C22" si="1">($B22/$B10-1)*100</f>
        <v>-34.40369106248874</v>
      </c>
      <c r="D22" s="338">
        <v>201970</v>
      </c>
      <c r="E22" s="331">
        <f t="shared" ref="E22:E53" si="2">($D22/$D10-1)*100</f>
        <v>-33.112106851066223</v>
      </c>
      <c r="F22" s="339">
        <v>488336</v>
      </c>
      <c r="G22" s="331">
        <f t="shared" ref="G22:G53" si="3">($F22/$F10-1)*100</f>
        <v>-32.370647451726065</v>
      </c>
      <c r="H22" s="325">
        <v>161322</v>
      </c>
      <c r="I22" s="331">
        <f t="shared" ref="I22:I53" si="4">($H22/$H10-1)*100</f>
        <v>-31.316391132379927</v>
      </c>
      <c r="J22" s="325">
        <f t="shared" si="0"/>
        <v>1077257</v>
      </c>
      <c r="K22" s="340">
        <f t="shared" ref="K22:K53" si="5">($J22/$J10-1)*100</f>
        <v>-32.792117653738003</v>
      </c>
      <c r="L22" s="274"/>
      <c r="M22" s="7"/>
      <c r="N22" s="13"/>
      <c r="O22" s="13"/>
      <c r="P22" s="13"/>
      <c r="Q22" s="13"/>
      <c r="R22" s="13"/>
      <c r="S22" s="13"/>
      <c r="T22" s="13"/>
      <c r="U22" s="13"/>
      <c r="Y22" s="6"/>
      <c r="Z22" s="6"/>
      <c r="AA22" s="6"/>
      <c r="AB22" s="6"/>
      <c r="AC22" s="6"/>
    </row>
    <row r="23" spans="1:29" s="5" customFormat="1" ht="12" hidden="1" customHeight="1">
      <c r="A23" s="1007">
        <v>3</v>
      </c>
      <c r="B23" s="284">
        <v>297618</v>
      </c>
      <c r="C23" s="331">
        <f>($B23/$B11-1)*100</f>
        <v>12.320123182361975</v>
      </c>
      <c r="D23" s="338">
        <v>264259</v>
      </c>
      <c r="E23" s="331">
        <f t="shared" si="2"/>
        <v>-1.1683614889503091</v>
      </c>
      <c r="F23" s="339">
        <v>578707</v>
      </c>
      <c r="G23" s="331">
        <f t="shared" si="3"/>
        <v>-39.938558937235669</v>
      </c>
      <c r="H23" s="325">
        <v>211054</v>
      </c>
      <c r="I23" s="331">
        <f t="shared" si="4"/>
        <v>7.148151532689595</v>
      </c>
      <c r="J23" s="325">
        <f t="shared" si="0"/>
        <v>1351638</v>
      </c>
      <c r="K23" s="340">
        <f t="shared" si="5"/>
        <v>-20.156303995321512</v>
      </c>
      <c r="L23" s="274"/>
      <c r="M23" s="7"/>
      <c r="N23" s="13"/>
      <c r="O23" s="13"/>
      <c r="P23" s="13"/>
      <c r="Q23" s="13"/>
      <c r="R23" s="13"/>
      <c r="S23" s="13"/>
      <c r="T23" s="13"/>
      <c r="U23" s="13"/>
      <c r="Y23" s="6"/>
      <c r="Z23" s="6"/>
      <c r="AA23" s="6"/>
      <c r="AB23" s="6"/>
      <c r="AC23" s="6"/>
    </row>
    <row r="24" spans="1:29" s="5" customFormat="1" ht="12" hidden="1" customHeight="1">
      <c r="A24" s="1006">
        <v>4</v>
      </c>
      <c r="B24" s="126">
        <v>294055</v>
      </c>
      <c r="C24" s="121">
        <f t="shared" ref="C24" si="6">($B24/$B12-1)*100</f>
        <v>23.340561807649873</v>
      </c>
      <c r="D24" s="238">
        <v>233127</v>
      </c>
      <c r="E24" s="121">
        <f t="shared" si="2"/>
        <v>31.115335511774276</v>
      </c>
      <c r="F24" s="241">
        <v>488491</v>
      </c>
      <c r="G24" s="121">
        <f t="shared" si="3"/>
        <v>20.177378682575807</v>
      </c>
      <c r="H24" s="236">
        <v>196388</v>
      </c>
      <c r="I24" s="121">
        <f t="shared" si="4"/>
        <v>56.793050865049132</v>
      </c>
      <c r="J24" s="236">
        <f t="shared" si="0"/>
        <v>1212061</v>
      </c>
      <c r="K24" s="341">
        <f t="shared" si="5"/>
        <v>27.862628436398928</v>
      </c>
      <c r="L24" s="274"/>
      <c r="M24" s="7"/>
      <c r="N24" s="13"/>
      <c r="O24" s="13"/>
      <c r="P24" s="13"/>
      <c r="Q24" s="13"/>
      <c r="R24" s="13"/>
      <c r="S24" s="13"/>
      <c r="T24" s="13"/>
      <c r="U24" s="13"/>
      <c r="Y24" s="6"/>
      <c r="Z24" s="6"/>
      <c r="AA24" s="6"/>
      <c r="AB24" s="6"/>
      <c r="AC24" s="6"/>
    </row>
    <row r="25" spans="1:29" s="5" customFormat="1" ht="12" hidden="1" customHeight="1">
      <c r="A25" s="1007">
        <v>5</v>
      </c>
      <c r="B25" s="284">
        <v>235833</v>
      </c>
      <c r="C25" s="331">
        <f t="shared" ref="C25" si="7">($B25/$B13-1)*100</f>
        <v>8.1108462455304</v>
      </c>
      <c r="D25" s="338">
        <v>210368</v>
      </c>
      <c r="E25" s="331">
        <f t="shared" si="2"/>
        <v>48.410901112545602</v>
      </c>
      <c r="F25" s="339">
        <v>486455</v>
      </c>
      <c r="G25" s="331">
        <f t="shared" si="3"/>
        <v>19.455487971082476</v>
      </c>
      <c r="H25" s="325">
        <v>193330</v>
      </c>
      <c r="I25" s="331">
        <f t="shared" si="4"/>
        <v>53.847990259662758</v>
      </c>
      <c r="J25" s="325">
        <f t="shared" si="0"/>
        <v>1125986</v>
      </c>
      <c r="K25" s="340">
        <f t="shared" si="5"/>
        <v>26.121752688521326</v>
      </c>
      <c r="L25" s="274"/>
      <c r="M25" s="7"/>
      <c r="N25" s="13"/>
      <c r="O25" s="13"/>
      <c r="P25" s="13"/>
      <c r="Q25" s="13"/>
      <c r="R25" s="13"/>
      <c r="S25" s="13"/>
      <c r="T25" s="13"/>
      <c r="U25" s="13"/>
      <c r="Y25" s="6"/>
      <c r="Z25" s="6"/>
      <c r="AA25" s="6"/>
      <c r="AB25" s="6"/>
      <c r="AC25" s="6"/>
    </row>
    <row r="26" spans="1:29" s="5" customFormat="1" ht="12" hidden="1" customHeight="1">
      <c r="A26" s="1007">
        <v>6</v>
      </c>
      <c r="B26" s="284">
        <v>245216</v>
      </c>
      <c r="C26" s="331">
        <f t="shared" ref="C26" si="8">($B26/$B14-1)*100</f>
        <v>-16.796959826275792</v>
      </c>
      <c r="D26" s="338">
        <v>243541</v>
      </c>
      <c r="E26" s="331">
        <f t="shared" si="2"/>
        <v>8.7367673782107644</v>
      </c>
      <c r="F26" s="339">
        <v>532061</v>
      </c>
      <c r="G26" s="331">
        <f t="shared" si="3"/>
        <v>-1.7946266408753297</v>
      </c>
      <c r="H26" s="325">
        <v>195516</v>
      </c>
      <c r="I26" s="331">
        <f t="shared" si="4"/>
        <v>-2.8887608527208841</v>
      </c>
      <c r="J26" s="325">
        <f t="shared" si="0"/>
        <v>1216334</v>
      </c>
      <c r="K26" s="340">
        <f t="shared" si="5"/>
        <v>-3.6039527376964364</v>
      </c>
      <c r="L26" s="274"/>
      <c r="M26" s="7"/>
      <c r="N26" s="13"/>
      <c r="O26" s="13"/>
      <c r="P26" s="13"/>
      <c r="Q26" s="13"/>
      <c r="R26" s="13"/>
      <c r="S26" s="13"/>
      <c r="T26" s="13"/>
      <c r="U26" s="13"/>
      <c r="Y26" s="6"/>
      <c r="Z26" s="6"/>
      <c r="AA26" s="6"/>
      <c r="AB26" s="6"/>
      <c r="AC26" s="6"/>
    </row>
    <row r="27" spans="1:29" s="5" customFormat="1" ht="12" hidden="1" customHeight="1">
      <c r="A27" s="1006">
        <v>7</v>
      </c>
      <c r="B27" s="126">
        <v>245114</v>
      </c>
      <c r="C27" s="121">
        <f t="shared" ref="C27" si="9">($B27/$B15-1)*100</f>
        <v>-11.626045572541098</v>
      </c>
      <c r="D27" s="238">
        <v>261697</v>
      </c>
      <c r="E27" s="121">
        <f t="shared" si="2"/>
        <v>-0.11259885798039493</v>
      </c>
      <c r="F27" s="241">
        <v>531485</v>
      </c>
      <c r="G27" s="121">
        <f t="shared" si="3"/>
        <v>-8.162295540864184</v>
      </c>
      <c r="H27" s="236">
        <v>194578</v>
      </c>
      <c r="I27" s="121">
        <f t="shared" si="4"/>
        <v>-10.829934466798042</v>
      </c>
      <c r="J27" s="236">
        <f t="shared" si="0"/>
        <v>1232874</v>
      </c>
      <c r="K27" s="341">
        <f t="shared" si="5"/>
        <v>-7.7386244241493536</v>
      </c>
      <c r="L27" s="274"/>
      <c r="M27" s="7"/>
      <c r="N27" s="13"/>
      <c r="O27" s="13"/>
      <c r="P27" s="13"/>
      <c r="Q27" s="13"/>
      <c r="R27" s="13"/>
      <c r="S27" s="13"/>
      <c r="T27" s="13"/>
      <c r="U27" s="13"/>
      <c r="Y27" s="6"/>
      <c r="Z27" s="6"/>
      <c r="AA27" s="6"/>
      <c r="AB27" s="6"/>
      <c r="AC27" s="6"/>
    </row>
    <row r="28" spans="1:29" s="5" customFormat="1" ht="12" hidden="1" customHeight="1">
      <c r="A28" s="1007">
        <v>8</v>
      </c>
      <c r="B28" s="284">
        <v>269125</v>
      </c>
      <c r="C28" s="331">
        <f t="shared" ref="C28" si="10">($B28/$B16-1)*100</f>
        <v>-3.9816615230925612</v>
      </c>
      <c r="D28" s="338">
        <v>220305</v>
      </c>
      <c r="E28" s="331">
        <f t="shared" si="2"/>
        <v>-2.3899086836893346</v>
      </c>
      <c r="F28" s="339">
        <v>487062</v>
      </c>
      <c r="G28" s="331">
        <f t="shared" si="3"/>
        <v>-12.768556261596542</v>
      </c>
      <c r="H28" s="325">
        <v>171018</v>
      </c>
      <c r="I28" s="331">
        <f t="shared" si="4"/>
        <v>-10.335028574424577</v>
      </c>
      <c r="J28" s="325">
        <f t="shared" si="0"/>
        <v>1147510</v>
      </c>
      <c r="K28" s="340">
        <f t="shared" si="5"/>
        <v>-8.5700399180922204</v>
      </c>
      <c r="L28" s="274"/>
      <c r="M28" s="7"/>
      <c r="N28" s="13"/>
      <c r="O28" s="13"/>
      <c r="P28" s="13"/>
      <c r="Q28" s="13"/>
      <c r="R28" s="13"/>
      <c r="S28" s="13"/>
      <c r="T28" s="13"/>
      <c r="U28" s="13"/>
      <c r="Y28" s="6"/>
      <c r="Z28" s="6"/>
      <c r="AA28" s="6"/>
      <c r="AB28" s="6"/>
      <c r="AC28" s="6"/>
    </row>
    <row r="29" spans="1:29" s="5" customFormat="1" ht="12" hidden="1" customHeight="1">
      <c r="A29" s="1007">
        <v>9</v>
      </c>
      <c r="B29" s="284">
        <v>258938</v>
      </c>
      <c r="C29" s="331">
        <f t="shared" ref="C29" si="11">($B29/$B17-1)*100</f>
        <v>-10.144635842482963</v>
      </c>
      <c r="D29" s="338">
        <v>219418</v>
      </c>
      <c r="E29" s="331">
        <f t="shared" si="2"/>
        <v>-11.934080400719239</v>
      </c>
      <c r="F29" s="339">
        <v>494820</v>
      </c>
      <c r="G29" s="331">
        <f t="shared" si="3"/>
        <v>-16.278219850464193</v>
      </c>
      <c r="H29" s="325">
        <v>181869</v>
      </c>
      <c r="I29" s="331">
        <f t="shared" si="4"/>
        <v>-12.730806142034545</v>
      </c>
      <c r="J29" s="325">
        <f t="shared" si="0"/>
        <v>1155045</v>
      </c>
      <c r="K29" s="340">
        <f t="shared" si="5"/>
        <v>-13.59323674605556</v>
      </c>
      <c r="L29" s="274"/>
      <c r="M29" s="7"/>
      <c r="N29" s="13"/>
      <c r="O29" s="13"/>
      <c r="P29" s="13"/>
      <c r="Q29" s="13"/>
      <c r="R29" s="13"/>
      <c r="S29" s="13"/>
      <c r="T29" s="13"/>
      <c r="U29" s="13"/>
      <c r="Y29" s="6"/>
      <c r="Z29" s="6"/>
      <c r="AA29" s="6"/>
      <c r="AB29" s="6"/>
      <c r="AC29" s="6"/>
    </row>
    <row r="30" spans="1:29" s="5" customFormat="1" ht="20.25" customHeight="1">
      <c r="A30" s="1006">
        <v>10</v>
      </c>
      <c r="B30" s="126">
        <v>272290</v>
      </c>
      <c r="C30" s="283">
        <f t="shared" ref="C30" si="12">($B30/$B18-1)*100</f>
        <v>-1.0315198743857446</v>
      </c>
      <c r="D30" s="238">
        <v>266622</v>
      </c>
      <c r="E30" s="283">
        <f t="shared" si="2"/>
        <v>-4.4108631352514083</v>
      </c>
      <c r="F30" s="241">
        <v>547729</v>
      </c>
      <c r="G30" s="283">
        <f t="shared" si="3"/>
        <v>-10.927366633925494</v>
      </c>
      <c r="H30" s="236">
        <v>200578</v>
      </c>
      <c r="I30" s="283">
        <f t="shared" si="4"/>
        <v>-9.308434878936545</v>
      </c>
      <c r="J30" s="236">
        <f t="shared" si="0"/>
        <v>1287219</v>
      </c>
      <c r="K30" s="337">
        <f t="shared" si="5"/>
        <v>-7.4037760171263063</v>
      </c>
      <c r="L30" s="274"/>
      <c r="M30" s="7"/>
      <c r="N30" s="13"/>
      <c r="O30" s="13"/>
      <c r="P30" s="13"/>
      <c r="Q30" s="13"/>
      <c r="R30" s="13"/>
      <c r="S30" s="13"/>
      <c r="T30" s="13"/>
      <c r="U30" s="13"/>
      <c r="Y30" s="6"/>
      <c r="Z30" s="6"/>
      <c r="AA30" s="6"/>
      <c r="AB30" s="6"/>
      <c r="AC30" s="6"/>
    </row>
    <row r="31" spans="1:29" s="5" customFormat="1" ht="20.25" customHeight="1">
      <c r="A31" s="1007">
        <v>11</v>
      </c>
      <c r="B31" s="284">
        <v>254201</v>
      </c>
      <c r="C31" s="331">
        <f t="shared" ref="C31" si="13">($B31/$B19-1)*100</f>
        <v>-10.128690118437333</v>
      </c>
      <c r="D31" s="338">
        <v>257496</v>
      </c>
      <c r="E31" s="331">
        <f t="shared" si="2"/>
        <v>1.157336476134363</v>
      </c>
      <c r="F31" s="339">
        <v>560324</v>
      </c>
      <c r="G31" s="331">
        <f t="shared" si="3"/>
        <v>-4.6339807097596664</v>
      </c>
      <c r="H31" s="325">
        <v>236176</v>
      </c>
      <c r="I31" s="331">
        <f t="shared" si="4"/>
        <v>15.089347062291992</v>
      </c>
      <c r="J31" s="325">
        <f t="shared" si="0"/>
        <v>1308197</v>
      </c>
      <c r="K31" s="340">
        <f t="shared" si="5"/>
        <v>-1.6513026232894967</v>
      </c>
      <c r="L31" s="274"/>
      <c r="M31" s="7"/>
      <c r="N31" s="13"/>
      <c r="O31" s="13"/>
      <c r="P31" s="13"/>
      <c r="Q31" s="13"/>
      <c r="R31" s="13"/>
      <c r="S31" s="13"/>
      <c r="T31" s="13"/>
      <c r="U31" s="13"/>
      <c r="Y31" s="6"/>
      <c r="Z31" s="6"/>
      <c r="AA31" s="6"/>
      <c r="AB31" s="6"/>
      <c r="AC31" s="6"/>
    </row>
    <row r="32" spans="1:29" s="5" customFormat="1" ht="19.5" customHeight="1">
      <c r="A32" s="1007">
        <v>12</v>
      </c>
      <c r="B32" s="284">
        <v>265923</v>
      </c>
      <c r="C32" s="331">
        <f t="shared" ref="C32:C53" si="14">($B32/$B20-1)*100</f>
        <v>1.1437112994264309</v>
      </c>
      <c r="D32" s="338">
        <v>259713</v>
      </c>
      <c r="E32" s="331">
        <f t="shared" si="2"/>
        <v>9.8639988155417857</v>
      </c>
      <c r="F32" s="339">
        <v>579669</v>
      </c>
      <c r="G32" s="331">
        <f t="shared" si="3"/>
        <v>6.0804146086600008</v>
      </c>
      <c r="H32" s="325">
        <v>228279</v>
      </c>
      <c r="I32" s="331">
        <f t="shared" si="4"/>
        <v>29.049928770097001</v>
      </c>
      <c r="J32" s="325">
        <f t="shared" si="0"/>
        <v>1333584</v>
      </c>
      <c r="K32" s="340">
        <f t="shared" si="5"/>
        <v>9.0735993901750689</v>
      </c>
      <c r="L32" s="274"/>
      <c r="M32" s="7"/>
      <c r="N32" s="13"/>
      <c r="O32" s="13"/>
      <c r="P32" s="13"/>
      <c r="Q32" s="13"/>
      <c r="R32" s="13"/>
      <c r="S32" s="13"/>
      <c r="T32" s="13"/>
      <c r="U32" s="13"/>
      <c r="Y32" s="6"/>
      <c r="Z32" s="6"/>
      <c r="AA32" s="6"/>
      <c r="AB32" s="6"/>
      <c r="AC32" s="6"/>
    </row>
    <row r="33" spans="1:29" s="5" customFormat="1" ht="20.25" customHeight="1">
      <c r="A33" s="1006" t="s">
        <v>437</v>
      </c>
      <c r="B33" s="126">
        <v>258459</v>
      </c>
      <c r="C33" s="283">
        <f t="shared" si="14"/>
        <v>2.2721067439072096</v>
      </c>
      <c r="D33" s="238">
        <v>231642</v>
      </c>
      <c r="E33" s="283">
        <f t="shared" si="2"/>
        <v>5.0406754759076078</v>
      </c>
      <c r="F33" s="241">
        <v>499092</v>
      </c>
      <c r="G33" s="283">
        <f t="shared" si="3"/>
        <v>2.5815362607187087</v>
      </c>
      <c r="H33" s="236">
        <v>202062</v>
      </c>
      <c r="I33" s="283">
        <f t="shared" si="4"/>
        <v>26.795933734939759</v>
      </c>
      <c r="J33" s="236">
        <f t="shared" si="0"/>
        <v>1191255</v>
      </c>
      <c r="K33" s="337">
        <f t="shared" si="5"/>
        <v>6.4442627565039157</v>
      </c>
      <c r="L33" s="1681"/>
      <c r="M33" s="7"/>
      <c r="N33" s="13"/>
      <c r="O33" s="13"/>
      <c r="P33" s="13"/>
      <c r="Q33" s="13"/>
      <c r="R33" s="13"/>
      <c r="S33" s="13"/>
      <c r="T33" s="13"/>
      <c r="U33" s="13"/>
      <c r="Y33" s="6"/>
      <c r="Z33" s="6"/>
      <c r="AA33" s="6"/>
      <c r="AB33" s="6"/>
      <c r="AC33" s="6"/>
    </row>
    <row r="34" spans="1:29" s="5" customFormat="1" ht="20.25" customHeight="1">
      <c r="A34" s="1007">
        <v>2</v>
      </c>
      <c r="B34" s="284">
        <v>204939</v>
      </c>
      <c r="C34" s="331">
        <f t="shared" si="14"/>
        <v>-9.1699205332647864</v>
      </c>
      <c r="D34" s="338">
        <v>192249</v>
      </c>
      <c r="E34" s="331">
        <f t="shared" si="2"/>
        <v>-4.8130910531267057</v>
      </c>
      <c r="F34" s="339">
        <v>468275</v>
      </c>
      <c r="G34" s="331">
        <f t="shared" si="3"/>
        <v>-4.1080321745683328</v>
      </c>
      <c r="H34" s="325">
        <v>148859</v>
      </c>
      <c r="I34" s="331">
        <f t="shared" si="4"/>
        <v>-7.7255427034130459</v>
      </c>
      <c r="J34" s="325">
        <f t="shared" si="0"/>
        <v>1014322</v>
      </c>
      <c r="K34" s="340">
        <f t="shared" si="5"/>
        <v>-5.8421528010493269</v>
      </c>
      <c r="L34" s="1681"/>
      <c r="M34" s="7"/>
      <c r="N34" s="13"/>
      <c r="O34" s="13"/>
      <c r="P34" s="13"/>
      <c r="Q34" s="13"/>
      <c r="R34" s="13"/>
      <c r="S34" s="13"/>
      <c r="T34" s="13"/>
      <c r="U34" s="13"/>
      <c r="Y34" s="6"/>
      <c r="Z34" s="6"/>
      <c r="AA34" s="6"/>
      <c r="AB34" s="6"/>
      <c r="AC34" s="6"/>
    </row>
    <row r="35" spans="1:29" s="5" customFormat="1" ht="19.5" customHeight="1">
      <c r="A35" s="1007">
        <v>3</v>
      </c>
      <c r="B35" s="284">
        <v>334468</v>
      </c>
      <c r="C35" s="331">
        <f t="shared" si="14"/>
        <v>12.381643583385404</v>
      </c>
      <c r="D35" s="338">
        <v>259969</v>
      </c>
      <c r="E35" s="331">
        <f t="shared" si="2"/>
        <v>-1.6234073390121062</v>
      </c>
      <c r="F35" s="339">
        <v>599565</v>
      </c>
      <c r="G35" s="331">
        <f t="shared" si="3"/>
        <v>3.6042418702383117</v>
      </c>
      <c r="H35" s="325">
        <v>203832</v>
      </c>
      <c r="I35" s="331">
        <f t="shared" si="4"/>
        <v>-3.4218730751371718</v>
      </c>
      <c r="J35" s="325">
        <f t="shared" si="0"/>
        <v>1397834</v>
      </c>
      <c r="K35" s="340">
        <f t="shared" si="5"/>
        <v>3.4177790207141179</v>
      </c>
      <c r="L35" s="1681"/>
      <c r="M35" s="7"/>
      <c r="N35" s="13"/>
      <c r="O35" s="13"/>
      <c r="P35" s="13"/>
      <c r="Q35" s="13"/>
      <c r="R35" s="13"/>
      <c r="S35" s="13"/>
      <c r="T35" s="13"/>
      <c r="U35" s="13"/>
      <c r="Y35" s="6"/>
      <c r="Z35" s="6"/>
      <c r="AA35" s="6"/>
      <c r="AB35" s="6"/>
      <c r="AC35" s="6"/>
    </row>
    <row r="36" spans="1:29" s="5" customFormat="1" ht="20.25" customHeight="1">
      <c r="A36" s="1006">
        <v>4</v>
      </c>
      <c r="B36" s="126">
        <v>349831</v>
      </c>
      <c r="C36" s="283">
        <f t="shared" si="14"/>
        <v>18.967880158473747</v>
      </c>
      <c r="D36" s="238">
        <v>256318</v>
      </c>
      <c r="E36" s="283">
        <f t="shared" si="2"/>
        <v>9.9477966945055627</v>
      </c>
      <c r="F36" s="241">
        <v>549912</v>
      </c>
      <c r="G36" s="283">
        <f t="shared" si="3"/>
        <v>12.57361957538623</v>
      </c>
      <c r="H36" s="236">
        <v>219865</v>
      </c>
      <c r="I36" s="283">
        <f t="shared" si="4"/>
        <v>11.954396398965317</v>
      </c>
      <c r="J36" s="236">
        <v>1375926</v>
      </c>
      <c r="K36" s="337">
        <f t="shared" si="5"/>
        <v>13.519534082855555</v>
      </c>
      <c r="L36" s="1846"/>
      <c r="M36" s="7"/>
      <c r="N36" s="13"/>
      <c r="O36" s="13"/>
      <c r="P36" s="13"/>
      <c r="Q36" s="13"/>
      <c r="R36" s="13"/>
      <c r="S36" s="13"/>
      <c r="T36" s="13"/>
      <c r="U36" s="13"/>
      <c r="Y36" s="6"/>
      <c r="Z36" s="6"/>
      <c r="AA36" s="6"/>
      <c r="AB36" s="6"/>
      <c r="AC36" s="6"/>
    </row>
    <row r="37" spans="1:29" s="5" customFormat="1" ht="20.25" customHeight="1">
      <c r="A37" s="1007">
        <v>5</v>
      </c>
      <c r="B37" s="284">
        <v>303231</v>
      </c>
      <c r="C37" s="331">
        <f t="shared" si="14"/>
        <v>28.578697637735175</v>
      </c>
      <c r="D37" s="338">
        <v>285602</v>
      </c>
      <c r="E37" s="331">
        <f t="shared" si="2"/>
        <v>35.763043808944332</v>
      </c>
      <c r="F37" s="339">
        <v>590647</v>
      </c>
      <c r="G37" s="331">
        <f t="shared" si="3"/>
        <v>21.418630705820686</v>
      </c>
      <c r="H37" s="325">
        <v>220582</v>
      </c>
      <c r="I37" s="331">
        <f t="shared" si="4"/>
        <v>14.096105105260426</v>
      </c>
      <c r="J37" s="325">
        <v>1400062</v>
      </c>
      <c r="K37" s="340">
        <f t="shared" si="5"/>
        <v>24.340977596524294</v>
      </c>
      <c r="L37" s="1846"/>
      <c r="M37" s="7"/>
      <c r="N37" s="13"/>
      <c r="O37" s="13"/>
      <c r="P37" s="13"/>
      <c r="Q37" s="13"/>
      <c r="R37" s="13"/>
      <c r="S37" s="13"/>
      <c r="T37" s="13"/>
      <c r="U37" s="13"/>
      <c r="Y37" s="6"/>
      <c r="Z37" s="6"/>
      <c r="AA37" s="6"/>
      <c r="AB37" s="6"/>
      <c r="AC37" s="6"/>
    </row>
    <row r="38" spans="1:29" s="5" customFormat="1" ht="19.5" customHeight="1">
      <c r="A38" s="1007">
        <v>6</v>
      </c>
      <c r="B38" s="284">
        <v>280623</v>
      </c>
      <c r="C38" s="331">
        <f t="shared" si="14"/>
        <v>14.439106746704944</v>
      </c>
      <c r="D38" s="338">
        <v>267101</v>
      </c>
      <c r="E38" s="331">
        <f t="shared" si="2"/>
        <v>9.6739358054701352</v>
      </c>
      <c r="F38" s="339">
        <v>594106</v>
      </c>
      <c r="G38" s="331">
        <f t="shared" si="3"/>
        <v>11.66125688595856</v>
      </c>
      <c r="H38" s="325">
        <v>220330</v>
      </c>
      <c r="I38" s="331">
        <f t="shared" si="4"/>
        <v>12.691544426031619</v>
      </c>
      <c r="J38" s="325">
        <v>1362160</v>
      </c>
      <c r="K38" s="340">
        <f t="shared" si="5"/>
        <v>11.988976711988641</v>
      </c>
      <c r="L38" s="1846"/>
      <c r="M38" s="7"/>
      <c r="N38" s="13"/>
      <c r="O38" s="13"/>
      <c r="P38" s="13"/>
      <c r="Q38" s="13"/>
      <c r="R38" s="13"/>
      <c r="S38" s="13"/>
      <c r="T38" s="13"/>
      <c r="U38" s="13"/>
      <c r="Y38" s="6"/>
      <c r="Z38" s="6"/>
      <c r="AA38" s="6"/>
      <c r="AB38" s="6"/>
      <c r="AC38" s="6"/>
    </row>
    <row r="39" spans="1:29" s="5" customFormat="1" ht="20.25" customHeight="1">
      <c r="A39" s="1006">
        <v>7</v>
      </c>
      <c r="B39" s="126">
        <v>294121</v>
      </c>
      <c r="C39" s="283">
        <f t="shared" si="14"/>
        <v>19.993554019762239</v>
      </c>
      <c r="D39" s="238">
        <v>287724</v>
      </c>
      <c r="E39" s="283">
        <f t="shared" si="2"/>
        <v>9.9454712893155097</v>
      </c>
      <c r="F39" s="241">
        <v>568594</v>
      </c>
      <c r="G39" s="283">
        <f t="shared" si="3"/>
        <v>6.982134961475861</v>
      </c>
      <c r="H39" s="236">
        <v>204784</v>
      </c>
      <c r="I39" s="283">
        <f t="shared" si="4"/>
        <v>5.2451972987696438</v>
      </c>
      <c r="J39" s="236">
        <v>1355223</v>
      </c>
      <c r="K39" s="337">
        <f t="shared" si="5"/>
        <v>9.9238851658806979</v>
      </c>
      <c r="L39" s="2007"/>
      <c r="M39" s="7"/>
      <c r="N39" s="13"/>
      <c r="O39" s="13"/>
      <c r="P39" s="13"/>
      <c r="Q39" s="13"/>
      <c r="R39" s="13"/>
      <c r="S39" s="13"/>
      <c r="T39" s="13"/>
      <c r="U39" s="13"/>
      <c r="Y39" s="6"/>
      <c r="Z39" s="6"/>
      <c r="AA39" s="6"/>
      <c r="AB39" s="6"/>
      <c r="AC39" s="6"/>
    </row>
    <row r="40" spans="1:29" s="5" customFormat="1" ht="20.25" customHeight="1">
      <c r="A40" s="1007">
        <v>8</v>
      </c>
      <c r="B40" s="284">
        <v>319728</v>
      </c>
      <c r="C40" s="331">
        <f t="shared" si="14"/>
        <v>18.802786809103566</v>
      </c>
      <c r="D40" s="338">
        <v>280608</v>
      </c>
      <c r="E40" s="331">
        <f t="shared" si="2"/>
        <v>27.372506298086741</v>
      </c>
      <c r="F40" s="339">
        <v>545839</v>
      </c>
      <c r="G40" s="331">
        <f t="shared" si="3"/>
        <v>12.067662843744742</v>
      </c>
      <c r="H40" s="325">
        <v>189799</v>
      </c>
      <c r="I40" s="331">
        <f t="shared" si="4"/>
        <v>10.981884947783271</v>
      </c>
      <c r="J40" s="325">
        <v>1335974</v>
      </c>
      <c r="K40" s="340">
        <f t="shared" si="5"/>
        <v>16.423734869412911</v>
      </c>
      <c r="L40" s="2007"/>
      <c r="M40" s="7"/>
      <c r="N40" s="13"/>
      <c r="O40" s="13"/>
      <c r="P40" s="13"/>
      <c r="Q40" s="13"/>
      <c r="R40" s="13"/>
      <c r="S40" s="13"/>
      <c r="T40" s="13"/>
      <c r="U40" s="13"/>
      <c r="Y40" s="6"/>
      <c r="Z40" s="6"/>
      <c r="AA40" s="6"/>
      <c r="AB40" s="6"/>
      <c r="AC40" s="6"/>
    </row>
    <row r="41" spans="1:29" s="5" customFormat="1" ht="19.5" customHeight="1">
      <c r="A41" s="1007">
        <v>9</v>
      </c>
      <c r="B41" s="284">
        <v>284303</v>
      </c>
      <c r="C41" s="331">
        <v>9.7957812294835023</v>
      </c>
      <c r="D41" s="338">
        <v>257718</v>
      </c>
      <c r="E41" s="331">
        <v>17.455268027235693</v>
      </c>
      <c r="F41" s="339">
        <v>562512</v>
      </c>
      <c r="G41" s="331">
        <v>13.680126106462964</v>
      </c>
      <c r="H41" s="2549">
        <v>215106</v>
      </c>
      <c r="I41" s="2550">
        <v>18.275242069841479</v>
      </c>
      <c r="J41" s="2549">
        <v>1319639</v>
      </c>
      <c r="K41" s="2551">
        <v>14.250007575462419</v>
      </c>
      <c r="L41" s="2007"/>
      <c r="M41" s="7"/>
      <c r="N41" s="13"/>
      <c r="O41" s="13"/>
      <c r="P41" s="13"/>
      <c r="Q41" s="13"/>
      <c r="R41" s="13"/>
      <c r="S41" s="13"/>
      <c r="T41" s="13"/>
      <c r="U41" s="13"/>
      <c r="Y41" s="6"/>
      <c r="Z41" s="6"/>
      <c r="AA41" s="6"/>
      <c r="AB41" s="6"/>
      <c r="AC41" s="6"/>
    </row>
    <row r="42" spans="1:29" s="5" customFormat="1" ht="20.25" customHeight="1">
      <c r="A42" s="1006">
        <v>10</v>
      </c>
      <c r="B42" s="1806">
        <v>320724</v>
      </c>
      <c r="C42" s="283">
        <f t="shared" si="14"/>
        <v>17.787652870101734</v>
      </c>
      <c r="D42" s="2095">
        <v>308307</v>
      </c>
      <c r="E42" s="283">
        <f t="shared" si="2"/>
        <v>15.634493777707759</v>
      </c>
      <c r="F42" s="1807">
        <v>601965</v>
      </c>
      <c r="G42" s="283">
        <f t="shared" si="3"/>
        <v>9.9019770726034295</v>
      </c>
      <c r="H42" s="2096">
        <v>201605</v>
      </c>
      <c r="I42" s="283">
        <f t="shared" si="4"/>
        <v>0.51202026144443469</v>
      </c>
      <c r="J42" s="2096">
        <v>1432601</v>
      </c>
      <c r="K42" s="337">
        <f t="shared" si="5"/>
        <v>11.294270827264041</v>
      </c>
      <c r="L42" s="2060"/>
      <c r="M42" s="7"/>
      <c r="N42" s="13"/>
      <c r="O42" s="13"/>
      <c r="P42" s="13"/>
      <c r="Q42" s="13"/>
      <c r="R42" s="13"/>
      <c r="S42" s="13"/>
      <c r="T42" s="13"/>
      <c r="U42" s="13"/>
      <c r="Y42" s="6"/>
      <c r="Z42" s="6"/>
      <c r="AA42" s="6"/>
      <c r="AB42" s="6"/>
      <c r="AC42" s="6"/>
    </row>
    <row r="43" spans="1:29" s="5" customFormat="1" ht="20.25" customHeight="1">
      <c r="A43" s="1007">
        <v>11</v>
      </c>
      <c r="B43" s="2062">
        <v>352493</v>
      </c>
      <c r="C43" s="331">
        <f t="shared" si="14"/>
        <v>38.66703907537736</v>
      </c>
      <c r="D43" s="2097">
        <v>272208</v>
      </c>
      <c r="E43" s="331">
        <f t="shared" si="2"/>
        <v>5.7134868114456117</v>
      </c>
      <c r="F43" s="1757">
        <v>602438</v>
      </c>
      <c r="G43" s="331">
        <f t="shared" si="3"/>
        <v>7.5160085950271682</v>
      </c>
      <c r="H43" s="2089">
        <v>223162</v>
      </c>
      <c r="I43" s="331">
        <f t="shared" si="4"/>
        <v>-5.5102974053248381</v>
      </c>
      <c r="J43" s="2089">
        <v>1450301</v>
      </c>
      <c r="K43" s="340">
        <f t="shared" si="5"/>
        <v>10.862584152081078</v>
      </c>
      <c r="L43" s="2060"/>
      <c r="M43" s="7"/>
      <c r="N43" s="13"/>
      <c r="O43" s="13"/>
      <c r="P43" s="13"/>
      <c r="Q43" s="13"/>
      <c r="R43" s="13"/>
      <c r="S43" s="13"/>
      <c r="T43" s="13"/>
      <c r="U43" s="13"/>
      <c r="Y43" s="6"/>
      <c r="Z43" s="6"/>
      <c r="AA43" s="6"/>
      <c r="AB43" s="6"/>
      <c r="AC43" s="6"/>
    </row>
    <row r="44" spans="1:29" s="5" customFormat="1" ht="19.5" customHeight="1">
      <c r="A44" s="1007">
        <v>12</v>
      </c>
      <c r="B44" s="2062">
        <v>271214</v>
      </c>
      <c r="C44" s="331">
        <f t="shared" si="14"/>
        <v>1.9896737025379529</v>
      </c>
      <c r="D44" s="2467">
        <v>267960</v>
      </c>
      <c r="E44" s="331">
        <f t="shared" si="2"/>
        <v>3.1754282611960116</v>
      </c>
      <c r="F44" s="1849">
        <v>596635</v>
      </c>
      <c r="G44" s="331">
        <f t="shared" si="3"/>
        <v>2.9268427326629487</v>
      </c>
      <c r="H44" s="2424">
        <v>205391</v>
      </c>
      <c r="I44" s="331">
        <f t="shared" si="4"/>
        <v>-10.026327432659155</v>
      </c>
      <c r="J44" s="2424">
        <v>1341200</v>
      </c>
      <c r="K44" s="340">
        <f t="shared" si="5"/>
        <v>0.57109263458470227</v>
      </c>
      <c r="L44" s="2060"/>
      <c r="M44" s="7"/>
      <c r="N44" s="13"/>
      <c r="O44" s="13"/>
      <c r="P44" s="13"/>
      <c r="Q44" s="13"/>
      <c r="R44" s="13"/>
      <c r="S44" s="13"/>
      <c r="T44" s="13"/>
      <c r="U44" s="13"/>
      <c r="Y44" s="6"/>
      <c r="Z44" s="6"/>
      <c r="AA44" s="6"/>
      <c r="AB44" s="6"/>
      <c r="AC44" s="6"/>
    </row>
    <row r="45" spans="1:29" s="5" customFormat="1" ht="20.25" customHeight="1">
      <c r="A45" s="1006" t="s">
        <v>455</v>
      </c>
      <c r="B45" s="1806">
        <v>281738</v>
      </c>
      <c r="C45" s="283">
        <f t="shared" si="14"/>
        <v>9.0068444124600013</v>
      </c>
      <c r="D45" s="2095">
        <v>269467</v>
      </c>
      <c r="E45" s="283">
        <f t="shared" si="2"/>
        <v>16.329076765008075</v>
      </c>
      <c r="F45" s="1807">
        <v>571010</v>
      </c>
      <c r="G45" s="283">
        <f t="shared" si="3"/>
        <v>14.409768138940326</v>
      </c>
      <c r="H45" s="2096">
        <v>202881</v>
      </c>
      <c r="I45" s="283">
        <f t="shared" si="4"/>
        <v>0.40532113905633604</v>
      </c>
      <c r="J45" s="2096">
        <v>1325096</v>
      </c>
      <c r="K45" s="337">
        <f t="shared" si="5"/>
        <v>11.235293870749752</v>
      </c>
      <c r="L45" s="2107"/>
      <c r="M45" s="7"/>
      <c r="N45" s="13"/>
      <c r="O45" s="13"/>
      <c r="P45" s="13"/>
      <c r="Q45" s="13"/>
      <c r="R45" s="13"/>
      <c r="S45" s="13"/>
      <c r="T45" s="13"/>
      <c r="U45" s="13"/>
      <c r="Y45" s="6"/>
      <c r="Z45" s="6"/>
      <c r="AA45" s="6"/>
      <c r="AB45" s="6"/>
      <c r="AC45" s="6"/>
    </row>
    <row r="46" spans="1:29" s="5" customFormat="1" ht="20.25" customHeight="1">
      <c r="A46" s="1007">
        <v>2</v>
      </c>
      <c r="B46" s="2062">
        <v>252565</v>
      </c>
      <c r="C46" s="331">
        <f t="shared" si="14"/>
        <v>23.239110174246981</v>
      </c>
      <c r="D46" s="2467">
        <v>259839</v>
      </c>
      <c r="E46" s="331">
        <f t="shared" si="2"/>
        <v>35.157530078179853</v>
      </c>
      <c r="F46" s="1849">
        <v>572686</v>
      </c>
      <c r="G46" s="331">
        <f t="shared" si="3"/>
        <v>22.296940900112116</v>
      </c>
      <c r="H46" s="2424">
        <v>184250</v>
      </c>
      <c r="I46" s="331">
        <f t="shared" si="4"/>
        <v>23.77484733875681</v>
      </c>
      <c r="J46" s="2424">
        <v>1269340</v>
      </c>
      <c r="K46" s="340">
        <f t="shared" si="5"/>
        <v>25.141720282119493</v>
      </c>
      <c r="L46" s="2107"/>
      <c r="M46" s="7"/>
      <c r="N46" s="13"/>
      <c r="O46" s="13"/>
      <c r="P46" s="13"/>
      <c r="Q46" s="13"/>
      <c r="R46" s="13"/>
      <c r="S46" s="13"/>
      <c r="T46" s="13"/>
      <c r="U46" s="13"/>
      <c r="Y46" s="6"/>
      <c r="Z46" s="6"/>
      <c r="AA46" s="6"/>
      <c r="AB46" s="6"/>
      <c r="AC46" s="6"/>
    </row>
    <row r="47" spans="1:29" s="5" customFormat="1" ht="19.5" customHeight="1">
      <c r="A47" s="1007">
        <v>3</v>
      </c>
      <c r="B47" s="2062">
        <v>349665</v>
      </c>
      <c r="C47" s="2501">
        <f t="shared" si="14"/>
        <v>4.5436334716624671</v>
      </c>
      <c r="D47" s="2467">
        <v>314508</v>
      </c>
      <c r="E47" s="2501">
        <f t="shared" si="2"/>
        <v>20.979039808592571</v>
      </c>
      <c r="F47" s="1849">
        <v>726965</v>
      </c>
      <c r="G47" s="2501">
        <f t="shared" si="3"/>
        <v>21.24873866886827</v>
      </c>
      <c r="H47" s="2502">
        <v>253591</v>
      </c>
      <c r="I47" s="2501">
        <f t="shared" si="4"/>
        <v>24.411770477648265</v>
      </c>
      <c r="J47" s="2502">
        <v>1644729</v>
      </c>
      <c r="K47" s="2503">
        <f t="shared" si="5"/>
        <v>17.662683837995075</v>
      </c>
      <c r="L47" s="2107"/>
      <c r="M47" s="7"/>
      <c r="N47" s="13"/>
      <c r="O47" s="13"/>
      <c r="P47" s="13"/>
      <c r="Q47" s="13"/>
      <c r="R47" s="13"/>
      <c r="S47" s="13"/>
      <c r="T47" s="13"/>
      <c r="U47" s="13"/>
      <c r="Y47" s="6"/>
      <c r="Z47" s="6"/>
      <c r="AA47" s="6"/>
      <c r="AB47" s="6"/>
      <c r="AC47" s="6"/>
    </row>
    <row r="48" spans="1:29" s="5" customFormat="1" ht="20.25" customHeight="1">
      <c r="A48" s="1006">
        <v>4</v>
      </c>
      <c r="B48" s="1806">
        <v>351242</v>
      </c>
      <c r="C48" s="283">
        <f t="shared" si="14"/>
        <v>0.40333761158959369</v>
      </c>
      <c r="D48" s="2095">
        <v>303430</v>
      </c>
      <c r="E48" s="283">
        <f t="shared" si="2"/>
        <v>18.380293229503984</v>
      </c>
      <c r="F48" s="1807">
        <v>569162</v>
      </c>
      <c r="G48" s="283">
        <f t="shared" si="3"/>
        <v>3.5005600896143463</v>
      </c>
      <c r="H48" s="2096">
        <v>223731</v>
      </c>
      <c r="I48" s="283">
        <f t="shared" si="4"/>
        <v>1.7583517158256123</v>
      </c>
      <c r="J48" s="2096">
        <v>1447565</v>
      </c>
      <c r="K48" s="337">
        <f t="shared" si="5"/>
        <v>5.2066026806674159</v>
      </c>
      <c r="L48" s="2500"/>
      <c r="M48" s="7"/>
      <c r="N48" s="13"/>
      <c r="O48" s="13"/>
      <c r="P48" s="13"/>
      <c r="Q48" s="13"/>
      <c r="R48" s="13"/>
      <c r="S48" s="13"/>
      <c r="T48" s="13"/>
      <c r="U48" s="13"/>
      <c r="Y48" s="6"/>
      <c r="Z48" s="6"/>
      <c r="AA48" s="6"/>
      <c r="AB48" s="6"/>
      <c r="AC48" s="6"/>
    </row>
    <row r="49" spans="1:29" s="5" customFormat="1" ht="20.25" customHeight="1">
      <c r="A49" s="1007">
        <v>5</v>
      </c>
      <c r="B49" s="2062">
        <v>312015</v>
      </c>
      <c r="C49" s="331">
        <f t="shared" si="14"/>
        <v>2.896801448400721</v>
      </c>
      <c r="D49" s="2467">
        <v>298982</v>
      </c>
      <c r="E49" s="331">
        <f t="shared" si="2"/>
        <v>4.6848411425690406</v>
      </c>
      <c r="F49" s="1849">
        <v>645474</v>
      </c>
      <c r="G49" s="331">
        <f t="shared" si="3"/>
        <v>9.2825325448194995</v>
      </c>
      <c r="H49" s="2502">
        <v>244364</v>
      </c>
      <c r="I49" s="331">
        <f t="shared" si="4"/>
        <v>10.781478089780672</v>
      </c>
      <c r="J49" s="2502">
        <v>1500835</v>
      </c>
      <c r="K49" s="340">
        <f t="shared" si="5"/>
        <v>7.1977526709531503</v>
      </c>
      <c r="L49" s="2500"/>
      <c r="M49" s="7"/>
      <c r="N49" s="13"/>
      <c r="O49" s="13"/>
      <c r="P49" s="13"/>
      <c r="Q49" s="13"/>
      <c r="R49" s="13"/>
      <c r="S49" s="13"/>
      <c r="T49" s="13"/>
      <c r="U49" s="13"/>
      <c r="Y49" s="6"/>
      <c r="Z49" s="6"/>
      <c r="AA49" s="6"/>
      <c r="AB49" s="6"/>
      <c r="AC49" s="6"/>
    </row>
    <row r="50" spans="1:29" s="5" customFormat="1" ht="19.5" customHeight="1">
      <c r="A50" s="1007">
        <v>6</v>
      </c>
      <c r="B50" s="2552">
        <v>424887</v>
      </c>
      <c r="C50" s="2553">
        <f t="shared" si="14"/>
        <v>51.408473289787374</v>
      </c>
      <c r="D50" s="2467">
        <v>296489</v>
      </c>
      <c r="E50" s="2553">
        <f t="shared" si="2"/>
        <v>11.002579548560277</v>
      </c>
      <c r="F50" s="1849">
        <v>627581</v>
      </c>
      <c r="G50" s="2553">
        <f t="shared" si="3"/>
        <v>5.6345163994304004</v>
      </c>
      <c r="H50" s="2526">
        <v>237872</v>
      </c>
      <c r="I50" s="2553">
        <f t="shared" si="4"/>
        <v>7.9616938229020162</v>
      </c>
      <c r="J50" s="2526">
        <v>1586829</v>
      </c>
      <c r="K50" s="2554">
        <f t="shared" si="5"/>
        <v>16.493583719974158</v>
      </c>
      <c r="L50" s="2500"/>
      <c r="M50" s="7"/>
      <c r="N50" s="13"/>
      <c r="O50" s="13"/>
      <c r="P50" s="13"/>
      <c r="Q50" s="13"/>
      <c r="R50" s="13"/>
      <c r="S50" s="13"/>
      <c r="T50" s="13"/>
      <c r="U50" s="13"/>
      <c r="Y50" s="6"/>
      <c r="Z50" s="6"/>
      <c r="AA50" s="6"/>
      <c r="AB50" s="6"/>
      <c r="AC50" s="6"/>
    </row>
    <row r="51" spans="1:29" s="5" customFormat="1" ht="20.25" customHeight="1">
      <c r="A51" s="1006">
        <v>7</v>
      </c>
      <c r="B51" s="1806">
        <v>287839</v>
      </c>
      <c r="C51" s="2555">
        <f t="shared" si="14"/>
        <v>-2.1358556512455773</v>
      </c>
      <c r="D51" s="2095">
        <v>316070</v>
      </c>
      <c r="E51" s="2555">
        <f t="shared" si="2"/>
        <v>9.85180242176531</v>
      </c>
      <c r="F51" s="1807">
        <v>596106</v>
      </c>
      <c r="G51" s="2555">
        <f t="shared" si="3"/>
        <v>4.8386018846487966</v>
      </c>
      <c r="H51" s="2096">
        <v>238718</v>
      </c>
      <c r="I51" s="2555">
        <f t="shared" si="4"/>
        <v>16.570630518009221</v>
      </c>
      <c r="J51" s="2096">
        <v>1438733</v>
      </c>
      <c r="K51" s="2556">
        <f t="shared" si="5"/>
        <v>6.1620855017956444</v>
      </c>
      <c r="L51" s="2545"/>
      <c r="M51" s="7"/>
      <c r="N51" s="13"/>
      <c r="O51" s="13"/>
      <c r="P51" s="13"/>
      <c r="Q51" s="13"/>
      <c r="R51" s="13"/>
      <c r="S51" s="13"/>
      <c r="T51" s="13"/>
      <c r="U51" s="13"/>
      <c r="Y51" s="6"/>
      <c r="Z51" s="6"/>
      <c r="AA51" s="6"/>
      <c r="AB51" s="6"/>
      <c r="AC51" s="6"/>
    </row>
    <row r="52" spans="1:29" s="5" customFormat="1" ht="20.25" customHeight="1">
      <c r="A52" s="1007">
        <v>8</v>
      </c>
      <c r="B52" s="2552">
        <v>346792</v>
      </c>
      <c r="C52" s="2553">
        <f t="shared" si="14"/>
        <v>8.4646949907421387</v>
      </c>
      <c r="D52" s="2467">
        <v>329085</v>
      </c>
      <c r="E52" s="2553">
        <f t="shared" si="2"/>
        <v>17.275701334245632</v>
      </c>
      <c r="F52" s="1849">
        <v>621024</v>
      </c>
      <c r="G52" s="2553">
        <f t="shared" si="3"/>
        <v>13.774208145625355</v>
      </c>
      <c r="H52" s="2526">
        <v>222309</v>
      </c>
      <c r="I52" s="2553">
        <f t="shared" si="4"/>
        <v>17.128646620898948</v>
      </c>
      <c r="J52" s="2526">
        <v>1519210</v>
      </c>
      <c r="K52" s="2554">
        <f t="shared" si="5"/>
        <v>13.715536380199023</v>
      </c>
      <c r="L52" s="2545"/>
      <c r="M52" s="7"/>
      <c r="N52" s="13"/>
      <c r="O52" s="13"/>
      <c r="P52" s="13"/>
      <c r="Q52" s="13"/>
      <c r="R52" s="13"/>
      <c r="S52" s="13"/>
      <c r="T52" s="13"/>
      <c r="U52" s="13"/>
      <c r="Y52" s="6"/>
      <c r="Z52" s="6"/>
      <c r="AA52" s="6"/>
      <c r="AB52" s="6"/>
      <c r="AC52" s="6"/>
    </row>
    <row r="53" spans="1:29" s="5" customFormat="1" ht="19.5" customHeight="1" thickBot="1">
      <c r="A53" s="1007">
        <v>9</v>
      </c>
      <c r="B53" s="2098">
        <v>453092</v>
      </c>
      <c r="C53" s="2557">
        <f t="shared" si="14"/>
        <v>59.369405176871147</v>
      </c>
      <c r="D53" s="2558">
        <v>317793</v>
      </c>
      <c r="E53" s="2557">
        <f t="shared" si="2"/>
        <v>23.310362489232418</v>
      </c>
      <c r="F53" s="2559">
        <v>628866</v>
      </c>
      <c r="G53" s="2557">
        <f t="shared" si="3"/>
        <v>11.796015018346285</v>
      </c>
      <c r="H53" s="2533">
        <v>239949</v>
      </c>
      <c r="I53" s="2557">
        <f t="shared" si="4"/>
        <v>11.549189701821438</v>
      </c>
      <c r="J53" s="2533">
        <v>1639700</v>
      </c>
      <c r="K53" s="2560">
        <f t="shared" si="5"/>
        <v>24.253678468126516</v>
      </c>
      <c r="L53" s="2545"/>
      <c r="M53" s="7"/>
      <c r="N53" s="13"/>
      <c r="O53" s="13"/>
      <c r="P53" s="13"/>
      <c r="Q53" s="13"/>
      <c r="R53" s="13"/>
      <c r="S53" s="13"/>
      <c r="T53" s="13"/>
      <c r="U53" s="13"/>
      <c r="Y53" s="6"/>
      <c r="Z53" s="6"/>
      <c r="AA53" s="6"/>
      <c r="AB53" s="6"/>
      <c r="AC53" s="6"/>
    </row>
    <row r="54" spans="1:29" s="5" customFormat="1" ht="19.5" customHeight="1">
      <c r="A54" s="2606" t="s">
        <v>386</v>
      </c>
      <c r="B54" s="2605" t="s">
        <v>101</v>
      </c>
      <c r="C54" s="2605"/>
      <c r="D54" s="279"/>
      <c r="E54" s="279"/>
      <c r="F54" s="279"/>
      <c r="G54" s="279"/>
      <c r="H54" s="279"/>
      <c r="I54" s="279"/>
      <c r="J54" s="279"/>
      <c r="K54" s="342"/>
      <c r="L54" s="273"/>
      <c r="M54" s="7"/>
      <c r="N54" s="13"/>
      <c r="O54" s="13"/>
      <c r="P54" s="13"/>
      <c r="Q54" s="13"/>
      <c r="R54" s="13"/>
      <c r="S54" s="13"/>
      <c r="T54" s="13"/>
      <c r="U54" s="13"/>
      <c r="Y54" s="6"/>
      <c r="Z54" s="6"/>
      <c r="AA54" s="6"/>
      <c r="AB54" s="6"/>
      <c r="AC54" s="6"/>
    </row>
    <row r="55" spans="1:29" ht="19.5" customHeight="1" thickBot="1">
      <c r="A55" s="2607"/>
      <c r="B55" s="119" t="s">
        <v>83</v>
      </c>
      <c r="C55" s="119"/>
      <c r="D55" s="275"/>
      <c r="E55" s="275"/>
      <c r="F55" s="275"/>
      <c r="G55" s="275"/>
      <c r="H55" s="275"/>
      <c r="I55" s="275"/>
      <c r="J55" s="275"/>
      <c r="K55" s="276"/>
      <c r="L55" s="273"/>
      <c r="M55" s="7"/>
      <c r="V55" s="5"/>
      <c r="W55" s="5"/>
      <c r="X55" s="5"/>
      <c r="Y55" s="6"/>
      <c r="Z55" s="6"/>
      <c r="AA55" s="6"/>
      <c r="AB55" s="6"/>
      <c r="AC55" s="6"/>
    </row>
    <row r="56" spans="1:29">
      <c r="A56" s="12"/>
      <c r="B56" s="12"/>
      <c r="C56" s="12"/>
      <c r="D56" s="12"/>
      <c r="E56" s="12"/>
      <c r="F56" s="12"/>
      <c r="G56" s="12"/>
      <c r="H56" s="12"/>
      <c r="I56" s="12"/>
      <c r="J56" s="12"/>
      <c r="K56" s="12"/>
      <c r="L56" s="273"/>
      <c r="M56" s="7"/>
      <c r="V56" s="5"/>
      <c r="W56" s="5"/>
      <c r="X56" s="5"/>
      <c r="Y56" s="6"/>
      <c r="Z56" s="6"/>
      <c r="AA56" s="6"/>
      <c r="AB56" s="6"/>
      <c r="AC56" s="6"/>
    </row>
    <row r="57" spans="1:29">
      <c r="K57" s="12"/>
      <c r="L57" s="273"/>
      <c r="M57" s="7"/>
      <c r="V57" s="5"/>
      <c r="W57" s="5"/>
      <c r="X57" s="5"/>
      <c r="Y57" s="6"/>
      <c r="Z57" s="6"/>
      <c r="AA57" s="6"/>
      <c r="AB57" s="6"/>
      <c r="AC57" s="6"/>
    </row>
    <row r="58" spans="1:29">
      <c r="K58" s="12"/>
      <c r="L58" s="273"/>
      <c r="M58" s="7"/>
      <c r="V58" s="5"/>
      <c r="W58" s="5"/>
      <c r="X58" s="5"/>
      <c r="Y58" s="6"/>
      <c r="Z58" s="6"/>
      <c r="AA58" s="6"/>
      <c r="AB58" s="6"/>
      <c r="AC58" s="6"/>
    </row>
    <row r="59" spans="1:29">
      <c r="K59" s="12"/>
      <c r="L59" s="273"/>
      <c r="M59" s="7"/>
      <c r="V59" s="5"/>
      <c r="W59" s="5"/>
      <c r="X59" s="5"/>
      <c r="Y59" s="6"/>
      <c r="Z59" s="6"/>
      <c r="AA59" s="6"/>
      <c r="AB59" s="6"/>
      <c r="AC59" s="6"/>
    </row>
    <row r="60" spans="1:29">
      <c r="K60" s="12"/>
      <c r="L60" s="273"/>
      <c r="M60" s="7"/>
      <c r="V60" s="5"/>
      <c r="W60" s="5"/>
      <c r="X60" s="5"/>
      <c r="Y60" s="6"/>
      <c r="Z60" s="6"/>
      <c r="AA60" s="6"/>
      <c r="AB60" s="6"/>
      <c r="AC60" s="6"/>
    </row>
    <row r="61" spans="1:29">
      <c r="K61" s="12"/>
      <c r="L61" s="273"/>
      <c r="M61" s="7"/>
      <c r="V61" s="5"/>
      <c r="W61" s="5"/>
      <c r="X61" s="5"/>
      <c r="Y61" s="6"/>
      <c r="Z61" s="6"/>
      <c r="AA61" s="6"/>
      <c r="AB61" s="6"/>
      <c r="AC61" s="6"/>
    </row>
    <row r="63" spans="1:29" ht="30">
      <c r="N63" s="14"/>
      <c r="O63" s="14"/>
    </row>
    <row r="65" spans="2:13" ht="30">
      <c r="L65" s="14"/>
      <c r="M65" s="14"/>
    </row>
    <row r="68" spans="2:13">
      <c r="F68" s="15"/>
      <c r="G68" s="15"/>
      <c r="H68" s="15"/>
      <c r="I68" s="15"/>
    </row>
    <row r="70" spans="2:13">
      <c r="B70" s="59"/>
    </row>
  </sheetData>
  <mergeCells count="9">
    <mergeCell ref="B54:C54"/>
    <mergeCell ref="A54:A55"/>
    <mergeCell ref="R5:S5"/>
    <mergeCell ref="T5:U5"/>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Q55"/>
  <sheetViews>
    <sheetView topLeftCell="A3" workbookViewId="0">
      <selection activeCell="G10" sqref="G10"/>
    </sheetView>
  </sheetViews>
  <sheetFormatPr defaultColWidth="9" defaultRowHeight="13.2"/>
  <cols>
    <col min="1" max="1" width="13.6640625" style="613" customWidth="1"/>
    <col min="2" max="2" width="12.44140625" style="613" customWidth="1"/>
    <col min="3" max="3" width="9.6640625" style="613" bestFit="1" customWidth="1"/>
    <col min="4" max="4" width="12.44140625" style="613" customWidth="1"/>
    <col min="5" max="5" width="9.6640625" style="613" bestFit="1" customWidth="1"/>
    <col min="6" max="6" width="12.44140625" style="613" customWidth="1"/>
    <col min="7" max="7" width="9.6640625" style="613" bestFit="1" customWidth="1"/>
    <col min="8" max="8" width="12.44140625" style="613" customWidth="1"/>
    <col min="9" max="9" width="9.6640625" style="613" bestFit="1" customWidth="1"/>
    <col min="10" max="10" width="12.44140625" style="613" customWidth="1"/>
    <col min="11" max="11" width="9.6640625" style="613" bestFit="1" customWidth="1"/>
    <col min="12" max="12" width="12.33203125" style="613" customWidth="1"/>
    <col min="13" max="13" width="9.6640625" style="613" bestFit="1" customWidth="1"/>
    <col min="14" max="14" width="12.44140625" style="646" customWidth="1"/>
    <col min="15" max="15" width="9.6640625" style="646" bestFit="1" customWidth="1"/>
    <col min="16" max="16" width="12.44140625" style="646" customWidth="1"/>
    <col min="17" max="17" width="10.77734375" style="646" bestFit="1" customWidth="1"/>
    <col min="18" max="16384" width="9" style="614"/>
  </cols>
  <sheetData>
    <row r="1" spans="1:17" s="1380" customFormat="1" ht="14.4">
      <c r="A1" s="1382" t="s">
        <v>349</v>
      </c>
      <c r="B1" s="641"/>
      <c r="C1" s="641"/>
      <c r="D1" s="641"/>
      <c r="E1" s="641"/>
      <c r="F1" s="641"/>
      <c r="G1" s="641"/>
      <c r="H1" s="641"/>
      <c r="I1" s="641"/>
      <c r="J1" s="641"/>
      <c r="K1" s="641"/>
      <c r="L1" s="641"/>
      <c r="M1" s="641"/>
      <c r="N1" s="641"/>
      <c r="O1" s="641"/>
      <c r="P1" s="641"/>
      <c r="Q1" s="641"/>
    </row>
    <row r="2" spans="1:17" s="1380" customFormat="1" ht="14.4">
      <c r="A2" s="1382" t="s">
        <v>209</v>
      </c>
      <c r="B2" s="641"/>
      <c r="C2" s="641"/>
      <c r="D2" s="641"/>
      <c r="E2" s="641"/>
      <c r="F2" s="641"/>
      <c r="G2" s="641"/>
      <c r="H2" s="641"/>
      <c r="I2" s="641"/>
      <c r="J2" s="641"/>
      <c r="K2" s="641"/>
      <c r="L2" s="641"/>
      <c r="M2" s="641"/>
      <c r="N2" s="641"/>
      <c r="O2" s="641"/>
      <c r="P2" s="641"/>
      <c r="Q2" s="641"/>
    </row>
    <row r="3" spans="1:17" s="1380" customFormat="1" ht="16.8" thickBot="1">
      <c r="A3" s="1382" t="s">
        <v>350</v>
      </c>
      <c r="B3" s="1383"/>
      <c r="C3" s="1383"/>
      <c r="D3" s="641"/>
      <c r="E3" s="641"/>
      <c r="F3" s="641"/>
      <c r="G3" s="641"/>
      <c r="H3" s="641"/>
      <c r="I3" s="641"/>
      <c r="J3" s="641"/>
      <c r="K3" s="641"/>
      <c r="L3" s="641"/>
      <c r="M3" s="641"/>
      <c r="N3" s="641"/>
      <c r="O3" s="641"/>
      <c r="P3" s="641"/>
      <c r="Q3" s="641"/>
    </row>
    <row r="4" spans="1:17">
      <c r="A4" s="2488"/>
      <c r="B4" s="2919" t="s">
        <v>235</v>
      </c>
      <c r="C4" s="2920"/>
      <c r="D4" s="2920"/>
      <c r="E4" s="2920"/>
      <c r="F4" s="2920"/>
      <c r="G4" s="2920"/>
      <c r="H4" s="2920"/>
      <c r="I4" s="2920"/>
      <c r="J4" s="2920"/>
      <c r="K4" s="2920"/>
      <c r="L4" s="2920"/>
      <c r="M4" s="2920"/>
      <c r="N4" s="2906" t="s">
        <v>236</v>
      </c>
      <c r="O4" s="2903" t="s">
        <v>327</v>
      </c>
      <c r="P4" s="2906" t="s">
        <v>237</v>
      </c>
      <c r="Q4" s="2909" t="s">
        <v>327</v>
      </c>
    </row>
    <row r="5" spans="1:17">
      <c r="A5" s="1186"/>
      <c r="B5" s="2912" t="s">
        <v>213</v>
      </c>
      <c r="C5" s="2914" t="s">
        <v>332</v>
      </c>
      <c r="D5" s="2916" t="s">
        <v>214</v>
      </c>
      <c r="E5" s="2914" t="s">
        <v>332</v>
      </c>
      <c r="F5" s="2916" t="s">
        <v>215</v>
      </c>
      <c r="G5" s="2914" t="s">
        <v>332</v>
      </c>
      <c r="H5" s="2916" t="s">
        <v>216</v>
      </c>
      <c r="I5" s="2914" t="s">
        <v>332</v>
      </c>
      <c r="J5" s="2916" t="s">
        <v>217</v>
      </c>
      <c r="K5" s="2914" t="s">
        <v>332</v>
      </c>
      <c r="L5" s="2916" t="s">
        <v>0</v>
      </c>
      <c r="M5" s="2914" t="s">
        <v>332</v>
      </c>
      <c r="N5" s="2907"/>
      <c r="O5" s="2904"/>
      <c r="P5" s="2907"/>
      <c r="Q5" s="2910"/>
    </row>
    <row r="6" spans="1:17">
      <c r="A6" s="1187"/>
      <c r="B6" s="2913"/>
      <c r="C6" s="2915"/>
      <c r="D6" s="2917"/>
      <c r="E6" s="2915"/>
      <c r="F6" s="2918"/>
      <c r="G6" s="2915"/>
      <c r="H6" s="2918"/>
      <c r="I6" s="2915"/>
      <c r="J6" s="2918"/>
      <c r="K6" s="2915"/>
      <c r="L6" s="2918"/>
      <c r="M6" s="2915"/>
      <c r="N6" s="2908"/>
      <c r="O6" s="2905"/>
      <c r="P6" s="2908"/>
      <c r="Q6" s="2911"/>
    </row>
    <row r="7" spans="1:17" s="619" customFormat="1" hidden="1">
      <c r="A7" s="1690" t="s">
        <v>434</v>
      </c>
      <c r="B7" s="1721">
        <f>SUM(B13:B24)</f>
        <v>7829312</v>
      </c>
      <c r="C7" s="2103">
        <v>-33.799999999999997</v>
      </c>
      <c r="D7" s="1834">
        <f>SUM(D13:D24)</f>
        <v>1429715</v>
      </c>
      <c r="E7" s="2103">
        <v>-4.8</v>
      </c>
      <c r="F7" s="1834">
        <f>SUM(F13:F24)</f>
        <v>3471557</v>
      </c>
      <c r="G7" s="2103">
        <v>-5</v>
      </c>
      <c r="H7" s="1834">
        <f>SUM(H13:H24)</f>
        <v>286328</v>
      </c>
      <c r="I7" s="2103">
        <v>-22.4</v>
      </c>
      <c r="J7" s="1834">
        <f>SUM(J13:J24)</f>
        <v>2487612</v>
      </c>
      <c r="K7" s="2103">
        <v>-28.2</v>
      </c>
      <c r="L7" s="2096">
        <f t="shared" ref="L7:L8" si="0">SUM(B7,D7,F7,H7,J7)</f>
        <v>15504524</v>
      </c>
      <c r="M7" s="2103">
        <v>-25.5</v>
      </c>
      <c r="N7" s="2104">
        <f>B7+J7</f>
        <v>10316924</v>
      </c>
      <c r="O7" s="2103">
        <v>-32.5</v>
      </c>
      <c r="P7" s="2105">
        <f>D7+F7+H7</f>
        <v>5187600</v>
      </c>
      <c r="Q7" s="1722">
        <v>-6.1</v>
      </c>
    </row>
    <row r="8" spans="1:17" s="619" customFormat="1" ht="15" hidden="1" customHeight="1">
      <c r="A8" s="2184" t="s">
        <v>440</v>
      </c>
      <c r="B8" s="2423">
        <f>SUM(B25:B36)</f>
        <v>8491354</v>
      </c>
      <c r="C8" s="1737">
        <f t="shared" ref="C8" si="1">(B8/B7-1)*100</f>
        <v>8.4559409562423795</v>
      </c>
      <c r="D8" s="1738">
        <f>SUM(D25:D36)</f>
        <v>1431036</v>
      </c>
      <c r="E8" s="1737">
        <f t="shared" ref="E8" si="2">(D8/D7-1)*100</f>
        <v>9.2396036972397511E-2</v>
      </c>
      <c r="F8" s="1738">
        <f>SUM(F25:F36)</f>
        <v>3548388</v>
      </c>
      <c r="G8" s="1737">
        <f t="shared" ref="G8" si="3">(F8/F7-1)*100</f>
        <v>2.2131568054334139</v>
      </c>
      <c r="H8" s="1738">
        <f>SUM(H25:H36)</f>
        <v>306801</v>
      </c>
      <c r="I8" s="1737">
        <f t="shared" ref="I8" si="4">(H8/H7-1)*100</f>
        <v>7.150191388896654</v>
      </c>
      <c r="J8" s="1738">
        <f>SUM(J25:J36)</f>
        <v>2659119</v>
      </c>
      <c r="K8" s="1737">
        <f t="shared" ref="K8" si="5">(J8/J7-1)*100</f>
        <v>6.8944433456664456</v>
      </c>
      <c r="L8" s="1739">
        <f t="shared" si="0"/>
        <v>16436698</v>
      </c>
      <c r="M8" s="1737">
        <f t="shared" ref="M8" si="6">(L8/L7-1)*100</f>
        <v>6.0122709990967804</v>
      </c>
      <c r="N8" s="1740">
        <f t="shared" ref="N8" si="7">B8+J8</f>
        <v>11150473</v>
      </c>
      <c r="O8" s="1737">
        <f t="shared" ref="O8" si="8">(N8/N7-1)*100</f>
        <v>8.0794333659916404</v>
      </c>
      <c r="P8" s="1741">
        <f t="shared" ref="P8" si="9">D8+F8+H8</f>
        <v>5286225</v>
      </c>
      <c r="Q8" s="2425">
        <f t="shared" ref="Q8" si="10">(P8/P7-1)*100</f>
        <v>1.9011681702521432</v>
      </c>
    </row>
    <row r="9" spans="1:17" s="619" customFormat="1" ht="15" hidden="1" customHeight="1" thickBot="1">
      <c r="A9" s="1906" t="s">
        <v>454</v>
      </c>
      <c r="B9" s="1967">
        <f>SUM(B37:B48)</f>
        <v>10892503</v>
      </c>
      <c r="C9" s="1968">
        <f t="shared" ref="C9" si="11">(B9/B8-1)*100</f>
        <v>28.277575048690707</v>
      </c>
      <c r="D9" s="1969">
        <f>SUM(D37:D48)</f>
        <v>1450442</v>
      </c>
      <c r="E9" s="1968">
        <f t="shared" ref="E9" si="12">(D9/D8-1)*100</f>
        <v>1.3560804899387602</v>
      </c>
      <c r="F9" s="1969">
        <f>SUM(F37:F48)</f>
        <v>3574631</v>
      </c>
      <c r="G9" s="1968">
        <f t="shared" ref="G9" si="13">(F9/F8-1)*100</f>
        <v>0.73957526628993797</v>
      </c>
      <c r="H9" s="1969">
        <f>SUM(H37:H48)</f>
        <v>338687</v>
      </c>
      <c r="I9" s="1968">
        <f t="shared" ref="I9" si="14">(H9/H8-1)*100</f>
        <v>10.393056085214836</v>
      </c>
      <c r="J9" s="1969">
        <f>SUM(J37:J48)</f>
        <v>3349132</v>
      </c>
      <c r="K9" s="1968">
        <f t="shared" ref="K9" si="15">(J9/J8-1)*100</f>
        <v>25.948932710420248</v>
      </c>
      <c r="L9" s="1970">
        <f t="shared" ref="L9" si="16">SUM(B9,D9,F9,H9,J9)</f>
        <v>19605395</v>
      </c>
      <c r="M9" s="1968">
        <f t="shared" ref="M9" si="17">(L9/L8-1)*100</f>
        <v>19.278184705954928</v>
      </c>
      <c r="N9" s="1971">
        <f t="shared" ref="N9" si="18">B9+J9</f>
        <v>14241635</v>
      </c>
      <c r="O9" s="1968">
        <f t="shared" ref="O9" si="19">(N9/N8-1)*100</f>
        <v>27.722249988856973</v>
      </c>
      <c r="P9" s="1972">
        <f t="shared" ref="P9" si="20">D9+F9+H9</f>
        <v>5363760</v>
      </c>
      <c r="Q9" s="1973">
        <f t="shared" ref="Q9" si="21">(P9/P8-1)*100</f>
        <v>1.4667366599038001</v>
      </c>
    </row>
    <row r="10" spans="1:17" s="619" customFormat="1" ht="12" hidden="1" customHeight="1" thickTop="1">
      <c r="A10" s="1007" t="s">
        <v>323</v>
      </c>
      <c r="B10" s="2287">
        <v>1003494</v>
      </c>
      <c r="C10" s="2288">
        <v>3.4289984281996366</v>
      </c>
      <c r="D10" s="2289">
        <v>114535</v>
      </c>
      <c r="E10" s="2288">
        <v>-4.3652872358967976E-3</v>
      </c>
      <c r="F10" s="2289">
        <v>284245</v>
      </c>
      <c r="G10" s="2288">
        <v>0.80396342977111512</v>
      </c>
      <c r="H10" s="2289">
        <v>27090</v>
      </c>
      <c r="I10" s="2288">
        <v>0.86380221907811361</v>
      </c>
      <c r="J10" s="2289">
        <v>283914</v>
      </c>
      <c r="K10" s="2288">
        <v>5.0727775372214623</v>
      </c>
      <c r="L10" s="1720">
        <f t="shared" ref="L10:L48" si="22">SUM(B10,D10,F10,H10,J10)</f>
        <v>1713278</v>
      </c>
      <c r="M10" s="2288">
        <v>2.9732998038235299</v>
      </c>
      <c r="N10" s="2290">
        <f>B10+J10</f>
        <v>1287408</v>
      </c>
      <c r="O10" s="2288">
        <v>3.787067731242022</v>
      </c>
      <c r="P10" s="2291">
        <f>D10+F10+H10</f>
        <v>425870</v>
      </c>
      <c r="Q10" s="649">
        <v>0.58907448698084497</v>
      </c>
    </row>
    <row r="11" spans="1:17" s="619" customFormat="1" ht="12" hidden="1" customHeight="1">
      <c r="A11" s="1007">
        <v>2</v>
      </c>
      <c r="B11" s="1859">
        <v>822969</v>
      </c>
      <c r="C11" s="1737">
        <v>8.3842240358642748</v>
      </c>
      <c r="D11" s="1738">
        <v>117359</v>
      </c>
      <c r="E11" s="1737">
        <v>0.23744245436920774</v>
      </c>
      <c r="F11" s="1738">
        <v>289656</v>
      </c>
      <c r="G11" s="1737">
        <v>1.435084991490343</v>
      </c>
      <c r="H11" s="1738">
        <v>27254</v>
      </c>
      <c r="I11" s="1737">
        <v>-5.7509423522495435</v>
      </c>
      <c r="J11" s="1738">
        <v>248050</v>
      </c>
      <c r="K11" s="1737">
        <v>11.30605688028934</v>
      </c>
      <c r="L11" s="1739">
        <f t="shared" si="22"/>
        <v>1505288</v>
      </c>
      <c r="M11" s="1737">
        <v>6.4773218402268684</v>
      </c>
      <c r="N11" s="1740">
        <f t="shared" ref="N11:N48" si="23">B11+J11</f>
        <v>1071019</v>
      </c>
      <c r="O11" s="1737">
        <v>9.0471928736734597</v>
      </c>
      <c r="P11" s="1741">
        <f t="shared" ref="P11:P48" si="24">D11+F11+H11</f>
        <v>434269</v>
      </c>
      <c r="Q11" s="2425">
        <v>0.62865537728591381</v>
      </c>
    </row>
    <row r="12" spans="1:17" s="619" customFormat="1" ht="12" hidden="1" customHeight="1">
      <c r="A12" s="1007">
        <v>3</v>
      </c>
      <c r="B12" s="2489">
        <v>824526</v>
      </c>
      <c r="C12" s="2490">
        <v>-20.12767544475712</v>
      </c>
      <c r="D12" s="2491">
        <v>130018</v>
      </c>
      <c r="E12" s="2490">
        <v>-3.8776309855614643</v>
      </c>
      <c r="F12" s="2491">
        <v>317937</v>
      </c>
      <c r="G12" s="2490">
        <v>-1.8239280491827436E-2</v>
      </c>
      <c r="H12" s="2491">
        <v>24762</v>
      </c>
      <c r="I12" s="2490">
        <v>-23.806886365734325</v>
      </c>
      <c r="J12" s="2491">
        <v>256350</v>
      </c>
      <c r="K12" s="2490">
        <v>-14.529202105845751</v>
      </c>
      <c r="L12" s="1868">
        <f t="shared" si="22"/>
        <v>1553593</v>
      </c>
      <c r="M12" s="2490">
        <v>-14.543322319331963</v>
      </c>
      <c r="N12" s="2492">
        <f t="shared" si="23"/>
        <v>1080876</v>
      </c>
      <c r="O12" s="2490">
        <v>-18.867284376895309</v>
      </c>
      <c r="P12" s="2493">
        <f t="shared" si="24"/>
        <v>472717</v>
      </c>
      <c r="Q12" s="2494">
        <v>-2.6844698069199202</v>
      </c>
    </row>
    <row r="13" spans="1:17" s="619" customFormat="1" ht="12" hidden="1" customHeight="1">
      <c r="A13" s="1434" t="s">
        <v>443</v>
      </c>
      <c r="B13" s="1859">
        <v>401304</v>
      </c>
      <c r="C13" s="1737">
        <v>-61.151597289448212</v>
      </c>
      <c r="D13" s="1738">
        <v>116775</v>
      </c>
      <c r="E13" s="1737">
        <v>-9.6595260751502821</v>
      </c>
      <c r="F13" s="1738">
        <v>296380</v>
      </c>
      <c r="G13" s="1737">
        <v>-5.6544312621958799</v>
      </c>
      <c r="H13" s="1738">
        <v>23517</v>
      </c>
      <c r="I13" s="1737">
        <v>-26.070418107513362</v>
      </c>
      <c r="J13" s="1738">
        <v>140476</v>
      </c>
      <c r="K13" s="1737">
        <v>-53.06499520546344</v>
      </c>
      <c r="L13" s="1739">
        <f t="shared" si="22"/>
        <v>978452</v>
      </c>
      <c r="M13" s="1737">
        <v>-45.867498601669809</v>
      </c>
      <c r="N13" s="1740">
        <f t="shared" si="23"/>
        <v>541780</v>
      </c>
      <c r="O13" s="1737">
        <v>-59.334954090635804</v>
      </c>
      <c r="P13" s="1741">
        <f t="shared" si="24"/>
        <v>436672</v>
      </c>
      <c r="Q13" s="2425">
        <v>-8.1104512914181868</v>
      </c>
    </row>
    <row r="14" spans="1:17" s="619" customFormat="1" ht="12" hidden="1" customHeight="1">
      <c r="A14" s="1007">
        <v>5</v>
      </c>
      <c r="B14" s="1859">
        <v>342143</v>
      </c>
      <c r="C14" s="1737">
        <v>-72.162855710901084</v>
      </c>
      <c r="D14" s="1738">
        <v>105554</v>
      </c>
      <c r="E14" s="1737">
        <v>-14.723822296189171</v>
      </c>
      <c r="F14" s="1738">
        <v>253308</v>
      </c>
      <c r="G14" s="1737">
        <v>-15.310779229897397</v>
      </c>
      <c r="H14" s="1738">
        <v>20177</v>
      </c>
      <c r="I14" s="1737">
        <v>-38.699680996506146</v>
      </c>
      <c r="J14" s="1738">
        <v>127035</v>
      </c>
      <c r="K14" s="1737">
        <v>-64.424038243423752</v>
      </c>
      <c r="L14" s="1739">
        <f t="shared" si="22"/>
        <v>848217</v>
      </c>
      <c r="M14" s="1737">
        <v>-58.460767711117612</v>
      </c>
      <c r="N14" s="1740">
        <f t="shared" si="23"/>
        <v>469178</v>
      </c>
      <c r="O14" s="1737">
        <v>-70.420680267991614</v>
      </c>
      <c r="P14" s="1741">
        <f t="shared" si="24"/>
        <v>379039</v>
      </c>
      <c r="Q14" s="2425">
        <v>-16.840391665587973</v>
      </c>
    </row>
    <row r="15" spans="1:17" s="619" customFormat="1" ht="12" hidden="1" customHeight="1">
      <c r="A15" s="1007">
        <v>6</v>
      </c>
      <c r="B15" s="2489">
        <v>587054</v>
      </c>
      <c r="C15" s="2490">
        <v>-27.380662271972135</v>
      </c>
      <c r="D15" s="2491">
        <v>118941</v>
      </c>
      <c r="E15" s="2490">
        <v>-2.3400743897332266</v>
      </c>
      <c r="F15" s="2491">
        <v>284896</v>
      </c>
      <c r="G15" s="2490">
        <v>-4.7320320886014571</v>
      </c>
      <c r="H15" s="2491">
        <v>22909</v>
      </c>
      <c r="I15" s="2490">
        <v>-29.599582065701735</v>
      </c>
      <c r="J15" s="2491">
        <v>188889</v>
      </c>
      <c r="K15" s="2490">
        <v>-24.259593407915315</v>
      </c>
      <c r="L15" s="1868">
        <f t="shared" si="22"/>
        <v>1202689</v>
      </c>
      <c r="M15" s="2490">
        <v>-20.413282970523461</v>
      </c>
      <c r="N15" s="2492">
        <f t="shared" si="23"/>
        <v>775943</v>
      </c>
      <c r="O15" s="2490">
        <v>-26.644822360603104</v>
      </c>
      <c r="P15" s="2493">
        <f t="shared" si="24"/>
        <v>426746</v>
      </c>
      <c r="Q15" s="2494">
        <v>-5.8743347177526939</v>
      </c>
    </row>
    <row r="16" spans="1:17" s="619" customFormat="1" ht="12" hidden="1" customHeight="1">
      <c r="A16" s="1434" t="s">
        <v>450</v>
      </c>
      <c r="B16" s="1859">
        <v>717943</v>
      </c>
      <c r="C16" s="1737">
        <v>-20.807540426658434</v>
      </c>
      <c r="D16" s="1738">
        <v>121878</v>
      </c>
      <c r="E16" s="1737">
        <v>-6.1039591374488662</v>
      </c>
      <c r="F16" s="1738">
        <v>296246</v>
      </c>
      <c r="G16" s="1737">
        <v>-6.5864902533314007</v>
      </c>
      <c r="H16" s="1738">
        <v>22818</v>
      </c>
      <c r="I16" s="1737">
        <v>-28.856047142456276</v>
      </c>
      <c r="J16" s="1738">
        <v>214785</v>
      </c>
      <c r="K16" s="1737">
        <v>-18.047892676449717</v>
      </c>
      <c r="L16" s="1739">
        <f t="shared" si="22"/>
        <v>1373670</v>
      </c>
      <c r="M16" s="1737">
        <v>-16.629745932751263</v>
      </c>
      <c r="N16" s="1740">
        <f t="shared" si="23"/>
        <v>932728</v>
      </c>
      <c r="O16" s="1737">
        <v>-20.188659548579324</v>
      </c>
      <c r="P16" s="1741">
        <f t="shared" si="24"/>
        <v>440942</v>
      </c>
      <c r="Q16" s="2425">
        <v>-7.9468401362816525</v>
      </c>
    </row>
    <row r="17" spans="1:17" s="619" customFormat="1" ht="12" hidden="1" customHeight="1">
      <c r="A17" s="1007">
        <v>8</v>
      </c>
      <c r="B17" s="1859">
        <v>829753</v>
      </c>
      <c r="C17" s="1737">
        <v>-39.361542750779947</v>
      </c>
      <c r="D17" s="1738">
        <v>115463</v>
      </c>
      <c r="E17" s="1737">
        <v>-6.1680739193680783</v>
      </c>
      <c r="F17" s="1738">
        <v>274317</v>
      </c>
      <c r="G17" s="1737">
        <v>-5.9740322060970801</v>
      </c>
      <c r="H17" s="1738">
        <v>21034</v>
      </c>
      <c r="I17" s="1737">
        <v>-28.000273841308964</v>
      </c>
      <c r="J17" s="1738">
        <v>252895</v>
      </c>
      <c r="K17" s="1737">
        <v>-29.000569915747921</v>
      </c>
      <c r="L17" s="1739">
        <f t="shared" si="22"/>
        <v>1493462</v>
      </c>
      <c r="M17" s="1737">
        <v>-31.131387685969582</v>
      </c>
      <c r="N17" s="1740">
        <f t="shared" si="23"/>
        <v>1082648</v>
      </c>
      <c r="O17" s="1737">
        <v>-37.221565691767267</v>
      </c>
      <c r="P17" s="1741">
        <f t="shared" si="24"/>
        <v>410814</v>
      </c>
      <c r="Q17" s="2425">
        <v>-7.4770333301051988</v>
      </c>
    </row>
    <row r="18" spans="1:17" s="619" customFormat="1" ht="12" hidden="1" customHeight="1">
      <c r="A18" s="1007">
        <v>9</v>
      </c>
      <c r="B18" s="2489">
        <v>788553</v>
      </c>
      <c r="C18" s="2490">
        <v>-17.341846323819986</v>
      </c>
      <c r="D18" s="2491">
        <v>120808</v>
      </c>
      <c r="E18" s="2490">
        <v>-4.6721744825572671</v>
      </c>
      <c r="F18" s="2491">
        <v>287187</v>
      </c>
      <c r="G18" s="2490">
        <v>-4.5858666400877102</v>
      </c>
      <c r="H18" s="2491">
        <v>24505</v>
      </c>
      <c r="I18" s="2490">
        <v>-23.23235487610037</v>
      </c>
      <c r="J18" s="2491">
        <v>243631</v>
      </c>
      <c r="K18" s="2490">
        <v>-15.393858153417671</v>
      </c>
      <c r="L18" s="1868">
        <f t="shared" si="22"/>
        <v>1464684</v>
      </c>
      <c r="M18" s="2490">
        <v>-13.922726482023895</v>
      </c>
      <c r="N18" s="2492">
        <f t="shared" si="23"/>
        <v>1032184</v>
      </c>
      <c r="O18" s="2490">
        <v>-16.890185772074929</v>
      </c>
      <c r="P18" s="2493">
        <f t="shared" si="24"/>
        <v>432500</v>
      </c>
      <c r="Q18" s="2494">
        <v>-5.9046210077451917</v>
      </c>
    </row>
    <row r="19" spans="1:17" s="619" customFormat="1" ht="12" hidden="1" customHeight="1">
      <c r="A19" s="1434" t="s">
        <v>451</v>
      </c>
      <c r="B19" s="1859">
        <v>781979</v>
      </c>
      <c r="C19" s="1737">
        <v>-15.590761797641228</v>
      </c>
      <c r="D19" s="1738">
        <v>128799</v>
      </c>
      <c r="E19" s="1737">
        <v>-1.1542328265657709</v>
      </c>
      <c r="F19" s="1738">
        <v>305777</v>
      </c>
      <c r="G19" s="1737">
        <v>-2.4398259227117247</v>
      </c>
      <c r="H19" s="1738">
        <v>27610</v>
      </c>
      <c r="I19" s="1737">
        <v>-19.88974321775715</v>
      </c>
      <c r="J19" s="1738">
        <v>250131</v>
      </c>
      <c r="K19" s="1737">
        <v>-13.705081143740339</v>
      </c>
      <c r="L19" s="1739">
        <f t="shared" si="22"/>
        <v>1494296</v>
      </c>
      <c r="M19" s="1737">
        <v>-11.812953019896577</v>
      </c>
      <c r="N19" s="1740">
        <f t="shared" si="23"/>
        <v>1032110</v>
      </c>
      <c r="O19" s="1737">
        <v>-15.141374859200674</v>
      </c>
      <c r="P19" s="1741">
        <f t="shared" si="24"/>
        <v>462186</v>
      </c>
      <c r="Q19" s="2425">
        <v>-3.3471910864255383</v>
      </c>
    </row>
    <row r="20" spans="1:17" s="619" customFormat="1" ht="12" hidden="1" customHeight="1">
      <c r="A20" s="1007">
        <v>11</v>
      </c>
      <c r="B20" s="1859">
        <v>819862</v>
      </c>
      <c r="C20" s="1737">
        <v>-16.795857765978393</v>
      </c>
      <c r="D20" s="1738">
        <v>122729</v>
      </c>
      <c r="E20" s="1737">
        <v>-4.0347488837976675</v>
      </c>
      <c r="F20" s="1738">
        <v>292656</v>
      </c>
      <c r="G20" s="1737">
        <v>-4.5949320458612997</v>
      </c>
      <c r="H20" s="1738">
        <v>27784</v>
      </c>
      <c r="I20" s="1737">
        <v>-23.221046232072297</v>
      </c>
      <c r="J20" s="1738">
        <v>253656</v>
      </c>
      <c r="K20" s="1737">
        <v>-14.247464503042595</v>
      </c>
      <c r="L20" s="1739">
        <f t="shared" si="22"/>
        <v>1516687</v>
      </c>
      <c r="M20" s="1737">
        <v>-13.430563776370741</v>
      </c>
      <c r="N20" s="1740">
        <f t="shared" si="23"/>
        <v>1073518</v>
      </c>
      <c r="O20" s="1737">
        <v>-16.207474152371049</v>
      </c>
      <c r="P20" s="1741">
        <f t="shared" si="24"/>
        <v>443169</v>
      </c>
      <c r="Q20" s="2425">
        <v>-5.8743445044570519</v>
      </c>
    </row>
    <row r="21" spans="1:17" s="619" customFormat="1" ht="12" hidden="1" customHeight="1">
      <c r="A21" s="1007">
        <v>12</v>
      </c>
      <c r="B21" s="2489">
        <v>674375</v>
      </c>
      <c r="C21" s="2490">
        <v>-29.932080223677062</v>
      </c>
      <c r="D21" s="2491">
        <v>125893</v>
      </c>
      <c r="E21" s="2490">
        <v>-1.2193303883182849</v>
      </c>
      <c r="F21" s="2491">
        <v>313910</v>
      </c>
      <c r="G21" s="2490">
        <v>-2.2020200761422859</v>
      </c>
      <c r="H21" s="2491">
        <v>26871</v>
      </c>
      <c r="I21" s="2490">
        <v>-7.1300200456210661</v>
      </c>
      <c r="J21" s="2491">
        <v>210763</v>
      </c>
      <c r="K21" s="2490">
        <v>-23.766412268962277</v>
      </c>
      <c r="L21" s="1868">
        <f t="shared" si="22"/>
        <v>1351812</v>
      </c>
      <c r="M21" s="2490">
        <v>-21.236296006264688</v>
      </c>
      <c r="N21" s="2492">
        <f t="shared" si="23"/>
        <v>885138</v>
      </c>
      <c r="O21" s="2490">
        <v>-28.556196521350298</v>
      </c>
      <c r="P21" s="2493">
        <f t="shared" si="24"/>
        <v>466674</v>
      </c>
      <c r="Q21" s="2494">
        <v>-2.2383572950337216</v>
      </c>
    </row>
    <row r="22" spans="1:17" s="619" customFormat="1" ht="12" hidden="1" customHeight="1">
      <c r="A22" s="1434" t="s">
        <v>324</v>
      </c>
      <c r="B22" s="1833">
        <v>554331</v>
      </c>
      <c r="C22" s="2103">
        <f t="shared" ref="C22:C54" si="25">(B22/B10-1)*100</f>
        <v>-44.759908878378937</v>
      </c>
      <c r="D22" s="1834">
        <v>108736</v>
      </c>
      <c r="E22" s="2103">
        <f t="shared" ref="E22:E54" si="26">(D22/D10-1)*100</f>
        <v>-5.0630811542323295</v>
      </c>
      <c r="F22" s="1834">
        <v>273146</v>
      </c>
      <c r="G22" s="2103">
        <f t="shared" ref="G22:G54" si="27">(F22/F10-1)*100</f>
        <v>-3.9047300744076363</v>
      </c>
      <c r="H22" s="1834">
        <v>21033</v>
      </c>
      <c r="I22" s="2103">
        <f t="shared" ref="I22:I54" si="28">(H22/H10-1)*100</f>
        <v>-22.358803986710964</v>
      </c>
      <c r="J22" s="1834">
        <v>181029</v>
      </c>
      <c r="K22" s="2103">
        <f t="shared" ref="K22:K54" si="29">(J22/J10-1)*100</f>
        <v>-36.238086181026652</v>
      </c>
      <c r="L22" s="2096">
        <f t="shared" si="22"/>
        <v>1138275</v>
      </c>
      <c r="M22" s="2103">
        <f t="shared" ref="M22:M54" si="30">(L22/L10-1)*100</f>
        <v>-33.561570276394136</v>
      </c>
      <c r="N22" s="2104">
        <f t="shared" si="23"/>
        <v>735360</v>
      </c>
      <c r="O22" s="2103">
        <f t="shared" ref="O22:O54" si="31">(N22/N10-1)*100</f>
        <v>-42.880578651057007</v>
      </c>
      <c r="P22" s="2105">
        <f t="shared" si="24"/>
        <v>402915</v>
      </c>
      <c r="Q22" s="1722">
        <f t="shared" ref="Q22:Q54" si="32">(P22/P10-1)*100</f>
        <v>-5.3901425317585128</v>
      </c>
    </row>
    <row r="23" spans="1:17" s="619" customFormat="1" ht="12" hidden="1" customHeight="1">
      <c r="A23" s="1007">
        <v>2</v>
      </c>
      <c r="B23" s="1859">
        <v>540711</v>
      </c>
      <c r="C23" s="1737">
        <f t="shared" si="25"/>
        <v>-34.297525180170815</v>
      </c>
      <c r="D23" s="1738">
        <v>111428</v>
      </c>
      <c r="E23" s="1737">
        <f t="shared" si="26"/>
        <v>-5.0537240433200736</v>
      </c>
      <c r="F23" s="1738">
        <v>273415</v>
      </c>
      <c r="G23" s="1737">
        <f t="shared" si="27"/>
        <v>-5.6069958847736583</v>
      </c>
      <c r="H23" s="1738">
        <v>21806</v>
      </c>
      <c r="I23" s="1737">
        <f t="shared" si="28"/>
        <v>-19.989726278711384</v>
      </c>
      <c r="J23" s="1738">
        <v>179270</v>
      </c>
      <c r="K23" s="1737">
        <f t="shared" si="29"/>
        <v>-27.728280588591016</v>
      </c>
      <c r="L23" s="1739">
        <f t="shared" si="22"/>
        <v>1126630</v>
      </c>
      <c r="M23" s="1737">
        <f t="shared" si="30"/>
        <v>-25.155186250073079</v>
      </c>
      <c r="N23" s="1740">
        <f t="shared" si="23"/>
        <v>719981</v>
      </c>
      <c r="O23" s="1737">
        <f t="shared" si="31"/>
        <v>-32.77607586793512</v>
      </c>
      <c r="P23" s="1741">
        <f t="shared" si="24"/>
        <v>406649</v>
      </c>
      <c r="Q23" s="2425">
        <f t="shared" si="32"/>
        <v>-6.3601132017251931</v>
      </c>
    </row>
    <row r="24" spans="1:17" s="619" customFormat="1" ht="12" hidden="1" customHeight="1">
      <c r="A24" s="1007">
        <v>3</v>
      </c>
      <c r="B24" s="2489">
        <v>791304</v>
      </c>
      <c r="C24" s="2490">
        <f t="shared" si="25"/>
        <v>-4.0292240632799903</v>
      </c>
      <c r="D24" s="2491">
        <v>132711</v>
      </c>
      <c r="E24" s="2490">
        <f t="shared" si="26"/>
        <v>2.0712516728452979</v>
      </c>
      <c r="F24" s="2491">
        <v>320319</v>
      </c>
      <c r="G24" s="2490">
        <f t="shared" si="27"/>
        <v>0.74920503118542925</v>
      </c>
      <c r="H24" s="2491">
        <v>26264</v>
      </c>
      <c r="I24" s="2490">
        <f t="shared" si="28"/>
        <v>6.065745900977304</v>
      </c>
      <c r="J24" s="2491">
        <v>245052</v>
      </c>
      <c r="K24" s="2490">
        <f t="shared" si="29"/>
        <v>-4.4072557050906962</v>
      </c>
      <c r="L24" s="1868">
        <f t="shared" si="22"/>
        <v>1515650</v>
      </c>
      <c r="M24" s="2490">
        <f t="shared" si="30"/>
        <v>-2.4422741348602894</v>
      </c>
      <c r="N24" s="2492">
        <f t="shared" si="23"/>
        <v>1036356</v>
      </c>
      <c r="O24" s="2490">
        <f t="shared" si="31"/>
        <v>-4.1188813517924361</v>
      </c>
      <c r="P24" s="2493">
        <f t="shared" si="24"/>
        <v>479294</v>
      </c>
      <c r="Q24" s="2494">
        <f t="shared" si="32"/>
        <v>1.3913186959639612</v>
      </c>
    </row>
    <row r="25" spans="1:17" s="619" customFormat="1" ht="11.4" hidden="1" customHeight="1">
      <c r="A25" s="1434">
        <v>4</v>
      </c>
      <c r="B25" s="1859">
        <v>607704</v>
      </c>
      <c r="C25" s="648">
        <f t="shared" si="25"/>
        <v>51.432330602236711</v>
      </c>
      <c r="D25" s="1738">
        <v>121315</v>
      </c>
      <c r="E25" s="648">
        <f t="shared" si="26"/>
        <v>3.8878184542924465</v>
      </c>
      <c r="F25" s="1738">
        <v>304147</v>
      </c>
      <c r="G25" s="648">
        <f t="shared" si="27"/>
        <v>2.620622174235776</v>
      </c>
      <c r="H25" s="1738">
        <v>24215</v>
      </c>
      <c r="I25" s="648">
        <f t="shared" si="28"/>
        <v>2.9680656546328121</v>
      </c>
      <c r="J25" s="1738">
        <v>198905</v>
      </c>
      <c r="K25" s="648">
        <f t="shared" si="29"/>
        <v>41.593581821805856</v>
      </c>
      <c r="L25" s="1739">
        <f t="shared" si="22"/>
        <v>1256286</v>
      </c>
      <c r="M25" s="648">
        <f t="shared" si="30"/>
        <v>28.395261085878509</v>
      </c>
      <c r="N25" s="1740">
        <f t="shared" si="23"/>
        <v>806609</v>
      </c>
      <c r="O25" s="648">
        <f t="shared" si="31"/>
        <v>48.881280224445355</v>
      </c>
      <c r="P25" s="1741">
        <f t="shared" si="24"/>
        <v>449677</v>
      </c>
      <c r="Q25" s="649">
        <f t="shared" si="32"/>
        <v>2.978207899750851</v>
      </c>
    </row>
    <row r="26" spans="1:17" s="619" customFormat="1" ht="11.4" hidden="1" customHeight="1">
      <c r="A26" s="1007">
        <v>5</v>
      </c>
      <c r="B26" s="1859">
        <v>556146</v>
      </c>
      <c r="C26" s="1737">
        <f t="shared" si="25"/>
        <v>62.54782357084612</v>
      </c>
      <c r="D26" s="1738">
        <v>109737</v>
      </c>
      <c r="E26" s="1737">
        <f t="shared" si="26"/>
        <v>3.9629005059022004</v>
      </c>
      <c r="F26" s="1738">
        <v>274292</v>
      </c>
      <c r="G26" s="1737">
        <f t="shared" si="27"/>
        <v>8.2839862933661745</v>
      </c>
      <c r="H26" s="1738">
        <v>20993</v>
      </c>
      <c r="I26" s="1737">
        <f t="shared" si="28"/>
        <v>4.0442087525400128</v>
      </c>
      <c r="J26" s="1738">
        <v>191428</v>
      </c>
      <c r="K26" s="1737">
        <f t="shared" si="29"/>
        <v>50.689180147203516</v>
      </c>
      <c r="L26" s="1739">
        <f t="shared" si="22"/>
        <v>1152596</v>
      </c>
      <c r="M26" s="1737">
        <f t="shared" si="30"/>
        <v>35.884567274647885</v>
      </c>
      <c r="N26" s="1740">
        <f t="shared" si="23"/>
        <v>747574</v>
      </c>
      <c r="O26" s="1737">
        <f t="shared" si="31"/>
        <v>59.336968059030902</v>
      </c>
      <c r="P26" s="1741">
        <f t="shared" si="24"/>
        <v>405022</v>
      </c>
      <c r="Q26" s="2425">
        <f t="shared" si="32"/>
        <v>6.8549674307920805</v>
      </c>
    </row>
    <row r="27" spans="1:17" s="619" customFormat="1" ht="11.4" hidden="1" customHeight="1">
      <c r="A27" s="1007">
        <v>6</v>
      </c>
      <c r="B27" s="1859">
        <v>530346</v>
      </c>
      <c r="C27" s="1737">
        <f t="shared" si="25"/>
        <v>-9.65975872747652</v>
      </c>
      <c r="D27" s="1738">
        <v>118891</v>
      </c>
      <c r="E27" s="1737">
        <f t="shared" si="26"/>
        <v>-4.2037648918369364E-2</v>
      </c>
      <c r="F27" s="1738">
        <v>297365</v>
      </c>
      <c r="G27" s="1737">
        <f t="shared" si="27"/>
        <v>4.3766848253397717</v>
      </c>
      <c r="H27" s="1738">
        <v>24428</v>
      </c>
      <c r="I27" s="1737">
        <f t="shared" si="28"/>
        <v>6.6305818673883632</v>
      </c>
      <c r="J27" s="1738">
        <v>175037</v>
      </c>
      <c r="K27" s="1737">
        <f t="shared" si="29"/>
        <v>-7.3334074509367912</v>
      </c>
      <c r="L27" s="1739">
        <f t="shared" si="22"/>
        <v>1146067</v>
      </c>
      <c r="M27" s="1737">
        <f t="shared" si="30"/>
        <v>-4.7079502681075525</v>
      </c>
      <c r="N27" s="1740">
        <f t="shared" si="23"/>
        <v>705383</v>
      </c>
      <c r="O27" s="1737">
        <f t="shared" si="31"/>
        <v>-9.0934514519752092</v>
      </c>
      <c r="P27" s="1741">
        <f t="shared" si="24"/>
        <v>440684</v>
      </c>
      <c r="Q27" s="2425">
        <f t="shared" si="32"/>
        <v>3.2661114574008998</v>
      </c>
    </row>
    <row r="28" spans="1:17" s="619" customFormat="1" ht="11.4" hidden="1" customHeight="1">
      <c r="A28" s="1434">
        <v>7</v>
      </c>
      <c r="B28" s="1833">
        <v>778323</v>
      </c>
      <c r="C28" s="2103">
        <f t="shared" si="25"/>
        <v>8.4101384093166143</v>
      </c>
      <c r="D28" s="1834">
        <v>122762</v>
      </c>
      <c r="E28" s="2103">
        <f t="shared" si="26"/>
        <v>0.72531547941383501</v>
      </c>
      <c r="F28" s="1834">
        <v>298310</v>
      </c>
      <c r="G28" s="2103">
        <f t="shared" si="27"/>
        <v>0.69671826792598868</v>
      </c>
      <c r="H28" s="1834">
        <v>24989</v>
      </c>
      <c r="I28" s="2103">
        <f t="shared" si="28"/>
        <v>9.5144184415812063</v>
      </c>
      <c r="J28" s="1834">
        <v>239830</v>
      </c>
      <c r="K28" s="2103">
        <f t="shared" si="29"/>
        <v>11.660497707009343</v>
      </c>
      <c r="L28" s="2096">
        <f t="shared" si="22"/>
        <v>1464214</v>
      </c>
      <c r="M28" s="2103">
        <f t="shared" si="30"/>
        <v>6.591393857331096</v>
      </c>
      <c r="N28" s="2104">
        <f t="shared" si="23"/>
        <v>1018153</v>
      </c>
      <c r="O28" s="2103">
        <f t="shared" si="31"/>
        <v>9.1586185897710735</v>
      </c>
      <c r="P28" s="2105">
        <f t="shared" si="24"/>
        <v>446061</v>
      </c>
      <c r="Q28" s="1722">
        <f t="shared" si="32"/>
        <v>1.1609236588939087</v>
      </c>
    </row>
    <row r="29" spans="1:17" s="619" customFormat="1" ht="11.4" hidden="1" customHeight="1">
      <c r="A29" s="1007">
        <v>8</v>
      </c>
      <c r="B29" s="1859">
        <v>780343</v>
      </c>
      <c r="C29" s="1737">
        <f t="shared" si="25"/>
        <v>-5.9547841345557018</v>
      </c>
      <c r="D29" s="1738">
        <v>115047</v>
      </c>
      <c r="E29" s="1737">
        <f t="shared" si="26"/>
        <v>-0.36028857729315522</v>
      </c>
      <c r="F29" s="1738">
        <v>282195</v>
      </c>
      <c r="G29" s="1737">
        <f t="shared" si="27"/>
        <v>2.8718599284769164</v>
      </c>
      <c r="H29" s="1738">
        <v>23175</v>
      </c>
      <c r="I29" s="1737">
        <f t="shared" si="28"/>
        <v>10.178758201007888</v>
      </c>
      <c r="J29" s="1738">
        <v>227605</v>
      </c>
      <c r="K29" s="1737">
        <f t="shared" si="29"/>
        <v>-10.000197710512271</v>
      </c>
      <c r="L29" s="1739">
        <f t="shared" si="22"/>
        <v>1428365</v>
      </c>
      <c r="M29" s="1737">
        <f t="shared" si="30"/>
        <v>-4.3587985499463633</v>
      </c>
      <c r="N29" s="1740">
        <f t="shared" si="23"/>
        <v>1007948</v>
      </c>
      <c r="O29" s="1737">
        <f t="shared" si="31"/>
        <v>-6.899749503070252</v>
      </c>
      <c r="P29" s="1741">
        <f t="shared" si="24"/>
        <v>420417</v>
      </c>
      <c r="Q29" s="2425">
        <f t="shared" si="32"/>
        <v>2.337554221618543</v>
      </c>
    </row>
    <row r="30" spans="1:17" s="619" customFormat="1" ht="11.4" hidden="1" customHeight="1">
      <c r="A30" s="1007">
        <v>9</v>
      </c>
      <c r="B30" s="1859">
        <v>603314</v>
      </c>
      <c r="C30" s="1737">
        <f t="shared" si="25"/>
        <v>-23.491001873051019</v>
      </c>
      <c r="D30" s="1738">
        <v>118847</v>
      </c>
      <c r="E30" s="1737">
        <f t="shared" si="26"/>
        <v>-1.6232368717303491</v>
      </c>
      <c r="F30" s="1738">
        <v>292041</v>
      </c>
      <c r="G30" s="1737">
        <f t="shared" si="27"/>
        <v>1.6901879263337083</v>
      </c>
      <c r="H30" s="1738">
        <v>25002</v>
      </c>
      <c r="I30" s="1737">
        <f t="shared" si="28"/>
        <v>2.0281575188737078</v>
      </c>
      <c r="J30" s="1738">
        <v>202476</v>
      </c>
      <c r="K30" s="1737">
        <f t="shared" si="29"/>
        <v>-16.892349495753823</v>
      </c>
      <c r="L30" s="1739">
        <f t="shared" si="22"/>
        <v>1241680</v>
      </c>
      <c r="M30" s="1737">
        <f t="shared" si="30"/>
        <v>-15.225400154572588</v>
      </c>
      <c r="N30" s="1740">
        <f t="shared" si="23"/>
        <v>805790</v>
      </c>
      <c r="O30" s="1737">
        <f t="shared" si="31"/>
        <v>-21.933492478085302</v>
      </c>
      <c r="P30" s="1741">
        <f t="shared" si="24"/>
        <v>435890</v>
      </c>
      <c r="Q30" s="2425">
        <f t="shared" si="32"/>
        <v>0.78381502890172428</v>
      </c>
    </row>
    <row r="31" spans="1:17" s="619" customFormat="1" ht="19.2" customHeight="1">
      <c r="A31" s="1434">
        <v>10</v>
      </c>
      <c r="B31" s="1833">
        <v>787788</v>
      </c>
      <c r="C31" s="2103">
        <f t="shared" si="25"/>
        <v>0.74285882357454369</v>
      </c>
      <c r="D31" s="1834">
        <v>124967</v>
      </c>
      <c r="E31" s="2103">
        <f t="shared" si="26"/>
        <v>-2.9751783787141162</v>
      </c>
      <c r="F31" s="1834">
        <v>302342</v>
      </c>
      <c r="G31" s="2103">
        <f t="shared" si="27"/>
        <v>-1.1233676829846551</v>
      </c>
      <c r="H31" s="1834">
        <v>29063</v>
      </c>
      <c r="I31" s="2103">
        <f t="shared" si="28"/>
        <v>5.2625860195581353</v>
      </c>
      <c r="J31" s="1834">
        <v>253976</v>
      </c>
      <c r="K31" s="2103">
        <f t="shared" si="29"/>
        <v>1.5371945100767226</v>
      </c>
      <c r="L31" s="2096">
        <f t="shared" si="22"/>
        <v>1498136</v>
      </c>
      <c r="M31" s="2103">
        <f t="shared" si="30"/>
        <v>0.25697719862731727</v>
      </c>
      <c r="N31" s="2104">
        <f t="shared" si="23"/>
        <v>1041764</v>
      </c>
      <c r="O31" s="2103">
        <f t="shared" si="31"/>
        <v>0.93536541647691873</v>
      </c>
      <c r="P31" s="2105">
        <f t="shared" si="24"/>
        <v>456372</v>
      </c>
      <c r="Q31" s="1722">
        <f t="shared" si="32"/>
        <v>-1.2579351170308062</v>
      </c>
    </row>
    <row r="32" spans="1:17" s="619" customFormat="1" ht="19.2" customHeight="1">
      <c r="A32" s="1007">
        <v>11</v>
      </c>
      <c r="B32" s="1859">
        <v>860529</v>
      </c>
      <c r="C32" s="1737">
        <f t="shared" si="25"/>
        <v>4.9602250134778814</v>
      </c>
      <c r="D32" s="1738">
        <v>123961</v>
      </c>
      <c r="E32" s="1737">
        <f t="shared" si="26"/>
        <v>1.0038377237653773</v>
      </c>
      <c r="F32" s="1738">
        <v>303428</v>
      </c>
      <c r="G32" s="1737">
        <f t="shared" si="27"/>
        <v>3.6807719643540571</v>
      </c>
      <c r="H32" s="1738">
        <v>30887</v>
      </c>
      <c r="I32" s="1737">
        <f t="shared" si="28"/>
        <v>11.168298301180535</v>
      </c>
      <c r="J32" s="1738">
        <v>264900</v>
      </c>
      <c r="K32" s="1737">
        <f t="shared" si="29"/>
        <v>4.4327750969817448</v>
      </c>
      <c r="L32" s="1739">
        <f t="shared" si="22"/>
        <v>1583705</v>
      </c>
      <c r="M32" s="1737">
        <f t="shared" si="30"/>
        <v>4.4187099909209993</v>
      </c>
      <c r="N32" s="1740">
        <f t="shared" si="23"/>
        <v>1125429</v>
      </c>
      <c r="O32" s="1737">
        <f t="shared" si="31"/>
        <v>4.8355966085338098</v>
      </c>
      <c r="P32" s="1741">
        <f t="shared" si="24"/>
        <v>458276</v>
      </c>
      <c r="Q32" s="2425">
        <f t="shared" si="32"/>
        <v>3.4088575690086609</v>
      </c>
    </row>
    <row r="33" spans="1:17" s="619" customFormat="1" ht="19.2" customHeight="1">
      <c r="A33" s="1007">
        <v>12</v>
      </c>
      <c r="B33" s="1859">
        <v>896707</v>
      </c>
      <c r="C33" s="1737">
        <f t="shared" si="25"/>
        <v>32.968600556070427</v>
      </c>
      <c r="D33" s="1738">
        <v>125450</v>
      </c>
      <c r="E33" s="1737">
        <f t="shared" si="26"/>
        <v>-0.35188612551928511</v>
      </c>
      <c r="F33" s="1738">
        <v>319308</v>
      </c>
      <c r="G33" s="1737">
        <f t="shared" si="27"/>
        <v>1.7196011595680183</v>
      </c>
      <c r="H33" s="1738">
        <v>29897</v>
      </c>
      <c r="I33" s="1737">
        <f t="shared" si="28"/>
        <v>11.261210970935199</v>
      </c>
      <c r="J33" s="1738">
        <v>258558</v>
      </c>
      <c r="K33" s="1737">
        <f t="shared" si="29"/>
        <v>22.677130236331799</v>
      </c>
      <c r="L33" s="1739">
        <f t="shared" si="22"/>
        <v>1629920</v>
      </c>
      <c r="M33" s="1737">
        <f t="shared" si="30"/>
        <v>20.572979082890221</v>
      </c>
      <c r="N33" s="1740">
        <f t="shared" si="23"/>
        <v>1155265</v>
      </c>
      <c r="O33" s="1737">
        <f t="shared" si="31"/>
        <v>30.518066109465416</v>
      </c>
      <c r="P33" s="1741">
        <f t="shared" si="24"/>
        <v>474655</v>
      </c>
      <c r="Q33" s="2425">
        <f t="shared" si="32"/>
        <v>1.7101874113406801</v>
      </c>
    </row>
    <row r="34" spans="1:17" s="619" customFormat="1" ht="19.2" customHeight="1">
      <c r="A34" s="1434" t="s">
        <v>445</v>
      </c>
      <c r="B34" s="1833">
        <v>769482</v>
      </c>
      <c r="C34" s="2103">
        <f t="shared" si="25"/>
        <v>38.812731021718072</v>
      </c>
      <c r="D34" s="1834">
        <v>110696</v>
      </c>
      <c r="E34" s="2103">
        <f t="shared" si="26"/>
        <v>1.8025309005297308</v>
      </c>
      <c r="F34" s="1834">
        <v>278735</v>
      </c>
      <c r="G34" s="2103">
        <f t="shared" si="27"/>
        <v>2.0461584647038622</v>
      </c>
      <c r="H34" s="1834">
        <v>23869</v>
      </c>
      <c r="I34" s="2103">
        <f t="shared" si="28"/>
        <v>13.483573432225548</v>
      </c>
      <c r="J34" s="1834">
        <v>227387</v>
      </c>
      <c r="K34" s="2103">
        <f t="shared" si="29"/>
        <v>25.608051748614869</v>
      </c>
      <c r="L34" s="2096">
        <f t="shared" si="22"/>
        <v>1410169</v>
      </c>
      <c r="M34" s="2103">
        <f t="shared" si="30"/>
        <v>23.886494915552035</v>
      </c>
      <c r="N34" s="2104">
        <f t="shared" si="23"/>
        <v>996869</v>
      </c>
      <c r="O34" s="2103">
        <f t="shared" si="31"/>
        <v>35.562037641427338</v>
      </c>
      <c r="P34" s="2105">
        <f t="shared" si="24"/>
        <v>413300</v>
      </c>
      <c r="Q34" s="1722">
        <f t="shared" si="32"/>
        <v>2.5774667113410921</v>
      </c>
    </row>
    <row r="35" spans="1:17" s="619" customFormat="1" ht="19.2" customHeight="1">
      <c r="A35" s="1007">
        <v>2</v>
      </c>
      <c r="B35" s="1859">
        <v>510900</v>
      </c>
      <c r="C35" s="1737">
        <f t="shared" si="25"/>
        <v>-5.5132963819859437</v>
      </c>
      <c r="D35" s="1738">
        <v>108905</v>
      </c>
      <c r="E35" s="1737">
        <f t="shared" si="26"/>
        <v>-2.2642423807301526</v>
      </c>
      <c r="F35" s="1738">
        <v>274734</v>
      </c>
      <c r="G35" s="1737">
        <f t="shared" si="27"/>
        <v>0.48241683887131348</v>
      </c>
      <c r="H35" s="1738">
        <v>22835</v>
      </c>
      <c r="I35" s="1737">
        <f t="shared" si="28"/>
        <v>4.7188847106301113</v>
      </c>
      <c r="J35" s="1738">
        <v>167055</v>
      </c>
      <c r="K35" s="1737">
        <f t="shared" si="29"/>
        <v>-6.8137446310035159</v>
      </c>
      <c r="L35" s="1739">
        <f t="shared" si="22"/>
        <v>1084429</v>
      </c>
      <c r="M35" s="1737">
        <f t="shared" si="30"/>
        <v>-3.7457727914222083</v>
      </c>
      <c r="N35" s="1740">
        <f t="shared" si="23"/>
        <v>677955</v>
      </c>
      <c r="O35" s="1737">
        <f t="shared" si="31"/>
        <v>-5.8370984789876346</v>
      </c>
      <c r="P35" s="1741">
        <f t="shared" si="24"/>
        <v>406474</v>
      </c>
      <c r="Q35" s="2425">
        <f t="shared" si="32"/>
        <v>-4.3034656423601714E-2</v>
      </c>
    </row>
    <row r="36" spans="1:17" s="619" customFormat="1" ht="19.2" customHeight="1">
      <c r="A36" s="1007">
        <v>3</v>
      </c>
      <c r="B36" s="1859">
        <v>809772</v>
      </c>
      <c r="C36" s="1737">
        <f t="shared" si="25"/>
        <v>2.3338691577446946</v>
      </c>
      <c r="D36" s="1738">
        <v>130458</v>
      </c>
      <c r="E36" s="1737">
        <f t="shared" si="26"/>
        <v>-1.6976738928950907</v>
      </c>
      <c r="F36" s="1738">
        <v>321491</v>
      </c>
      <c r="G36" s="1737">
        <f t="shared" si="27"/>
        <v>0.36588525813330275</v>
      </c>
      <c r="H36" s="1738">
        <v>27448</v>
      </c>
      <c r="I36" s="1737">
        <f t="shared" si="28"/>
        <v>4.5080718854705992</v>
      </c>
      <c r="J36" s="1738">
        <v>251962</v>
      </c>
      <c r="K36" s="1737">
        <f t="shared" si="29"/>
        <v>2.8198096730489786</v>
      </c>
      <c r="L36" s="1739">
        <f t="shared" si="22"/>
        <v>1541131</v>
      </c>
      <c r="M36" s="1737">
        <f t="shared" si="30"/>
        <v>1.6811928875400062</v>
      </c>
      <c r="N36" s="1740">
        <f t="shared" si="23"/>
        <v>1061734</v>
      </c>
      <c r="O36" s="1737">
        <f t="shared" si="31"/>
        <v>2.4487724295512381</v>
      </c>
      <c r="P36" s="1741">
        <f t="shared" si="24"/>
        <v>479397</v>
      </c>
      <c r="Q36" s="2425">
        <f t="shared" si="32"/>
        <v>2.148994145556582E-2</v>
      </c>
    </row>
    <row r="37" spans="1:17" s="619" customFormat="1" ht="19.2" customHeight="1">
      <c r="A37" s="1434">
        <v>4</v>
      </c>
      <c r="B37" s="1833">
        <v>809037</v>
      </c>
      <c r="C37" s="2103">
        <f t="shared" si="25"/>
        <v>33.13010939536354</v>
      </c>
      <c r="D37" s="1834">
        <v>120866</v>
      </c>
      <c r="E37" s="2103">
        <f t="shared" si="26"/>
        <v>-0.37011086840044172</v>
      </c>
      <c r="F37" s="1834">
        <v>305344</v>
      </c>
      <c r="G37" s="2103">
        <f t="shared" si="27"/>
        <v>0.3935596931746721</v>
      </c>
      <c r="H37" s="1834">
        <v>27170</v>
      </c>
      <c r="I37" s="2103">
        <f t="shared" si="28"/>
        <v>12.20317984720214</v>
      </c>
      <c r="J37" s="1834">
        <v>255015</v>
      </c>
      <c r="K37" s="2103">
        <f t="shared" si="29"/>
        <v>28.20944672079635</v>
      </c>
      <c r="L37" s="2096">
        <f t="shared" si="22"/>
        <v>1517432</v>
      </c>
      <c r="M37" s="2103">
        <f t="shared" si="30"/>
        <v>20.787145602195679</v>
      </c>
      <c r="N37" s="2104">
        <f t="shared" si="23"/>
        <v>1064052</v>
      </c>
      <c r="O37" s="2103">
        <f t="shared" si="31"/>
        <v>31.916703136215929</v>
      </c>
      <c r="P37" s="2105">
        <f t="shared" si="24"/>
        <v>453380</v>
      </c>
      <c r="Q37" s="1722">
        <f t="shared" si="32"/>
        <v>0.8234799645078672</v>
      </c>
    </row>
    <row r="38" spans="1:17" s="619" customFormat="1" ht="19.2" customHeight="1">
      <c r="A38" s="1007">
        <v>5</v>
      </c>
      <c r="B38" s="1859">
        <v>1049191</v>
      </c>
      <c r="C38" s="1737">
        <f t="shared" si="25"/>
        <v>88.653878657762533</v>
      </c>
      <c r="D38" s="1738">
        <v>114597</v>
      </c>
      <c r="E38" s="1737">
        <f t="shared" si="26"/>
        <v>4.4287706060854637</v>
      </c>
      <c r="F38" s="1738">
        <v>285421</v>
      </c>
      <c r="G38" s="1737">
        <f t="shared" si="27"/>
        <v>4.0573549356160532</v>
      </c>
      <c r="H38" s="1738">
        <v>27841</v>
      </c>
      <c r="I38" s="1737">
        <f t="shared" si="28"/>
        <v>32.62039727528223</v>
      </c>
      <c r="J38" s="1738">
        <v>329606</v>
      </c>
      <c r="K38" s="1737">
        <f t="shared" si="29"/>
        <v>72.182752784336685</v>
      </c>
      <c r="L38" s="1739">
        <f t="shared" si="22"/>
        <v>1806656</v>
      </c>
      <c r="M38" s="1737">
        <f t="shared" si="30"/>
        <v>56.746683139625674</v>
      </c>
      <c r="N38" s="1740">
        <f t="shared" si="23"/>
        <v>1378797</v>
      </c>
      <c r="O38" s="1737">
        <f t="shared" si="31"/>
        <v>84.436189594608706</v>
      </c>
      <c r="P38" s="1741">
        <f t="shared" si="24"/>
        <v>427859</v>
      </c>
      <c r="Q38" s="2425">
        <f t="shared" si="32"/>
        <v>5.6384591454291311</v>
      </c>
    </row>
    <row r="39" spans="1:17" s="619" customFormat="1" ht="19.2" customHeight="1">
      <c r="A39" s="1007">
        <v>6</v>
      </c>
      <c r="B39" s="1859">
        <v>741580</v>
      </c>
      <c r="C39" s="1737">
        <f t="shared" si="25"/>
        <v>39.829469817817056</v>
      </c>
      <c r="D39" s="1738">
        <v>120778</v>
      </c>
      <c r="E39" s="1737">
        <f t="shared" si="26"/>
        <v>1.5871680783238418</v>
      </c>
      <c r="F39" s="1738">
        <v>306526</v>
      </c>
      <c r="G39" s="1737">
        <f t="shared" si="27"/>
        <v>3.0807257074638938</v>
      </c>
      <c r="H39" s="1738">
        <v>29456</v>
      </c>
      <c r="I39" s="1737">
        <f t="shared" si="28"/>
        <v>20.582937612575726</v>
      </c>
      <c r="J39" s="1738">
        <v>237543</v>
      </c>
      <c r="K39" s="1737">
        <f t="shared" si="29"/>
        <v>35.710164136725389</v>
      </c>
      <c r="L39" s="1739">
        <f t="shared" si="22"/>
        <v>1435883</v>
      </c>
      <c r="M39" s="1737">
        <f t="shared" si="30"/>
        <v>25.287875839719675</v>
      </c>
      <c r="N39" s="1740">
        <f t="shared" si="23"/>
        <v>979123</v>
      </c>
      <c r="O39" s="1737">
        <f t="shared" si="31"/>
        <v>38.807286254417804</v>
      </c>
      <c r="P39" s="1741">
        <f t="shared" si="24"/>
        <v>456760</v>
      </c>
      <c r="Q39" s="2425">
        <f t="shared" si="32"/>
        <v>3.6479654355501934</v>
      </c>
    </row>
    <row r="40" spans="1:17" s="619" customFormat="1" ht="19.2" customHeight="1">
      <c r="A40" s="1434">
        <v>7</v>
      </c>
      <c r="B40" s="1833">
        <v>870229</v>
      </c>
      <c r="C40" s="2103">
        <f t="shared" si="25"/>
        <v>11.808208160365297</v>
      </c>
      <c r="D40" s="1834">
        <v>122203</v>
      </c>
      <c r="E40" s="2103">
        <f t="shared" si="26"/>
        <v>-0.45535263355109823</v>
      </c>
      <c r="F40" s="1834">
        <v>301476</v>
      </c>
      <c r="G40" s="2103">
        <f t="shared" si="27"/>
        <v>1.0613120579263224</v>
      </c>
      <c r="H40" s="1834">
        <v>28091</v>
      </c>
      <c r="I40" s="2103">
        <f t="shared" si="28"/>
        <v>12.413461923246238</v>
      </c>
      <c r="J40" s="1834">
        <v>263627</v>
      </c>
      <c r="K40" s="2103">
        <f t="shared" si="29"/>
        <v>9.9224450652545482</v>
      </c>
      <c r="L40" s="2096">
        <f t="shared" si="22"/>
        <v>1585626</v>
      </c>
      <c r="M40" s="2103">
        <f t="shared" si="30"/>
        <v>8.2919573231781776</v>
      </c>
      <c r="N40" s="2104">
        <f t="shared" si="23"/>
        <v>1133856</v>
      </c>
      <c r="O40" s="2103">
        <f t="shared" si="31"/>
        <v>11.364009142044473</v>
      </c>
      <c r="P40" s="2105">
        <f t="shared" si="24"/>
        <v>451770</v>
      </c>
      <c r="Q40" s="1722">
        <f t="shared" si="32"/>
        <v>1.2798697935932468</v>
      </c>
    </row>
    <row r="41" spans="1:17" s="619" customFormat="1" ht="19.2" customHeight="1">
      <c r="A41" s="1007">
        <v>8</v>
      </c>
      <c r="B41" s="1859">
        <v>1166781</v>
      </c>
      <c r="C41" s="1737">
        <f t="shared" si="25"/>
        <v>49.521556546287982</v>
      </c>
      <c r="D41" s="1738">
        <v>122018</v>
      </c>
      <c r="E41" s="1737">
        <f t="shared" si="26"/>
        <v>6.059262736099158</v>
      </c>
      <c r="F41" s="1738">
        <v>290824</v>
      </c>
      <c r="G41" s="1737">
        <f t="shared" si="27"/>
        <v>3.0578146317262966</v>
      </c>
      <c r="H41" s="1738">
        <v>26657</v>
      </c>
      <c r="I41" s="1737">
        <f t="shared" si="28"/>
        <v>15.024811218985977</v>
      </c>
      <c r="J41" s="1738">
        <v>325025</v>
      </c>
      <c r="K41" s="1737">
        <f t="shared" si="29"/>
        <v>42.802223149755058</v>
      </c>
      <c r="L41" s="1739">
        <f t="shared" si="22"/>
        <v>1931305</v>
      </c>
      <c r="M41" s="1737">
        <f t="shared" si="30"/>
        <v>35.210887973312133</v>
      </c>
      <c r="N41" s="1740">
        <f t="shared" si="23"/>
        <v>1491806</v>
      </c>
      <c r="O41" s="1737">
        <f t="shared" si="31"/>
        <v>48.004262124633421</v>
      </c>
      <c r="P41" s="1741">
        <f t="shared" si="24"/>
        <v>439499</v>
      </c>
      <c r="Q41" s="2425">
        <f t="shared" si="32"/>
        <v>4.53882692659906</v>
      </c>
    </row>
    <row r="42" spans="1:17" s="619" customFormat="1" ht="19.2" customHeight="1">
      <c r="A42" s="1007">
        <v>9</v>
      </c>
      <c r="B42" s="1859">
        <v>817578</v>
      </c>
      <c r="C42" s="1737">
        <f t="shared" si="25"/>
        <v>35.514508199710271</v>
      </c>
      <c r="D42" s="1738">
        <v>118675</v>
      </c>
      <c r="E42" s="1737">
        <f t="shared" si="26"/>
        <v>-0.14472388869722908</v>
      </c>
      <c r="F42" s="1738">
        <v>293030</v>
      </c>
      <c r="G42" s="1737">
        <f t="shared" si="27"/>
        <v>0.33865107981414511</v>
      </c>
      <c r="H42" s="1738">
        <v>27820</v>
      </c>
      <c r="I42" s="1737">
        <f t="shared" si="28"/>
        <v>11.27109831213502</v>
      </c>
      <c r="J42" s="1738">
        <v>256861</v>
      </c>
      <c r="K42" s="1737">
        <f t="shared" si="29"/>
        <v>26.859973527726734</v>
      </c>
      <c r="L42" s="1739">
        <f t="shared" si="22"/>
        <v>1513964</v>
      </c>
      <c r="M42" s="1737">
        <f t="shared" si="30"/>
        <v>21.928677275948715</v>
      </c>
      <c r="N42" s="1740">
        <f t="shared" si="23"/>
        <v>1074439</v>
      </c>
      <c r="O42" s="1737">
        <f t="shared" si="31"/>
        <v>33.339827994886996</v>
      </c>
      <c r="P42" s="1741">
        <f t="shared" si="24"/>
        <v>439525</v>
      </c>
      <c r="Q42" s="2425">
        <f t="shared" si="32"/>
        <v>0.8339259905021823</v>
      </c>
    </row>
    <row r="43" spans="1:17" s="619" customFormat="1" ht="19.2" customHeight="1">
      <c r="A43" s="1434">
        <v>10</v>
      </c>
      <c r="B43" s="1833">
        <v>951825</v>
      </c>
      <c r="C43" s="2103">
        <f t="shared" si="25"/>
        <v>20.822480159636857</v>
      </c>
      <c r="D43" s="1834">
        <v>124713</v>
      </c>
      <c r="E43" s="2103">
        <f t="shared" si="26"/>
        <v>-0.20325365896596281</v>
      </c>
      <c r="F43" s="1834">
        <v>300649</v>
      </c>
      <c r="G43" s="2103">
        <f t="shared" si="27"/>
        <v>-0.55996189745387559</v>
      </c>
      <c r="H43" s="1834">
        <v>30446</v>
      </c>
      <c r="I43" s="2103">
        <f t="shared" si="28"/>
        <v>4.7586278085538281</v>
      </c>
      <c r="J43" s="1834">
        <v>310597</v>
      </c>
      <c r="K43" s="2103">
        <f t="shared" si="29"/>
        <v>22.293838787916975</v>
      </c>
      <c r="L43" s="2096">
        <f t="shared" si="22"/>
        <v>1718230</v>
      </c>
      <c r="M43" s="2103">
        <f t="shared" si="30"/>
        <v>14.691189584924192</v>
      </c>
      <c r="N43" s="2104">
        <v>1262422</v>
      </c>
      <c r="O43" s="2103">
        <f t="shared" si="31"/>
        <v>21.181188829715758</v>
      </c>
      <c r="P43" s="2105">
        <f t="shared" si="24"/>
        <v>455808</v>
      </c>
      <c r="Q43" s="1722">
        <f t="shared" si="32"/>
        <v>-0.12358339249559647</v>
      </c>
    </row>
    <row r="44" spans="1:17" s="619" customFormat="1" ht="19.2" customHeight="1">
      <c r="A44" s="1007">
        <v>11</v>
      </c>
      <c r="B44" s="1859">
        <v>904742</v>
      </c>
      <c r="C44" s="1737">
        <f t="shared" si="25"/>
        <v>5.1378861142390431</v>
      </c>
      <c r="D44" s="1738">
        <v>124223</v>
      </c>
      <c r="E44" s="1737">
        <f t="shared" si="26"/>
        <v>0.21135679770249993</v>
      </c>
      <c r="F44" s="1738">
        <v>303947</v>
      </c>
      <c r="G44" s="1737">
        <f t="shared" si="27"/>
        <v>0.17104551985973604</v>
      </c>
      <c r="H44" s="1738">
        <v>31744</v>
      </c>
      <c r="I44" s="1737">
        <f t="shared" si="28"/>
        <v>2.7746301032796961</v>
      </c>
      <c r="J44" s="1738">
        <v>284514</v>
      </c>
      <c r="K44" s="1737">
        <f t="shared" si="29"/>
        <v>7.4043035107587807</v>
      </c>
      <c r="L44" s="1739">
        <f t="shared" si="22"/>
        <v>1649170</v>
      </c>
      <c r="M44" s="1737">
        <f t="shared" si="30"/>
        <v>4.1336612563577235</v>
      </c>
      <c r="N44" s="1740">
        <f t="shared" si="23"/>
        <v>1189256</v>
      </c>
      <c r="O44" s="1737">
        <f t="shared" si="31"/>
        <v>5.6713484369071754</v>
      </c>
      <c r="P44" s="1741">
        <f t="shared" si="24"/>
        <v>459914</v>
      </c>
      <c r="Q44" s="2425">
        <f t="shared" si="32"/>
        <v>0.35742652899126703</v>
      </c>
    </row>
    <row r="45" spans="1:17" s="619" customFormat="1" ht="19.2" customHeight="1">
      <c r="A45" s="1007">
        <v>12</v>
      </c>
      <c r="B45" s="1859">
        <v>911444</v>
      </c>
      <c r="C45" s="1737">
        <f t="shared" si="25"/>
        <v>1.643457673465254</v>
      </c>
      <c r="D45" s="1738">
        <v>125605</v>
      </c>
      <c r="E45" s="1737">
        <f t="shared" si="26"/>
        <v>0.12355520127540487</v>
      </c>
      <c r="F45" s="1738">
        <v>315847</v>
      </c>
      <c r="G45" s="1737">
        <f t="shared" si="27"/>
        <v>-1.0839064476931393</v>
      </c>
      <c r="H45" s="1738">
        <v>29936</v>
      </c>
      <c r="I45" s="1737">
        <f t="shared" si="28"/>
        <v>0.13044787102385325</v>
      </c>
      <c r="J45" s="1738">
        <v>270304</v>
      </c>
      <c r="K45" s="1737">
        <f t="shared" si="29"/>
        <v>4.5428878626845748</v>
      </c>
      <c r="L45" s="1739">
        <f t="shared" si="22"/>
        <v>1653136</v>
      </c>
      <c r="M45" s="1737">
        <f t="shared" si="30"/>
        <v>1.4243643859821242</v>
      </c>
      <c r="N45" s="1740">
        <f t="shared" si="23"/>
        <v>1181748</v>
      </c>
      <c r="O45" s="1737">
        <f t="shared" si="31"/>
        <v>2.2923744768516219</v>
      </c>
      <c r="P45" s="1741">
        <f t="shared" si="24"/>
        <v>471388</v>
      </c>
      <c r="Q45" s="2425">
        <f t="shared" si="32"/>
        <v>-0.68828938913526594</v>
      </c>
    </row>
    <row r="46" spans="1:17" s="619" customFormat="1" ht="19.2" customHeight="1">
      <c r="A46" s="1434" t="s">
        <v>457</v>
      </c>
      <c r="B46" s="1833">
        <v>884401</v>
      </c>
      <c r="C46" s="2103">
        <f t="shared" si="25"/>
        <v>14.934592362134524</v>
      </c>
      <c r="D46" s="1834">
        <v>109772</v>
      </c>
      <c r="E46" s="2103">
        <f t="shared" si="26"/>
        <v>-0.83471850834718753</v>
      </c>
      <c r="F46" s="1834">
        <v>271753</v>
      </c>
      <c r="G46" s="2103">
        <f t="shared" si="27"/>
        <v>-2.5048881554164404</v>
      </c>
      <c r="H46" s="1834">
        <v>23316</v>
      </c>
      <c r="I46" s="2103">
        <f t="shared" si="28"/>
        <v>-2.3168126021198998</v>
      </c>
      <c r="J46" s="1834">
        <v>262352</v>
      </c>
      <c r="K46" s="2103">
        <f t="shared" si="29"/>
        <v>15.376868510512921</v>
      </c>
      <c r="L46" s="2096">
        <f t="shared" si="22"/>
        <v>1551594</v>
      </c>
      <c r="M46" s="2103">
        <f t="shared" si="30"/>
        <v>10.028939793741042</v>
      </c>
      <c r="N46" s="2104">
        <f t="shared" si="23"/>
        <v>1146753</v>
      </c>
      <c r="O46" s="2103">
        <f t="shared" si="31"/>
        <v>15.03547607559268</v>
      </c>
      <c r="P46" s="2105">
        <f t="shared" si="24"/>
        <v>404841</v>
      </c>
      <c r="Q46" s="1722">
        <f t="shared" si="32"/>
        <v>-2.0466973142995393</v>
      </c>
    </row>
    <row r="47" spans="1:17" s="619" customFormat="1" ht="19.2" customHeight="1">
      <c r="A47" s="1007">
        <v>2</v>
      </c>
      <c r="B47" s="1859">
        <v>757799</v>
      </c>
      <c r="C47" s="1737">
        <f t="shared" si="25"/>
        <v>48.326286944607567</v>
      </c>
      <c r="D47" s="1738">
        <v>112236</v>
      </c>
      <c r="E47" s="1737">
        <f t="shared" si="26"/>
        <v>3.058629080391162</v>
      </c>
      <c r="F47" s="1738">
        <v>277590</v>
      </c>
      <c r="G47" s="1737">
        <f t="shared" si="27"/>
        <v>1.0395509838607486</v>
      </c>
      <c r="H47" s="1738">
        <v>25417</v>
      </c>
      <c r="I47" s="1737">
        <f t="shared" si="28"/>
        <v>11.307203853733295</v>
      </c>
      <c r="J47" s="1738">
        <v>238641</v>
      </c>
      <c r="K47" s="1737">
        <f t="shared" si="29"/>
        <v>42.851755409894942</v>
      </c>
      <c r="L47" s="1739">
        <f t="shared" si="22"/>
        <v>1411683</v>
      </c>
      <c r="M47" s="1737">
        <f t="shared" si="30"/>
        <v>30.177540438332073</v>
      </c>
      <c r="N47" s="1740">
        <f t="shared" si="23"/>
        <v>996440</v>
      </c>
      <c r="O47" s="1737">
        <f t="shared" si="31"/>
        <v>46.977306753398082</v>
      </c>
      <c r="P47" s="1741">
        <f t="shared" si="24"/>
        <v>415243</v>
      </c>
      <c r="Q47" s="2425">
        <f t="shared" si="32"/>
        <v>2.1573335563898288</v>
      </c>
    </row>
    <row r="48" spans="1:17" s="619" customFormat="1" ht="19.2" customHeight="1">
      <c r="A48" s="1007">
        <v>3</v>
      </c>
      <c r="B48" s="1859">
        <v>1027896</v>
      </c>
      <c r="C48" s="2524">
        <f t="shared" si="25"/>
        <v>26.936471006653729</v>
      </c>
      <c r="D48" s="2525">
        <v>134756</v>
      </c>
      <c r="E48" s="2524">
        <f t="shared" si="26"/>
        <v>3.29454690398443</v>
      </c>
      <c r="F48" s="2525">
        <v>322224</v>
      </c>
      <c r="G48" s="2524">
        <f t="shared" si="27"/>
        <v>0.22800016174635562</v>
      </c>
      <c r="H48" s="2525">
        <v>30793</v>
      </c>
      <c r="I48" s="2524">
        <f t="shared" si="28"/>
        <v>12.186680268143402</v>
      </c>
      <c r="J48" s="2525">
        <v>315047</v>
      </c>
      <c r="K48" s="2524">
        <f t="shared" si="29"/>
        <v>25.037505655614734</v>
      </c>
      <c r="L48" s="2526">
        <f t="shared" si="22"/>
        <v>1830716</v>
      </c>
      <c r="M48" s="2524">
        <f t="shared" si="30"/>
        <v>18.790420801346542</v>
      </c>
      <c r="N48" s="2527">
        <f t="shared" si="23"/>
        <v>1342943</v>
      </c>
      <c r="O48" s="2524">
        <f t="shared" si="31"/>
        <v>26.485824132974933</v>
      </c>
      <c r="P48" s="2528">
        <f t="shared" si="24"/>
        <v>487773</v>
      </c>
      <c r="Q48" s="2529">
        <f t="shared" si="32"/>
        <v>1.7471949136102172</v>
      </c>
    </row>
    <row r="49" spans="1:17" s="619" customFormat="1" ht="19.2" customHeight="1">
      <c r="A49" s="1434">
        <v>4</v>
      </c>
      <c r="B49" s="1833">
        <v>917829</v>
      </c>
      <c r="C49" s="2103">
        <f t="shared" si="25"/>
        <v>13.447098216768815</v>
      </c>
      <c r="D49" s="1834">
        <v>119943</v>
      </c>
      <c r="E49" s="2103">
        <f t="shared" si="26"/>
        <v>-0.76365561861896358</v>
      </c>
      <c r="F49" s="1834">
        <v>297968</v>
      </c>
      <c r="G49" s="2103">
        <f t="shared" si="27"/>
        <v>-2.4156361349821798</v>
      </c>
      <c r="H49" s="1834">
        <v>28280</v>
      </c>
      <c r="I49" s="2103">
        <f t="shared" si="28"/>
        <v>4.0853882959146048</v>
      </c>
      <c r="J49" s="1834">
        <v>291906</v>
      </c>
      <c r="K49" s="2103">
        <f t="shared" si="29"/>
        <v>14.466207870125292</v>
      </c>
      <c r="L49" s="2096">
        <v>1655926</v>
      </c>
      <c r="M49" s="2103">
        <f t="shared" si="30"/>
        <v>9.1268669699861249</v>
      </c>
      <c r="N49" s="2104">
        <v>1209735</v>
      </c>
      <c r="O49" s="2103">
        <f t="shared" si="31"/>
        <v>13.691342152451202</v>
      </c>
      <c r="P49" s="2105">
        <v>446191</v>
      </c>
      <c r="Q49" s="1722">
        <f t="shared" si="32"/>
        <v>-1.585645595306362</v>
      </c>
    </row>
    <row r="50" spans="1:17" s="619" customFormat="1" ht="19.2" customHeight="1">
      <c r="A50" s="1007">
        <v>5</v>
      </c>
      <c r="B50" s="2544">
        <v>1168694</v>
      </c>
      <c r="C50" s="2524">
        <f t="shared" si="25"/>
        <v>11.390013829703083</v>
      </c>
      <c r="D50" s="2525">
        <v>118717</v>
      </c>
      <c r="E50" s="2524">
        <f t="shared" si="26"/>
        <v>3.5952075534263495</v>
      </c>
      <c r="F50" s="2525">
        <v>286477</v>
      </c>
      <c r="G50" s="2524">
        <f t="shared" si="27"/>
        <v>0.36997978424853084</v>
      </c>
      <c r="H50" s="2525">
        <v>29943</v>
      </c>
      <c r="I50" s="2524">
        <f t="shared" si="28"/>
        <v>7.5500161632125362</v>
      </c>
      <c r="J50" s="2525">
        <v>362047</v>
      </c>
      <c r="K50" s="2524">
        <f t="shared" si="29"/>
        <v>9.8423572386425064</v>
      </c>
      <c r="L50" s="2526">
        <v>1965878</v>
      </c>
      <c r="M50" s="2524">
        <f t="shared" si="30"/>
        <v>8.8130778631903439</v>
      </c>
      <c r="N50" s="2527">
        <v>1530741</v>
      </c>
      <c r="O50" s="2524">
        <f t="shared" si="31"/>
        <v>11.020041383902047</v>
      </c>
      <c r="P50" s="2528">
        <v>435137</v>
      </c>
      <c r="Q50" s="2529">
        <f t="shared" si="32"/>
        <v>1.7010276750050846</v>
      </c>
    </row>
    <row r="51" spans="1:17" s="619" customFormat="1" ht="19.2" customHeight="1">
      <c r="A51" s="1007">
        <v>6</v>
      </c>
      <c r="B51" s="1859">
        <v>800120</v>
      </c>
      <c r="C51" s="3004">
        <f t="shared" si="25"/>
        <v>7.8939561476846665</v>
      </c>
      <c r="D51" s="3005">
        <v>120291</v>
      </c>
      <c r="E51" s="3004">
        <f t="shared" si="26"/>
        <v>-0.40321912931162718</v>
      </c>
      <c r="F51" s="3005">
        <v>299479</v>
      </c>
      <c r="G51" s="3004">
        <f t="shared" si="27"/>
        <v>-2.2989893190137223</v>
      </c>
      <c r="H51" s="3005">
        <v>31227</v>
      </c>
      <c r="I51" s="3004">
        <f t="shared" si="28"/>
        <v>6.0123574144486769</v>
      </c>
      <c r="J51" s="3005">
        <v>258121</v>
      </c>
      <c r="K51" s="3004">
        <f t="shared" si="29"/>
        <v>8.6628526203676781</v>
      </c>
      <c r="L51" s="3006">
        <v>1509238</v>
      </c>
      <c r="M51" s="3004">
        <f t="shared" si="30"/>
        <v>5.1087031464262855</v>
      </c>
      <c r="N51" s="3007">
        <v>1058241</v>
      </c>
      <c r="O51" s="3004">
        <f t="shared" si="31"/>
        <v>8.0804965259727357</v>
      </c>
      <c r="P51" s="3008">
        <v>450997</v>
      </c>
      <c r="Q51" s="2529">
        <f t="shared" si="32"/>
        <v>-1.2617129345827149</v>
      </c>
    </row>
    <row r="52" spans="1:17" s="619" customFormat="1" ht="19.2" customHeight="1">
      <c r="A52" s="1434">
        <v>7</v>
      </c>
      <c r="B52" s="1833">
        <v>962521</v>
      </c>
      <c r="C52" s="3009">
        <f t="shared" si="25"/>
        <v>10.605484303556878</v>
      </c>
      <c r="D52" s="3010">
        <v>122152</v>
      </c>
      <c r="E52" s="3009">
        <f t="shared" si="26"/>
        <v>-4.1733836321533602E-2</v>
      </c>
      <c r="F52" s="3010">
        <v>296634</v>
      </c>
      <c r="G52" s="3009">
        <f t="shared" si="27"/>
        <v>-1.6060979978505752</v>
      </c>
      <c r="H52" s="3010">
        <v>27698</v>
      </c>
      <c r="I52" s="3009">
        <f t="shared" si="28"/>
        <v>-1.3990245986258976</v>
      </c>
      <c r="J52" s="3010">
        <v>299906</v>
      </c>
      <c r="K52" s="3009">
        <f t="shared" si="29"/>
        <v>13.76148877011838</v>
      </c>
      <c r="L52" s="3011">
        <v>1708911</v>
      </c>
      <c r="M52" s="3009">
        <f t="shared" si="30"/>
        <v>7.7751626171619348</v>
      </c>
      <c r="N52" s="3012">
        <v>1262427</v>
      </c>
      <c r="O52" s="3009">
        <f t="shared" si="31"/>
        <v>11.33927059520785</v>
      </c>
      <c r="P52" s="3013">
        <v>446484</v>
      </c>
      <c r="Q52" s="1722">
        <f t="shared" si="32"/>
        <v>-1.1700644133076588</v>
      </c>
    </row>
    <row r="53" spans="1:17" s="619" customFormat="1" ht="19.2" customHeight="1">
      <c r="A53" s="1007">
        <v>8</v>
      </c>
      <c r="B53" s="1859">
        <v>1319555</v>
      </c>
      <c r="C53" s="3004">
        <f t="shared" si="25"/>
        <v>13.093631109865523</v>
      </c>
      <c r="D53" s="3005">
        <v>120202</v>
      </c>
      <c r="E53" s="3004">
        <f t="shared" si="26"/>
        <v>-1.488305004179713</v>
      </c>
      <c r="F53" s="3005">
        <v>287351</v>
      </c>
      <c r="G53" s="3004">
        <f t="shared" si="27"/>
        <v>-1.1941930514675514</v>
      </c>
      <c r="H53" s="3005">
        <v>27081</v>
      </c>
      <c r="I53" s="3004">
        <f t="shared" si="28"/>
        <v>1.5905765840116937</v>
      </c>
      <c r="J53" s="3005">
        <v>356167</v>
      </c>
      <c r="K53" s="3004">
        <f t="shared" si="29"/>
        <v>9.5814168140912148</v>
      </c>
      <c r="L53" s="3006">
        <v>2110356</v>
      </c>
      <c r="M53" s="3004">
        <f t="shared" si="30"/>
        <v>9.270985162882095</v>
      </c>
      <c r="N53" s="3007">
        <v>1675722</v>
      </c>
      <c r="O53" s="3004">
        <f t="shared" si="31"/>
        <v>12.32841267564282</v>
      </c>
      <c r="P53" s="3008">
        <v>434634</v>
      </c>
      <c r="Q53" s="2529">
        <f t="shared" si="32"/>
        <v>-1.1069422228491943</v>
      </c>
    </row>
    <row r="54" spans="1:17" s="619" customFormat="1" ht="19.2" customHeight="1" thickBot="1">
      <c r="A54" s="2099">
        <v>9</v>
      </c>
      <c r="B54" s="2530">
        <v>948594</v>
      </c>
      <c r="C54" s="2531">
        <f t="shared" si="25"/>
        <v>16.024893037728518</v>
      </c>
      <c r="D54" s="2532">
        <v>120095</v>
      </c>
      <c r="E54" s="2531">
        <f t="shared" si="26"/>
        <v>1.1965451864335286</v>
      </c>
      <c r="F54" s="2532">
        <v>293002</v>
      </c>
      <c r="G54" s="2531">
        <f t="shared" si="27"/>
        <v>-9.5553356311617321E-3</v>
      </c>
      <c r="H54" s="2532">
        <v>29284</v>
      </c>
      <c r="I54" s="2531">
        <f t="shared" si="28"/>
        <v>5.2624011502516277</v>
      </c>
      <c r="J54" s="2532">
        <v>308383</v>
      </c>
      <c r="K54" s="2531">
        <f t="shared" si="29"/>
        <v>20.058319480185773</v>
      </c>
      <c r="L54" s="2533">
        <v>1699358</v>
      </c>
      <c r="M54" s="2531">
        <f t="shared" si="30"/>
        <v>12.245601612719991</v>
      </c>
      <c r="N54" s="2534">
        <v>1256977</v>
      </c>
      <c r="O54" s="2531">
        <f t="shared" si="31"/>
        <v>16.989145032896236</v>
      </c>
      <c r="P54" s="2535">
        <v>442381</v>
      </c>
      <c r="Q54" s="2106">
        <f t="shared" si="32"/>
        <v>0.6497923895113944</v>
      </c>
    </row>
    <row r="55" spans="1:17">
      <c r="B55" s="1010"/>
      <c r="C55" s="1010"/>
      <c r="D55" s="1010"/>
      <c r="E55" s="1010"/>
      <c r="F55" s="1010"/>
      <c r="G55" s="1010"/>
      <c r="H55" s="1010"/>
      <c r="I55" s="1010"/>
      <c r="J55" s="1010"/>
      <c r="K55" s="1010"/>
      <c r="L55" s="1010"/>
      <c r="M55" s="1010"/>
      <c r="N55" s="1011"/>
      <c r="O55" s="1011"/>
      <c r="P55" s="1011"/>
      <c r="Q55" s="1011"/>
    </row>
  </sheetData>
  <mergeCells count="17">
    <mergeCell ref="N4:N6"/>
    <mergeCell ref="O4:O6"/>
    <mergeCell ref="P4:P6"/>
    <mergeCell ref="Q4:Q6"/>
    <mergeCell ref="B5:B6"/>
    <mergeCell ref="C5:C6"/>
    <mergeCell ref="D5:D6"/>
    <mergeCell ref="K5:K6"/>
    <mergeCell ref="L5:L6"/>
    <mergeCell ref="M5:M6"/>
    <mergeCell ref="E5:E6"/>
    <mergeCell ref="F5:F6"/>
    <mergeCell ref="G5:G6"/>
    <mergeCell ref="H5:H6"/>
    <mergeCell ref="I5:I6"/>
    <mergeCell ref="J5:J6"/>
    <mergeCell ref="B4:M4"/>
  </mergeCells>
  <phoneticPr fontId="3"/>
  <printOptions horizontalCentered="1"/>
  <pageMargins left="0.70866141732283472" right="0.70866141732283472" top="0.74803149606299213" bottom="0.74803149606299213" header="0.31496062992125984" footer="0.31496062992125984"/>
  <pageSetup paperSize="9" scale="69" orientation="landscape" errors="dash" r:id="rId1"/>
  <headerFooter scaleWithDoc="0" alignWithMargins="0">
    <oddFooter>&amp;C２５－２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AD73"/>
  <sheetViews>
    <sheetView topLeftCell="A30" workbookViewId="0">
      <selection activeCell="G10" sqref="G10"/>
    </sheetView>
  </sheetViews>
  <sheetFormatPr defaultColWidth="13.21875" defaultRowHeight="14.4"/>
  <cols>
    <col min="1" max="1" width="13.6640625" style="651" customWidth="1"/>
    <col min="2" max="2" width="14.21875" style="650" customWidth="1"/>
    <col min="3" max="3" width="11.21875" style="650" customWidth="1"/>
    <col min="4" max="4" width="14.21875" style="650" customWidth="1"/>
    <col min="5" max="5" width="11" style="650" customWidth="1"/>
    <col min="6" max="6" width="14.21875" style="650" customWidth="1"/>
    <col min="7" max="7" width="11.21875" style="650" customWidth="1"/>
    <col min="8" max="8" width="14.21875" style="650" customWidth="1"/>
    <col min="9" max="9" width="11.21875" style="650" customWidth="1"/>
    <col min="10" max="10" width="14.21875" style="650" customWidth="1"/>
    <col min="11" max="11" width="11.21875" style="650" customWidth="1"/>
    <col min="12" max="12" width="11.88671875" style="650" customWidth="1"/>
    <col min="13" max="13" width="6.21875" style="650" bestFit="1" customWidth="1"/>
    <col min="14" max="14" width="11.21875" style="650" bestFit="1" customWidth="1"/>
    <col min="15" max="18" width="8.109375" style="650" bestFit="1" customWidth="1"/>
    <col min="19" max="19" width="10.88671875" style="650" customWidth="1"/>
    <col min="20" max="20" width="8.109375" style="650" bestFit="1" customWidth="1"/>
    <col min="21" max="23" width="7.109375" style="650" bestFit="1" customWidth="1"/>
    <col min="24" max="24" width="13.21875" style="650"/>
    <col min="25" max="25" width="14.21875" style="650" bestFit="1" customWidth="1"/>
    <col min="26" max="16384" width="13.21875" style="650"/>
  </cols>
  <sheetData>
    <row r="1" spans="1:30" s="1386" customFormat="1">
      <c r="A1" s="1385"/>
      <c r="J1" s="1387"/>
      <c r="K1" s="1388"/>
    </row>
    <row r="2" spans="1:30" s="1386" customFormat="1">
      <c r="A2" s="1390" t="s">
        <v>238</v>
      </c>
      <c r="J2" s="1387"/>
      <c r="K2" s="1388"/>
    </row>
    <row r="3" spans="1:30" s="1386" customFormat="1" ht="15" thickBot="1">
      <c r="A3" s="1418" t="s">
        <v>239</v>
      </c>
      <c r="J3" s="1387"/>
      <c r="K3" s="1389" t="s">
        <v>240</v>
      </c>
    </row>
    <row r="4" spans="1:30" s="655" customFormat="1" ht="13.2">
      <c r="A4" s="1195"/>
      <c r="B4" s="2923" t="s">
        <v>241</v>
      </c>
      <c r="C4" s="2923"/>
      <c r="D4" s="2921" t="s">
        <v>242</v>
      </c>
      <c r="E4" s="2924"/>
      <c r="F4" s="2921" t="s">
        <v>243</v>
      </c>
      <c r="G4" s="2925"/>
      <c r="H4" s="2921" t="s">
        <v>244</v>
      </c>
      <c r="I4" s="2925"/>
      <c r="J4" s="2921" t="s">
        <v>245</v>
      </c>
      <c r="K4" s="2922"/>
      <c r="L4" s="652"/>
      <c r="M4" s="652"/>
      <c r="N4" s="652"/>
      <c r="O4" s="652"/>
      <c r="P4" s="652"/>
      <c r="Q4" s="652"/>
      <c r="R4" s="652"/>
      <c r="S4" s="652"/>
      <c r="T4" s="653"/>
      <c r="U4" s="653"/>
      <c r="V4" s="654"/>
    </row>
    <row r="5" spans="1:30" s="655" customFormat="1" ht="13.8" thickBot="1">
      <c r="A5" s="1196"/>
      <c r="B5" s="1188" t="s">
        <v>246</v>
      </c>
      <c r="C5" s="1051" t="s">
        <v>332</v>
      </c>
      <c r="D5" s="1052" t="s">
        <v>246</v>
      </c>
      <c r="E5" s="1051" t="s">
        <v>332</v>
      </c>
      <c r="F5" s="1052" t="s">
        <v>247</v>
      </c>
      <c r="G5" s="1051" t="s">
        <v>332</v>
      </c>
      <c r="H5" s="1053" t="s">
        <v>246</v>
      </c>
      <c r="I5" s="1051" t="s">
        <v>332</v>
      </c>
      <c r="J5" s="1053" t="s">
        <v>246</v>
      </c>
      <c r="K5" s="1054" t="s">
        <v>332</v>
      </c>
      <c r="L5" s="653"/>
      <c r="M5" s="652"/>
      <c r="N5" s="652"/>
      <c r="O5" s="652"/>
      <c r="P5" s="652"/>
      <c r="Q5" s="652"/>
      <c r="R5" s="652"/>
      <c r="S5" s="652"/>
      <c r="T5" s="653"/>
      <c r="U5" s="653"/>
      <c r="V5" s="654"/>
    </row>
    <row r="6" spans="1:30" s="656" customFormat="1" ht="13.2" hidden="1">
      <c r="A6" s="1682" t="s">
        <v>434</v>
      </c>
      <c r="B6" s="1058">
        <f>SUM(B12:B23)</f>
        <v>7746854</v>
      </c>
      <c r="C6" s="1055">
        <v>-21.7</v>
      </c>
      <c r="D6" s="1056">
        <v>5186160</v>
      </c>
      <c r="E6" s="1057">
        <v>-25.2</v>
      </c>
      <c r="F6" s="1058">
        <f>SUM(F12:F23)</f>
        <v>1972580</v>
      </c>
      <c r="G6" s="1055">
        <v>-28.6</v>
      </c>
      <c r="H6" s="1058">
        <f>SUM(H12:H23)</f>
        <v>5447586</v>
      </c>
      <c r="I6" s="1055">
        <v>-23.4</v>
      </c>
      <c r="J6" s="1058">
        <f>SUM(J12:J23)</f>
        <v>3746981</v>
      </c>
      <c r="K6" s="1059">
        <v>-22</v>
      </c>
      <c r="L6" s="271"/>
      <c r="M6" s="652"/>
      <c r="N6" s="652"/>
      <c r="O6" s="652"/>
      <c r="P6" s="652"/>
      <c r="Q6" s="652"/>
      <c r="R6" s="652"/>
      <c r="S6" s="652"/>
      <c r="T6" s="653"/>
      <c r="U6" s="653"/>
      <c r="V6" s="654"/>
      <c r="W6" s="655"/>
      <c r="X6" s="655"/>
      <c r="Y6" s="655"/>
      <c r="Z6" s="655"/>
      <c r="AA6" s="655"/>
      <c r="AB6" s="655"/>
      <c r="AC6" s="655"/>
      <c r="AD6" s="655"/>
    </row>
    <row r="7" spans="1:30" s="656" customFormat="1" ht="15" hidden="1" customHeight="1">
      <c r="A7" s="2184" t="s">
        <v>440</v>
      </c>
      <c r="B7" s="2426">
        <f>SUM(B24:B35)</f>
        <v>7983286</v>
      </c>
      <c r="C7" s="2427">
        <f t="shared" ref="C7" si="0">(B7/B6-1)*100</f>
        <v>3.0519743885711437</v>
      </c>
      <c r="D7" s="2428">
        <f>SUM(D24:D35)</f>
        <v>5525391</v>
      </c>
      <c r="E7" s="2429">
        <f t="shared" ref="E7" si="1">(D7/D6-1)*100</f>
        <v>6.5410824193623096</v>
      </c>
      <c r="F7" s="2426">
        <f>SUM(F24:F35)</f>
        <v>2073516</v>
      </c>
      <c r="G7" s="2427">
        <f t="shared" ref="G7" si="2">(F7/F6-1)*100</f>
        <v>5.1169534315465004</v>
      </c>
      <c r="H7" s="2426">
        <f>SUM(H24:H35)</f>
        <v>5579200</v>
      </c>
      <c r="I7" s="2427">
        <f t="shared" ref="I7" si="3">(H7/H6-1)*100</f>
        <v>2.416005915280639</v>
      </c>
      <c r="J7" s="2426">
        <f>SUM(J24:J35)</f>
        <v>3861016</v>
      </c>
      <c r="K7" s="2430">
        <f t="shared" ref="K7" si="4">(J7/J6-1)*100</f>
        <v>3.0433834599107978</v>
      </c>
      <c r="L7" s="271"/>
      <c r="M7" s="652"/>
      <c r="N7" s="652"/>
      <c r="O7" s="652"/>
      <c r="P7" s="652"/>
      <c r="Q7" s="652"/>
      <c r="R7" s="652"/>
      <c r="S7" s="652"/>
      <c r="T7" s="653"/>
      <c r="U7" s="653"/>
      <c r="V7" s="654"/>
      <c r="W7" s="655"/>
      <c r="X7" s="655"/>
      <c r="Y7" s="655"/>
      <c r="Z7" s="655"/>
      <c r="AA7" s="655"/>
      <c r="AB7" s="655"/>
      <c r="AC7" s="655"/>
      <c r="AD7" s="655"/>
    </row>
    <row r="8" spans="1:30" s="656" customFormat="1" ht="15" hidden="1" customHeight="1" thickBot="1">
      <c r="A8" s="1906" t="s">
        <v>454</v>
      </c>
      <c r="B8" s="1974">
        <f>SUM(B36:B47)</f>
        <v>9150656</v>
      </c>
      <c r="C8" s="1975">
        <f t="shared" ref="C8" si="5">(B8/B7-1)*100</f>
        <v>14.622675424630916</v>
      </c>
      <c r="D8" s="1976">
        <f>SUM(D36:D47)</f>
        <v>6591622</v>
      </c>
      <c r="E8" s="1977">
        <f t="shared" ref="E8" si="6">(D8/D7-1)*100</f>
        <v>19.296933013428365</v>
      </c>
      <c r="F8" s="1974">
        <f>SUM(F36:F47)</f>
        <v>2436792</v>
      </c>
      <c r="G8" s="1975">
        <f t="shared" ref="G8" si="7">(F8/F7-1)*100</f>
        <v>17.519806936623581</v>
      </c>
      <c r="H8" s="1974">
        <f>SUM(H36:H47)</f>
        <v>6388147</v>
      </c>
      <c r="I8" s="1975">
        <f t="shared" ref="I8" si="8">(H8/H7-1)*100</f>
        <v>14.4993368224835</v>
      </c>
      <c r="J8" s="1974">
        <f>SUM(J36:J47)</f>
        <v>4392071</v>
      </c>
      <c r="K8" s="1978">
        <f t="shared" ref="K8" si="9">(J8/J7-1)*100</f>
        <v>13.754281256539723</v>
      </c>
      <c r="L8" s="271"/>
      <c r="M8" s="652"/>
      <c r="N8" s="652"/>
      <c r="O8" s="652"/>
      <c r="P8" s="652"/>
      <c r="Q8" s="652"/>
      <c r="R8" s="652"/>
      <c r="S8" s="652"/>
      <c r="T8" s="653"/>
      <c r="U8" s="653"/>
      <c r="V8" s="654"/>
      <c r="W8" s="655"/>
      <c r="X8" s="655"/>
      <c r="Y8" s="655"/>
      <c r="Z8" s="655"/>
      <c r="AA8" s="655"/>
      <c r="AB8" s="655"/>
      <c r="AC8" s="655"/>
      <c r="AD8" s="655"/>
    </row>
    <row r="9" spans="1:30" s="656" customFormat="1" ht="13.8" hidden="1" thickTop="1">
      <c r="A9" s="1007" t="s">
        <v>323</v>
      </c>
      <c r="B9" s="1191">
        <v>822134</v>
      </c>
      <c r="C9" s="2292">
        <v>6.161256165904816</v>
      </c>
      <c r="D9" s="2293">
        <v>576639</v>
      </c>
      <c r="E9" s="2294">
        <v>10.702431026836701</v>
      </c>
      <c r="F9" s="1191">
        <v>221780</v>
      </c>
      <c r="G9" s="2292">
        <v>-6.8112105550653386</v>
      </c>
      <c r="H9" s="1191">
        <v>592929</v>
      </c>
      <c r="I9" s="2292">
        <v>2.4858827372711279</v>
      </c>
      <c r="J9" s="1191">
        <v>385771</v>
      </c>
      <c r="K9" s="1069">
        <v>4.7971812926500546</v>
      </c>
      <c r="L9" s="271"/>
      <c r="M9" s="652"/>
      <c r="N9" s="652"/>
      <c r="O9" s="652"/>
      <c r="P9" s="652"/>
      <c r="Q9" s="652"/>
      <c r="R9" s="652"/>
      <c r="S9" s="652"/>
      <c r="T9" s="653"/>
      <c r="U9" s="653"/>
      <c r="V9" s="654"/>
      <c r="W9" s="655"/>
      <c r="X9" s="655"/>
      <c r="Y9" s="655"/>
      <c r="Z9" s="655"/>
      <c r="AA9" s="655"/>
      <c r="AB9" s="655"/>
      <c r="AC9" s="655"/>
      <c r="AD9" s="655"/>
    </row>
    <row r="10" spans="1:30" s="656" customFormat="1" ht="13.2" hidden="1">
      <c r="A10" s="1007">
        <v>2</v>
      </c>
      <c r="B10" s="1189">
        <v>744742</v>
      </c>
      <c r="C10" s="1060">
        <v>8.2264620356820473</v>
      </c>
      <c r="D10" s="1061">
        <v>513261</v>
      </c>
      <c r="E10" s="1062">
        <v>11.551075496671469</v>
      </c>
      <c r="F10" s="1063">
        <v>196254</v>
      </c>
      <c r="G10" s="1060">
        <v>-4.7398540911275155</v>
      </c>
      <c r="H10" s="1063">
        <v>533592</v>
      </c>
      <c r="I10" s="1060">
        <v>2.9535930107817299</v>
      </c>
      <c r="J10" s="1063">
        <v>355131</v>
      </c>
      <c r="K10" s="1064">
        <v>4.2375269303245755</v>
      </c>
      <c r="L10" s="271"/>
      <c r="M10" s="652"/>
      <c r="N10" s="652"/>
      <c r="O10" s="652"/>
      <c r="P10" s="652"/>
      <c r="Q10" s="652"/>
      <c r="R10" s="652"/>
      <c r="S10" s="652"/>
      <c r="T10" s="653"/>
      <c r="U10" s="653"/>
      <c r="V10" s="654"/>
      <c r="W10" s="655"/>
      <c r="X10" s="655"/>
      <c r="Y10" s="655"/>
      <c r="Z10" s="655"/>
      <c r="AA10" s="655"/>
      <c r="AB10" s="655"/>
      <c r="AC10" s="655"/>
      <c r="AD10" s="655"/>
    </row>
    <row r="11" spans="1:30" s="656" customFormat="1" ht="13.2" hidden="1">
      <c r="A11" s="1007">
        <v>3</v>
      </c>
      <c r="B11" s="1189">
        <v>739477</v>
      </c>
      <c r="C11" s="1060">
        <v>-13.258338660770319</v>
      </c>
      <c r="D11" s="1061">
        <v>521540</v>
      </c>
      <c r="E11" s="1062">
        <v>-12.705081296050192</v>
      </c>
      <c r="F11" s="1063">
        <v>199870</v>
      </c>
      <c r="G11" s="1060">
        <v>-20.096426386928869</v>
      </c>
      <c r="H11" s="1063">
        <v>520469</v>
      </c>
      <c r="I11" s="1060">
        <v>-16.60807788195935</v>
      </c>
      <c r="J11" s="1063">
        <v>343036</v>
      </c>
      <c r="K11" s="1064">
        <v>-19.000337659945743</v>
      </c>
      <c r="L11" s="271"/>
      <c r="M11" s="652"/>
      <c r="N11" s="652"/>
      <c r="O11" s="652"/>
      <c r="P11" s="652"/>
      <c r="Q11" s="652"/>
      <c r="R11" s="652"/>
      <c r="S11" s="652"/>
      <c r="T11" s="653"/>
      <c r="U11" s="653"/>
      <c r="V11" s="654"/>
      <c r="W11" s="655"/>
      <c r="X11" s="655"/>
      <c r="Y11" s="655"/>
      <c r="Z11" s="655"/>
      <c r="AA11" s="655"/>
      <c r="AB11" s="655"/>
      <c r="AC11" s="655"/>
      <c r="AD11" s="655"/>
    </row>
    <row r="12" spans="1:30" s="656" customFormat="1" ht="13.2" hidden="1">
      <c r="A12" s="1006" t="s">
        <v>443</v>
      </c>
      <c r="B12" s="1058">
        <v>493764</v>
      </c>
      <c r="C12" s="1055">
        <v>-40.286399471753697</v>
      </c>
      <c r="D12" s="1056">
        <v>323399</v>
      </c>
      <c r="E12" s="1057">
        <v>-44.937616203442012</v>
      </c>
      <c r="F12" s="1058">
        <v>125918</v>
      </c>
      <c r="G12" s="1055">
        <v>-48.448560327851396</v>
      </c>
      <c r="H12" s="1058">
        <v>341676</v>
      </c>
      <c r="I12" s="1055">
        <v>-43.535454359164191</v>
      </c>
      <c r="J12" s="1058">
        <v>224813</v>
      </c>
      <c r="K12" s="1059">
        <v>-44.634703758613384</v>
      </c>
      <c r="L12" s="271"/>
      <c r="M12" s="652"/>
      <c r="N12" s="652"/>
      <c r="O12" s="652"/>
      <c r="P12" s="652"/>
      <c r="Q12" s="652"/>
      <c r="R12" s="652"/>
      <c r="S12" s="652"/>
      <c r="T12" s="653"/>
      <c r="U12" s="653"/>
      <c r="V12" s="654"/>
      <c r="W12" s="655"/>
      <c r="X12" s="655"/>
      <c r="Y12" s="655"/>
      <c r="Z12" s="655"/>
      <c r="AA12" s="655"/>
      <c r="AB12" s="655"/>
      <c r="AC12" s="655"/>
      <c r="AD12" s="655"/>
    </row>
    <row r="13" spans="1:30" s="656" customFormat="1" ht="13.2" hidden="1">
      <c r="A13" s="1007">
        <v>5</v>
      </c>
      <c r="B13" s="1189">
        <v>435939</v>
      </c>
      <c r="C13" s="1060">
        <v>-51.228792464017815</v>
      </c>
      <c r="D13" s="1061">
        <v>274800</v>
      </c>
      <c r="E13" s="1062">
        <v>-57.111419786805669</v>
      </c>
      <c r="F13" s="1063">
        <v>110280</v>
      </c>
      <c r="G13" s="1060">
        <v>-57.900362664630656</v>
      </c>
      <c r="H13" s="1063">
        <v>305437</v>
      </c>
      <c r="I13" s="1060">
        <v>-53.033970132362349</v>
      </c>
      <c r="J13" s="1063">
        <v>210661</v>
      </c>
      <c r="K13" s="1064">
        <v>-53.2823713086906</v>
      </c>
      <c r="L13" s="271"/>
      <c r="M13" s="652"/>
      <c r="N13" s="652"/>
      <c r="O13" s="652"/>
      <c r="P13" s="652"/>
      <c r="Q13" s="652"/>
      <c r="R13" s="652"/>
      <c r="S13" s="652"/>
      <c r="T13" s="653"/>
      <c r="U13" s="653"/>
      <c r="V13" s="654"/>
      <c r="W13" s="655"/>
      <c r="X13" s="655"/>
      <c r="Y13" s="655"/>
      <c r="Z13" s="655"/>
      <c r="AA13" s="655"/>
      <c r="AB13" s="655"/>
      <c r="AC13" s="655"/>
      <c r="AD13" s="655"/>
    </row>
    <row r="14" spans="1:30" s="656" customFormat="1" ht="13.2" hidden="1">
      <c r="A14" s="1007">
        <v>6</v>
      </c>
      <c r="B14" s="1189">
        <v>612550</v>
      </c>
      <c r="C14" s="1060">
        <v>-19.609695919786873</v>
      </c>
      <c r="D14" s="1061">
        <v>403002</v>
      </c>
      <c r="E14" s="1062">
        <v>-21.793804469956747</v>
      </c>
      <c r="F14" s="1063">
        <v>150003</v>
      </c>
      <c r="G14" s="1060">
        <v>-25.585998541514744</v>
      </c>
      <c r="H14" s="1063">
        <v>421408</v>
      </c>
      <c r="I14" s="1060">
        <v>-22.982251894794359</v>
      </c>
      <c r="J14" s="1063">
        <v>290392</v>
      </c>
      <c r="K14" s="1064">
        <v>-20.720956834866268</v>
      </c>
      <c r="L14" s="271"/>
      <c r="M14" s="652"/>
      <c r="N14" s="652"/>
      <c r="O14" s="652"/>
      <c r="P14" s="652"/>
      <c r="Q14" s="652"/>
      <c r="R14" s="652"/>
      <c r="S14" s="652"/>
      <c r="T14" s="653"/>
      <c r="U14" s="653"/>
      <c r="V14" s="654"/>
      <c r="W14" s="655"/>
      <c r="X14" s="655"/>
      <c r="Y14" s="655"/>
      <c r="Z14" s="655"/>
      <c r="AA14" s="655"/>
      <c r="AB14" s="655"/>
      <c r="AC14" s="655"/>
      <c r="AD14" s="655"/>
    </row>
    <row r="15" spans="1:30" s="656" customFormat="1" ht="13.2" hidden="1">
      <c r="A15" s="1006" t="s">
        <v>450</v>
      </c>
      <c r="B15" s="1058">
        <v>676784</v>
      </c>
      <c r="C15" s="1055">
        <v>-16.933232033993374</v>
      </c>
      <c r="D15" s="1056">
        <v>451553</v>
      </c>
      <c r="E15" s="1057">
        <v>-19.583808234791277</v>
      </c>
      <c r="F15" s="1058">
        <v>180013</v>
      </c>
      <c r="G15" s="1055">
        <v>-20.747996830148807</v>
      </c>
      <c r="H15" s="1058">
        <v>480995</v>
      </c>
      <c r="I15" s="1055">
        <v>-17.905913395811968</v>
      </c>
      <c r="J15" s="1058">
        <v>332708</v>
      </c>
      <c r="K15" s="1059">
        <v>-14.961942102922453</v>
      </c>
      <c r="L15" s="271"/>
      <c r="M15" s="652"/>
      <c r="N15" s="652"/>
      <c r="O15" s="652"/>
      <c r="P15" s="652"/>
      <c r="Q15" s="652"/>
      <c r="R15" s="652"/>
      <c r="S15" s="652"/>
      <c r="T15" s="653"/>
      <c r="U15" s="653"/>
      <c r="V15" s="654"/>
      <c r="W15" s="655"/>
      <c r="X15" s="655"/>
      <c r="Y15" s="655"/>
      <c r="Z15" s="655"/>
      <c r="AA15" s="655"/>
      <c r="AB15" s="655"/>
      <c r="AC15" s="655"/>
      <c r="AD15" s="655"/>
    </row>
    <row r="16" spans="1:30" s="656" customFormat="1" ht="13.2" hidden="1">
      <c r="A16" s="1007">
        <v>8</v>
      </c>
      <c r="B16" s="1189">
        <v>694653</v>
      </c>
      <c r="C16" s="1060">
        <v>-27.351230939781214</v>
      </c>
      <c r="D16" s="1061">
        <v>459214</v>
      </c>
      <c r="E16" s="1062">
        <v>-34.570919712189216</v>
      </c>
      <c r="F16" s="1063">
        <v>198293</v>
      </c>
      <c r="G16" s="1060">
        <v>-33.097044762120056</v>
      </c>
      <c r="H16" s="1063">
        <v>509031</v>
      </c>
      <c r="I16" s="1060">
        <v>-26.254431346187555</v>
      </c>
      <c r="J16" s="1063">
        <v>381008</v>
      </c>
      <c r="K16" s="1064">
        <v>-22.186095907197124</v>
      </c>
      <c r="L16" s="271"/>
      <c r="M16" s="652"/>
      <c r="N16" s="652"/>
      <c r="O16" s="652"/>
      <c r="P16" s="652"/>
      <c r="Q16" s="652"/>
      <c r="R16" s="652"/>
      <c r="S16" s="652"/>
      <c r="T16" s="653"/>
      <c r="U16" s="653"/>
      <c r="V16" s="654"/>
      <c r="W16" s="655"/>
      <c r="X16" s="655"/>
      <c r="Y16" s="655"/>
      <c r="Z16" s="655"/>
      <c r="AA16" s="655"/>
      <c r="AB16" s="655"/>
      <c r="AC16" s="655"/>
      <c r="AD16" s="655"/>
    </row>
    <row r="17" spans="1:30" s="656" customFormat="1" ht="13.2" hidden="1">
      <c r="A17" s="1007">
        <v>9</v>
      </c>
      <c r="B17" s="1189">
        <v>709552</v>
      </c>
      <c r="C17" s="1060">
        <v>-13.927133953287507</v>
      </c>
      <c r="D17" s="1061">
        <v>480960</v>
      </c>
      <c r="E17" s="1062">
        <v>-17.251458969912182</v>
      </c>
      <c r="F17" s="1063">
        <v>181355</v>
      </c>
      <c r="G17" s="1060">
        <v>-16.78405748555749</v>
      </c>
      <c r="H17" s="1063">
        <v>499906</v>
      </c>
      <c r="I17" s="1060">
        <v>-13.373039046646994</v>
      </c>
      <c r="J17" s="1063">
        <v>349954</v>
      </c>
      <c r="K17" s="1064">
        <v>-12.668696346576159</v>
      </c>
      <c r="L17" s="271"/>
      <c r="M17" s="652"/>
      <c r="N17" s="652"/>
      <c r="O17" s="652"/>
      <c r="P17" s="652"/>
      <c r="Q17" s="652"/>
      <c r="R17" s="652"/>
      <c r="S17" s="652"/>
      <c r="T17" s="653"/>
      <c r="U17" s="653"/>
      <c r="V17" s="654"/>
      <c r="W17" s="655"/>
      <c r="X17" s="655"/>
      <c r="Y17" s="655"/>
      <c r="Z17" s="655"/>
      <c r="AA17" s="655"/>
      <c r="AB17" s="655"/>
      <c r="AC17" s="655"/>
      <c r="AD17" s="655"/>
    </row>
    <row r="18" spans="1:30" s="656" customFormat="1" ht="13.2" hidden="1">
      <c r="A18" s="1006" t="s">
        <v>451</v>
      </c>
      <c r="B18" s="1058">
        <v>756918</v>
      </c>
      <c r="C18" s="1055">
        <v>-8.1038817871785582</v>
      </c>
      <c r="D18" s="1056">
        <v>511883</v>
      </c>
      <c r="E18" s="1057">
        <v>-10.098176964417437</v>
      </c>
      <c r="F18" s="1058">
        <v>173043</v>
      </c>
      <c r="G18" s="1055">
        <v>-23.244487617932375</v>
      </c>
      <c r="H18" s="1058">
        <v>529206</v>
      </c>
      <c r="I18" s="1055">
        <v>-10.5862515248487</v>
      </c>
      <c r="J18" s="1058">
        <v>361236</v>
      </c>
      <c r="K18" s="1059">
        <v>-9.0960335395161351</v>
      </c>
      <c r="L18" s="271"/>
      <c r="M18" s="652"/>
      <c r="N18" s="652"/>
      <c r="O18" s="652"/>
      <c r="P18" s="652"/>
      <c r="Q18" s="652"/>
      <c r="R18" s="652"/>
      <c r="S18" s="652"/>
      <c r="T18" s="653"/>
      <c r="U18" s="653"/>
      <c r="V18" s="654"/>
      <c r="W18" s="655"/>
      <c r="X18" s="655"/>
      <c r="Y18" s="655"/>
      <c r="Z18" s="655"/>
      <c r="AA18" s="655"/>
      <c r="AB18" s="655"/>
      <c r="AC18" s="655"/>
      <c r="AD18" s="655"/>
    </row>
    <row r="19" spans="1:30" s="656" customFormat="1" ht="13.2" hidden="1">
      <c r="A19" s="1007">
        <v>11</v>
      </c>
      <c r="B19" s="1189">
        <v>752236</v>
      </c>
      <c r="C19" s="1060">
        <v>-11.475506296565218</v>
      </c>
      <c r="D19" s="1061">
        <v>517033</v>
      </c>
      <c r="E19" s="1062">
        <v>-10.944954855333823</v>
      </c>
      <c r="F19" s="1063">
        <v>192573</v>
      </c>
      <c r="G19" s="1060">
        <v>-19.848081245317573</v>
      </c>
      <c r="H19" s="1063">
        <v>524542</v>
      </c>
      <c r="I19" s="1060">
        <v>-13.973405232359815</v>
      </c>
      <c r="J19" s="1063">
        <v>370448</v>
      </c>
      <c r="K19" s="1064">
        <v>-11.040883712553285</v>
      </c>
      <c r="L19" s="271"/>
      <c r="M19" s="652"/>
      <c r="N19" s="652"/>
      <c r="O19" s="652"/>
      <c r="P19" s="652"/>
      <c r="Q19" s="652"/>
      <c r="R19" s="652"/>
      <c r="S19" s="652"/>
      <c r="T19" s="653"/>
      <c r="U19" s="653"/>
      <c r="V19" s="654"/>
      <c r="W19" s="655"/>
      <c r="X19" s="655"/>
      <c r="Y19" s="655"/>
      <c r="Z19" s="655"/>
      <c r="AA19" s="655"/>
      <c r="AB19" s="655"/>
      <c r="AC19" s="655"/>
      <c r="AD19" s="655"/>
    </row>
    <row r="20" spans="1:30" s="656" customFormat="1" ht="13.2" hidden="1">
      <c r="A20" s="1007">
        <v>12</v>
      </c>
      <c r="B20" s="1189">
        <v>698450</v>
      </c>
      <c r="C20" s="1060">
        <v>-16.96871927711846</v>
      </c>
      <c r="D20" s="1061">
        <v>478259</v>
      </c>
      <c r="E20" s="1062">
        <v>-18.240842994929586</v>
      </c>
      <c r="F20" s="1063">
        <v>171984</v>
      </c>
      <c r="G20" s="1060">
        <v>-25.362589291139027</v>
      </c>
      <c r="H20" s="1063">
        <v>489019</v>
      </c>
      <c r="I20" s="1060">
        <v>-19.876033870312359</v>
      </c>
      <c r="J20" s="1063">
        <v>311702</v>
      </c>
      <c r="K20" s="1064">
        <v>-21.760564264109739</v>
      </c>
      <c r="L20" s="271"/>
      <c r="M20" s="652"/>
      <c r="N20" s="652"/>
      <c r="O20" s="652"/>
      <c r="P20" s="652"/>
      <c r="Q20" s="652"/>
      <c r="R20" s="652"/>
      <c r="S20" s="652"/>
      <c r="T20" s="653"/>
      <c r="U20" s="653"/>
      <c r="V20" s="654"/>
      <c r="W20" s="655"/>
      <c r="X20" s="655"/>
      <c r="Y20" s="655"/>
      <c r="Z20" s="655"/>
      <c r="AA20" s="655"/>
      <c r="AB20" s="655"/>
      <c r="AC20" s="655"/>
      <c r="AD20" s="655"/>
    </row>
    <row r="21" spans="1:30" s="656" customFormat="1" ht="13.2" hidden="1">
      <c r="A21" s="1006" t="s">
        <v>324</v>
      </c>
      <c r="B21" s="1058">
        <v>592346</v>
      </c>
      <c r="C21" s="1055">
        <f t="shared" ref="C21:C53" si="10">(B21/B9-1)*100</f>
        <v>-27.95018816883865</v>
      </c>
      <c r="D21" s="1056">
        <v>397937</v>
      </c>
      <c r="E21" s="1057">
        <f t="shared" ref="E21:E53" si="11">(D21/D9-1)*100</f>
        <v>-30.990272943730822</v>
      </c>
      <c r="F21" s="1058">
        <v>142825</v>
      </c>
      <c r="G21" s="1055">
        <f t="shared" ref="G21:G53" si="12">(F21/F9-1)*100</f>
        <v>-35.600595184416996</v>
      </c>
      <c r="H21" s="1058">
        <v>408448</v>
      </c>
      <c r="I21" s="1055">
        <f t="shared" ref="I21:I53" si="13">(H21/H9-1)*100</f>
        <v>-31.113506001561742</v>
      </c>
      <c r="J21" s="1058">
        <v>268696</v>
      </c>
      <c r="K21" s="1059">
        <f t="shared" ref="K21:K53" si="14">(J21/J9-1)*100</f>
        <v>-30.348315451394736</v>
      </c>
      <c r="L21" s="271"/>
      <c r="M21" s="652"/>
      <c r="N21" s="652"/>
      <c r="O21" s="652"/>
      <c r="P21" s="652"/>
      <c r="Q21" s="652"/>
      <c r="R21" s="652"/>
      <c r="S21" s="652"/>
      <c r="T21" s="653"/>
      <c r="U21" s="653"/>
      <c r="V21" s="654"/>
      <c r="W21" s="655"/>
      <c r="X21" s="655"/>
      <c r="Y21" s="655"/>
      <c r="Z21" s="655"/>
      <c r="AA21" s="655"/>
      <c r="AB21" s="655"/>
      <c r="AC21" s="655"/>
      <c r="AD21" s="655"/>
    </row>
    <row r="22" spans="1:30" s="656" customFormat="1" ht="13.2" hidden="1">
      <c r="A22" s="1007">
        <v>2</v>
      </c>
      <c r="B22" s="1189">
        <v>579453</v>
      </c>
      <c r="C22" s="1060">
        <f t="shared" si="10"/>
        <v>-22.194128973523718</v>
      </c>
      <c r="D22" s="1061">
        <v>376616</v>
      </c>
      <c r="E22" s="1062">
        <f t="shared" si="11"/>
        <v>-26.622907253814333</v>
      </c>
      <c r="F22" s="1063">
        <v>147239</v>
      </c>
      <c r="G22" s="1060">
        <f t="shared" si="12"/>
        <v>-24.975287127905677</v>
      </c>
      <c r="H22" s="1063">
        <v>414825</v>
      </c>
      <c r="I22" s="1060">
        <f t="shared" si="13"/>
        <v>-22.258017361579629</v>
      </c>
      <c r="J22" s="1063">
        <v>282010</v>
      </c>
      <c r="K22" s="1064">
        <f t="shared" si="14"/>
        <v>-20.589866837871096</v>
      </c>
      <c r="L22" s="271"/>
      <c r="M22" s="652"/>
      <c r="N22" s="652"/>
      <c r="O22" s="652"/>
      <c r="P22" s="652"/>
      <c r="Q22" s="652"/>
      <c r="R22" s="652"/>
      <c r="S22" s="652"/>
      <c r="T22" s="653"/>
      <c r="U22" s="653"/>
      <c r="V22" s="654"/>
      <c r="W22" s="655"/>
      <c r="X22" s="655"/>
      <c r="Y22" s="655"/>
      <c r="Z22" s="655"/>
      <c r="AA22" s="655"/>
      <c r="AB22" s="655"/>
      <c r="AC22" s="655"/>
      <c r="AD22" s="655"/>
    </row>
    <row r="23" spans="1:30" s="656" customFormat="1" ht="13.2" hidden="1">
      <c r="A23" s="1007">
        <v>3</v>
      </c>
      <c r="B23" s="1190">
        <v>744209</v>
      </c>
      <c r="C23" s="657">
        <f t="shared" si="10"/>
        <v>0.63991172139228336</v>
      </c>
      <c r="D23" s="1061">
        <v>511499</v>
      </c>
      <c r="E23" s="658">
        <f t="shared" si="11"/>
        <v>-1.9252598074931959</v>
      </c>
      <c r="F23" s="659">
        <v>199054</v>
      </c>
      <c r="G23" s="660">
        <f t="shared" si="12"/>
        <v>-0.40826537249212258</v>
      </c>
      <c r="H23" s="659">
        <v>523093</v>
      </c>
      <c r="I23" s="657">
        <f t="shared" si="13"/>
        <v>0.50416067047220903</v>
      </c>
      <c r="J23" s="661">
        <v>363353</v>
      </c>
      <c r="K23" s="1065">
        <f t="shared" si="14"/>
        <v>5.9227019904616318</v>
      </c>
      <c r="L23" s="271"/>
      <c r="M23" s="652"/>
      <c r="N23" s="652"/>
      <c r="O23" s="652"/>
      <c r="P23" s="652"/>
      <c r="Q23" s="652"/>
      <c r="R23" s="652"/>
      <c r="S23" s="652"/>
      <c r="T23" s="653"/>
      <c r="U23" s="653"/>
      <c r="V23" s="654"/>
      <c r="W23" s="655"/>
      <c r="X23" s="655"/>
      <c r="Y23" s="655"/>
      <c r="Z23" s="655"/>
      <c r="AA23" s="655"/>
      <c r="AB23" s="655"/>
      <c r="AC23" s="655"/>
      <c r="AD23" s="655"/>
    </row>
    <row r="24" spans="1:30" s="656" customFormat="1" ht="11.4" hidden="1" customHeight="1">
      <c r="A24" s="1006">
        <v>4</v>
      </c>
      <c r="B24" s="1191">
        <v>633696</v>
      </c>
      <c r="C24" s="1066">
        <f t="shared" si="10"/>
        <v>28.339854667411956</v>
      </c>
      <c r="D24" s="1067">
        <v>422485</v>
      </c>
      <c r="E24" s="1068">
        <f t="shared" si="11"/>
        <v>30.638932093172834</v>
      </c>
      <c r="F24" s="451">
        <v>158174</v>
      </c>
      <c r="G24" s="1066">
        <f t="shared" si="12"/>
        <v>25.616671166949921</v>
      </c>
      <c r="H24" s="451">
        <v>412129</v>
      </c>
      <c r="I24" s="1066">
        <f t="shared" si="13"/>
        <v>20.619826970580313</v>
      </c>
      <c r="J24" s="1067">
        <v>310361</v>
      </c>
      <c r="K24" s="1069">
        <f t="shared" si="14"/>
        <v>38.052959570843313</v>
      </c>
      <c r="L24" s="271"/>
      <c r="M24" s="652"/>
      <c r="N24" s="652"/>
      <c r="O24" s="652"/>
      <c r="P24" s="652"/>
      <c r="Q24" s="652"/>
      <c r="R24" s="652"/>
      <c r="S24" s="652"/>
      <c r="T24" s="653"/>
      <c r="U24" s="653"/>
      <c r="V24" s="654"/>
      <c r="W24" s="655"/>
      <c r="X24" s="655"/>
      <c r="Y24" s="655"/>
      <c r="Z24" s="655"/>
      <c r="AA24" s="655"/>
      <c r="AB24" s="655"/>
      <c r="AC24" s="655"/>
      <c r="AD24" s="655"/>
    </row>
    <row r="25" spans="1:30" s="656" customFormat="1" ht="11.4" hidden="1" customHeight="1">
      <c r="A25" s="1007">
        <v>5</v>
      </c>
      <c r="B25" s="1189">
        <v>571155</v>
      </c>
      <c r="C25" s="1070">
        <f t="shared" si="10"/>
        <v>31.017183596787625</v>
      </c>
      <c r="D25" s="1002">
        <v>381204</v>
      </c>
      <c r="E25" s="1071">
        <f t="shared" si="11"/>
        <v>38.720524017467241</v>
      </c>
      <c r="F25" s="1002">
        <v>147065</v>
      </c>
      <c r="G25" s="1070">
        <f t="shared" si="12"/>
        <v>33.356002901704748</v>
      </c>
      <c r="H25" s="1002">
        <v>379891</v>
      </c>
      <c r="I25" s="1070">
        <f t="shared" si="13"/>
        <v>24.376221610348448</v>
      </c>
      <c r="J25" s="1002">
        <v>295649</v>
      </c>
      <c r="K25" s="1064">
        <f t="shared" si="14"/>
        <v>40.343490252111216</v>
      </c>
      <c r="L25" s="271"/>
      <c r="M25" s="652"/>
      <c r="N25" s="652"/>
      <c r="O25" s="652"/>
      <c r="P25" s="652"/>
      <c r="Q25" s="652"/>
      <c r="R25" s="652"/>
      <c r="S25" s="652"/>
      <c r="T25" s="653"/>
      <c r="U25" s="653"/>
      <c r="V25" s="654"/>
      <c r="W25" s="655"/>
      <c r="X25" s="655"/>
      <c r="Y25" s="655"/>
      <c r="Z25" s="655"/>
      <c r="AA25" s="655"/>
      <c r="AB25" s="655"/>
      <c r="AC25" s="655"/>
      <c r="AD25" s="655"/>
    </row>
    <row r="26" spans="1:30" s="656" customFormat="1" ht="11.4" hidden="1" customHeight="1">
      <c r="A26" s="1007">
        <v>6</v>
      </c>
      <c r="B26" s="1192">
        <v>615098</v>
      </c>
      <c r="C26" s="1070">
        <f t="shared" si="10"/>
        <v>0.41596604358828948</v>
      </c>
      <c r="D26" s="1002">
        <v>408747</v>
      </c>
      <c r="E26" s="1071">
        <f t="shared" si="11"/>
        <v>1.4255512379591107</v>
      </c>
      <c r="F26" s="1002">
        <v>142463</v>
      </c>
      <c r="G26" s="1070">
        <f t="shared" si="12"/>
        <v>-5.0265661353439572</v>
      </c>
      <c r="H26" s="1002">
        <v>436727</v>
      </c>
      <c r="I26" s="1070">
        <f t="shared" si="13"/>
        <v>3.6351943959298305</v>
      </c>
      <c r="J26" s="1002">
        <v>279423</v>
      </c>
      <c r="K26" s="1064">
        <f t="shared" si="14"/>
        <v>-3.7773079148185951</v>
      </c>
      <c r="L26" s="271"/>
      <c r="M26" s="652"/>
      <c r="N26" s="652"/>
      <c r="O26" s="652"/>
      <c r="P26" s="652"/>
      <c r="Q26" s="652"/>
      <c r="R26" s="652"/>
      <c r="S26" s="652"/>
      <c r="T26" s="653"/>
      <c r="U26" s="653"/>
      <c r="V26" s="654"/>
      <c r="W26" s="655"/>
      <c r="X26" s="655"/>
      <c r="Y26" s="655"/>
      <c r="Z26" s="655"/>
      <c r="AA26" s="655"/>
      <c r="AB26" s="655"/>
      <c r="AC26" s="655"/>
      <c r="AD26" s="655"/>
    </row>
    <row r="27" spans="1:30" s="656" customFormat="1" ht="11.4" hidden="1" customHeight="1">
      <c r="A27" s="1006">
        <v>7</v>
      </c>
      <c r="B27" s="1191">
        <v>715208</v>
      </c>
      <c r="C27" s="1072">
        <f t="shared" si="10"/>
        <v>5.6774391829593984</v>
      </c>
      <c r="D27" s="1067">
        <v>495626</v>
      </c>
      <c r="E27" s="1073">
        <f t="shared" si="11"/>
        <v>9.7603160647808718</v>
      </c>
      <c r="F27" s="662">
        <v>181827</v>
      </c>
      <c r="G27" s="663">
        <f t="shared" si="12"/>
        <v>1.0077049990834031</v>
      </c>
      <c r="H27" s="662">
        <v>507421</v>
      </c>
      <c r="I27" s="663">
        <f t="shared" si="13"/>
        <v>5.4940280044491141</v>
      </c>
      <c r="J27" s="662">
        <v>343673</v>
      </c>
      <c r="K27" s="1059">
        <f t="shared" si="14"/>
        <v>3.295682700746605</v>
      </c>
      <c r="L27" s="271"/>
      <c r="M27" s="652"/>
      <c r="N27" s="652"/>
      <c r="O27" s="652"/>
      <c r="P27" s="652"/>
      <c r="Q27" s="652"/>
      <c r="R27" s="652"/>
      <c r="S27" s="652"/>
      <c r="T27" s="653"/>
      <c r="U27" s="653"/>
      <c r="V27" s="654"/>
      <c r="W27" s="655"/>
      <c r="X27" s="655"/>
      <c r="Y27" s="655"/>
      <c r="Z27" s="655"/>
      <c r="AA27" s="655"/>
      <c r="AB27" s="655"/>
      <c r="AC27" s="655"/>
      <c r="AD27" s="655"/>
    </row>
    <row r="28" spans="1:30" s="656" customFormat="1" ht="11.4" hidden="1" customHeight="1">
      <c r="A28" s="1007">
        <v>8</v>
      </c>
      <c r="B28" s="1189">
        <v>650595</v>
      </c>
      <c r="C28" s="1070">
        <f t="shared" si="10"/>
        <v>-6.3424472362460076</v>
      </c>
      <c r="D28" s="1002">
        <v>468314</v>
      </c>
      <c r="E28" s="1071">
        <f t="shared" si="11"/>
        <v>1.9816469010091264</v>
      </c>
      <c r="F28" s="1002">
        <v>190687</v>
      </c>
      <c r="G28" s="1070">
        <f t="shared" si="12"/>
        <v>-3.8357380240351402</v>
      </c>
      <c r="H28" s="1002">
        <v>456006</v>
      </c>
      <c r="I28" s="1070">
        <f t="shared" si="13"/>
        <v>-10.416850840125647</v>
      </c>
      <c r="J28" s="1002">
        <v>328482</v>
      </c>
      <c r="K28" s="1064">
        <f t="shared" si="14"/>
        <v>-13.786062234913699</v>
      </c>
      <c r="L28" s="271"/>
      <c r="M28" s="652"/>
      <c r="N28" s="652"/>
      <c r="O28" s="652"/>
      <c r="P28" s="652"/>
      <c r="Q28" s="652"/>
      <c r="R28" s="652"/>
      <c r="S28" s="652"/>
      <c r="T28" s="653"/>
      <c r="U28" s="653"/>
      <c r="V28" s="654"/>
      <c r="W28" s="655"/>
      <c r="X28" s="655"/>
      <c r="Y28" s="655"/>
      <c r="Z28" s="655"/>
      <c r="AA28" s="655"/>
      <c r="AB28" s="655"/>
      <c r="AC28" s="655"/>
      <c r="AD28" s="655"/>
    </row>
    <row r="29" spans="1:30" s="656" customFormat="1" ht="11.4" hidden="1" customHeight="1">
      <c r="A29" s="1007">
        <v>9</v>
      </c>
      <c r="B29" s="1189">
        <v>603812</v>
      </c>
      <c r="C29" s="1070">
        <f t="shared" si="10"/>
        <v>-14.902360926330982</v>
      </c>
      <c r="D29" s="1002">
        <v>412180</v>
      </c>
      <c r="E29" s="1071">
        <f t="shared" si="11"/>
        <v>-14.300565535595478</v>
      </c>
      <c r="F29" s="1002">
        <v>160934</v>
      </c>
      <c r="G29" s="1070">
        <f t="shared" si="12"/>
        <v>-11.260235449808388</v>
      </c>
      <c r="H29" s="1002">
        <v>425774</v>
      </c>
      <c r="I29" s="1070">
        <f t="shared" si="13"/>
        <v>-14.829187887322814</v>
      </c>
      <c r="J29" s="1002">
        <v>293411</v>
      </c>
      <c r="K29" s="1064">
        <f t="shared" si="14"/>
        <v>-16.157266383581849</v>
      </c>
      <c r="L29" s="271"/>
      <c r="M29" s="652"/>
      <c r="N29" s="652"/>
      <c r="O29" s="652"/>
      <c r="P29" s="652"/>
      <c r="Q29" s="652"/>
      <c r="R29" s="652"/>
      <c r="S29" s="652"/>
      <c r="T29" s="653"/>
      <c r="U29" s="653"/>
      <c r="V29" s="654"/>
      <c r="W29" s="655"/>
      <c r="X29" s="655"/>
      <c r="Y29" s="655"/>
      <c r="Z29" s="655"/>
      <c r="AA29" s="655"/>
      <c r="AB29" s="655"/>
      <c r="AC29" s="655"/>
      <c r="AD29" s="655"/>
    </row>
    <row r="30" spans="1:30" s="656" customFormat="1" ht="19.2" customHeight="1">
      <c r="A30" s="1006">
        <v>10</v>
      </c>
      <c r="B30" s="1058">
        <v>722581</v>
      </c>
      <c r="C30" s="1072">
        <f t="shared" si="10"/>
        <v>-4.5364227036482134</v>
      </c>
      <c r="D30" s="1067">
        <v>501095</v>
      </c>
      <c r="E30" s="1073">
        <f t="shared" si="11"/>
        <v>-2.1075128496160223</v>
      </c>
      <c r="F30" s="1067">
        <v>185664</v>
      </c>
      <c r="G30" s="1072">
        <f t="shared" si="12"/>
        <v>7.2935628716561673</v>
      </c>
      <c r="H30" s="1067">
        <v>505392</v>
      </c>
      <c r="I30" s="1072">
        <f t="shared" si="13"/>
        <v>-4.4999489801702879</v>
      </c>
      <c r="J30" s="1067">
        <v>349628</v>
      </c>
      <c r="K30" s="1059">
        <f t="shared" si="14"/>
        <v>-3.2134117308352472</v>
      </c>
      <c r="L30" s="271"/>
      <c r="M30" s="652"/>
      <c r="N30" s="652"/>
      <c r="O30" s="652"/>
      <c r="P30" s="652"/>
      <c r="Q30" s="652"/>
      <c r="R30" s="652"/>
      <c r="S30" s="652"/>
      <c r="T30" s="653"/>
      <c r="U30" s="653"/>
      <c r="V30" s="654"/>
      <c r="W30" s="655"/>
      <c r="X30" s="655"/>
      <c r="Y30" s="655"/>
      <c r="Z30" s="655"/>
      <c r="AA30" s="655"/>
      <c r="AB30" s="655"/>
      <c r="AC30" s="655"/>
      <c r="AD30" s="655"/>
    </row>
    <row r="31" spans="1:30" s="656" customFormat="1" ht="19.2" customHeight="1">
      <c r="A31" s="1007">
        <v>11</v>
      </c>
      <c r="B31" s="1193">
        <v>769981</v>
      </c>
      <c r="C31" s="664">
        <f t="shared" si="10"/>
        <v>2.3589671326551764</v>
      </c>
      <c r="D31" s="665">
        <v>537803</v>
      </c>
      <c r="E31" s="666">
        <f t="shared" si="11"/>
        <v>4.0171517098521736</v>
      </c>
      <c r="F31" s="665">
        <v>192345</v>
      </c>
      <c r="G31" s="664">
        <f t="shared" si="12"/>
        <v>-0.11839665996791204</v>
      </c>
      <c r="H31" s="665">
        <v>532686</v>
      </c>
      <c r="I31" s="664">
        <f t="shared" si="13"/>
        <v>1.5525925474032531</v>
      </c>
      <c r="J31" s="665">
        <v>370953</v>
      </c>
      <c r="K31" s="1074">
        <f t="shared" si="14"/>
        <v>0.13632142702888483</v>
      </c>
      <c r="L31" s="271"/>
      <c r="M31" s="652"/>
      <c r="N31" s="652"/>
      <c r="O31" s="652"/>
      <c r="P31" s="652"/>
      <c r="Q31" s="652"/>
      <c r="R31" s="652"/>
      <c r="S31" s="652"/>
      <c r="T31" s="653"/>
      <c r="U31" s="653"/>
      <c r="V31" s="654"/>
      <c r="W31" s="655"/>
      <c r="X31" s="655"/>
      <c r="Y31" s="655"/>
      <c r="Z31" s="655"/>
      <c r="AA31" s="655"/>
      <c r="AB31" s="655"/>
      <c r="AC31" s="655"/>
      <c r="AD31" s="655"/>
    </row>
    <row r="32" spans="1:30" s="656" customFormat="1" ht="19.2" customHeight="1">
      <c r="A32" s="1007">
        <v>12</v>
      </c>
      <c r="B32" s="1745">
        <v>786927</v>
      </c>
      <c r="C32" s="1746">
        <f t="shared" si="10"/>
        <v>12.667621161142527</v>
      </c>
      <c r="D32" s="1747">
        <v>555510</v>
      </c>
      <c r="E32" s="1748">
        <f t="shared" si="11"/>
        <v>16.152544959948489</v>
      </c>
      <c r="F32" s="1747">
        <v>207716</v>
      </c>
      <c r="G32" s="1746">
        <f t="shared" si="12"/>
        <v>20.776351288491956</v>
      </c>
      <c r="H32" s="1747">
        <v>565630</v>
      </c>
      <c r="I32" s="1746">
        <f t="shared" si="13"/>
        <v>15.666262456059998</v>
      </c>
      <c r="J32" s="1747">
        <v>374313</v>
      </c>
      <c r="K32" s="1749">
        <f t="shared" si="14"/>
        <v>20.086813687432237</v>
      </c>
      <c r="L32" s="271"/>
      <c r="M32" s="652"/>
      <c r="N32" s="652"/>
      <c r="O32" s="652"/>
      <c r="P32" s="652"/>
      <c r="Q32" s="652"/>
      <c r="R32" s="652"/>
      <c r="S32" s="652"/>
      <c r="T32" s="653"/>
      <c r="U32" s="653"/>
      <c r="V32" s="654"/>
      <c r="W32" s="655"/>
      <c r="X32" s="655"/>
      <c r="Y32" s="655"/>
      <c r="Z32" s="655"/>
      <c r="AA32" s="655"/>
      <c r="AB32" s="655"/>
      <c r="AC32" s="655"/>
      <c r="AD32" s="655"/>
    </row>
    <row r="33" spans="1:30" s="656" customFormat="1" ht="19.2" customHeight="1">
      <c r="A33" s="1006" t="s">
        <v>445</v>
      </c>
      <c r="B33" s="1835">
        <v>670012</v>
      </c>
      <c r="C33" s="1072">
        <f t="shared" si="10"/>
        <v>13.111593561870926</v>
      </c>
      <c r="D33" s="1836">
        <v>473112</v>
      </c>
      <c r="E33" s="1073">
        <f t="shared" si="11"/>
        <v>18.891181267386536</v>
      </c>
      <c r="F33" s="1836">
        <v>179059</v>
      </c>
      <c r="G33" s="1072">
        <f t="shared" si="12"/>
        <v>25.369508139331344</v>
      </c>
      <c r="H33" s="1836">
        <v>468617</v>
      </c>
      <c r="I33" s="1072">
        <f t="shared" si="13"/>
        <v>14.731128564713259</v>
      </c>
      <c r="J33" s="1836">
        <v>319357</v>
      </c>
      <c r="K33" s="1059">
        <f t="shared" si="14"/>
        <v>18.854393068746834</v>
      </c>
      <c r="L33" s="271"/>
      <c r="M33" s="652"/>
      <c r="N33" s="652"/>
      <c r="O33" s="652"/>
      <c r="P33" s="652"/>
      <c r="Q33" s="652"/>
      <c r="R33" s="652"/>
      <c r="S33" s="652"/>
      <c r="T33" s="653"/>
      <c r="U33" s="653"/>
      <c r="V33" s="654"/>
      <c r="W33" s="655"/>
      <c r="X33" s="655"/>
      <c r="Y33" s="655"/>
      <c r="Z33" s="655"/>
      <c r="AA33" s="655"/>
      <c r="AB33" s="655"/>
      <c r="AC33" s="655"/>
      <c r="AD33" s="655"/>
    </row>
    <row r="34" spans="1:30" s="656" customFormat="1" ht="19.2" customHeight="1">
      <c r="A34" s="1007">
        <v>2</v>
      </c>
      <c r="B34" s="1837">
        <v>533537</v>
      </c>
      <c r="C34" s="664">
        <f t="shared" si="10"/>
        <v>-7.9240248993447278</v>
      </c>
      <c r="D34" s="1838">
        <v>360674</v>
      </c>
      <c r="E34" s="666">
        <f t="shared" si="11"/>
        <v>-4.2329587696752107</v>
      </c>
      <c r="F34" s="1838">
        <v>135164</v>
      </c>
      <c r="G34" s="664">
        <f t="shared" si="12"/>
        <v>-8.2009521933726788</v>
      </c>
      <c r="H34" s="1838">
        <v>381338</v>
      </c>
      <c r="I34" s="664">
        <f t="shared" si="13"/>
        <v>-8.0725607183752217</v>
      </c>
      <c r="J34" s="1838">
        <v>248660</v>
      </c>
      <c r="K34" s="1074">
        <f t="shared" si="14"/>
        <v>-11.825821779369527</v>
      </c>
      <c r="L34" s="271"/>
      <c r="M34" s="652"/>
      <c r="N34" s="652"/>
      <c r="O34" s="652"/>
      <c r="P34" s="652"/>
      <c r="Q34" s="652"/>
      <c r="R34" s="652"/>
      <c r="S34" s="652"/>
      <c r="T34" s="653"/>
      <c r="U34" s="653"/>
      <c r="V34" s="654"/>
      <c r="W34" s="655"/>
      <c r="X34" s="655"/>
      <c r="Y34" s="655"/>
      <c r="Z34" s="655"/>
      <c r="AA34" s="655"/>
      <c r="AB34" s="655"/>
      <c r="AC34" s="655"/>
      <c r="AD34" s="655"/>
    </row>
    <row r="35" spans="1:30" s="656" customFormat="1" ht="19.2" customHeight="1">
      <c r="A35" s="1007">
        <v>3</v>
      </c>
      <c r="B35" s="1860">
        <v>710684</v>
      </c>
      <c r="C35" s="1861">
        <f t="shared" si="10"/>
        <v>-4.5047829306014808</v>
      </c>
      <c r="D35" s="1754">
        <v>508641</v>
      </c>
      <c r="E35" s="1862">
        <f t="shared" si="11"/>
        <v>-0.55874987047872526</v>
      </c>
      <c r="F35" s="1754">
        <v>192418</v>
      </c>
      <c r="G35" s="1861">
        <f t="shared" si="12"/>
        <v>-3.3337687260743265</v>
      </c>
      <c r="H35" s="1754">
        <v>507589</v>
      </c>
      <c r="I35" s="1861">
        <f t="shared" si="13"/>
        <v>-2.9639089033881127</v>
      </c>
      <c r="J35" s="1754">
        <v>347106</v>
      </c>
      <c r="K35" s="1863">
        <f t="shared" si="14"/>
        <v>-4.471409345732658</v>
      </c>
      <c r="L35" s="271"/>
      <c r="M35" s="652"/>
      <c r="N35" s="652"/>
      <c r="O35" s="652"/>
      <c r="P35" s="652"/>
      <c r="Q35" s="652"/>
      <c r="R35" s="652"/>
      <c r="S35" s="652"/>
      <c r="T35" s="653"/>
      <c r="U35" s="653"/>
      <c r="V35" s="654"/>
      <c r="W35" s="655"/>
      <c r="X35" s="655"/>
      <c r="Y35" s="655"/>
      <c r="Z35" s="655"/>
      <c r="AA35" s="655"/>
      <c r="AB35" s="655"/>
      <c r="AC35" s="655"/>
      <c r="AD35" s="655"/>
    </row>
    <row r="36" spans="1:30" s="656" customFormat="1" ht="19.2" customHeight="1">
      <c r="A36" s="1006">
        <v>4</v>
      </c>
      <c r="B36" s="1835">
        <v>711833</v>
      </c>
      <c r="C36" s="1072">
        <f t="shared" si="10"/>
        <v>12.330360298944608</v>
      </c>
      <c r="D36" s="1870">
        <v>507458</v>
      </c>
      <c r="E36" s="1073">
        <f t="shared" si="11"/>
        <v>20.112666721895444</v>
      </c>
      <c r="F36" s="1870">
        <v>181111</v>
      </c>
      <c r="G36" s="1072">
        <f t="shared" si="12"/>
        <v>14.501119020825159</v>
      </c>
      <c r="H36" s="1870">
        <v>490795</v>
      </c>
      <c r="I36" s="1072">
        <f t="shared" si="13"/>
        <v>19.087712827779658</v>
      </c>
      <c r="J36" s="1870">
        <v>338205</v>
      </c>
      <c r="K36" s="1059">
        <f t="shared" si="14"/>
        <v>8.971488041345399</v>
      </c>
      <c r="L36" s="271"/>
      <c r="M36" s="652"/>
      <c r="N36" s="652"/>
      <c r="O36" s="652"/>
      <c r="P36" s="652"/>
      <c r="Q36" s="652"/>
      <c r="R36" s="652"/>
      <c r="S36" s="652"/>
      <c r="T36" s="653"/>
      <c r="U36" s="653"/>
      <c r="V36" s="654"/>
      <c r="W36" s="655"/>
      <c r="X36" s="655"/>
      <c r="Y36" s="655"/>
      <c r="Z36" s="655"/>
      <c r="AA36" s="655"/>
      <c r="AB36" s="655"/>
      <c r="AC36" s="655"/>
      <c r="AD36" s="655"/>
    </row>
    <row r="37" spans="1:30" s="656" customFormat="1" ht="19.2" customHeight="1">
      <c r="A37" s="1007">
        <v>5</v>
      </c>
      <c r="B37" s="1837">
        <v>783320</v>
      </c>
      <c r="C37" s="664">
        <f t="shared" si="10"/>
        <v>37.146658962978528</v>
      </c>
      <c r="D37" s="1838">
        <v>572602</v>
      </c>
      <c r="E37" s="666">
        <f t="shared" si="11"/>
        <v>50.208812079621403</v>
      </c>
      <c r="F37" s="1838">
        <v>219759</v>
      </c>
      <c r="G37" s="664">
        <f t="shared" si="12"/>
        <v>49.42984394655425</v>
      </c>
      <c r="H37" s="1838">
        <v>552547</v>
      </c>
      <c r="I37" s="664">
        <f t="shared" si="13"/>
        <v>45.448826110647531</v>
      </c>
      <c r="J37" s="1838">
        <v>398321</v>
      </c>
      <c r="K37" s="1074">
        <f t="shared" si="14"/>
        <v>34.727666929365576</v>
      </c>
      <c r="L37" s="271"/>
      <c r="M37" s="652"/>
      <c r="N37" s="652"/>
      <c r="O37" s="652"/>
      <c r="P37" s="652"/>
      <c r="Q37" s="652"/>
      <c r="R37" s="652"/>
      <c r="S37" s="652"/>
      <c r="T37" s="653"/>
      <c r="U37" s="653"/>
      <c r="V37" s="654"/>
      <c r="W37" s="655"/>
      <c r="X37" s="655"/>
      <c r="Y37" s="655"/>
      <c r="Z37" s="655"/>
      <c r="AA37" s="655"/>
      <c r="AB37" s="655"/>
      <c r="AC37" s="655"/>
      <c r="AD37" s="655"/>
    </row>
    <row r="38" spans="1:30" s="656" customFormat="1" ht="19.2" customHeight="1">
      <c r="A38" s="1007">
        <v>6</v>
      </c>
      <c r="B38" s="1860">
        <v>711806</v>
      </c>
      <c r="C38" s="2048">
        <f t="shared" si="10"/>
        <v>15.722372695082743</v>
      </c>
      <c r="D38" s="1754">
        <v>495357</v>
      </c>
      <c r="E38" s="2049">
        <f t="shared" si="11"/>
        <v>21.189146342358466</v>
      </c>
      <c r="F38" s="1754">
        <v>180009</v>
      </c>
      <c r="G38" s="2048">
        <f t="shared" si="12"/>
        <v>26.354913205534068</v>
      </c>
      <c r="H38" s="1754">
        <v>500464</v>
      </c>
      <c r="I38" s="2048">
        <f t="shared" si="13"/>
        <v>14.59424308549735</v>
      </c>
      <c r="J38" s="1754">
        <v>333348</v>
      </c>
      <c r="K38" s="2050">
        <f t="shared" si="14"/>
        <v>19.298697673419873</v>
      </c>
      <c r="L38" s="271"/>
      <c r="M38" s="652"/>
      <c r="N38" s="652"/>
      <c r="O38" s="652"/>
      <c r="P38" s="652"/>
      <c r="Q38" s="652"/>
      <c r="R38" s="652"/>
      <c r="S38" s="652"/>
      <c r="T38" s="653"/>
      <c r="U38" s="653"/>
      <c r="V38" s="654"/>
      <c r="W38" s="655"/>
      <c r="X38" s="655"/>
      <c r="Y38" s="655"/>
      <c r="Z38" s="655"/>
      <c r="AA38" s="655"/>
      <c r="AB38" s="655"/>
      <c r="AC38" s="655"/>
      <c r="AD38" s="655"/>
    </row>
    <row r="39" spans="1:30" s="656" customFormat="1" ht="19.2" customHeight="1">
      <c r="A39" s="1006">
        <v>7</v>
      </c>
      <c r="B39" s="2051">
        <v>747987</v>
      </c>
      <c r="C39" s="2052">
        <f t="shared" si="10"/>
        <v>4.5831422467310201</v>
      </c>
      <c r="D39" s="2053">
        <v>535486</v>
      </c>
      <c r="E39" s="2054">
        <f t="shared" si="11"/>
        <v>8.0423545173174951</v>
      </c>
      <c r="F39" s="2053">
        <v>204875</v>
      </c>
      <c r="G39" s="2052">
        <f t="shared" si="12"/>
        <v>12.675785224416614</v>
      </c>
      <c r="H39" s="2053">
        <v>516257</v>
      </c>
      <c r="I39" s="2052">
        <f t="shared" si="13"/>
        <v>1.7413548118820454</v>
      </c>
      <c r="J39" s="2053">
        <v>362094</v>
      </c>
      <c r="K39" s="2055">
        <f t="shared" si="14"/>
        <v>5.3600370119270435</v>
      </c>
      <c r="L39" s="271"/>
      <c r="M39" s="652"/>
      <c r="N39" s="652"/>
      <c r="O39" s="652"/>
      <c r="P39" s="652"/>
      <c r="Q39" s="652"/>
      <c r="R39" s="652"/>
      <c r="S39" s="652"/>
      <c r="T39" s="653"/>
      <c r="U39" s="653"/>
      <c r="V39" s="654"/>
      <c r="W39" s="655"/>
      <c r="X39" s="655"/>
      <c r="Y39" s="655"/>
      <c r="Z39" s="655"/>
      <c r="AA39" s="655"/>
      <c r="AB39" s="655"/>
      <c r="AC39" s="655"/>
      <c r="AD39" s="655"/>
    </row>
    <row r="40" spans="1:30" s="656" customFormat="1" ht="19.2" customHeight="1">
      <c r="A40" s="1007">
        <v>8</v>
      </c>
      <c r="B40" s="2056">
        <v>824950</v>
      </c>
      <c r="C40" s="2057">
        <f t="shared" si="10"/>
        <v>26.799314473674094</v>
      </c>
      <c r="D40" s="1838">
        <v>619680</v>
      </c>
      <c r="E40" s="2058">
        <f t="shared" si="11"/>
        <v>32.321476616116527</v>
      </c>
      <c r="F40" s="1838">
        <v>247149</v>
      </c>
      <c r="G40" s="2057">
        <f t="shared" si="12"/>
        <v>29.609779376674862</v>
      </c>
      <c r="H40" s="1838">
        <v>577718</v>
      </c>
      <c r="I40" s="2057">
        <f t="shared" si="13"/>
        <v>26.690876874427083</v>
      </c>
      <c r="J40" s="1838">
        <v>425921</v>
      </c>
      <c r="K40" s="2059">
        <f t="shared" si="14"/>
        <v>29.663421435573344</v>
      </c>
      <c r="L40" s="271"/>
      <c r="M40" s="652"/>
      <c r="N40" s="652"/>
      <c r="O40" s="652"/>
      <c r="P40" s="652"/>
      <c r="Q40" s="652"/>
      <c r="R40" s="652"/>
      <c r="S40" s="652"/>
      <c r="T40" s="653"/>
      <c r="U40" s="653"/>
      <c r="V40" s="654"/>
      <c r="W40" s="655"/>
      <c r="X40" s="655"/>
      <c r="Y40" s="655"/>
      <c r="Z40" s="655"/>
      <c r="AA40" s="655"/>
      <c r="AB40" s="655"/>
      <c r="AC40" s="655"/>
      <c r="AD40" s="655"/>
    </row>
    <row r="41" spans="1:30" s="656" customFormat="1" ht="19.2" customHeight="1">
      <c r="A41" s="1007">
        <v>9</v>
      </c>
      <c r="B41" s="2090">
        <v>720421</v>
      </c>
      <c r="C41" s="2091">
        <f t="shared" si="10"/>
        <v>19.312136890290365</v>
      </c>
      <c r="D41" s="2092">
        <v>505692</v>
      </c>
      <c r="E41" s="2093">
        <f t="shared" si="11"/>
        <v>22.687175505846959</v>
      </c>
      <c r="F41" s="2092">
        <v>187706</v>
      </c>
      <c r="G41" s="2091">
        <f t="shared" si="12"/>
        <v>16.635390905588633</v>
      </c>
      <c r="H41" s="2092">
        <v>497782</v>
      </c>
      <c r="I41" s="2091">
        <f t="shared" si="13"/>
        <v>16.912258616073306</v>
      </c>
      <c r="J41" s="2092">
        <v>342288</v>
      </c>
      <c r="K41" s="2050">
        <f t="shared" si="14"/>
        <v>16.658202998524253</v>
      </c>
      <c r="L41" s="271"/>
      <c r="M41" s="652"/>
      <c r="N41" s="652"/>
      <c r="O41" s="652"/>
      <c r="P41" s="652"/>
      <c r="Q41" s="652"/>
      <c r="R41" s="652"/>
      <c r="S41" s="652"/>
      <c r="T41" s="653"/>
      <c r="U41" s="653"/>
      <c r="V41" s="654"/>
      <c r="W41" s="655"/>
      <c r="X41" s="655"/>
      <c r="Y41" s="655"/>
      <c r="Z41" s="655"/>
      <c r="AA41" s="655"/>
      <c r="AB41" s="655"/>
      <c r="AC41" s="655"/>
      <c r="AD41" s="655"/>
    </row>
    <row r="42" spans="1:30" s="656" customFormat="1" ht="19.2" customHeight="1">
      <c r="A42" s="1006">
        <v>10</v>
      </c>
      <c r="B42" s="2051">
        <v>816157</v>
      </c>
      <c r="C42" s="2052">
        <f t="shared" si="10"/>
        <v>12.950243640505366</v>
      </c>
      <c r="D42" s="1836">
        <v>578908</v>
      </c>
      <c r="E42" s="2054">
        <f t="shared" si="11"/>
        <v>15.528592382681916</v>
      </c>
      <c r="F42" s="1836">
        <v>213243</v>
      </c>
      <c r="G42" s="2052">
        <f t="shared" si="12"/>
        <v>14.854252843846961</v>
      </c>
      <c r="H42" s="1836">
        <v>567979</v>
      </c>
      <c r="I42" s="2052">
        <f t="shared" si="13"/>
        <v>12.383852534270435</v>
      </c>
      <c r="J42" s="1836">
        <v>392799</v>
      </c>
      <c r="K42" s="2055">
        <f t="shared" si="14"/>
        <v>12.347695264681313</v>
      </c>
      <c r="L42" s="271"/>
      <c r="M42" s="652"/>
      <c r="N42" s="652"/>
      <c r="O42" s="652"/>
      <c r="P42" s="652"/>
      <c r="Q42" s="652"/>
      <c r="R42" s="652"/>
      <c r="S42" s="652"/>
      <c r="T42" s="653"/>
      <c r="U42" s="653"/>
      <c r="V42" s="654"/>
      <c r="W42" s="655"/>
      <c r="X42" s="655"/>
      <c r="Y42" s="655"/>
      <c r="Z42" s="655"/>
      <c r="AA42" s="655"/>
      <c r="AB42" s="655"/>
      <c r="AC42" s="655"/>
      <c r="AD42" s="655"/>
    </row>
    <row r="43" spans="1:30" s="656" customFormat="1" ht="19.2" customHeight="1">
      <c r="A43" s="1007">
        <v>11</v>
      </c>
      <c r="B43" s="2056">
        <v>787958</v>
      </c>
      <c r="C43" s="2057">
        <f t="shared" si="10"/>
        <v>2.3347329349685308</v>
      </c>
      <c r="D43" s="1838">
        <v>559289</v>
      </c>
      <c r="E43" s="2058">
        <f t="shared" si="11"/>
        <v>3.9951432029944112</v>
      </c>
      <c r="F43" s="1838">
        <v>205268</v>
      </c>
      <c r="G43" s="2057">
        <f t="shared" si="12"/>
        <v>6.7186565806233611</v>
      </c>
      <c r="H43" s="1838">
        <v>550325</v>
      </c>
      <c r="I43" s="2057">
        <f t="shared" si="13"/>
        <v>3.3113316287644023</v>
      </c>
      <c r="J43" s="1838">
        <v>378919</v>
      </c>
      <c r="K43" s="2059">
        <f t="shared" si="14"/>
        <v>2.1474418592112743</v>
      </c>
      <c r="L43" s="271"/>
      <c r="M43" s="652"/>
      <c r="N43" s="652"/>
      <c r="O43" s="652"/>
      <c r="P43" s="652"/>
      <c r="Q43" s="652"/>
      <c r="R43" s="652"/>
      <c r="S43" s="652"/>
      <c r="T43" s="653"/>
      <c r="U43" s="653"/>
      <c r="V43" s="654"/>
      <c r="W43" s="655"/>
      <c r="X43" s="655"/>
      <c r="Y43" s="655"/>
      <c r="Z43" s="655"/>
      <c r="AA43" s="655"/>
      <c r="AB43" s="655"/>
      <c r="AC43" s="655"/>
      <c r="AD43" s="655"/>
    </row>
    <row r="44" spans="1:30" s="656" customFormat="1" ht="19.2" customHeight="1">
      <c r="A44" s="1007">
        <v>12</v>
      </c>
      <c r="B44" s="2090">
        <v>789809</v>
      </c>
      <c r="C44" s="2495">
        <f t="shared" si="10"/>
        <v>0.36623473333612377</v>
      </c>
      <c r="D44" s="2496">
        <v>568959</v>
      </c>
      <c r="E44" s="2497">
        <f t="shared" si="11"/>
        <v>2.4210185235189252</v>
      </c>
      <c r="F44" s="2496">
        <v>202297</v>
      </c>
      <c r="G44" s="2495">
        <f t="shared" si="12"/>
        <v>-2.6088505459377243</v>
      </c>
      <c r="H44" s="2496">
        <v>547598</v>
      </c>
      <c r="I44" s="2495">
        <f t="shared" si="13"/>
        <v>-3.1879497197814799</v>
      </c>
      <c r="J44" s="2496">
        <v>356420</v>
      </c>
      <c r="K44" s="2430">
        <f t="shared" si="14"/>
        <v>-4.7802240371026432</v>
      </c>
      <c r="L44" s="271"/>
      <c r="M44" s="652"/>
      <c r="N44" s="652"/>
      <c r="O44" s="652"/>
      <c r="P44" s="652"/>
      <c r="Q44" s="652"/>
      <c r="R44" s="652"/>
      <c r="S44" s="652"/>
      <c r="T44" s="653"/>
      <c r="U44" s="653"/>
      <c r="V44" s="654"/>
      <c r="W44" s="655"/>
      <c r="X44" s="655"/>
      <c r="Y44" s="655"/>
      <c r="Z44" s="655"/>
      <c r="AA44" s="655"/>
      <c r="AB44" s="655"/>
      <c r="AC44" s="655"/>
      <c r="AD44" s="655"/>
    </row>
    <row r="45" spans="1:30" s="656" customFormat="1" ht="19.2" customHeight="1">
      <c r="A45" s="1006" t="s">
        <v>457</v>
      </c>
      <c r="B45" s="1835">
        <v>733674</v>
      </c>
      <c r="C45" s="2498">
        <f t="shared" si="10"/>
        <v>9.5016208664919333</v>
      </c>
      <c r="D45" s="1836">
        <v>530233</v>
      </c>
      <c r="E45" s="2499">
        <f t="shared" si="11"/>
        <v>12.073462520502542</v>
      </c>
      <c r="F45" s="1836">
        <v>189846</v>
      </c>
      <c r="G45" s="2498">
        <f t="shared" si="12"/>
        <v>6.0242713295617589</v>
      </c>
      <c r="H45" s="1836">
        <v>513793</v>
      </c>
      <c r="I45" s="2498">
        <f t="shared" si="13"/>
        <v>9.6402819359946434</v>
      </c>
      <c r="J45" s="1836">
        <v>339631</v>
      </c>
      <c r="K45" s="2055">
        <f t="shared" si="14"/>
        <v>6.3483812786317539</v>
      </c>
      <c r="L45" s="271"/>
      <c r="M45" s="652"/>
      <c r="N45" s="652"/>
      <c r="O45" s="652"/>
      <c r="P45" s="652"/>
      <c r="Q45" s="652"/>
      <c r="R45" s="652"/>
      <c r="S45" s="652"/>
      <c r="T45" s="653"/>
      <c r="U45" s="653"/>
      <c r="V45" s="654"/>
      <c r="W45" s="655"/>
      <c r="X45" s="655"/>
      <c r="Y45" s="655"/>
      <c r="Z45" s="655"/>
      <c r="AA45" s="655"/>
      <c r="AB45" s="655"/>
      <c r="AC45" s="655"/>
      <c r="AD45" s="655"/>
    </row>
    <row r="46" spans="1:30" s="656" customFormat="1" ht="19.2" customHeight="1">
      <c r="A46" s="1007">
        <v>2</v>
      </c>
      <c r="B46" s="1837">
        <v>685693</v>
      </c>
      <c r="C46" s="2057">
        <f t="shared" si="10"/>
        <v>28.518359551446281</v>
      </c>
      <c r="D46" s="1838">
        <v>493743</v>
      </c>
      <c r="E46" s="2058">
        <f t="shared" si="11"/>
        <v>36.894536340296227</v>
      </c>
      <c r="F46" s="1838">
        <v>173739</v>
      </c>
      <c r="G46" s="2057">
        <f t="shared" si="12"/>
        <v>28.539403983309164</v>
      </c>
      <c r="H46" s="1838">
        <v>484482</v>
      </c>
      <c r="I46" s="2057">
        <f t="shared" si="13"/>
        <v>27.047920742228683</v>
      </c>
      <c r="J46" s="1838">
        <v>321508</v>
      </c>
      <c r="K46" s="2059">
        <f t="shared" si="14"/>
        <v>29.29622778090566</v>
      </c>
      <c r="L46" s="271"/>
      <c r="M46" s="652"/>
      <c r="N46" s="652"/>
      <c r="O46" s="652"/>
      <c r="P46" s="652"/>
      <c r="Q46" s="652"/>
      <c r="R46" s="652"/>
      <c r="S46" s="652"/>
      <c r="T46" s="653"/>
      <c r="U46" s="653"/>
      <c r="V46" s="654"/>
      <c r="W46" s="655"/>
      <c r="X46" s="655"/>
      <c r="Y46" s="655"/>
      <c r="Z46" s="655"/>
      <c r="AA46" s="655"/>
      <c r="AB46" s="655"/>
      <c r="AC46" s="655"/>
      <c r="AD46" s="655"/>
    </row>
    <row r="47" spans="1:30" s="656" customFormat="1" ht="19.2" customHeight="1">
      <c r="A47" s="1007">
        <v>3</v>
      </c>
      <c r="B47" s="2536">
        <v>837048</v>
      </c>
      <c r="C47" s="2537">
        <f t="shared" si="10"/>
        <v>17.780616983075468</v>
      </c>
      <c r="D47" s="2538">
        <v>624215</v>
      </c>
      <c r="E47" s="2539">
        <f t="shared" si="11"/>
        <v>22.722116384640636</v>
      </c>
      <c r="F47" s="2538">
        <v>231790</v>
      </c>
      <c r="G47" s="2537">
        <f t="shared" si="12"/>
        <v>20.461703167063373</v>
      </c>
      <c r="H47" s="2538">
        <v>588407</v>
      </c>
      <c r="I47" s="2537">
        <f t="shared" si="13"/>
        <v>15.921936842602967</v>
      </c>
      <c r="J47" s="2538">
        <v>402617</v>
      </c>
      <c r="K47" s="2540">
        <f t="shared" si="14"/>
        <v>15.992521016634687</v>
      </c>
      <c r="L47" s="271"/>
      <c r="M47" s="652"/>
      <c r="N47" s="652"/>
      <c r="O47" s="652"/>
      <c r="P47" s="652"/>
      <c r="Q47" s="652"/>
      <c r="R47" s="652"/>
      <c r="S47" s="652"/>
      <c r="T47" s="653"/>
      <c r="U47" s="653"/>
      <c r="V47" s="654"/>
      <c r="W47" s="655"/>
      <c r="X47" s="655"/>
      <c r="Y47" s="655"/>
      <c r="Z47" s="655"/>
      <c r="AA47" s="655"/>
      <c r="AB47" s="655"/>
      <c r="AC47" s="655"/>
      <c r="AD47" s="655"/>
    </row>
    <row r="48" spans="1:30" s="656" customFormat="1" ht="19.2" customHeight="1">
      <c r="A48" s="1006">
        <v>4</v>
      </c>
      <c r="B48" s="2051">
        <v>773173</v>
      </c>
      <c r="C48" s="2498">
        <f t="shared" si="10"/>
        <v>8.6171897060125069</v>
      </c>
      <c r="D48" s="1836">
        <v>564596</v>
      </c>
      <c r="E48" s="2499">
        <f t="shared" si="11"/>
        <v>11.259651045012586</v>
      </c>
      <c r="F48" s="1836">
        <v>198748</v>
      </c>
      <c r="G48" s="2498">
        <f t="shared" si="12"/>
        <v>9.7382268332679942</v>
      </c>
      <c r="H48" s="1836">
        <v>537244</v>
      </c>
      <c r="I48" s="2498">
        <f t="shared" si="13"/>
        <v>9.4640328446703883</v>
      </c>
      <c r="J48" s="1836">
        <v>368741</v>
      </c>
      <c r="K48" s="2055">
        <f t="shared" si="14"/>
        <v>9.0288434529353534</v>
      </c>
      <c r="L48" s="271"/>
      <c r="M48" s="652"/>
      <c r="N48" s="652"/>
      <c r="O48" s="652"/>
      <c r="P48" s="652"/>
      <c r="Q48" s="652"/>
      <c r="R48" s="652"/>
      <c r="S48" s="652"/>
      <c r="T48" s="653"/>
      <c r="U48" s="653"/>
      <c r="V48" s="654"/>
      <c r="W48" s="655"/>
      <c r="X48" s="655"/>
      <c r="Y48" s="655"/>
      <c r="Z48" s="655"/>
      <c r="AA48" s="655"/>
      <c r="AB48" s="655"/>
      <c r="AC48" s="655"/>
      <c r="AD48" s="655"/>
    </row>
    <row r="49" spans="1:30" s="656" customFormat="1" ht="19.2" customHeight="1">
      <c r="A49" s="1007">
        <v>5</v>
      </c>
      <c r="B49" s="2056">
        <v>856836</v>
      </c>
      <c r="C49" s="2057">
        <f t="shared" si="10"/>
        <v>9.3851810243578591</v>
      </c>
      <c r="D49" s="1838">
        <v>635541</v>
      </c>
      <c r="E49" s="2058">
        <f t="shared" si="11"/>
        <v>10.991753434322614</v>
      </c>
      <c r="F49" s="1838">
        <v>245896</v>
      </c>
      <c r="G49" s="2057">
        <f t="shared" si="12"/>
        <v>11.893483315814146</v>
      </c>
      <c r="H49" s="1838">
        <v>597482</v>
      </c>
      <c r="I49" s="2057">
        <f t="shared" si="13"/>
        <v>8.1323398733501371</v>
      </c>
      <c r="J49" s="1838">
        <v>437730</v>
      </c>
      <c r="K49" s="2059">
        <f t="shared" si="14"/>
        <v>9.8937791379314568</v>
      </c>
      <c r="L49" s="271"/>
      <c r="M49" s="652"/>
      <c r="N49" s="652"/>
      <c r="O49" s="652"/>
      <c r="P49" s="652"/>
      <c r="Q49" s="652"/>
      <c r="R49" s="652"/>
      <c r="S49" s="652"/>
      <c r="T49" s="653"/>
      <c r="U49" s="653"/>
      <c r="V49" s="654"/>
      <c r="W49" s="655"/>
      <c r="X49" s="655"/>
      <c r="Y49" s="655"/>
      <c r="Z49" s="655"/>
      <c r="AA49" s="655"/>
      <c r="AB49" s="655"/>
      <c r="AC49" s="655"/>
      <c r="AD49" s="655"/>
    </row>
    <row r="50" spans="1:30" s="656" customFormat="1" ht="19.2" customHeight="1">
      <c r="A50" s="1007">
        <v>6</v>
      </c>
      <c r="B50" s="3014">
        <v>740108</v>
      </c>
      <c r="C50" s="3015">
        <f t="shared" si="10"/>
        <v>3.9760833710308807</v>
      </c>
      <c r="D50" s="3016">
        <v>523020</v>
      </c>
      <c r="E50" s="3017">
        <f t="shared" si="11"/>
        <v>5.5844572702111739</v>
      </c>
      <c r="F50" s="3016">
        <v>195185</v>
      </c>
      <c r="G50" s="3015">
        <f t="shared" si="12"/>
        <v>8.4306895766322896</v>
      </c>
      <c r="H50" s="3016">
        <v>518811</v>
      </c>
      <c r="I50" s="3015">
        <f t="shared" si="13"/>
        <v>3.6659979538987919</v>
      </c>
      <c r="J50" s="3016">
        <v>353498</v>
      </c>
      <c r="K50" s="2540">
        <f t="shared" si="14"/>
        <v>6.0447340317026033</v>
      </c>
      <c r="L50" s="271"/>
      <c r="M50" s="652"/>
      <c r="N50" s="652"/>
      <c r="O50" s="652"/>
      <c r="P50" s="652"/>
      <c r="Q50" s="652"/>
      <c r="R50" s="652"/>
      <c r="S50" s="652"/>
      <c r="T50" s="653"/>
      <c r="U50" s="653"/>
      <c r="V50" s="654"/>
      <c r="W50" s="655"/>
      <c r="X50" s="655"/>
      <c r="Y50" s="655"/>
      <c r="Z50" s="655"/>
      <c r="AA50" s="655"/>
      <c r="AB50" s="655"/>
      <c r="AC50" s="655"/>
      <c r="AD50" s="655"/>
    </row>
    <row r="51" spans="1:30" s="656" customFormat="1" ht="19.2" customHeight="1">
      <c r="A51" s="1006">
        <v>7</v>
      </c>
      <c r="B51" s="2051">
        <v>799686</v>
      </c>
      <c r="C51" s="3018">
        <f t="shared" si="10"/>
        <v>6.9117511400599296</v>
      </c>
      <c r="D51" s="3019">
        <v>582554</v>
      </c>
      <c r="E51" s="3020">
        <f t="shared" si="11"/>
        <v>8.789772281628272</v>
      </c>
      <c r="F51" s="3019">
        <v>225115</v>
      </c>
      <c r="G51" s="3018">
        <f t="shared" si="12"/>
        <v>9.8791946308724796</v>
      </c>
      <c r="H51" s="3019">
        <v>563502</v>
      </c>
      <c r="I51" s="3018">
        <f t="shared" si="13"/>
        <v>9.151449762424523</v>
      </c>
      <c r="J51" s="3019">
        <v>396552</v>
      </c>
      <c r="K51" s="2055">
        <f t="shared" si="14"/>
        <v>9.5163134434704801</v>
      </c>
      <c r="L51" s="271"/>
      <c r="M51" s="652"/>
      <c r="N51" s="652"/>
      <c r="O51" s="652"/>
      <c r="P51" s="652"/>
      <c r="Q51" s="652"/>
      <c r="R51" s="652"/>
      <c r="S51" s="652"/>
      <c r="T51" s="653"/>
      <c r="U51" s="653"/>
      <c r="V51" s="654"/>
      <c r="W51" s="655"/>
      <c r="X51" s="655"/>
      <c r="Y51" s="655"/>
      <c r="Z51" s="655"/>
      <c r="AA51" s="655"/>
      <c r="AB51" s="655"/>
      <c r="AC51" s="655"/>
      <c r="AD51" s="655"/>
    </row>
    <row r="52" spans="1:30" s="656" customFormat="1" ht="19.2" customHeight="1">
      <c r="A52" s="1007">
        <v>8</v>
      </c>
      <c r="B52" s="2056">
        <v>925379</v>
      </c>
      <c r="C52" s="2057">
        <f t="shared" si="10"/>
        <v>12.173949936359785</v>
      </c>
      <c r="D52" s="1838">
        <v>705033</v>
      </c>
      <c r="E52" s="2058">
        <f t="shared" si="11"/>
        <v>13.773721920991488</v>
      </c>
      <c r="F52" s="1838">
        <v>277676</v>
      </c>
      <c r="G52" s="2057">
        <f t="shared" si="12"/>
        <v>12.351658311383007</v>
      </c>
      <c r="H52" s="1838">
        <v>651462</v>
      </c>
      <c r="I52" s="2057">
        <f t="shared" si="13"/>
        <v>12.76470527143001</v>
      </c>
      <c r="J52" s="1838">
        <v>460349</v>
      </c>
      <c r="K52" s="2059">
        <f t="shared" si="14"/>
        <v>8.0831891360134911</v>
      </c>
      <c r="L52" s="271"/>
      <c r="M52" s="652"/>
      <c r="N52" s="652"/>
      <c r="O52" s="652"/>
      <c r="P52" s="652"/>
      <c r="Q52" s="652"/>
      <c r="R52" s="652"/>
      <c r="S52" s="652"/>
      <c r="T52" s="653"/>
      <c r="U52" s="653"/>
      <c r="V52" s="654"/>
      <c r="W52" s="655"/>
      <c r="X52" s="655"/>
      <c r="Y52" s="655"/>
      <c r="Z52" s="655"/>
      <c r="AA52" s="655"/>
      <c r="AB52" s="655"/>
      <c r="AC52" s="655"/>
      <c r="AD52" s="655"/>
    </row>
    <row r="53" spans="1:30" s="656" customFormat="1" ht="19.2" customHeight="1" thickBot="1">
      <c r="A53" s="1007">
        <v>9</v>
      </c>
      <c r="B53" s="2541">
        <v>785965</v>
      </c>
      <c r="C53" s="3021">
        <f t="shared" si="10"/>
        <v>9.0980135226485626</v>
      </c>
      <c r="D53" s="2542">
        <v>601795</v>
      </c>
      <c r="E53" s="3022">
        <f t="shared" si="11"/>
        <v>19.004255554764569</v>
      </c>
      <c r="F53" s="2542">
        <v>221874</v>
      </c>
      <c r="G53" s="3021">
        <f t="shared" si="12"/>
        <v>18.202934376098789</v>
      </c>
      <c r="H53" s="2542">
        <v>551375</v>
      </c>
      <c r="I53" s="3021">
        <f t="shared" si="13"/>
        <v>10.766359571057205</v>
      </c>
      <c r="J53" s="2542">
        <v>388835</v>
      </c>
      <c r="K53" s="3023">
        <f t="shared" si="14"/>
        <v>13.598782311971203</v>
      </c>
      <c r="L53" s="271"/>
      <c r="M53" s="652"/>
      <c r="N53" s="652"/>
      <c r="O53" s="652"/>
      <c r="P53" s="652"/>
      <c r="Q53" s="652"/>
      <c r="R53" s="652"/>
      <c r="S53" s="652"/>
      <c r="T53" s="653"/>
      <c r="U53" s="653"/>
      <c r="V53" s="654"/>
      <c r="W53" s="655"/>
      <c r="X53" s="655"/>
      <c r="Y53" s="655"/>
      <c r="Z53" s="655"/>
      <c r="AA53" s="655"/>
      <c r="AB53" s="655"/>
      <c r="AC53" s="655"/>
      <c r="AD53" s="655"/>
    </row>
    <row r="54" spans="1:30" s="656" customFormat="1" ht="13.2">
      <c r="A54" s="2606" t="s">
        <v>389</v>
      </c>
      <c r="B54" s="1194" t="s">
        <v>248</v>
      </c>
      <c r="C54" s="668"/>
      <c r="D54" s="668"/>
      <c r="E54" s="668"/>
      <c r="F54" s="668"/>
      <c r="G54" s="668"/>
      <c r="H54" s="668"/>
      <c r="I54" s="668"/>
      <c r="J54" s="668"/>
      <c r="K54" s="669"/>
      <c r="L54" s="271"/>
      <c r="M54" s="652"/>
      <c r="N54" s="652"/>
      <c r="O54" s="652"/>
      <c r="P54" s="652"/>
      <c r="Q54" s="652"/>
      <c r="R54" s="652"/>
      <c r="S54" s="652"/>
      <c r="T54" s="653"/>
      <c r="U54" s="653"/>
      <c r="V54" s="654"/>
      <c r="W54" s="655"/>
      <c r="X54" s="655"/>
      <c r="Y54" s="655"/>
      <c r="Z54" s="655"/>
      <c r="AA54" s="655"/>
      <c r="AB54" s="655"/>
      <c r="AC54" s="655"/>
      <c r="AD54" s="655"/>
    </row>
    <row r="55" spans="1:30" s="656" customFormat="1" ht="13.2">
      <c r="A55" s="2820"/>
      <c r="B55" s="730" t="s">
        <v>249</v>
      </c>
      <c r="C55" s="271"/>
      <c r="D55" s="271"/>
      <c r="E55" s="271"/>
      <c r="F55" s="271"/>
      <c r="G55" s="271"/>
      <c r="H55" s="271"/>
      <c r="I55" s="271"/>
      <c r="J55" s="271"/>
      <c r="K55" s="671"/>
      <c r="L55" s="271"/>
      <c r="M55" s="652"/>
      <c r="N55" s="652"/>
      <c r="O55" s="652"/>
      <c r="P55" s="652"/>
      <c r="Q55" s="652"/>
      <c r="R55" s="652"/>
      <c r="S55" s="652"/>
      <c r="T55" s="653"/>
      <c r="U55" s="653"/>
      <c r="V55" s="654"/>
      <c r="W55" s="655"/>
      <c r="X55" s="655"/>
      <c r="Y55" s="655"/>
      <c r="Z55" s="655"/>
      <c r="AA55" s="655"/>
      <c r="AB55" s="655"/>
      <c r="AC55" s="655"/>
      <c r="AD55" s="655"/>
    </row>
    <row r="56" spans="1:30" ht="15" thickBot="1">
      <c r="A56" s="2607"/>
      <c r="B56" s="499" t="s">
        <v>250</v>
      </c>
      <c r="C56" s="499"/>
      <c r="D56" s="499"/>
      <c r="E56" s="499"/>
      <c r="F56" s="499"/>
      <c r="G56" s="499"/>
      <c r="H56" s="499"/>
      <c r="I56" s="499"/>
      <c r="J56" s="499"/>
      <c r="K56" s="672"/>
      <c r="L56" s="673"/>
      <c r="M56" s="652"/>
      <c r="N56" s="652"/>
      <c r="O56" s="652"/>
      <c r="P56" s="652"/>
      <c r="Q56" s="652"/>
      <c r="R56" s="652"/>
      <c r="S56" s="652"/>
      <c r="T56" s="653"/>
      <c r="U56" s="653"/>
      <c r="V56" s="654"/>
      <c r="W56" s="655"/>
      <c r="X56" s="655"/>
      <c r="Y56" s="655"/>
      <c r="Z56" s="655"/>
      <c r="AA56" s="655"/>
      <c r="AB56" s="655"/>
      <c r="AC56" s="655"/>
      <c r="AD56" s="655"/>
    </row>
    <row r="57" spans="1:30">
      <c r="A57" s="674"/>
      <c r="B57" s="673" t="s">
        <v>251</v>
      </c>
      <c r="C57" s="673"/>
      <c r="D57" s="673"/>
      <c r="E57" s="673"/>
      <c r="F57" s="673"/>
      <c r="G57" s="673"/>
      <c r="H57" s="673"/>
      <c r="I57" s="673"/>
      <c r="J57" s="673"/>
      <c r="K57" s="673"/>
      <c r="L57" s="673"/>
      <c r="M57" s="652"/>
      <c r="N57" s="652"/>
      <c r="O57" s="652"/>
      <c r="P57" s="652"/>
      <c r="Q57" s="652"/>
      <c r="R57" s="652"/>
      <c r="S57" s="652"/>
      <c r="T57" s="653"/>
      <c r="U57" s="653"/>
      <c r="V57" s="654"/>
      <c r="W57" s="655"/>
      <c r="X57" s="655"/>
      <c r="Y57" s="655"/>
      <c r="Z57" s="655"/>
      <c r="AA57" s="655"/>
      <c r="AB57" s="655"/>
      <c r="AC57" s="655"/>
      <c r="AD57" s="655"/>
    </row>
    <row r="58" spans="1:30">
      <c r="A58" s="674"/>
      <c r="B58" s="673"/>
      <c r="C58" s="673"/>
      <c r="D58" s="673"/>
      <c r="E58" s="673"/>
      <c r="F58" s="673"/>
      <c r="G58" s="673"/>
      <c r="H58" s="673"/>
      <c r="I58" s="673"/>
      <c r="J58" s="673"/>
      <c r="K58" s="673"/>
      <c r="M58" s="652"/>
      <c r="N58" s="652"/>
      <c r="O58" s="652"/>
      <c r="P58" s="652"/>
      <c r="Q58" s="652"/>
      <c r="R58" s="652"/>
      <c r="S58" s="652"/>
      <c r="T58" s="653"/>
      <c r="U58" s="653"/>
      <c r="V58" s="654"/>
      <c r="W58" s="655"/>
      <c r="X58" s="655"/>
      <c r="Y58" s="655"/>
      <c r="Z58" s="655"/>
      <c r="AA58" s="655"/>
      <c r="AB58" s="655"/>
      <c r="AC58" s="655"/>
      <c r="AD58" s="655"/>
    </row>
    <row r="59" spans="1:30">
      <c r="B59" s="650" t="s">
        <v>252</v>
      </c>
      <c r="D59" s="673"/>
      <c r="E59" s="673"/>
      <c r="G59" s="673"/>
      <c r="M59" s="652"/>
      <c r="N59" s="652"/>
      <c r="O59" s="652"/>
      <c r="P59" s="652"/>
      <c r="Q59" s="652"/>
      <c r="R59" s="652"/>
      <c r="S59" s="652"/>
      <c r="T59" s="653"/>
      <c r="U59" s="653"/>
      <c r="V59" s="654"/>
      <c r="W59" s="655"/>
      <c r="X59" s="655"/>
      <c r="Y59" s="655"/>
      <c r="Z59" s="655"/>
      <c r="AA59" s="655"/>
      <c r="AB59" s="655"/>
      <c r="AC59" s="655"/>
      <c r="AD59" s="655"/>
    </row>
    <row r="60" spans="1:30">
      <c r="D60" s="673"/>
      <c r="E60" s="673"/>
      <c r="G60" s="673"/>
      <c r="M60" s="652"/>
      <c r="N60" s="652"/>
      <c r="O60" s="652"/>
      <c r="P60" s="652"/>
      <c r="Q60" s="652"/>
      <c r="R60" s="652"/>
      <c r="S60" s="652"/>
      <c r="T60" s="653"/>
      <c r="U60" s="653"/>
      <c r="V60" s="654"/>
      <c r="W60" s="655"/>
      <c r="X60" s="655"/>
      <c r="Y60" s="655"/>
      <c r="Z60" s="655"/>
      <c r="AA60" s="655"/>
      <c r="AB60" s="655"/>
      <c r="AC60" s="655"/>
      <c r="AD60" s="655"/>
    </row>
    <row r="61" spans="1:30">
      <c r="D61" s="673"/>
      <c r="E61" s="673"/>
      <c r="G61" s="673"/>
      <c r="M61" s="652"/>
      <c r="N61" s="652"/>
      <c r="O61" s="652"/>
      <c r="P61" s="652"/>
      <c r="Q61" s="652"/>
      <c r="R61" s="652"/>
      <c r="S61" s="652"/>
      <c r="T61" s="653"/>
      <c r="U61" s="653"/>
      <c r="V61" s="654"/>
      <c r="W61" s="655"/>
      <c r="X61" s="655"/>
      <c r="Y61" s="655"/>
      <c r="Z61" s="655"/>
      <c r="AA61" s="655"/>
      <c r="AB61" s="655"/>
      <c r="AC61" s="655"/>
      <c r="AD61" s="655"/>
    </row>
    <row r="62" spans="1:30">
      <c r="B62" s="650" t="s">
        <v>253</v>
      </c>
      <c r="D62" s="673"/>
      <c r="E62" s="673"/>
      <c r="G62" s="673"/>
      <c r="M62" s="652"/>
      <c r="N62" s="652"/>
      <c r="O62" s="652"/>
      <c r="P62" s="652"/>
      <c r="Q62" s="652"/>
      <c r="R62" s="652"/>
      <c r="S62" s="652"/>
      <c r="T62" s="653"/>
      <c r="U62" s="653"/>
      <c r="V62" s="654"/>
      <c r="W62" s="655"/>
      <c r="X62" s="655"/>
      <c r="Y62" s="655"/>
      <c r="Z62" s="655"/>
      <c r="AA62" s="655"/>
      <c r="AB62" s="655"/>
      <c r="AC62" s="655"/>
      <c r="AD62" s="655"/>
    </row>
    <row r="63" spans="1:30">
      <c r="D63" s="673"/>
      <c r="E63" s="673"/>
      <c r="G63" s="673"/>
      <c r="M63" s="652"/>
      <c r="N63" s="652"/>
      <c r="O63" s="652"/>
      <c r="P63" s="652"/>
      <c r="Q63" s="652"/>
      <c r="R63" s="652"/>
      <c r="S63" s="652"/>
      <c r="T63" s="653"/>
      <c r="U63" s="653"/>
      <c r="V63" s="654"/>
      <c r="W63" s="655"/>
      <c r="X63" s="655"/>
      <c r="Y63" s="655"/>
      <c r="Z63" s="655"/>
      <c r="AA63" s="655"/>
      <c r="AB63" s="655"/>
      <c r="AC63" s="655"/>
      <c r="AD63" s="655"/>
    </row>
    <row r="64" spans="1:30">
      <c r="D64" s="673"/>
      <c r="E64" s="673"/>
      <c r="G64" s="673"/>
      <c r="M64" s="652"/>
      <c r="N64" s="652"/>
      <c r="O64" s="652"/>
      <c r="P64" s="652"/>
      <c r="Q64" s="652"/>
      <c r="R64" s="652"/>
      <c r="S64" s="652"/>
      <c r="T64" s="653"/>
      <c r="U64" s="653"/>
      <c r="V64" s="654"/>
      <c r="W64" s="655"/>
      <c r="X64" s="655"/>
      <c r="Y64" s="655"/>
      <c r="Z64" s="655"/>
      <c r="AA64" s="655"/>
      <c r="AB64" s="655"/>
      <c r="AC64" s="655"/>
      <c r="AD64" s="655"/>
    </row>
    <row r="65" spans="4:30">
      <c r="D65" s="673"/>
      <c r="E65" s="673"/>
      <c r="G65" s="673"/>
      <c r="M65" s="652"/>
      <c r="N65" s="652"/>
      <c r="O65" s="652"/>
      <c r="P65" s="652"/>
      <c r="Q65" s="652"/>
      <c r="R65" s="652"/>
      <c r="S65" s="652"/>
      <c r="T65" s="653"/>
      <c r="U65" s="653"/>
      <c r="V65" s="654"/>
      <c r="W65" s="655"/>
      <c r="X65" s="655"/>
      <c r="Y65" s="655"/>
      <c r="Z65" s="655"/>
      <c r="AA65" s="655"/>
      <c r="AB65" s="655"/>
      <c r="AC65" s="655"/>
      <c r="AD65" s="655"/>
    </row>
    <row r="66" spans="4:30">
      <c r="D66" s="673"/>
      <c r="E66" s="673"/>
      <c r="G66" s="673"/>
    </row>
    <row r="67" spans="4:30">
      <c r="D67" s="673"/>
      <c r="E67" s="673"/>
      <c r="G67" s="673"/>
    </row>
    <row r="68" spans="4:30">
      <c r="D68" s="673"/>
      <c r="E68" s="673"/>
      <c r="G68" s="673"/>
    </row>
    <row r="69" spans="4:30">
      <c r="D69" s="673"/>
      <c r="E69" s="673"/>
      <c r="G69" s="673"/>
    </row>
    <row r="70" spans="4:30">
      <c r="D70" s="673"/>
      <c r="E70" s="673"/>
      <c r="G70" s="673"/>
    </row>
    <row r="73" spans="4:30" hidden="1"/>
  </sheetData>
  <mergeCells count="6">
    <mergeCell ref="J4:K4"/>
    <mergeCell ref="A54:A56"/>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79" orientation="landscape" errors="dash" r:id="rId1"/>
  <headerFooter scaleWithDoc="0" alignWithMargins="0">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Q74"/>
  <sheetViews>
    <sheetView workbookViewId="0">
      <selection activeCell="G10" sqref="G10"/>
    </sheetView>
  </sheetViews>
  <sheetFormatPr defaultColWidth="11" defaultRowHeight="14.4"/>
  <cols>
    <col min="1" max="1" width="13.6640625" style="673" customWidth="1"/>
    <col min="2" max="2" width="12.44140625" style="673" customWidth="1"/>
    <col min="3" max="3" width="9.33203125" style="673" customWidth="1"/>
    <col min="4" max="4" width="12.44140625" style="673" customWidth="1"/>
    <col min="5" max="5" width="9.33203125" style="673" customWidth="1"/>
    <col min="6" max="6" width="12.44140625" style="673" customWidth="1"/>
    <col min="7" max="7" width="9.33203125" style="673" customWidth="1"/>
    <col min="8" max="8" width="12.44140625" style="673" customWidth="1"/>
    <col min="9" max="9" width="9.33203125" style="673" customWidth="1"/>
    <col min="10" max="10" width="12.44140625" style="673" customWidth="1"/>
    <col min="11" max="11" width="9.33203125" style="673" customWidth="1"/>
    <col min="12" max="12" width="12.44140625" style="673" customWidth="1"/>
    <col min="13" max="13" width="9.33203125" style="673" customWidth="1"/>
    <col min="14" max="14" width="12.44140625" style="702" customWidth="1"/>
    <col min="15" max="15" width="9.33203125" style="673" customWidth="1"/>
    <col min="16" max="16" width="12.44140625" style="702" customWidth="1"/>
    <col min="17" max="17" width="9.33203125" style="673" customWidth="1"/>
    <col min="18" max="16384" width="11" style="673"/>
  </cols>
  <sheetData>
    <row r="1" spans="1:17" s="1391" customFormat="1">
      <c r="N1" s="1392"/>
      <c r="P1" s="1392"/>
    </row>
    <row r="2" spans="1:17" s="1391" customFormat="1">
      <c r="A2" s="1283" t="s">
        <v>238</v>
      </c>
      <c r="N2" s="1392"/>
      <c r="P2" s="1392"/>
    </row>
    <row r="3" spans="1:17" s="1391" customFormat="1" ht="15" thickBot="1">
      <c r="A3" s="1283" t="s">
        <v>254</v>
      </c>
      <c r="N3" s="1392"/>
      <c r="P3" s="1392"/>
      <c r="Q3" s="1393" t="s">
        <v>255</v>
      </c>
    </row>
    <row r="4" spans="1:17">
      <c r="A4" s="1197"/>
      <c r="B4" s="2936" t="s">
        <v>256</v>
      </c>
      <c r="C4" s="2926" t="s">
        <v>332</v>
      </c>
      <c r="D4" s="2939" t="s">
        <v>229</v>
      </c>
      <c r="E4" s="2926" t="s">
        <v>332</v>
      </c>
      <c r="F4" s="2939" t="s">
        <v>257</v>
      </c>
      <c r="G4" s="2926" t="s">
        <v>332</v>
      </c>
      <c r="H4" s="2939" t="s">
        <v>215</v>
      </c>
      <c r="I4" s="2926" t="s">
        <v>332</v>
      </c>
      <c r="J4" s="2943" t="s">
        <v>216</v>
      </c>
      <c r="K4" s="2926" t="s">
        <v>332</v>
      </c>
      <c r="L4" s="2936" t="s">
        <v>258</v>
      </c>
      <c r="M4" s="2945" t="s">
        <v>332</v>
      </c>
      <c r="N4" s="2947" t="s">
        <v>259</v>
      </c>
      <c r="O4" s="2926" t="s">
        <v>332</v>
      </c>
      <c r="P4" s="2928" t="s">
        <v>260</v>
      </c>
      <c r="Q4" s="2930" t="s">
        <v>332</v>
      </c>
    </row>
    <row r="5" spans="1:17" ht="15" thickBot="1">
      <c r="A5" s="1198"/>
      <c r="B5" s="2937"/>
      <c r="C5" s="2938"/>
      <c r="D5" s="2940"/>
      <c r="E5" s="2938"/>
      <c r="F5" s="2940"/>
      <c r="G5" s="2938"/>
      <c r="H5" s="2940"/>
      <c r="I5" s="2938"/>
      <c r="J5" s="2944"/>
      <c r="K5" s="2938"/>
      <c r="L5" s="2937"/>
      <c r="M5" s="2946"/>
      <c r="N5" s="2948"/>
      <c r="O5" s="2927"/>
      <c r="P5" s="2929"/>
      <c r="Q5" s="2931"/>
    </row>
    <row r="6" spans="1:17" hidden="1">
      <c r="A6" s="1715" t="s">
        <v>434</v>
      </c>
      <c r="B6" s="675">
        <f>SUM(B12:B23)</f>
        <v>810662</v>
      </c>
      <c r="C6" s="676">
        <v>-24</v>
      </c>
      <c r="D6" s="677">
        <f>SUM(D12:D23)</f>
        <v>2777150</v>
      </c>
      <c r="E6" s="678">
        <v>-28</v>
      </c>
      <c r="F6" s="679">
        <f>SUM(F12:F23)</f>
        <v>394233</v>
      </c>
      <c r="G6" s="680">
        <v>-6.8</v>
      </c>
      <c r="H6" s="679">
        <f>SUM(H12:H23)</f>
        <v>599902</v>
      </c>
      <c r="I6" s="680">
        <v>-6.9</v>
      </c>
      <c r="J6" s="679">
        <f>SUM(J12:J23)</f>
        <v>37149</v>
      </c>
      <c r="K6" s="681">
        <v>-30.1</v>
      </c>
      <c r="L6" s="690">
        <f>B6+D6+F6+H6+J6</f>
        <v>4619096</v>
      </c>
      <c r="M6" s="1270">
        <v>-23.5</v>
      </c>
      <c r="N6" s="1272">
        <f>B6+D6</f>
        <v>3587812</v>
      </c>
      <c r="O6" s="1273">
        <v>-27.1</v>
      </c>
      <c r="P6" s="1274">
        <f>F6+H6+J6</f>
        <v>1031284</v>
      </c>
      <c r="Q6" s="1275">
        <v>-7.9</v>
      </c>
    </row>
    <row r="7" spans="1:17" ht="15" hidden="1" customHeight="1">
      <c r="A7" s="2325" t="s">
        <v>440</v>
      </c>
      <c r="B7" s="2431">
        <f>SUM(B24:B35)</f>
        <v>838710.56106785312</v>
      </c>
      <c r="C7" s="2432">
        <f t="shared" ref="C7" si="0">(B7/B6-1)*100</f>
        <v>3.4599575492440859</v>
      </c>
      <c r="D7" s="2433">
        <f>SUM(D24:D35)</f>
        <v>2879846.6869855397</v>
      </c>
      <c r="E7" s="2434">
        <f t="shared" ref="E7" si="1">(D7/D6-1)*100</f>
        <v>3.6979164605995152</v>
      </c>
      <c r="F7" s="2435">
        <f>SUM(F24:F35)</f>
        <v>400824.46206896548</v>
      </c>
      <c r="G7" s="2436">
        <f t="shared" ref="G7" si="2">(F7/F6-1)*100</f>
        <v>1.6719711614617383</v>
      </c>
      <c r="H7" s="2435">
        <f>SUM(H24:H35)</f>
        <v>620086.60934371536</v>
      </c>
      <c r="I7" s="2436">
        <f t="shared" ref="I7" si="3">(H7/H6-1)*100</f>
        <v>3.3646511169683313</v>
      </c>
      <c r="J7" s="2435">
        <f>SUM(J24:J35)</f>
        <v>41208.455617352614</v>
      </c>
      <c r="K7" s="2437">
        <f t="shared" ref="K7" si="4">(J7/J6-1)*100</f>
        <v>10.927496345399913</v>
      </c>
      <c r="L7" s="2438">
        <f>B7+D7+F7+H7+J7</f>
        <v>4780676.7750834264</v>
      </c>
      <c r="M7" s="2439">
        <f t="shared" ref="M7" si="5">(L7/L6-1)*100</f>
        <v>3.4981038515637275</v>
      </c>
      <c r="N7" s="2440">
        <f>B7+D7</f>
        <v>3718557.2480533929</v>
      </c>
      <c r="O7" s="2441">
        <f t="shared" ref="O7" si="6">(N7/N6-1)*100</f>
        <v>3.6441499179274972</v>
      </c>
      <c r="P7" s="2438">
        <f>F7+H7+J7</f>
        <v>1062119.5270300335</v>
      </c>
      <c r="Q7" s="2442">
        <f t="shared" ref="Q7" si="7">(P7/P6-1)*100</f>
        <v>2.9900131321763501</v>
      </c>
    </row>
    <row r="8" spans="1:17" ht="15" hidden="1" customHeight="1" thickBot="1">
      <c r="A8" s="1911" t="s">
        <v>454</v>
      </c>
      <c r="B8" s="1979">
        <f>SUM(B36:B47)</f>
        <v>1003462</v>
      </c>
      <c r="C8" s="1980">
        <f t="shared" ref="C8" si="8">(B8/B7-1)*100</f>
        <v>19.643420099823715</v>
      </c>
      <c r="D8" s="1981">
        <f>SUM(D36:D47)</f>
        <v>3420792</v>
      </c>
      <c r="E8" s="1982">
        <f t="shared" ref="E8" si="9">(D8/D7-1)*100</f>
        <v>18.783823300701165</v>
      </c>
      <c r="F8" s="1983">
        <f>SUM(F36:F47)</f>
        <v>408765</v>
      </c>
      <c r="G8" s="1984">
        <f t="shared" ref="G8" si="10">(F8/F7-1)*100</f>
        <v>1.9810512287716353</v>
      </c>
      <c r="H8" s="1983">
        <f>SUM(H36:H47)</f>
        <v>634252</v>
      </c>
      <c r="I8" s="1984">
        <f t="shared" ref="I8" si="11">(H8/H7-1)*100</f>
        <v>2.28442131193205</v>
      </c>
      <c r="J8" s="1983">
        <f>SUM(J36:J47)</f>
        <v>47625</v>
      </c>
      <c r="K8" s="1985">
        <f t="shared" ref="K8" si="12">(J8/J7-1)*100</f>
        <v>15.570941173406695</v>
      </c>
      <c r="L8" s="1986">
        <f>B8+D8+F8+H8+J8</f>
        <v>5514896</v>
      </c>
      <c r="M8" s="1987">
        <f t="shared" ref="M8" si="13">(L8/L7-1)*100</f>
        <v>15.358060363822879</v>
      </c>
      <c r="N8" s="1988">
        <f>B8+D8</f>
        <v>4424254</v>
      </c>
      <c r="O8" s="1989">
        <f t="shared" ref="O8" si="14">(N8/N7-1)*100</f>
        <v>18.977703041039049</v>
      </c>
      <c r="P8" s="1986">
        <f>F8+H8+J8</f>
        <v>1090642</v>
      </c>
      <c r="Q8" s="1990">
        <f t="shared" ref="Q8" si="15">(P8/P7-1)*100</f>
        <v>2.6854296756715135</v>
      </c>
    </row>
    <row r="9" spans="1:17" ht="12" hidden="1" customHeight="1" thickTop="1">
      <c r="A9" s="1009" t="s">
        <v>323</v>
      </c>
      <c r="B9" s="2295">
        <v>86828</v>
      </c>
      <c r="C9" s="2296">
        <v>4.8216915759229373</v>
      </c>
      <c r="D9" s="2297">
        <v>324851</v>
      </c>
      <c r="E9" s="2298">
        <v>3.7922308631167301</v>
      </c>
      <c r="F9" s="2299">
        <v>32730</v>
      </c>
      <c r="G9" s="2300">
        <v>2.1248712908359169</v>
      </c>
      <c r="H9" s="2299">
        <v>49750</v>
      </c>
      <c r="I9" s="2300">
        <v>3.0532769906371771</v>
      </c>
      <c r="J9" s="2299">
        <v>3768</v>
      </c>
      <c r="K9" s="2301">
        <v>-1.5416775542200112</v>
      </c>
      <c r="L9" s="2302">
        <f>B9+D9+F9+H9+J9</f>
        <v>497927</v>
      </c>
      <c r="M9" s="2303">
        <v>3.7417077805186993</v>
      </c>
      <c r="N9" s="2304">
        <f>B9+D9</f>
        <v>411679</v>
      </c>
      <c r="O9" s="2305">
        <v>4.0076702306122147</v>
      </c>
      <c r="P9" s="2302">
        <f>F9+H9+J9</f>
        <v>86248</v>
      </c>
      <c r="Q9" s="2306">
        <v>2.4907310580853714</v>
      </c>
    </row>
    <row r="10" spans="1:17" ht="12" hidden="1" customHeight="1">
      <c r="A10" s="1009">
        <v>2</v>
      </c>
      <c r="B10" s="683">
        <v>78842</v>
      </c>
      <c r="C10" s="684">
        <v>7.2651084324236059</v>
      </c>
      <c r="D10" s="685">
        <v>282015</v>
      </c>
      <c r="E10" s="686">
        <v>4.7767482296643626</v>
      </c>
      <c r="F10" s="687">
        <v>33437</v>
      </c>
      <c r="G10" s="688">
        <v>1.9731625495577942</v>
      </c>
      <c r="H10" s="687">
        <v>51031</v>
      </c>
      <c r="I10" s="688">
        <v>3.4628874967053802</v>
      </c>
      <c r="J10" s="687">
        <v>3747</v>
      </c>
      <c r="K10" s="689">
        <v>-8.1392498161314002</v>
      </c>
      <c r="L10" s="690">
        <f>B10+D10+F10+H10+J10</f>
        <v>449072</v>
      </c>
      <c r="M10" s="1271">
        <v>4.7149133034240176</v>
      </c>
      <c r="N10" s="1276">
        <f t="shared" ref="N10:N47" si="16">B10+D10</f>
        <v>360857</v>
      </c>
      <c r="O10" s="1277">
        <v>5.3105118776629823</v>
      </c>
      <c r="P10" s="1278">
        <f t="shared" ref="P10:P47" si="17">F10+H10+J10</f>
        <v>88215</v>
      </c>
      <c r="Q10" s="1279">
        <v>2.3470855763876086</v>
      </c>
    </row>
    <row r="11" spans="1:17" ht="12" hidden="1" customHeight="1">
      <c r="A11" s="1009">
        <v>3</v>
      </c>
      <c r="B11" s="683">
        <v>77813</v>
      </c>
      <c r="C11" s="684">
        <v>-16.978213089217508</v>
      </c>
      <c r="D11" s="685">
        <v>271085</v>
      </c>
      <c r="E11" s="686">
        <v>-19.52089870828496</v>
      </c>
      <c r="F11" s="687">
        <v>36152</v>
      </c>
      <c r="G11" s="688">
        <v>-4.1899663424588507</v>
      </c>
      <c r="H11" s="687">
        <v>55753</v>
      </c>
      <c r="I11" s="688">
        <v>0.78636248599008862</v>
      </c>
      <c r="J11" s="687">
        <v>3044</v>
      </c>
      <c r="K11" s="689">
        <v>-37.146396861449517</v>
      </c>
      <c r="L11" s="690">
        <f t="shared" ref="L11:L47" si="18">B11+D11+F11+H11+J11</f>
        <v>443847</v>
      </c>
      <c r="M11" s="1271">
        <v>-16.011081275936256</v>
      </c>
      <c r="N11" s="1276">
        <f t="shared" si="16"/>
        <v>348898</v>
      </c>
      <c r="O11" s="1277">
        <v>-18.967403295669637</v>
      </c>
      <c r="P11" s="1278">
        <f t="shared" si="17"/>
        <v>94949</v>
      </c>
      <c r="Q11" s="1279">
        <v>-3.0083559768729451</v>
      </c>
    </row>
    <row r="12" spans="1:17" ht="12" hidden="1" customHeight="1">
      <c r="A12" s="1008" t="s">
        <v>443</v>
      </c>
      <c r="B12" s="675">
        <v>47689</v>
      </c>
      <c r="C12" s="676">
        <v>-46.875278495677755</v>
      </c>
      <c r="D12" s="677">
        <v>156397</v>
      </c>
      <c r="E12" s="678">
        <v>-52.308536752710147</v>
      </c>
      <c r="F12" s="679">
        <v>32276</v>
      </c>
      <c r="G12" s="680">
        <v>-10.416608842876574</v>
      </c>
      <c r="H12" s="679">
        <v>50163</v>
      </c>
      <c r="I12" s="680">
        <v>-7.7716492002206312</v>
      </c>
      <c r="J12" s="679">
        <v>2673</v>
      </c>
      <c r="K12" s="681">
        <v>-43.23635591420684</v>
      </c>
      <c r="L12" s="682">
        <f t="shared" si="18"/>
        <v>289198</v>
      </c>
      <c r="M12" s="1270">
        <v>-43.607543225741033</v>
      </c>
      <c r="N12" s="1272">
        <f t="shared" si="16"/>
        <v>204086</v>
      </c>
      <c r="O12" s="1273">
        <v>-51.140882397301432</v>
      </c>
      <c r="P12" s="1274">
        <f t="shared" si="17"/>
        <v>85112</v>
      </c>
      <c r="Q12" s="1275">
        <v>-10.528971491043649</v>
      </c>
    </row>
    <row r="13" spans="1:17" ht="12" hidden="1" customHeight="1">
      <c r="A13" s="1009">
        <v>5</v>
      </c>
      <c r="B13" s="683">
        <v>44258</v>
      </c>
      <c r="C13" s="684">
        <v>-56.033497908864227</v>
      </c>
      <c r="D13" s="685">
        <v>139465</v>
      </c>
      <c r="E13" s="686">
        <v>-61.831089605872094</v>
      </c>
      <c r="F13" s="687">
        <v>28979</v>
      </c>
      <c r="G13" s="688">
        <v>-15.117164616285883</v>
      </c>
      <c r="H13" s="687">
        <v>42491</v>
      </c>
      <c r="I13" s="688">
        <v>-16.422108575924465</v>
      </c>
      <c r="J13" s="687">
        <v>2248</v>
      </c>
      <c r="K13" s="689">
        <v>-54.009819967266772</v>
      </c>
      <c r="L13" s="690">
        <f t="shared" si="18"/>
        <v>257441</v>
      </c>
      <c r="M13" s="1271">
        <v>-53.690998704849612</v>
      </c>
      <c r="N13" s="1276">
        <f t="shared" si="16"/>
        <v>183723</v>
      </c>
      <c r="O13" s="1277">
        <v>-60.578862444534089</v>
      </c>
      <c r="P13" s="1278">
        <f t="shared" si="17"/>
        <v>73718</v>
      </c>
      <c r="Q13" s="1279">
        <v>-17.97080162015401</v>
      </c>
    </row>
    <row r="14" spans="1:17" ht="12" hidden="1" customHeight="1">
      <c r="A14" s="1009">
        <v>6</v>
      </c>
      <c r="B14" s="683">
        <v>62536</v>
      </c>
      <c r="C14" s="684">
        <v>-23.062916758938023</v>
      </c>
      <c r="D14" s="685">
        <v>215048</v>
      </c>
      <c r="E14" s="686">
        <v>-25.416275045000368</v>
      </c>
      <c r="F14" s="687">
        <v>31918</v>
      </c>
      <c r="G14" s="688">
        <v>-5.0794028430381282</v>
      </c>
      <c r="H14" s="687">
        <v>47099</v>
      </c>
      <c r="I14" s="688">
        <v>-8.8271162817708415</v>
      </c>
      <c r="J14" s="687">
        <v>2564</v>
      </c>
      <c r="K14" s="689">
        <v>-43.808897655051503</v>
      </c>
      <c r="L14" s="690">
        <f t="shared" si="18"/>
        <v>359165</v>
      </c>
      <c r="M14" s="1271">
        <v>-21.829056220223265</v>
      </c>
      <c r="N14" s="1276">
        <f t="shared" si="16"/>
        <v>277584</v>
      </c>
      <c r="O14" s="1277">
        <v>-24.898745444559577</v>
      </c>
      <c r="P14" s="1278">
        <f t="shared" si="17"/>
        <v>81581</v>
      </c>
      <c r="Q14" s="1279">
        <v>-9.2010951829756937</v>
      </c>
    </row>
    <row r="15" spans="1:17" ht="12" hidden="1" customHeight="1">
      <c r="A15" s="1008" t="s">
        <v>450</v>
      </c>
      <c r="B15" s="675">
        <v>70503</v>
      </c>
      <c r="C15" s="676">
        <v>-17.92433061699651</v>
      </c>
      <c r="D15" s="677">
        <v>250844</v>
      </c>
      <c r="E15" s="691">
        <v>-20.039781837423622</v>
      </c>
      <c r="F15" s="679">
        <v>33275</v>
      </c>
      <c r="G15" s="692">
        <v>-7.6822772167351001</v>
      </c>
      <c r="H15" s="679">
        <v>50264</v>
      </c>
      <c r="I15" s="692">
        <v>-8.7005485523304333</v>
      </c>
      <c r="J15" s="679">
        <v>2822</v>
      </c>
      <c r="K15" s="681">
        <v>-39.752348420153716</v>
      </c>
      <c r="L15" s="682">
        <f t="shared" si="18"/>
        <v>407708</v>
      </c>
      <c r="M15" s="1270">
        <v>-17.700088616512545</v>
      </c>
      <c r="N15" s="1272">
        <f t="shared" si="16"/>
        <v>321347</v>
      </c>
      <c r="O15" s="1273">
        <v>-19.58504645768009</v>
      </c>
      <c r="P15" s="1274">
        <f t="shared" si="17"/>
        <v>86361</v>
      </c>
      <c r="Q15" s="1275">
        <v>-9.8358773047127812</v>
      </c>
    </row>
    <row r="16" spans="1:17" ht="12" hidden="1" customHeight="1">
      <c r="A16" s="1009">
        <v>8</v>
      </c>
      <c r="B16" s="683">
        <v>78604</v>
      </c>
      <c r="C16" s="684">
        <v>-25.086965223441059</v>
      </c>
      <c r="D16" s="685">
        <v>271851</v>
      </c>
      <c r="E16" s="686">
        <v>-32.346931919140133</v>
      </c>
      <c r="F16" s="687">
        <v>32497</v>
      </c>
      <c r="G16" s="688">
        <v>-9.1501258037461568</v>
      </c>
      <c r="H16" s="687">
        <v>47962</v>
      </c>
      <c r="I16" s="688">
        <v>-10.097658812723765</v>
      </c>
      <c r="J16" s="687">
        <v>2685</v>
      </c>
      <c r="K16" s="689">
        <v>-39.986589181940104</v>
      </c>
      <c r="L16" s="690">
        <f t="shared" si="18"/>
        <v>433599</v>
      </c>
      <c r="M16" s="1271">
        <v>-27.775751185556452</v>
      </c>
      <c r="N16" s="1276">
        <f t="shared" si="16"/>
        <v>350455</v>
      </c>
      <c r="O16" s="1277">
        <v>-30.843716330082604</v>
      </c>
      <c r="P16" s="1278">
        <f t="shared" si="17"/>
        <v>83144</v>
      </c>
      <c r="Q16" s="1279">
        <v>-11.164296475163738</v>
      </c>
    </row>
    <row r="17" spans="1:17" ht="12" hidden="1" customHeight="1">
      <c r="A17" s="1009">
        <v>9</v>
      </c>
      <c r="B17" s="683">
        <v>75933</v>
      </c>
      <c r="C17" s="684">
        <v>-15.098896429889198</v>
      </c>
      <c r="D17" s="685">
        <v>264174</v>
      </c>
      <c r="E17" s="686">
        <v>-15.733971291866034</v>
      </c>
      <c r="F17" s="687">
        <v>33002</v>
      </c>
      <c r="G17" s="688">
        <v>-7.0654163498634182</v>
      </c>
      <c r="H17" s="687">
        <v>49272</v>
      </c>
      <c r="I17" s="688">
        <v>-7.713054879190862</v>
      </c>
      <c r="J17" s="687">
        <v>3189</v>
      </c>
      <c r="K17" s="689">
        <v>-31.271551724137936</v>
      </c>
      <c r="L17" s="690">
        <f t="shared" si="18"/>
        <v>425570</v>
      </c>
      <c r="M17" s="1271">
        <v>-14.282203843876262</v>
      </c>
      <c r="N17" s="1276">
        <f t="shared" si="16"/>
        <v>340107</v>
      </c>
      <c r="O17" s="1277">
        <v>-15.593008336290781</v>
      </c>
      <c r="P17" s="1278">
        <f t="shared" si="17"/>
        <v>85463</v>
      </c>
      <c r="Q17" s="1279">
        <v>-8.6357853775349884</v>
      </c>
    </row>
    <row r="18" spans="1:17" ht="12" hidden="1" customHeight="1">
      <c r="A18" s="1008" t="s">
        <v>451</v>
      </c>
      <c r="B18" s="675">
        <v>80067</v>
      </c>
      <c r="C18" s="676">
        <v>-10.755049266574524</v>
      </c>
      <c r="D18" s="677">
        <v>273677</v>
      </c>
      <c r="E18" s="691">
        <v>-12.865584585113632</v>
      </c>
      <c r="F18" s="679">
        <v>35057</v>
      </c>
      <c r="G18" s="692">
        <v>-3.7767957620838288</v>
      </c>
      <c r="H18" s="679">
        <v>52711</v>
      </c>
      <c r="I18" s="692">
        <v>-4.2523432391193827</v>
      </c>
      <c r="J18" s="679">
        <v>3886</v>
      </c>
      <c r="K18" s="681">
        <v>-22.10863900581279</v>
      </c>
      <c r="L18" s="682">
        <f t="shared" si="18"/>
        <v>445398</v>
      </c>
      <c r="M18" s="1270">
        <v>-10.969544811264187</v>
      </c>
      <c r="N18" s="1272">
        <f t="shared" si="16"/>
        <v>353744</v>
      </c>
      <c r="O18" s="1273">
        <v>-12.396669654929893</v>
      </c>
      <c r="P18" s="1274">
        <f t="shared" si="17"/>
        <v>91654</v>
      </c>
      <c r="Q18" s="1275">
        <v>-4.9961647697825295</v>
      </c>
    </row>
    <row r="19" spans="1:17" ht="12" hidden="1" customHeight="1">
      <c r="A19" s="1009">
        <v>11</v>
      </c>
      <c r="B19" s="683">
        <v>81416</v>
      </c>
      <c r="C19" s="684">
        <v>-12.244546003276714</v>
      </c>
      <c r="D19" s="685">
        <v>279843</v>
      </c>
      <c r="E19" s="686">
        <v>-14.966408080292437</v>
      </c>
      <c r="F19" s="687">
        <v>33794</v>
      </c>
      <c r="G19" s="688">
        <v>-6.3800315815718767</v>
      </c>
      <c r="H19" s="687">
        <v>51192</v>
      </c>
      <c r="I19" s="688">
        <v>-6.6861100984323745</v>
      </c>
      <c r="J19" s="687">
        <v>4171</v>
      </c>
      <c r="K19" s="689">
        <v>-22.630309775551851</v>
      </c>
      <c r="L19" s="690">
        <f t="shared" si="18"/>
        <v>450416</v>
      </c>
      <c r="M19" s="1271">
        <v>-13.084186090490347</v>
      </c>
      <c r="N19" s="1276">
        <f t="shared" si="16"/>
        <v>361259</v>
      </c>
      <c r="O19" s="1277">
        <v>-14.367831077125103</v>
      </c>
      <c r="P19" s="1278">
        <f t="shared" si="17"/>
        <v>89157</v>
      </c>
      <c r="Q19" s="1279">
        <v>-7.4635695603437524</v>
      </c>
    </row>
    <row r="20" spans="1:17" ht="12" hidden="1" customHeight="1">
      <c r="A20" s="1009">
        <v>12</v>
      </c>
      <c r="B20" s="683">
        <v>69784</v>
      </c>
      <c r="C20" s="684">
        <v>-20.965842167255598</v>
      </c>
      <c r="D20" s="685">
        <v>243428</v>
      </c>
      <c r="E20" s="686">
        <v>-24.667945782013987</v>
      </c>
      <c r="F20" s="687">
        <v>35698</v>
      </c>
      <c r="G20" s="688">
        <v>-3.3072401744359325</v>
      </c>
      <c r="H20" s="687">
        <v>57635</v>
      </c>
      <c r="I20" s="688">
        <v>-2.2058199711546655</v>
      </c>
      <c r="J20" s="687">
        <v>3811</v>
      </c>
      <c r="K20" s="689">
        <v>-9.5204178537511837</v>
      </c>
      <c r="L20" s="690">
        <f t="shared" si="18"/>
        <v>410356</v>
      </c>
      <c r="M20" s="1271">
        <v>-19.774311732896454</v>
      </c>
      <c r="N20" s="1276">
        <f t="shared" si="16"/>
        <v>313212</v>
      </c>
      <c r="O20" s="1277">
        <v>-23.873457840344546</v>
      </c>
      <c r="P20" s="1278">
        <f t="shared" si="17"/>
        <v>97144</v>
      </c>
      <c r="Q20" s="1279">
        <v>-2.9200727519836933</v>
      </c>
    </row>
    <row r="21" spans="1:17" ht="12" hidden="1" customHeight="1">
      <c r="A21" s="1008" t="s">
        <v>324</v>
      </c>
      <c r="B21" s="675">
        <v>59641</v>
      </c>
      <c r="C21" s="676">
        <f t="shared" ref="C21:C53" si="19">(B21/B9-1)*100</f>
        <v>-31.311328142995343</v>
      </c>
      <c r="D21" s="677">
        <v>204427</v>
      </c>
      <c r="E21" s="678">
        <f t="shared" ref="E21:E53" si="20">(D21/D9-1)*100</f>
        <v>-37.070533875530629</v>
      </c>
      <c r="F21" s="679">
        <v>30709</v>
      </c>
      <c r="G21" s="680">
        <f t="shared" ref="G21:G53" si="21">(F21/F9-1)*100</f>
        <v>-6.1747632141765934</v>
      </c>
      <c r="H21" s="679">
        <v>48051</v>
      </c>
      <c r="I21" s="680">
        <f t="shared" ref="I21:I53" si="22">(H21/H9-1)*100</f>
        <v>-3.4150753768844244</v>
      </c>
      <c r="J21" s="679">
        <v>2700</v>
      </c>
      <c r="K21" s="681">
        <f t="shared" ref="K21:K53" si="23">(J21/J9-1)*100</f>
        <v>-28.34394904458599</v>
      </c>
      <c r="L21" s="682">
        <f>B21+D21+F21+H21+J21</f>
        <v>345528</v>
      </c>
      <c r="M21" s="1270">
        <f t="shared" ref="M21:M53" si="24">(L21/L9-1)*100</f>
        <v>-30.606695358958234</v>
      </c>
      <c r="N21" s="1272">
        <f t="shared" si="16"/>
        <v>264068</v>
      </c>
      <c r="O21" s="1273">
        <f t="shared" ref="O21:O53" si="25">(N21/N9-1)*100</f>
        <v>-35.855848853111283</v>
      </c>
      <c r="P21" s="1274">
        <f t="shared" si="17"/>
        <v>81460</v>
      </c>
      <c r="Q21" s="1275">
        <f t="shared" ref="Q21:Q53" si="26">(P21/P9-1)*100</f>
        <v>-5.5514330767090225</v>
      </c>
    </row>
    <row r="22" spans="1:17" ht="12" hidden="1" customHeight="1">
      <c r="A22" s="1009">
        <v>2</v>
      </c>
      <c r="B22" s="683">
        <v>60979</v>
      </c>
      <c r="C22" s="684">
        <f t="shared" si="19"/>
        <v>-22.656705816696686</v>
      </c>
      <c r="D22" s="685">
        <v>204669</v>
      </c>
      <c r="E22" s="686">
        <f t="shared" si="20"/>
        <v>-27.426200734003515</v>
      </c>
      <c r="F22" s="687">
        <v>30719</v>
      </c>
      <c r="G22" s="688">
        <f t="shared" si="21"/>
        <v>-8.1287196817896312</v>
      </c>
      <c r="H22" s="687">
        <v>47296</v>
      </c>
      <c r="I22" s="688">
        <f t="shared" si="22"/>
        <v>-7.3190805588759789</v>
      </c>
      <c r="J22" s="687">
        <v>2900</v>
      </c>
      <c r="K22" s="689">
        <f t="shared" si="23"/>
        <v>-22.604750467040301</v>
      </c>
      <c r="L22" s="690">
        <f t="shared" si="18"/>
        <v>346563</v>
      </c>
      <c r="M22" s="1271">
        <f t="shared" si="24"/>
        <v>-22.826851818862004</v>
      </c>
      <c r="N22" s="1276">
        <f t="shared" si="16"/>
        <v>265648</v>
      </c>
      <c r="O22" s="1277">
        <f t="shared" si="25"/>
        <v>-26.384135543996656</v>
      </c>
      <c r="P22" s="1278">
        <f t="shared" si="17"/>
        <v>80915</v>
      </c>
      <c r="Q22" s="1279">
        <f t="shared" si="26"/>
        <v>-8.2752366377600204</v>
      </c>
    </row>
    <row r="23" spans="1:17" ht="12" hidden="1" customHeight="1">
      <c r="A23" s="1009">
        <v>3</v>
      </c>
      <c r="B23" s="683">
        <v>79252</v>
      </c>
      <c r="C23" s="684">
        <f t="shared" si="19"/>
        <v>1.8493053859894859</v>
      </c>
      <c r="D23" s="685">
        <v>273327</v>
      </c>
      <c r="E23" s="686">
        <f t="shared" si="20"/>
        <v>0.82704686721877252</v>
      </c>
      <c r="F23" s="687">
        <v>36309</v>
      </c>
      <c r="G23" s="688">
        <f t="shared" si="21"/>
        <v>0.4342774950210293</v>
      </c>
      <c r="H23" s="687">
        <v>55766</v>
      </c>
      <c r="I23" s="688">
        <f t="shared" si="22"/>
        <v>2.3317130916722384E-2</v>
      </c>
      <c r="J23" s="687">
        <v>3500</v>
      </c>
      <c r="K23" s="689">
        <f t="shared" si="23"/>
        <v>14.980289093298293</v>
      </c>
      <c r="L23" s="690">
        <f t="shared" si="18"/>
        <v>448154</v>
      </c>
      <c r="M23" s="1271">
        <f t="shared" si="24"/>
        <v>0.97037943255220416</v>
      </c>
      <c r="N23" s="1276">
        <f t="shared" si="16"/>
        <v>352579</v>
      </c>
      <c r="O23" s="1277">
        <f t="shared" si="25"/>
        <v>1.0550361423682597</v>
      </c>
      <c r="P23" s="1278">
        <f t="shared" si="17"/>
        <v>95575</v>
      </c>
      <c r="Q23" s="1279">
        <f t="shared" si="26"/>
        <v>0.65930130912383866</v>
      </c>
    </row>
    <row r="24" spans="1:17" ht="12" hidden="1" customHeight="1">
      <c r="A24" s="1008">
        <v>4</v>
      </c>
      <c r="B24" s="675">
        <v>63452.213570634041</v>
      </c>
      <c r="C24" s="676">
        <f t="shared" si="19"/>
        <v>33.054191890444429</v>
      </c>
      <c r="D24" s="677">
        <v>215338.69788654064</v>
      </c>
      <c r="E24" s="678">
        <f t="shared" si="20"/>
        <v>37.687230500930724</v>
      </c>
      <c r="F24" s="679">
        <v>33391.935261401559</v>
      </c>
      <c r="G24" s="680">
        <f t="shared" si="21"/>
        <v>3.4574769531588778</v>
      </c>
      <c r="H24" s="679">
        <v>52920.573081201335</v>
      </c>
      <c r="I24" s="680">
        <f t="shared" si="22"/>
        <v>5.497225208223866</v>
      </c>
      <c r="J24" s="679">
        <v>3099.8956618464963</v>
      </c>
      <c r="K24" s="681">
        <f t="shared" si="23"/>
        <v>15.970657008847589</v>
      </c>
      <c r="L24" s="682">
        <f t="shared" si="18"/>
        <v>368203.31546162412</v>
      </c>
      <c r="M24" s="1270">
        <f t="shared" si="24"/>
        <v>27.318762737509992</v>
      </c>
      <c r="N24" s="1272">
        <f t="shared" si="16"/>
        <v>278790.91145717469</v>
      </c>
      <c r="O24" s="1273">
        <f t="shared" si="25"/>
        <v>36.604623275077522</v>
      </c>
      <c r="P24" s="1274">
        <f t="shared" si="17"/>
        <v>89412.404004449403</v>
      </c>
      <c r="Q24" s="1275">
        <f>(P24/P12-1)*100</f>
        <v>5.0526412309068069</v>
      </c>
    </row>
    <row r="25" spans="1:17" ht="12" hidden="1" customHeight="1">
      <c r="A25" s="1009">
        <v>5</v>
      </c>
      <c r="B25" s="683">
        <v>60687.03559510567</v>
      </c>
      <c r="C25" s="684">
        <f t="shared" si="19"/>
        <v>37.121052905928131</v>
      </c>
      <c r="D25" s="685">
        <v>198010.56418242495</v>
      </c>
      <c r="E25" s="686">
        <f t="shared" si="20"/>
        <v>41.978678652296232</v>
      </c>
      <c r="F25" s="687">
        <v>30457.785984427144</v>
      </c>
      <c r="G25" s="688">
        <f t="shared" si="21"/>
        <v>5.1029572601785533</v>
      </c>
      <c r="H25" s="687">
        <v>46831.712791991107</v>
      </c>
      <c r="I25" s="688">
        <f t="shared" si="22"/>
        <v>10.215605168132335</v>
      </c>
      <c r="J25" s="687">
        <v>2630.4589543937709</v>
      </c>
      <c r="K25" s="689">
        <f t="shared" si="23"/>
        <v>17.013298682996925</v>
      </c>
      <c r="L25" s="690">
        <f t="shared" si="18"/>
        <v>338617.55750834261</v>
      </c>
      <c r="M25" s="1271">
        <f t="shared" si="24"/>
        <v>31.532101533299905</v>
      </c>
      <c r="N25" s="1276">
        <f t="shared" si="16"/>
        <v>258697.59977753062</v>
      </c>
      <c r="O25" s="1277">
        <f t="shared" si="25"/>
        <v>40.808499631254989</v>
      </c>
      <c r="P25" s="1278">
        <f t="shared" si="17"/>
        <v>79919.957730812021</v>
      </c>
      <c r="Q25" s="1279">
        <f t="shared" si="26"/>
        <v>8.4130846344339538</v>
      </c>
    </row>
    <row r="26" spans="1:17" ht="12" hidden="1" customHeight="1">
      <c r="A26" s="1009">
        <v>6</v>
      </c>
      <c r="B26" s="683">
        <v>61894.45027808677</v>
      </c>
      <c r="C26" s="684">
        <f t="shared" si="19"/>
        <v>-1.0258886432026881</v>
      </c>
      <c r="D26" s="685">
        <v>211978.92324805338</v>
      </c>
      <c r="E26" s="686">
        <f t="shared" si="20"/>
        <v>-1.4271589375147054</v>
      </c>
      <c r="F26" s="687">
        <v>32830.969744160182</v>
      </c>
      <c r="G26" s="688">
        <f t="shared" si="21"/>
        <v>2.8603601233165632</v>
      </c>
      <c r="H26" s="687">
        <v>50827.108787541722</v>
      </c>
      <c r="I26" s="688">
        <f t="shared" si="22"/>
        <v>7.9154733381636921</v>
      </c>
      <c r="J26" s="687">
        <v>3016.7087875417133</v>
      </c>
      <c r="K26" s="689">
        <f t="shared" si="23"/>
        <v>17.656348968085545</v>
      </c>
      <c r="L26" s="690">
        <f t="shared" si="18"/>
        <v>360548.16084538383</v>
      </c>
      <c r="M26" s="1271">
        <f t="shared" si="24"/>
        <v>0.38510457460605441</v>
      </c>
      <c r="N26" s="1276">
        <f t="shared" si="16"/>
        <v>273873.37352614017</v>
      </c>
      <c r="O26" s="1277">
        <f t="shared" si="25"/>
        <v>-1.3367580530073142</v>
      </c>
      <c r="P26" s="1278">
        <f t="shared" si="17"/>
        <v>86674.787319243624</v>
      </c>
      <c r="Q26" s="1279">
        <f t="shared" si="26"/>
        <v>6.2438402559954254</v>
      </c>
    </row>
    <row r="27" spans="1:17" ht="12" hidden="1" customHeight="1">
      <c r="A27" s="1008">
        <v>7</v>
      </c>
      <c r="B27" s="693">
        <v>76046.42424916575</v>
      </c>
      <c r="C27" s="694">
        <f t="shared" si="19"/>
        <v>7.8626785373186348</v>
      </c>
      <c r="D27" s="695">
        <v>262603.64805339265</v>
      </c>
      <c r="E27" s="696">
        <f t="shared" si="20"/>
        <v>4.6880324238939952</v>
      </c>
      <c r="F27" s="697">
        <v>34392.048943270303</v>
      </c>
      <c r="G27" s="698">
        <f t="shared" si="21"/>
        <v>3.3570216176417755</v>
      </c>
      <c r="H27" s="697">
        <v>52614.508342602894</v>
      </c>
      <c r="I27" s="698">
        <f t="shared" si="22"/>
        <v>4.6763256855858915</v>
      </c>
      <c r="J27" s="697">
        <v>3469.0671857619582</v>
      </c>
      <c r="K27" s="699">
        <f t="shared" si="23"/>
        <v>22.929382911479745</v>
      </c>
      <c r="L27" s="682">
        <f t="shared" si="18"/>
        <v>429125.69677419349</v>
      </c>
      <c r="M27" s="1270">
        <f t="shared" si="24"/>
        <v>5.253195123518184</v>
      </c>
      <c r="N27" s="1272">
        <f t="shared" si="16"/>
        <v>338650.0723025584</v>
      </c>
      <c r="O27" s="1273">
        <f t="shared" si="25"/>
        <v>5.384544527429358</v>
      </c>
      <c r="P27" s="1274">
        <f t="shared" si="17"/>
        <v>90475.62447163515</v>
      </c>
      <c r="Q27" s="1275">
        <f t="shared" si="26"/>
        <v>4.7644474608158127</v>
      </c>
    </row>
    <row r="28" spans="1:17" ht="12" hidden="1" customHeight="1">
      <c r="A28" s="1009">
        <v>8</v>
      </c>
      <c r="B28" s="683">
        <v>68911.580645161288</v>
      </c>
      <c r="C28" s="684">
        <f t="shared" si="19"/>
        <v>-12.330694818124666</v>
      </c>
      <c r="D28" s="685">
        <v>245622.05672969966</v>
      </c>
      <c r="E28" s="686">
        <f t="shared" si="20"/>
        <v>-9.6482791199224316</v>
      </c>
      <c r="F28" s="687">
        <v>32791.503670745275</v>
      </c>
      <c r="G28" s="688">
        <f t="shared" si="21"/>
        <v>0.90624879448957252</v>
      </c>
      <c r="H28" s="687">
        <v>49644.542602892114</v>
      </c>
      <c r="I28" s="688">
        <f t="shared" si="22"/>
        <v>3.5080743148578231</v>
      </c>
      <c r="J28" s="687">
        <v>3039.5875417130146</v>
      </c>
      <c r="K28" s="689">
        <f t="shared" si="23"/>
        <v>13.206239914823637</v>
      </c>
      <c r="L28" s="690">
        <f t="shared" si="18"/>
        <v>400009.27119021135</v>
      </c>
      <c r="M28" s="1271">
        <f t="shared" si="24"/>
        <v>-7.7467265399109859</v>
      </c>
      <c r="N28" s="1276">
        <f t="shared" si="16"/>
        <v>314533.63737486093</v>
      </c>
      <c r="O28" s="1277">
        <f t="shared" si="25"/>
        <v>-10.249921566289267</v>
      </c>
      <c r="P28" s="1278">
        <f t="shared" si="17"/>
        <v>85475.633815350404</v>
      </c>
      <c r="Q28" s="1279">
        <f t="shared" si="26"/>
        <v>2.8043320207716826</v>
      </c>
    </row>
    <row r="29" spans="1:17" ht="12" hidden="1" customHeight="1">
      <c r="A29" s="1009">
        <v>9</v>
      </c>
      <c r="B29" s="683">
        <v>63740.208008898786</v>
      </c>
      <c r="C29" s="684">
        <f t="shared" si="19"/>
        <v>-16.057303137109315</v>
      </c>
      <c r="D29" s="685">
        <v>212223.90901001115</v>
      </c>
      <c r="E29" s="686">
        <f t="shared" si="20"/>
        <v>-19.66510367787475</v>
      </c>
      <c r="F29" s="687">
        <v>33221.851390433818</v>
      </c>
      <c r="G29" s="688">
        <f t="shared" si="21"/>
        <v>0.66617596034730386</v>
      </c>
      <c r="H29" s="687">
        <v>50965.762402669643</v>
      </c>
      <c r="I29" s="688">
        <f t="shared" si="22"/>
        <v>3.43757591059759</v>
      </c>
      <c r="J29" s="687">
        <v>3098.5866518353732</v>
      </c>
      <c r="K29" s="689">
        <f t="shared" si="23"/>
        <v>-2.8351630029672892</v>
      </c>
      <c r="L29" s="690">
        <f t="shared" si="18"/>
        <v>363250.31746384874</v>
      </c>
      <c r="M29" s="1271">
        <f t="shared" si="24"/>
        <v>-14.643814774573228</v>
      </c>
      <c r="N29" s="1276">
        <f t="shared" si="16"/>
        <v>275964.11701890995</v>
      </c>
      <c r="O29" s="1277">
        <f t="shared" si="25"/>
        <v>-18.859618585060012</v>
      </c>
      <c r="P29" s="1278">
        <f t="shared" si="17"/>
        <v>87286.200444938833</v>
      </c>
      <c r="Q29" s="1279">
        <f t="shared" si="26"/>
        <v>2.1333213729202605</v>
      </c>
    </row>
    <row r="30" spans="1:17" ht="19.8" customHeight="1">
      <c r="A30" s="1008">
        <v>10</v>
      </c>
      <c r="B30" s="693">
        <v>77448.391546162398</v>
      </c>
      <c r="C30" s="694">
        <f t="shared" si="19"/>
        <v>-3.270521505536117</v>
      </c>
      <c r="D30" s="695">
        <v>263524.66540600668</v>
      </c>
      <c r="E30" s="696">
        <f t="shared" si="20"/>
        <v>-3.7096046046957931</v>
      </c>
      <c r="F30" s="697">
        <v>34749.859844271414</v>
      </c>
      <c r="G30" s="698">
        <f t="shared" si="21"/>
        <v>-0.87611648380804263</v>
      </c>
      <c r="H30" s="697">
        <v>52786.343270300335</v>
      </c>
      <c r="I30" s="698">
        <f t="shared" si="22"/>
        <v>0.14293652235839449</v>
      </c>
      <c r="J30" s="697">
        <v>3984.1548387096777</v>
      </c>
      <c r="K30" s="699">
        <f t="shared" si="23"/>
        <v>2.5258579184168184</v>
      </c>
      <c r="L30" s="682">
        <f t="shared" si="18"/>
        <v>432493.41490545048</v>
      </c>
      <c r="M30" s="1270">
        <f t="shared" si="24"/>
        <v>-2.8973154559628789</v>
      </c>
      <c r="N30" s="1272">
        <f t="shared" si="16"/>
        <v>340973.05695216905</v>
      </c>
      <c r="O30" s="1273">
        <f t="shared" si="25"/>
        <v>-3.6102218123363117</v>
      </c>
      <c r="P30" s="1274">
        <f t="shared" si="17"/>
        <v>91520.357953281433</v>
      </c>
      <c r="Q30" s="1275">
        <f t="shared" si="26"/>
        <v>-0.14581147218731827</v>
      </c>
    </row>
    <row r="31" spans="1:17" ht="19.8" customHeight="1">
      <c r="A31" s="1009">
        <v>11</v>
      </c>
      <c r="B31" s="683">
        <v>82614.068298109021</v>
      </c>
      <c r="C31" s="684">
        <f t="shared" si="19"/>
        <v>1.4715391300346603</v>
      </c>
      <c r="D31" s="685">
        <v>283383.79221357068</v>
      </c>
      <c r="E31" s="686">
        <f t="shared" si="20"/>
        <v>1.2652781072139296</v>
      </c>
      <c r="F31" s="687">
        <v>34646.820912124582</v>
      </c>
      <c r="G31" s="688">
        <f t="shared" si="21"/>
        <v>2.523586767250352</v>
      </c>
      <c r="H31" s="687">
        <v>52745.658286985541</v>
      </c>
      <c r="I31" s="688">
        <f t="shared" si="22"/>
        <v>3.0349630547459316</v>
      </c>
      <c r="J31" s="687">
        <v>4629.8714126807563</v>
      </c>
      <c r="K31" s="689">
        <f t="shared" si="23"/>
        <v>11.001472373070165</v>
      </c>
      <c r="L31" s="690">
        <f t="shared" si="18"/>
        <v>458020.21112347057</v>
      </c>
      <c r="M31" s="1271">
        <f t="shared" si="24"/>
        <v>1.688263987840255</v>
      </c>
      <c r="N31" s="1276">
        <f t="shared" si="16"/>
        <v>365997.86051167967</v>
      </c>
      <c r="O31" s="1277">
        <f t="shared" si="25"/>
        <v>1.3117626167596264</v>
      </c>
      <c r="P31" s="1278">
        <f t="shared" si="17"/>
        <v>92022.350611790884</v>
      </c>
      <c r="Q31" s="1279">
        <f t="shared" si="26"/>
        <v>3.2138257363873768</v>
      </c>
    </row>
    <row r="32" spans="1:17" ht="19.8" customHeight="1">
      <c r="A32" s="1009">
        <v>12</v>
      </c>
      <c r="B32" s="700">
        <v>82540.47230255841</v>
      </c>
      <c r="C32" s="684">
        <f t="shared" si="19"/>
        <v>18.279938528256356</v>
      </c>
      <c r="D32" s="685">
        <v>294924.94327030034</v>
      </c>
      <c r="E32" s="686">
        <f t="shared" si="20"/>
        <v>21.1548972469479</v>
      </c>
      <c r="F32" s="687">
        <v>36240.723470522804</v>
      </c>
      <c r="G32" s="688">
        <f t="shared" si="21"/>
        <v>1.5203189829200658</v>
      </c>
      <c r="H32" s="687">
        <v>58359.563959955514</v>
      </c>
      <c r="I32" s="688">
        <f t="shared" si="22"/>
        <v>1.2571596425011045</v>
      </c>
      <c r="J32" s="687">
        <v>4365.5879866518362</v>
      </c>
      <c r="K32" s="689">
        <f t="shared" si="23"/>
        <v>14.552295635052115</v>
      </c>
      <c r="L32" s="690">
        <f>B32+D32+F32+H32+J32</f>
        <v>476431.29098998889</v>
      </c>
      <c r="M32" s="1271">
        <f>(L32/L20-1)*100</f>
        <v>16.101943432041654</v>
      </c>
      <c r="N32" s="1750">
        <f>B32+D32</f>
        <v>377465.41557285876</v>
      </c>
      <c r="O32" s="1751">
        <f t="shared" si="25"/>
        <v>20.514353081254466</v>
      </c>
      <c r="P32" s="1752">
        <f t="shared" si="17"/>
        <v>98965.875417130155</v>
      </c>
      <c r="Q32" s="1753">
        <f t="shared" si="26"/>
        <v>1.8754379242466479</v>
      </c>
    </row>
    <row r="33" spans="1:17" ht="19.8" customHeight="1">
      <c r="A33" s="1008" t="s">
        <v>445</v>
      </c>
      <c r="B33" s="693">
        <v>70299.716573971076</v>
      </c>
      <c r="C33" s="694">
        <f t="shared" si="19"/>
        <v>17.871458516743633</v>
      </c>
      <c r="D33" s="695">
        <v>249339.48698553949</v>
      </c>
      <c r="E33" s="696">
        <f t="shared" si="20"/>
        <v>21.969938895321796</v>
      </c>
      <c r="F33" s="697">
        <v>31429.962847608454</v>
      </c>
      <c r="G33" s="698">
        <f t="shared" si="21"/>
        <v>2.3477249262706446</v>
      </c>
      <c r="H33" s="697">
        <v>48423.835817575091</v>
      </c>
      <c r="I33" s="698">
        <f t="shared" si="22"/>
        <v>0.77591687493514527</v>
      </c>
      <c r="J33" s="697">
        <v>3152.5365962180203</v>
      </c>
      <c r="K33" s="699">
        <f>(J33/J21-1)*100</f>
        <v>16.760614674741504</v>
      </c>
      <c r="L33" s="682">
        <f t="shared" si="18"/>
        <v>402645.53882091213</v>
      </c>
      <c r="M33" s="1270">
        <f>(L33/L21-1)*100</f>
        <v>16.530509487194124</v>
      </c>
      <c r="N33" s="1272">
        <f t="shared" si="16"/>
        <v>319639.20355951058</v>
      </c>
      <c r="O33" s="1273">
        <f t="shared" si="25"/>
        <v>21.044277822193756</v>
      </c>
      <c r="P33" s="1274">
        <f t="shared" si="17"/>
        <v>83006.33526140156</v>
      </c>
      <c r="Q33" s="1275">
        <f t="shared" si="26"/>
        <v>1.8982755480009272</v>
      </c>
    </row>
    <row r="34" spans="1:17" ht="19.8" customHeight="1">
      <c r="A34" s="1009">
        <v>2</v>
      </c>
      <c r="B34" s="683">
        <v>54485</v>
      </c>
      <c r="C34" s="684">
        <f t="shared" si="19"/>
        <v>-10.649567884025647</v>
      </c>
      <c r="D34" s="685">
        <v>182280</v>
      </c>
      <c r="E34" s="686">
        <f t="shared" si="20"/>
        <v>-10.939126101168227</v>
      </c>
      <c r="F34" s="687">
        <v>30642</v>
      </c>
      <c r="G34" s="688">
        <f t="shared" si="21"/>
        <v>-0.25065920114587525</v>
      </c>
      <c r="H34" s="687">
        <v>47732</v>
      </c>
      <c r="I34" s="688">
        <f t="shared" si="22"/>
        <v>0.9218538565629153</v>
      </c>
      <c r="J34" s="687">
        <v>3044</v>
      </c>
      <c r="K34" s="689">
        <f t="shared" si="23"/>
        <v>4.9655172413793025</v>
      </c>
      <c r="L34" s="690">
        <f t="shared" si="18"/>
        <v>318183</v>
      </c>
      <c r="M34" s="1271">
        <f t="shared" si="24"/>
        <v>-8.188987283697335</v>
      </c>
      <c r="N34" s="1276">
        <f t="shared" si="16"/>
        <v>236765</v>
      </c>
      <c r="O34" s="1277">
        <f t="shared" si="25"/>
        <v>-10.872658555682712</v>
      </c>
      <c r="P34" s="1278">
        <f t="shared" si="17"/>
        <v>81418</v>
      </c>
      <c r="Q34" s="1279">
        <f t="shared" si="26"/>
        <v>0.6216399925848215</v>
      </c>
    </row>
    <row r="35" spans="1:17" ht="19.8" customHeight="1">
      <c r="A35" s="1009">
        <v>3</v>
      </c>
      <c r="B35" s="700">
        <v>76591</v>
      </c>
      <c r="C35" s="684">
        <f t="shared" si="19"/>
        <v>-3.3576439711300643</v>
      </c>
      <c r="D35" s="685">
        <v>260616</v>
      </c>
      <c r="E35" s="686">
        <f t="shared" si="20"/>
        <v>-4.650473608534833</v>
      </c>
      <c r="F35" s="687">
        <v>36029</v>
      </c>
      <c r="G35" s="688">
        <f t="shared" si="21"/>
        <v>-0.77115866589551052</v>
      </c>
      <c r="H35" s="687">
        <v>56235</v>
      </c>
      <c r="I35" s="688">
        <f t="shared" si="22"/>
        <v>0.84101423806619557</v>
      </c>
      <c r="J35" s="687">
        <v>3678</v>
      </c>
      <c r="K35" s="689">
        <f t="shared" si="23"/>
        <v>5.0857142857142934</v>
      </c>
      <c r="L35" s="690">
        <f>B35+D35+F35+H35+J35</f>
        <v>433149</v>
      </c>
      <c r="M35" s="1271">
        <f t="shared" si="24"/>
        <v>-3.3481794204670678</v>
      </c>
      <c r="N35" s="1750">
        <f>B35+D35</f>
        <v>337207</v>
      </c>
      <c r="O35" s="1751">
        <f t="shared" si="25"/>
        <v>-4.3598739573258776</v>
      </c>
      <c r="P35" s="1752">
        <f t="shared" si="17"/>
        <v>95942</v>
      </c>
      <c r="Q35" s="1753">
        <f t="shared" si="26"/>
        <v>0.38399162961024746</v>
      </c>
    </row>
    <row r="36" spans="1:17" ht="19.8" customHeight="1">
      <c r="A36" s="1008">
        <v>4</v>
      </c>
      <c r="B36" s="693">
        <v>75766</v>
      </c>
      <c r="C36" s="694">
        <f t="shared" si="19"/>
        <v>19.406393782714048</v>
      </c>
      <c r="D36" s="695">
        <v>257993</v>
      </c>
      <c r="E36" s="696">
        <f t="shared" si="20"/>
        <v>19.808005960885588</v>
      </c>
      <c r="F36" s="697">
        <v>33558</v>
      </c>
      <c r="G36" s="698">
        <f t="shared" si="21"/>
        <v>0.49731989864749693</v>
      </c>
      <c r="H36" s="697">
        <v>53151</v>
      </c>
      <c r="I36" s="698">
        <f t="shared" si="22"/>
        <v>0.43542030137333487</v>
      </c>
      <c r="J36" s="697">
        <v>3485</v>
      </c>
      <c r="K36" s="699">
        <f>(J36/J24-1)*100</f>
        <v>12.423138717001558</v>
      </c>
      <c r="L36" s="682">
        <f t="shared" si="18"/>
        <v>423953</v>
      </c>
      <c r="M36" s="1270">
        <f>(L36/L24-1)*100</f>
        <v>15.141005579616063</v>
      </c>
      <c r="N36" s="1272">
        <f t="shared" si="16"/>
        <v>333759</v>
      </c>
      <c r="O36" s="1273">
        <f t="shared" si="25"/>
        <v>19.716599890405327</v>
      </c>
      <c r="P36" s="1274">
        <f t="shared" si="17"/>
        <v>90194</v>
      </c>
      <c r="Q36" s="1275">
        <f t="shared" si="26"/>
        <v>0.87414716588058994</v>
      </c>
    </row>
    <row r="37" spans="1:17" ht="19.8" customHeight="1">
      <c r="A37" s="1009">
        <v>5</v>
      </c>
      <c r="B37" s="683">
        <v>90998</v>
      </c>
      <c r="C37" s="684">
        <f t="shared" si="19"/>
        <v>49.946358571745542</v>
      </c>
      <c r="D37" s="685">
        <v>305882</v>
      </c>
      <c r="E37" s="686">
        <f t="shared" si="20"/>
        <v>54.477616516558314</v>
      </c>
      <c r="F37" s="687">
        <v>32152</v>
      </c>
      <c r="G37" s="688">
        <f t="shared" si="21"/>
        <v>5.5624989171540351</v>
      </c>
      <c r="H37" s="687">
        <v>49048</v>
      </c>
      <c r="I37" s="688">
        <f t="shared" si="22"/>
        <v>4.7324496070703326</v>
      </c>
      <c r="J37" s="687">
        <v>3792</v>
      </c>
      <c r="K37" s="689">
        <f t="shared" si="23"/>
        <v>44.157352984583007</v>
      </c>
      <c r="L37" s="690">
        <f t="shared" si="18"/>
        <v>481872</v>
      </c>
      <c r="M37" s="1271">
        <f t="shared" si="24"/>
        <v>42.305674739895302</v>
      </c>
      <c r="N37" s="1276">
        <f t="shared" si="16"/>
        <v>396880</v>
      </c>
      <c r="O37" s="1277">
        <f t="shared" si="25"/>
        <v>53.414643329238707</v>
      </c>
      <c r="P37" s="1278">
        <f t="shared" si="17"/>
        <v>84992</v>
      </c>
      <c r="Q37" s="1279">
        <f t="shared" si="26"/>
        <v>6.3464025922933098</v>
      </c>
    </row>
    <row r="38" spans="1:17" ht="19.8" customHeight="1">
      <c r="A38" s="1009">
        <v>6</v>
      </c>
      <c r="B38" s="700">
        <v>75529</v>
      </c>
      <c r="C38" s="684">
        <f t="shared" si="19"/>
        <v>22.028711234455265</v>
      </c>
      <c r="D38" s="685">
        <v>258102</v>
      </c>
      <c r="E38" s="686">
        <f t="shared" si="20"/>
        <v>21.758331462970194</v>
      </c>
      <c r="F38" s="687">
        <v>33562</v>
      </c>
      <c r="G38" s="688">
        <f t="shared" si="21"/>
        <v>2.2266483796746561</v>
      </c>
      <c r="H38" s="687">
        <v>52909</v>
      </c>
      <c r="I38" s="688">
        <f t="shared" si="22"/>
        <v>4.096025255264113</v>
      </c>
      <c r="J38" s="687">
        <v>3936</v>
      </c>
      <c r="K38" s="689">
        <f t="shared" si="23"/>
        <v>30.473316359031411</v>
      </c>
      <c r="L38" s="690">
        <f t="shared" si="18"/>
        <v>424038</v>
      </c>
      <c r="M38" s="1271">
        <f t="shared" si="24"/>
        <v>17.609253367358857</v>
      </c>
      <c r="N38" s="1750">
        <f t="shared" si="16"/>
        <v>333631</v>
      </c>
      <c r="O38" s="1751">
        <f t="shared" si="25"/>
        <v>21.819436371077593</v>
      </c>
      <c r="P38" s="1752">
        <f t="shared" si="17"/>
        <v>90407</v>
      </c>
      <c r="Q38" s="1753">
        <f t="shared" si="26"/>
        <v>4.3059957759224332</v>
      </c>
    </row>
    <row r="39" spans="1:17" ht="19.8" customHeight="1">
      <c r="A39" s="1008">
        <v>7</v>
      </c>
      <c r="B39" s="693">
        <v>80369</v>
      </c>
      <c r="C39" s="694">
        <f t="shared" si="19"/>
        <v>5.6841275490762788</v>
      </c>
      <c r="D39" s="695">
        <v>278368</v>
      </c>
      <c r="E39" s="696">
        <f t="shared" si="20"/>
        <v>6.003097086984166</v>
      </c>
      <c r="F39" s="697">
        <v>34453</v>
      </c>
      <c r="G39" s="698">
        <f t="shared" si="21"/>
        <v>0.17722426724338103</v>
      </c>
      <c r="H39" s="697">
        <v>53507</v>
      </c>
      <c r="I39" s="698">
        <f t="shared" si="22"/>
        <v>1.6962843244406889</v>
      </c>
      <c r="J39" s="697">
        <v>4014</v>
      </c>
      <c r="K39" s="699">
        <f>(J39/J27-1)*100</f>
        <v>15.708338439641679</v>
      </c>
      <c r="L39" s="682">
        <f t="shared" si="18"/>
        <v>450711</v>
      </c>
      <c r="M39" s="1270">
        <f>(L39/L27-1)*100</f>
        <v>5.030065406958073</v>
      </c>
      <c r="N39" s="1272">
        <f t="shared" si="16"/>
        <v>358737</v>
      </c>
      <c r="O39" s="1273">
        <f t="shared" si="25"/>
        <v>5.9314700749555582</v>
      </c>
      <c r="P39" s="1274">
        <f t="shared" si="17"/>
        <v>91974</v>
      </c>
      <c r="Q39" s="1275">
        <f t="shared" si="26"/>
        <v>1.656109628549296</v>
      </c>
    </row>
    <row r="40" spans="1:17" ht="19.8" customHeight="1">
      <c r="A40" s="1009">
        <v>8</v>
      </c>
      <c r="B40" s="683">
        <v>91551</v>
      </c>
      <c r="C40" s="684">
        <f t="shared" si="19"/>
        <v>32.852851643925199</v>
      </c>
      <c r="D40" s="685">
        <v>331632</v>
      </c>
      <c r="E40" s="686">
        <f t="shared" si="20"/>
        <v>35.017190400352341</v>
      </c>
      <c r="F40" s="687">
        <v>34389</v>
      </c>
      <c r="G40" s="688">
        <f t="shared" si="21"/>
        <v>4.8716775701869386</v>
      </c>
      <c r="H40" s="687">
        <v>52025</v>
      </c>
      <c r="I40" s="688">
        <f t="shared" si="22"/>
        <v>4.7950031812141303</v>
      </c>
      <c r="J40" s="687">
        <v>3643</v>
      </c>
      <c r="K40" s="689">
        <f t="shared" si="23"/>
        <v>19.85178745491638</v>
      </c>
      <c r="L40" s="690">
        <f t="shared" si="18"/>
        <v>513240</v>
      </c>
      <c r="M40" s="1271">
        <f t="shared" si="24"/>
        <v>28.307026102888866</v>
      </c>
      <c r="N40" s="1276">
        <f t="shared" si="16"/>
        <v>423183</v>
      </c>
      <c r="O40" s="1277">
        <f t="shared" si="25"/>
        <v>34.54300262825334</v>
      </c>
      <c r="P40" s="1278">
        <f t="shared" si="17"/>
        <v>90057</v>
      </c>
      <c r="Q40" s="1279">
        <f t="shared" si="26"/>
        <v>5.3598504979168071</v>
      </c>
    </row>
    <row r="41" spans="1:17" ht="19.8" customHeight="1">
      <c r="A41" s="1009">
        <v>9</v>
      </c>
      <c r="B41" s="700">
        <v>77896</v>
      </c>
      <c r="C41" s="684">
        <f t="shared" si="19"/>
        <v>22.208575141651444</v>
      </c>
      <c r="D41" s="685">
        <v>262889</v>
      </c>
      <c r="E41" s="686">
        <f t="shared" si="20"/>
        <v>23.873413333272865</v>
      </c>
      <c r="F41" s="687">
        <v>33217</v>
      </c>
      <c r="G41" s="688">
        <f t="shared" si="21"/>
        <v>-1.4603010460800814E-2</v>
      </c>
      <c r="H41" s="687">
        <v>51712</v>
      </c>
      <c r="I41" s="688">
        <f t="shared" si="22"/>
        <v>1.4641939257858949</v>
      </c>
      <c r="J41" s="687">
        <v>3789</v>
      </c>
      <c r="K41" s="689">
        <f t="shared" si="23"/>
        <v>22.281556907749444</v>
      </c>
      <c r="L41" s="690">
        <f t="shared" si="18"/>
        <v>429503</v>
      </c>
      <c r="M41" s="1271">
        <f t="shared" si="24"/>
        <v>18.238850553171183</v>
      </c>
      <c r="N41" s="1750">
        <f t="shared" si="16"/>
        <v>340785</v>
      </c>
      <c r="O41" s="1751">
        <f t="shared" si="25"/>
        <v>23.488880975293004</v>
      </c>
      <c r="P41" s="1752">
        <f t="shared" si="17"/>
        <v>88718</v>
      </c>
      <c r="Q41" s="1753">
        <f t="shared" si="26"/>
        <v>1.6403504193819973</v>
      </c>
    </row>
    <row r="42" spans="1:17" ht="19.8" customHeight="1">
      <c r="A42" s="1008">
        <v>10</v>
      </c>
      <c r="B42" s="693">
        <v>93039</v>
      </c>
      <c r="C42" s="694">
        <f t="shared" si="19"/>
        <v>20.130319226248837</v>
      </c>
      <c r="D42" s="695">
        <v>303445</v>
      </c>
      <c r="E42" s="696">
        <f t="shared" si="20"/>
        <v>15.148614089876155</v>
      </c>
      <c r="F42" s="697">
        <v>35084</v>
      </c>
      <c r="G42" s="698">
        <f t="shared" si="21"/>
        <v>0.96155828318735814</v>
      </c>
      <c r="H42" s="697">
        <v>53539</v>
      </c>
      <c r="I42" s="698">
        <f t="shared" si="22"/>
        <v>1.4258550281567528</v>
      </c>
      <c r="J42" s="697">
        <v>4479</v>
      </c>
      <c r="K42" s="699">
        <f>(J42/J30-1)*100</f>
        <v>12.420329563561449</v>
      </c>
      <c r="L42" s="682">
        <f t="shared" si="18"/>
        <v>489586</v>
      </c>
      <c r="M42" s="1270">
        <f>(L42/L30-1)*100</f>
        <v>13.200798700491379</v>
      </c>
      <c r="N42" s="1272">
        <f t="shared" si="16"/>
        <v>396484</v>
      </c>
      <c r="O42" s="1273">
        <f t="shared" si="25"/>
        <v>16.280155254500905</v>
      </c>
      <c r="P42" s="1274">
        <f t="shared" si="17"/>
        <v>93102</v>
      </c>
      <c r="Q42" s="1275">
        <f t="shared" si="26"/>
        <v>1.7281860365165436</v>
      </c>
    </row>
    <row r="43" spans="1:17" ht="19.8" customHeight="1">
      <c r="A43" s="1009">
        <v>11</v>
      </c>
      <c r="B43" s="683">
        <v>87235</v>
      </c>
      <c r="C43" s="684">
        <f t="shared" si="19"/>
        <v>5.5933956492937309</v>
      </c>
      <c r="D43" s="685">
        <v>291997</v>
      </c>
      <c r="E43" s="686">
        <f t="shared" si="20"/>
        <v>3.0394143995144285</v>
      </c>
      <c r="F43" s="687">
        <v>35128</v>
      </c>
      <c r="G43" s="688">
        <f t="shared" si="21"/>
        <v>1.3888116577732923</v>
      </c>
      <c r="H43" s="687">
        <v>54107</v>
      </c>
      <c r="I43" s="688">
        <f t="shared" si="22"/>
        <v>2.5809550154962446</v>
      </c>
      <c r="J43" s="687">
        <v>4599</v>
      </c>
      <c r="K43" s="689">
        <f t="shared" si="23"/>
        <v>-0.66678769082446632</v>
      </c>
      <c r="L43" s="690">
        <f t="shared" si="18"/>
        <v>473066</v>
      </c>
      <c r="M43" s="1271">
        <f t="shared" si="24"/>
        <v>3.2849617792245045</v>
      </c>
      <c r="N43" s="1276">
        <v>379232</v>
      </c>
      <c r="O43" s="1277">
        <f t="shared" si="25"/>
        <v>3.6159062432273403</v>
      </c>
      <c r="P43" s="1278">
        <f t="shared" si="17"/>
        <v>93834</v>
      </c>
      <c r="Q43" s="1279">
        <f t="shared" si="26"/>
        <v>1.9687058374022737</v>
      </c>
    </row>
    <row r="44" spans="1:17" ht="19.8" customHeight="1">
      <c r="A44" s="1009">
        <v>12</v>
      </c>
      <c r="B44" s="700">
        <v>82436</v>
      </c>
      <c r="C44" s="684">
        <f t="shared" si="19"/>
        <v>-0.12657100164809032</v>
      </c>
      <c r="D44" s="685">
        <v>286579</v>
      </c>
      <c r="E44" s="686">
        <f t="shared" si="20"/>
        <v>-2.8298533103899737</v>
      </c>
      <c r="F44" s="687">
        <v>36253</v>
      </c>
      <c r="G44" s="688">
        <f t="shared" si="21"/>
        <v>3.3874956958790392E-2</v>
      </c>
      <c r="H44" s="687">
        <v>58605</v>
      </c>
      <c r="I44" s="688">
        <f t="shared" si="22"/>
        <v>0.42055838561936287</v>
      </c>
      <c r="J44" s="687">
        <v>4532</v>
      </c>
      <c r="K44" s="689">
        <f t="shared" si="23"/>
        <v>3.811903776924952</v>
      </c>
      <c r="L44" s="690">
        <f t="shared" si="18"/>
        <v>468405</v>
      </c>
      <c r="M44" s="1271">
        <f t="shared" si="24"/>
        <v>-1.6846691520430723</v>
      </c>
      <c r="N44" s="1750">
        <f t="shared" si="16"/>
        <v>369015</v>
      </c>
      <c r="O44" s="1751">
        <f t="shared" si="25"/>
        <v>-2.2387257810186467</v>
      </c>
      <c r="P44" s="1752">
        <f t="shared" si="17"/>
        <v>99390</v>
      </c>
      <c r="Q44" s="1753">
        <f t="shared" si="26"/>
        <v>0.42855638984873323</v>
      </c>
    </row>
    <row r="45" spans="1:17" ht="19.8" customHeight="1">
      <c r="A45" s="1008" t="s">
        <v>457</v>
      </c>
      <c r="B45" s="693">
        <v>79086</v>
      </c>
      <c r="C45" s="694">
        <f t="shared" si="19"/>
        <v>12.498319842845707</v>
      </c>
      <c r="D45" s="695">
        <v>276562</v>
      </c>
      <c r="E45" s="696">
        <f t="shared" si="20"/>
        <v>10.917850735787905</v>
      </c>
      <c r="F45" s="697">
        <v>31603</v>
      </c>
      <c r="G45" s="698">
        <f t="shared" si="21"/>
        <v>0.55054838349803958</v>
      </c>
      <c r="H45" s="697">
        <v>48394</v>
      </c>
      <c r="I45" s="698">
        <f t="shared" si="22"/>
        <v>-6.1613907843838245E-2</v>
      </c>
      <c r="J45" s="697">
        <v>3314</v>
      </c>
      <c r="K45" s="699">
        <f>(J45/J33-1)*100</f>
        <v>5.1216979994992418</v>
      </c>
      <c r="L45" s="682">
        <f t="shared" si="18"/>
        <v>438959</v>
      </c>
      <c r="M45" s="1270">
        <f>(L45/L33-1)*100</f>
        <v>9.0187168807150933</v>
      </c>
      <c r="N45" s="1272">
        <f t="shared" si="16"/>
        <v>355648</v>
      </c>
      <c r="O45" s="1273">
        <f t="shared" si="25"/>
        <v>11.265450557846002</v>
      </c>
      <c r="P45" s="1274">
        <f t="shared" si="17"/>
        <v>83311</v>
      </c>
      <c r="Q45" s="1275">
        <f t="shared" si="26"/>
        <v>0.3670379346817354</v>
      </c>
    </row>
    <row r="46" spans="1:17" ht="19.8" customHeight="1">
      <c r="A46" s="1009">
        <v>2</v>
      </c>
      <c r="B46" s="683">
        <v>75154</v>
      </c>
      <c r="C46" s="684">
        <f t="shared" si="19"/>
        <v>37.935211526108105</v>
      </c>
      <c r="D46" s="685">
        <v>251154</v>
      </c>
      <c r="E46" s="686">
        <f t="shared" si="20"/>
        <v>37.784726793943378</v>
      </c>
      <c r="F46" s="687">
        <v>31649</v>
      </c>
      <c r="G46" s="688">
        <f t="shared" si="21"/>
        <v>3.2863390118138547</v>
      </c>
      <c r="H46" s="687">
        <v>49596</v>
      </c>
      <c r="I46" s="688">
        <f t="shared" si="22"/>
        <v>3.905137015000415</v>
      </c>
      <c r="J46" s="687">
        <v>3668</v>
      </c>
      <c r="K46" s="689">
        <f t="shared" si="23"/>
        <v>20.499342969776603</v>
      </c>
      <c r="L46" s="690">
        <f t="shared" si="18"/>
        <v>411221</v>
      </c>
      <c r="M46" s="1271">
        <f t="shared" si="24"/>
        <v>29.240405678493197</v>
      </c>
      <c r="N46" s="1276">
        <f t="shared" si="16"/>
        <v>326308</v>
      </c>
      <c r="O46" s="1277">
        <f t="shared" si="25"/>
        <v>37.819356746140699</v>
      </c>
      <c r="P46" s="1278">
        <f t="shared" si="17"/>
        <v>84913</v>
      </c>
      <c r="Q46" s="1279">
        <f t="shared" si="26"/>
        <v>4.2926625561914955</v>
      </c>
    </row>
    <row r="47" spans="1:17" ht="19.8" customHeight="1">
      <c r="A47" s="1009">
        <v>3</v>
      </c>
      <c r="B47" s="700">
        <v>94403</v>
      </c>
      <c r="C47" s="684">
        <f t="shared" si="19"/>
        <v>23.25599613531617</v>
      </c>
      <c r="D47" s="685">
        <v>316189</v>
      </c>
      <c r="E47" s="686">
        <f t="shared" si="20"/>
        <v>21.323709979433335</v>
      </c>
      <c r="F47" s="687">
        <v>37717</v>
      </c>
      <c r="G47" s="688">
        <f t="shared" si="21"/>
        <v>4.6851147686585826</v>
      </c>
      <c r="H47" s="687">
        <v>57659</v>
      </c>
      <c r="I47" s="688">
        <f t="shared" si="22"/>
        <v>2.5322308171067842</v>
      </c>
      <c r="J47" s="687">
        <v>4374</v>
      </c>
      <c r="K47" s="689">
        <f t="shared" si="23"/>
        <v>18.923327895595431</v>
      </c>
      <c r="L47" s="690">
        <f t="shared" si="18"/>
        <v>510342</v>
      </c>
      <c r="M47" s="1271">
        <f t="shared" si="24"/>
        <v>17.821350158952232</v>
      </c>
      <c r="N47" s="1750">
        <f t="shared" si="16"/>
        <v>410592</v>
      </c>
      <c r="O47" s="1751">
        <f t="shared" si="25"/>
        <v>21.762596861868232</v>
      </c>
      <c r="P47" s="1752">
        <f t="shared" si="17"/>
        <v>99750</v>
      </c>
      <c r="Q47" s="1753">
        <f t="shared" si="26"/>
        <v>3.9690646432219534</v>
      </c>
    </row>
    <row r="48" spans="1:17" ht="19.8" customHeight="1">
      <c r="A48" s="1008">
        <v>4</v>
      </c>
      <c r="B48" s="693">
        <v>86402</v>
      </c>
      <c r="C48" s="694">
        <f t="shared" si="19"/>
        <v>14.037958978961541</v>
      </c>
      <c r="D48" s="695">
        <v>286483</v>
      </c>
      <c r="E48" s="696">
        <f t="shared" si="20"/>
        <v>11.042935273437649</v>
      </c>
      <c r="F48" s="697">
        <v>33845</v>
      </c>
      <c r="G48" s="698">
        <f t="shared" si="21"/>
        <v>0.85523571130579068</v>
      </c>
      <c r="H48" s="697">
        <v>53164</v>
      </c>
      <c r="I48" s="698">
        <f t="shared" si="22"/>
        <v>2.4458617899947299E-2</v>
      </c>
      <c r="J48" s="697">
        <v>4077</v>
      </c>
      <c r="K48" s="699">
        <f>(J48/J36-1)*100</f>
        <v>16.987087517934008</v>
      </c>
      <c r="L48" s="682">
        <v>463971</v>
      </c>
      <c r="M48" s="1270">
        <f>(L48/L36-1)*100</f>
        <v>9.4392538795573966</v>
      </c>
      <c r="N48" s="1272">
        <v>372885</v>
      </c>
      <c r="O48" s="1273">
        <f t="shared" si="25"/>
        <v>11.722829946158765</v>
      </c>
      <c r="P48" s="1274">
        <v>91086</v>
      </c>
      <c r="Q48" s="1275">
        <f t="shared" si="26"/>
        <v>0.98897931126238348</v>
      </c>
    </row>
    <row r="49" spans="1:17" ht="19.8" customHeight="1">
      <c r="A49" s="1009">
        <v>5</v>
      </c>
      <c r="B49" s="683">
        <v>101210</v>
      </c>
      <c r="C49" s="684">
        <f t="shared" si="19"/>
        <v>11.222224664278336</v>
      </c>
      <c r="D49" s="685">
        <v>338453</v>
      </c>
      <c r="E49" s="686">
        <f t="shared" si="20"/>
        <v>10.648223824873648</v>
      </c>
      <c r="F49" s="687">
        <v>33451</v>
      </c>
      <c r="G49" s="688">
        <f t="shared" si="21"/>
        <v>4.0401841254043225</v>
      </c>
      <c r="H49" s="687">
        <v>50553</v>
      </c>
      <c r="I49" s="688">
        <f t="shared" si="22"/>
        <v>3.0684227695318977</v>
      </c>
      <c r="J49" s="687">
        <v>4246</v>
      </c>
      <c r="K49" s="689">
        <f t="shared" si="23"/>
        <v>11.972573839662438</v>
      </c>
      <c r="L49" s="690">
        <v>527913</v>
      </c>
      <c r="M49" s="1271">
        <f t="shared" si="24"/>
        <v>9.5546120131487111</v>
      </c>
      <c r="N49" s="1276">
        <v>439663</v>
      </c>
      <c r="O49" s="1277">
        <f t="shared" si="25"/>
        <v>10.779832695021163</v>
      </c>
      <c r="P49" s="1278">
        <v>88250</v>
      </c>
      <c r="Q49" s="1279">
        <f t="shared" si="26"/>
        <v>3.8333019578313143</v>
      </c>
    </row>
    <row r="50" spans="1:17" ht="19.8" customHeight="1">
      <c r="A50" s="1009">
        <v>6</v>
      </c>
      <c r="B50" s="700">
        <v>81934</v>
      </c>
      <c r="C50" s="684">
        <f t="shared" si="19"/>
        <v>8.480186418461777</v>
      </c>
      <c r="D50" s="685">
        <v>271558</v>
      </c>
      <c r="E50" s="686">
        <f t="shared" si="20"/>
        <v>5.2134427474409328</v>
      </c>
      <c r="F50" s="687">
        <v>33805</v>
      </c>
      <c r="G50" s="688">
        <f t="shared" si="21"/>
        <v>0.72403313270961167</v>
      </c>
      <c r="H50" s="687">
        <v>53033</v>
      </c>
      <c r="I50" s="688">
        <f t="shared" si="22"/>
        <v>0.23436466385680088</v>
      </c>
      <c r="J50" s="687">
        <v>4350</v>
      </c>
      <c r="K50" s="689">
        <f t="shared" si="23"/>
        <v>10.518292682926834</v>
      </c>
      <c r="L50" s="690">
        <v>444680</v>
      </c>
      <c r="M50" s="1271">
        <f t="shared" si="24"/>
        <v>4.8679599469858781</v>
      </c>
      <c r="N50" s="1750">
        <v>353492</v>
      </c>
      <c r="O50" s="1751">
        <f t="shared" si="25"/>
        <v>5.9529839853011302</v>
      </c>
      <c r="P50" s="1752">
        <v>91188</v>
      </c>
      <c r="Q50" s="1753">
        <f t="shared" si="26"/>
        <v>0.86387116041899414</v>
      </c>
    </row>
    <row r="51" spans="1:17" ht="19.8" customHeight="1">
      <c r="A51" s="1008">
        <v>7</v>
      </c>
      <c r="B51" s="693">
        <v>91825</v>
      </c>
      <c r="C51" s="694">
        <f t="shared" si="19"/>
        <v>14.254252261444078</v>
      </c>
      <c r="D51" s="695">
        <v>305279</v>
      </c>
      <c r="E51" s="696">
        <f t="shared" si="20"/>
        <v>9.6674186688125108</v>
      </c>
      <c r="F51" s="697">
        <v>35005</v>
      </c>
      <c r="G51" s="698">
        <f t="shared" si="21"/>
        <v>1.6021826836559949</v>
      </c>
      <c r="H51" s="697">
        <v>53363</v>
      </c>
      <c r="I51" s="698">
        <f t="shared" si="22"/>
        <v>-0.26912366606238747</v>
      </c>
      <c r="J51" s="697">
        <v>4186</v>
      </c>
      <c r="K51" s="699">
        <f>(J51/J39-1)*100</f>
        <v>4.2850024912805207</v>
      </c>
      <c r="L51" s="682">
        <v>489658</v>
      </c>
      <c r="M51" s="1270">
        <f>(L51/L39-1)*100</f>
        <v>8.6412357364253456</v>
      </c>
      <c r="N51" s="1272">
        <v>397104</v>
      </c>
      <c r="O51" s="1273">
        <f t="shared" si="25"/>
        <v>10.695021701134809</v>
      </c>
      <c r="P51" s="1274">
        <v>92554</v>
      </c>
      <c r="Q51" s="1275">
        <f t="shared" si="26"/>
        <v>0.63061299932589687</v>
      </c>
    </row>
    <row r="52" spans="1:17" ht="19.8" customHeight="1">
      <c r="A52" s="1009">
        <v>8</v>
      </c>
      <c r="B52" s="683">
        <v>104363</v>
      </c>
      <c r="C52" s="684">
        <f t="shared" si="19"/>
        <v>13.994385642974949</v>
      </c>
      <c r="D52" s="685">
        <v>377264</v>
      </c>
      <c r="E52" s="686">
        <f t="shared" si="20"/>
        <v>13.759830173204035</v>
      </c>
      <c r="F52" s="687">
        <v>35417</v>
      </c>
      <c r="G52" s="688">
        <f t="shared" si="21"/>
        <v>2.9893279827851948</v>
      </c>
      <c r="H52" s="687">
        <v>53143</v>
      </c>
      <c r="I52" s="688">
        <f t="shared" si="22"/>
        <v>2.1489668428640085</v>
      </c>
      <c r="J52" s="687">
        <v>4183</v>
      </c>
      <c r="K52" s="689">
        <f t="shared" si="23"/>
        <v>14.822948119681589</v>
      </c>
      <c r="L52" s="690">
        <v>574370</v>
      </c>
      <c r="M52" s="1271">
        <f t="shared" si="24"/>
        <v>11.910607123373085</v>
      </c>
      <c r="N52" s="1276">
        <v>481627</v>
      </c>
      <c r="O52" s="1277">
        <f t="shared" si="25"/>
        <v>13.81057367616374</v>
      </c>
      <c r="P52" s="1278">
        <v>92743</v>
      </c>
      <c r="Q52" s="1279">
        <f t="shared" si="26"/>
        <v>2.9825554926324438</v>
      </c>
    </row>
    <row r="53" spans="1:17" ht="19.8" customHeight="1" thickBot="1">
      <c r="A53" s="1009">
        <v>9</v>
      </c>
      <c r="B53" s="700">
        <v>91602</v>
      </c>
      <c r="C53" s="684">
        <f t="shared" si="19"/>
        <v>17.595255212077632</v>
      </c>
      <c r="D53" s="685">
        <v>298561</v>
      </c>
      <c r="E53" s="686">
        <f t="shared" si="20"/>
        <v>13.569225034139887</v>
      </c>
      <c r="F53" s="687">
        <v>34899</v>
      </c>
      <c r="G53" s="688">
        <f t="shared" si="21"/>
        <v>5.0636722160339653</v>
      </c>
      <c r="H53" s="687">
        <v>54378</v>
      </c>
      <c r="I53" s="688">
        <f t="shared" si="22"/>
        <v>5.1554764851485135</v>
      </c>
      <c r="J53" s="687">
        <v>4451</v>
      </c>
      <c r="K53" s="689">
        <f t="shared" si="23"/>
        <v>17.471628397994188</v>
      </c>
      <c r="L53" s="690">
        <v>483891</v>
      </c>
      <c r="M53" s="1271">
        <f t="shared" si="24"/>
        <v>12.66300817456456</v>
      </c>
      <c r="N53" s="1750">
        <v>390163</v>
      </c>
      <c r="O53" s="1751">
        <f t="shared" si="25"/>
        <v>14.489487506785803</v>
      </c>
      <c r="P53" s="1752">
        <v>93728</v>
      </c>
      <c r="Q53" s="1753">
        <f t="shared" si="26"/>
        <v>5.6471065623661554</v>
      </c>
    </row>
    <row r="54" spans="1:17">
      <c r="A54" s="2734" t="s">
        <v>396</v>
      </c>
      <c r="B54" s="2932" t="s">
        <v>261</v>
      </c>
      <c r="C54" s="2933"/>
      <c r="D54" s="2933"/>
      <c r="E54" s="2933"/>
      <c r="F54" s="2933"/>
      <c r="G54" s="2933"/>
      <c r="H54" s="2933"/>
      <c r="I54" s="2933"/>
      <c r="J54" s="2933"/>
      <c r="K54" s="2933"/>
      <c r="L54" s="2933"/>
      <c r="M54" s="2933"/>
      <c r="N54" s="2934"/>
      <c r="O54" s="2934"/>
      <c r="P54" s="2934"/>
      <c r="Q54" s="2935"/>
    </row>
    <row r="55" spans="1:17" ht="18" customHeight="1" thickBot="1">
      <c r="A55" s="2736"/>
      <c r="B55" s="701" t="s">
        <v>262</v>
      </c>
      <c r="C55" s="499"/>
      <c r="D55" s="499"/>
      <c r="E55" s="499"/>
      <c r="F55" s="499"/>
      <c r="G55" s="499"/>
      <c r="H55" s="499"/>
      <c r="I55" s="499"/>
      <c r="J55" s="499"/>
      <c r="K55" s="499"/>
      <c r="L55" s="499"/>
      <c r="M55" s="499"/>
      <c r="N55" s="2941"/>
      <c r="O55" s="2941"/>
      <c r="P55" s="2941"/>
      <c r="Q55" s="2942"/>
    </row>
    <row r="56" spans="1:17">
      <c r="N56" s="673"/>
      <c r="P56" s="673"/>
    </row>
    <row r="67" spans="6:11">
      <c r="J67" s="703"/>
      <c r="K67" s="703"/>
    </row>
    <row r="74" spans="6:11">
      <c r="F74" s="650"/>
    </row>
  </sheetData>
  <mergeCells count="20">
    <mergeCell ref="A54:A55"/>
    <mergeCell ref="E4:E5"/>
    <mergeCell ref="F4:F5"/>
    <mergeCell ref="G4:G5"/>
    <mergeCell ref="N55:Q55"/>
    <mergeCell ref="H4:H5"/>
    <mergeCell ref="I4:I5"/>
    <mergeCell ref="J4:J5"/>
    <mergeCell ref="K4:K5"/>
    <mergeCell ref="L4:L5"/>
    <mergeCell ref="M4:M5"/>
    <mergeCell ref="N4:N5"/>
    <mergeCell ref="O4:O5"/>
    <mergeCell ref="P4:P5"/>
    <mergeCell ref="Q4:Q5"/>
    <mergeCell ref="B54:M54"/>
    <mergeCell ref="N54:Q54"/>
    <mergeCell ref="B4:B5"/>
    <mergeCell ref="C4:C5"/>
    <mergeCell ref="D4:D5"/>
  </mergeCells>
  <phoneticPr fontId="3"/>
  <printOptions horizontalCentered="1"/>
  <pageMargins left="0.70866141732283472" right="0.70866141732283472" top="0.74803149606299213" bottom="0.74803149606299213" header="0.31496062992125984" footer="0.31496062992125984"/>
  <pageSetup paperSize="9" scale="71" orientation="landscape" errors="dash" r:id="rId1"/>
  <headerFooter scaleWithDoc="0" alignWithMargins="0">
    <oddFooter>&amp;C２７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U187"/>
  <sheetViews>
    <sheetView workbookViewId="0">
      <selection activeCell="G10" sqref="G10"/>
    </sheetView>
  </sheetViews>
  <sheetFormatPr defaultColWidth="11" defaultRowHeight="16.2"/>
  <cols>
    <col min="1" max="1" width="13.6640625" style="704" customWidth="1"/>
    <col min="2" max="2" width="13" style="704" customWidth="1"/>
    <col min="3" max="3" width="10.44140625" style="704" customWidth="1"/>
    <col min="4" max="4" width="13.109375" style="704" customWidth="1"/>
    <col min="5" max="5" width="10.33203125" style="704" customWidth="1"/>
    <col min="6" max="6" width="13.109375" style="704" customWidth="1"/>
    <col min="7" max="7" width="10.44140625" style="704" customWidth="1"/>
    <col min="8" max="8" width="13" style="704" customWidth="1"/>
    <col min="9" max="9" width="10.33203125" style="704" customWidth="1"/>
    <col min="10" max="10" width="13" style="704" customWidth="1"/>
    <col min="11" max="11" width="10.44140625" style="704" customWidth="1"/>
    <col min="12" max="12" width="15.5546875" style="704" customWidth="1"/>
    <col min="13" max="13" width="11.109375" style="704" bestFit="1" customWidth="1"/>
    <col min="14" max="14" width="3" style="704" customWidth="1"/>
    <col min="15" max="16384" width="11" style="704"/>
  </cols>
  <sheetData>
    <row r="1" spans="1:21" s="1394" customFormat="1" ht="17.25" customHeight="1"/>
    <row r="2" spans="1:21" s="1394" customFormat="1" ht="17.25" customHeight="1">
      <c r="A2" s="1283" t="s">
        <v>238</v>
      </c>
    </row>
    <row r="3" spans="1:21" s="1394" customFormat="1" ht="17.25" customHeight="1" thickBot="1">
      <c r="A3" s="1284" t="s">
        <v>263</v>
      </c>
      <c r="B3" s="1395"/>
      <c r="C3" s="1395"/>
      <c r="D3" s="1395"/>
      <c r="E3" s="1395"/>
      <c r="F3" s="1395"/>
      <c r="G3" s="1395"/>
      <c r="H3" s="1395"/>
      <c r="I3" s="1395"/>
      <c r="J3" s="1395"/>
      <c r="K3" s="1396"/>
      <c r="L3" s="1397"/>
      <c r="M3" s="1397" t="s">
        <v>264</v>
      </c>
    </row>
    <row r="4" spans="1:21" ht="17.25" customHeight="1">
      <c r="A4" s="1199"/>
      <c r="B4" s="2956" t="s">
        <v>241</v>
      </c>
      <c r="C4" s="2957"/>
      <c r="D4" s="2957" t="s">
        <v>242</v>
      </c>
      <c r="E4" s="2957"/>
      <c r="F4" s="2949" t="s">
        <v>243</v>
      </c>
      <c r="G4" s="2958"/>
      <c r="H4" s="2949" t="s">
        <v>244</v>
      </c>
      <c r="I4" s="2958"/>
      <c r="J4" s="2949" t="s">
        <v>265</v>
      </c>
      <c r="K4" s="2950"/>
      <c r="L4" s="2951" t="s">
        <v>266</v>
      </c>
      <c r="M4" s="2952"/>
      <c r="O4" s="705"/>
    </row>
    <row r="5" spans="1:21" ht="16.8" thickBot="1">
      <c r="A5" s="1200"/>
      <c r="B5" s="706" t="s">
        <v>267</v>
      </c>
      <c r="C5" s="1075" t="s">
        <v>332</v>
      </c>
      <c r="D5" s="707" t="s">
        <v>267</v>
      </c>
      <c r="E5" s="1075" t="s">
        <v>332</v>
      </c>
      <c r="F5" s="707" t="s">
        <v>267</v>
      </c>
      <c r="G5" s="1075" t="s">
        <v>332</v>
      </c>
      <c r="H5" s="707" t="s">
        <v>267</v>
      </c>
      <c r="I5" s="1075" t="s">
        <v>332</v>
      </c>
      <c r="J5" s="707" t="s">
        <v>267</v>
      </c>
      <c r="K5" s="1280" t="s">
        <v>332</v>
      </c>
      <c r="L5" s="1281" t="s">
        <v>267</v>
      </c>
      <c r="M5" s="1282" t="s">
        <v>332</v>
      </c>
      <c r="O5" s="705"/>
    </row>
    <row r="6" spans="1:21" ht="15" hidden="1" customHeight="1">
      <c r="A6" s="1715" t="s">
        <v>434</v>
      </c>
      <c r="B6" s="708">
        <f>SUM(B12:B23)</f>
        <v>23208481</v>
      </c>
      <c r="C6" s="676">
        <v>-18.100000000000001</v>
      </c>
      <c r="D6" s="709">
        <f>SUM(D12:D23)</f>
        <v>9432383</v>
      </c>
      <c r="E6" s="680">
        <v>-25.5</v>
      </c>
      <c r="F6" s="710">
        <f>SUM(F12:F23)</f>
        <v>6718282</v>
      </c>
      <c r="G6" s="680">
        <v>-21.8</v>
      </c>
      <c r="H6" s="710">
        <f>SUM(H12:H23)</f>
        <v>23623183</v>
      </c>
      <c r="I6" s="680">
        <v>-19.3</v>
      </c>
      <c r="J6" s="711">
        <f>SUM(J12:J23)</f>
        <v>15200705</v>
      </c>
      <c r="K6" s="681">
        <v>-15.8</v>
      </c>
      <c r="L6" s="712">
        <f t="shared" ref="L6:L7" si="0">B6+D6+F6+H6+J6</f>
        <v>78183034</v>
      </c>
      <c r="M6" s="713">
        <v>-19.3</v>
      </c>
      <c r="N6" s="714"/>
      <c r="O6" s="705"/>
      <c r="U6" s="714"/>
    </row>
    <row r="7" spans="1:21" ht="15" hidden="1" customHeight="1">
      <c r="A7" s="2325" t="s">
        <v>440</v>
      </c>
      <c r="B7" s="2443">
        <f>SUM(B24:B35)</f>
        <v>23921226</v>
      </c>
      <c r="C7" s="2432">
        <f t="shared" ref="C7" si="1">(B7/B6-1)*100</f>
        <v>3.0710540685536358</v>
      </c>
      <c r="D7" s="2444">
        <f>SUM(D24:D35)</f>
        <v>9942356</v>
      </c>
      <c r="E7" s="2436">
        <f t="shared" ref="E7" si="2">(D7/D6-1)*100</f>
        <v>5.4066188788135516</v>
      </c>
      <c r="F7" s="2445">
        <f>SUM(F24:F35)</f>
        <v>6902088</v>
      </c>
      <c r="G7" s="2436">
        <f t="shared" ref="G7" si="3">(F7/F6-1)*100</f>
        <v>2.7359077811857313</v>
      </c>
      <c r="H7" s="2445">
        <f>SUM(H24:H35)</f>
        <v>26283379</v>
      </c>
      <c r="I7" s="2436">
        <f t="shared" ref="I7" si="4">(H7/H6-1)*100</f>
        <v>11.260954969531412</v>
      </c>
      <c r="J7" s="2446">
        <f>SUM(J24:J35)</f>
        <v>15786696</v>
      </c>
      <c r="K7" s="2437">
        <f t="shared" ref="K7" si="5">(J7/J6-1)*100</f>
        <v>3.8550251452152962</v>
      </c>
      <c r="L7" s="2447">
        <f t="shared" si="0"/>
        <v>82835745</v>
      </c>
      <c r="M7" s="2448">
        <f t="shared" ref="M7" si="6">(L7/L6-1)*100</f>
        <v>5.951049431005706</v>
      </c>
      <c r="N7" s="714"/>
      <c r="O7" s="705"/>
      <c r="U7" s="714"/>
    </row>
    <row r="8" spans="1:21" ht="15" hidden="1" customHeight="1" thickBot="1">
      <c r="A8" s="1911" t="s">
        <v>454</v>
      </c>
      <c r="B8" s="1991">
        <f>SUM(B36:B47)</f>
        <v>26490837</v>
      </c>
      <c r="C8" s="1980">
        <f t="shared" ref="C8" si="7">(B8/B7-1)*100</f>
        <v>10.741970332122609</v>
      </c>
      <c r="D8" s="1992">
        <f>SUM(D36:D47)</f>
        <v>12021833</v>
      </c>
      <c r="E8" s="1984">
        <f t="shared" ref="E8" si="8">(D8/D7-1)*100</f>
        <v>20.915334353346427</v>
      </c>
      <c r="F8" s="1993">
        <f>SUM(F36:F47)</f>
        <v>7000699</v>
      </c>
      <c r="G8" s="1984">
        <f t="shared" ref="G8" si="9">(F8/F7-1)*100</f>
        <v>1.4287125866839112</v>
      </c>
      <c r="H8" s="1993">
        <f>SUM(H36:H47)</f>
        <v>29235907</v>
      </c>
      <c r="I8" s="1984">
        <f t="shared" ref="I8" si="10">(H8/H7-1)*100</f>
        <v>11.233441484064887</v>
      </c>
      <c r="J8" s="1994">
        <f>SUM(J36:J47)</f>
        <v>17073632</v>
      </c>
      <c r="K8" s="1985">
        <f t="shared" ref="K8" si="11">(J8/J7-1)*100</f>
        <v>8.1520287715681548</v>
      </c>
      <c r="L8" s="1995">
        <f>B8+D8+F8+H8+J8</f>
        <v>91822908</v>
      </c>
      <c r="M8" s="1996">
        <f t="shared" ref="M8" si="12">(L8/L7-1)*100</f>
        <v>10.849377886321898</v>
      </c>
      <c r="N8" s="714"/>
      <c r="O8" s="705"/>
      <c r="U8" s="714"/>
    </row>
    <row r="9" spans="1:21" ht="12" hidden="1" customHeight="1" thickTop="1">
      <c r="A9" s="1009" t="s">
        <v>323</v>
      </c>
      <c r="B9" s="2307">
        <v>2349949</v>
      </c>
      <c r="C9" s="2296">
        <v>2.2914210893793863</v>
      </c>
      <c r="D9" s="2308">
        <v>1058313</v>
      </c>
      <c r="E9" s="2300">
        <v>1.5141080143650898</v>
      </c>
      <c r="F9" s="2309">
        <v>692120</v>
      </c>
      <c r="G9" s="2300">
        <v>-0.41109274119862649</v>
      </c>
      <c r="H9" s="2309">
        <v>2433879</v>
      </c>
      <c r="I9" s="2300">
        <v>2.3657591803602829</v>
      </c>
      <c r="J9" s="2310">
        <v>1444428</v>
      </c>
      <c r="K9" s="2311">
        <v>1.5482932076307465</v>
      </c>
      <c r="L9" s="2312">
        <f t="shared" ref="L9:L14" si="13">B9+D9+F9+H9+J9</f>
        <v>7978689</v>
      </c>
      <c r="M9" s="2313">
        <v>1.8359130898263798</v>
      </c>
      <c r="N9" s="714"/>
      <c r="O9" s="705"/>
      <c r="U9" s="714"/>
    </row>
    <row r="10" spans="1:21" ht="12" hidden="1" customHeight="1">
      <c r="A10" s="1009">
        <v>2</v>
      </c>
      <c r="B10" s="715">
        <v>2179048</v>
      </c>
      <c r="C10" s="684">
        <v>4.8045503122904787</v>
      </c>
      <c r="D10" s="2314">
        <v>925423</v>
      </c>
      <c r="E10" s="688">
        <v>4.2165316600242475</v>
      </c>
      <c r="F10" s="2315">
        <v>622463</v>
      </c>
      <c r="G10" s="688">
        <v>0.68062530832746493</v>
      </c>
      <c r="H10" s="2315">
        <v>2247611</v>
      </c>
      <c r="I10" s="688">
        <v>2.5327415695790112</v>
      </c>
      <c r="J10" s="716">
        <v>1352634</v>
      </c>
      <c r="K10" s="689">
        <v>2.8345307332649172</v>
      </c>
      <c r="L10" s="717">
        <f t="shared" si="13"/>
        <v>7327179</v>
      </c>
      <c r="M10" s="718">
        <v>3.3040121779300824</v>
      </c>
      <c r="N10" s="714"/>
      <c r="O10" s="705"/>
      <c r="U10" s="714"/>
    </row>
    <row r="11" spans="1:21" ht="12" hidden="1" customHeight="1">
      <c r="A11" s="1009">
        <v>3</v>
      </c>
      <c r="B11" s="715">
        <v>2162216</v>
      </c>
      <c r="C11" s="684">
        <v>-12.225569928772606</v>
      </c>
      <c r="D11" s="719">
        <v>935656</v>
      </c>
      <c r="E11" s="720">
        <v>-15.770711278991467</v>
      </c>
      <c r="F11" s="721">
        <v>626337</v>
      </c>
      <c r="G11" s="720">
        <v>-16.752239901007073</v>
      </c>
      <c r="H11" s="721">
        <v>2192479</v>
      </c>
      <c r="I11" s="720">
        <v>-14.991561111087414</v>
      </c>
      <c r="J11" s="716">
        <v>1328568</v>
      </c>
      <c r="K11" s="722">
        <v>-16.33391920732571</v>
      </c>
      <c r="L11" s="717">
        <f t="shared" si="13"/>
        <v>7245256</v>
      </c>
      <c r="M11" s="718">
        <v>-14.698179385568388</v>
      </c>
      <c r="N11" s="714"/>
      <c r="O11" s="705"/>
      <c r="U11" s="714"/>
    </row>
    <row r="12" spans="1:21" ht="12" hidden="1" customHeight="1">
      <c r="A12" s="1008" t="s">
        <v>443</v>
      </c>
      <c r="B12" s="708">
        <v>1510919</v>
      </c>
      <c r="C12" s="676">
        <v>-36.023090508679687</v>
      </c>
      <c r="D12" s="709">
        <v>586016</v>
      </c>
      <c r="E12" s="680">
        <v>-46.014833539533839</v>
      </c>
      <c r="F12" s="710">
        <v>434679</v>
      </c>
      <c r="G12" s="680">
        <v>-40.630437692410659</v>
      </c>
      <c r="H12" s="710">
        <v>1519799</v>
      </c>
      <c r="I12" s="680">
        <v>-37.892351575781348</v>
      </c>
      <c r="J12" s="711">
        <v>943545</v>
      </c>
      <c r="K12" s="681">
        <v>-37.394376710624535</v>
      </c>
      <c r="L12" s="712">
        <f t="shared" si="13"/>
        <v>4994958</v>
      </c>
      <c r="M12" s="713">
        <v>-38.587832862584726</v>
      </c>
      <c r="N12" s="714"/>
      <c r="O12" s="705"/>
      <c r="U12" s="714"/>
    </row>
    <row r="13" spans="1:21" ht="12" hidden="1" customHeight="1">
      <c r="A13" s="1009">
        <v>5</v>
      </c>
      <c r="B13" s="715">
        <v>1356506</v>
      </c>
      <c r="C13" s="684">
        <v>-45.339095570531995</v>
      </c>
      <c r="D13" s="719">
        <v>513657</v>
      </c>
      <c r="E13" s="720">
        <v>-56.592133873392569</v>
      </c>
      <c r="F13" s="721">
        <v>383952</v>
      </c>
      <c r="G13" s="720">
        <v>-50.997028823475368</v>
      </c>
      <c r="H13" s="721">
        <v>1397045</v>
      </c>
      <c r="I13" s="720">
        <v>-45.164548157870776</v>
      </c>
      <c r="J13" s="716">
        <v>932607</v>
      </c>
      <c r="K13" s="722">
        <v>-43.047457246219281</v>
      </c>
      <c r="L13" s="717">
        <f t="shared" si="13"/>
        <v>4583767</v>
      </c>
      <c r="M13" s="718">
        <v>-46.908736064861735</v>
      </c>
      <c r="N13" s="714"/>
      <c r="O13" s="705"/>
      <c r="U13" s="714"/>
    </row>
    <row r="14" spans="1:21" ht="12" hidden="1" customHeight="1">
      <c r="A14" s="1009">
        <v>6</v>
      </c>
      <c r="B14" s="715">
        <v>1849666</v>
      </c>
      <c r="C14" s="684">
        <v>-17.209149101019939</v>
      </c>
      <c r="D14" s="719">
        <v>731179</v>
      </c>
      <c r="E14" s="720">
        <v>-22.212351909852245</v>
      </c>
      <c r="F14" s="721">
        <v>522398</v>
      </c>
      <c r="G14" s="720">
        <v>-21.070985014912569</v>
      </c>
      <c r="H14" s="721">
        <v>1863095</v>
      </c>
      <c r="I14" s="720">
        <v>-18.925052360953543</v>
      </c>
      <c r="J14" s="716">
        <v>1197508</v>
      </c>
      <c r="K14" s="722">
        <v>-15.425388034202525</v>
      </c>
      <c r="L14" s="717">
        <f t="shared" si="13"/>
        <v>6163846</v>
      </c>
      <c r="M14" s="718">
        <v>-18.358347200001479</v>
      </c>
      <c r="N14" s="714"/>
      <c r="O14" s="705"/>
      <c r="U14" s="714"/>
    </row>
    <row r="15" spans="1:21" ht="12" hidden="1" customHeight="1">
      <c r="A15" s="1008" t="s">
        <v>450</v>
      </c>
      <c r="B15" s="708">
        <v>2022668</v>
      </c>
      <c r="C15" s="676">
        <v>-15.669213960599427</v>
      </c>
      <c r="D15" s="709">
        <v>830475</v>
      </c>
      <c r="E15" s="680">
        <v>-19.546872018034446</v>
      </c>
      <c r="F15" s="710">
        <v>582822</v>
      </c>
      <c r="G15" s="680">
        <v>-18.883281512265871</v>
      </c>
      <c r="H15" s="710">
        <v>2065361</v>
      </c>
      <c r="I15" s="680">
        <v>-16.208218435594858</v>
      </c>
      <c r="J15" s="711">
        <v>1318416</v>
      </c>
      <c r="K15" s="681">
        <v>-12.293175661651611</v>
      </c>
      <c r="L15" s="712">
        <f t="shared" ref="L15:L34" si="14">B15+D15+F15+H15+J15</f>
        <v>6819742</v>
      </c>
      <c r="M15" s="713">
        <v>-15.985290217127112</v>
      </c>
      <c r="N15" s="714"/>
      <c r="O15" s="705"/>
      <c r="U15" s="714"/>
    </row>
    <row r="16" spans="1:21" ht="12" hidden="1" customHeight="1">
      <c r="A16" s="1009">
        <v>8</v>
      </c>
      <c r="B16" s="715">
        <v>2034790</v>
      </c>
      <c r="C16" s="684">
        <v>-21.214925407808082</v>
      </c>
      <c r="D16" s="719">
        <v>878823</v>
      </c>
      <c r="E16" s="720">
        <v>-31.921313385385155</v>
      </c>
      <c r="F16" s="721">
        <v>616758</v>
      </c>
      <c r="G16" s="720">
        <v>-25.997535482926558</v>
      </c>
      <c r="H16" s="721">
        <v>2183940</v>
      </c>
      <c r="I16" s="720">
        <v>-19.658849743574457</v>
      </c>
      <c r="J16" s="716">
        <v>1496018</v>
      </c>
      <c r="K16" s="722">
        <v>-14.322808986833591</v>
      </c>
      <c r="L16" s="717">
        <f t="shared" si="14"/>
        <v>7210329</v>
      </c>
      <c r="M16" s="718">
        <v>-21.383103590207686</v>
      </c>
      <c r="N16" s="714"/>
      <c r="O16" s="705"/>
      <c r="U16" s="714"/>
    </row>
    <row r="17" spans="1:21" ht="12" hidden="1" customHeight="1">
      <c r="A17" s="1009">
        <v>9</v>
      </c>
      <c r="B17" s="715">
        <v>2084841</v>
      </c>
      <c r="C17" s="684">
        <v>-11.47529080567875</v>
      </c>
      <c r="D17" s="719">
        <v>874967</v>
      </c>
      <c r="E17" s="720">
        <v>-16.337390087088888</v>
      </c>
      <c r="F17" s="721">
        <v>608760</v>
      </c>
      <c r="G17" s="720">
        <v>-14.73674922301419</v>
      </c>
      <c r="H17" s="721">
        <v>2133931</v>
      </c>
      <c r="I17" s="720">
        <v>-11.596773799319848</v>
      </c>
      <c r="J17" s="716">
        <v>1368627</v>
      </c>
      <c r="K17" s="722">
        <v>-9.9553733264997391</v>
      </c>
      <c r="L17" s="717">
        <f t="shared" si="14"/>
        <v>7071126</v>
      </c>
      <c r="M17" s="718">
        <v>-12.145781482335538</v>
      </c>
      <c r="N17" s="714"/>
      <c r="O17" s="705"/>
      <c r="U17" s="714"/>
    </row>
    <row r="18" spans="1:21" ht="12" hidden="1" customHeight="1">
      <c r="A18" s="1008" t="s">
        <v>451</v>
      </c>
      <c r="B18" s="708">
        <v>2205217</v>
      </c>
      <c r="C18" s="676">
        <v>-7.1632208876932886</v>
      </c>
      <c r="D18" s="709">
        <v>902051</v>
      </c>
      <c r="E18" s="680">
        <v>-12.439150105950404</v>
      </c>
      <c r="F18" s="710">
        <v>629684</v>
      </c>
      <c r="G18" s="680">
        <v>-14.155734207293879</v>
      </c>
      <c r="H18" s="710">
        <v>2268223</v>
      </c>
      <c r="I18" s="680">
        <v>-7.9067367232069641</v>
      </c>
      <c r="J18" s="711">
        <v>1449692</v>
      </c>
      <c r="K18" s="681">
        <v>-5.190081952792946</v>
      </c>
      <c r="L18" s="712">
        <f t="shared" si="14"/>
        <v>7454867</v>
      </c>
      <c r="M18" s="713">
        <v>-8.3166463783137861</v>
      </c>
      <c r="N18" s="714"/>
      <c r="O18" s="705"/>
      <c r="U18" s="714"/>
    </row>
    <row r="19" spans="1:21" ht="12" hidden="1" customHeight="1">
      <c r="A19" s="1009">
        <v>11</v>
      </c>
      <c r="B19" s="715">
        <v>2179857</v>
      </c>
      <c r="C19" s="684">
        <v>-9.997312128740365</v>
      </c>
      <c r="D19" s="719">
        <v>919023</v>
      </c>
      <c r="E19" s="720">
        <v>-13.537000815686007</v>
      </c>
      <c r="F19" s="721">
        <v>656731</v>
      </c>
      <c r="G19" s="720">
        <v>-12.265896463415126</v>
      </c>
      <c r="H19" s="721">
        <v>2221208</v>
      </c>
      <c r="I19" s="720">
        <v>-11.580197729722673</v>
      </c>
      <c r="J19" s="716">
        <v>1461892</v>
      </c>
      <c r="K19" s="722">
        <v>-6.0959895785826497</v>
      </c>
      <c r="L19" s="717">
        <f t="shared" si="14"/>
        <v>7438711</v>
      </c>
      <c r="M19" s="718">
        <v>-10.402419457510682</v>
      </c>
      <c r="N19" s="714"/>
      <c r="O19" s="705"/>
      <c r="U19" s="714"/>
    </row>
    <row r="20" spans="1:21" ht="12" hidden="1" customHeight="1">
      <c r="A20" s="1009">
        <v>12</v>
      </c>
      <c r="B20" s="715">
        <v>2123232</v>
      </c>
      <c r="C20" s="684">
        <v>-12.40625853460916</v>
      </c>
      <c r="D20" s="719">
        <v>855534</v>
      </c>
      <c r="E20" s="720">
        <v>-19.721612560276768</v>
      </c>
      <c r="F20" s="721">
        <v>609657</v>
      </c>
      <c r="G20" s="720">
        <v>-15.669531827072303</v>
      </c>
      <c r="H20" s="721">
        <v>2116171</v>
      </c>
      <c r="I20" s="720">
        <v>-16.382194165719</v>
      </c>
      <c r="J20" s="716">
        <v>1272924</v>
      </c>
      <c r="K20" s="722">
        <v>-16.312094972048673</v>
      </c>
      <c r="L20" s="717">
        <f t="shared" si="14"/>
        <v>6977518</v>
      </c>
      <c r="M20" s="718">
        <v>-15.571431406305891</v>
      </c>
      <c r="N20" s="714"/>
      <c r="O20" s="705"/>
      <c r="U20" s="714"/>
    </row>
    <row r="21" spans="1:21" ht="12" hidden="1" customHeight="1">
      <c r="A21" s="1008" t="s">
        <v>324</v>
      </c>
      <c r="B21" s="708">
        <v>1829471</v>
      </c>
      <c r="C21" s="676">
        <f t="shared" ref="C21:C53" si="15">(B21/B9-1)*100</f>
        <v>-22.148480669154946</v>
      </c>
      <c r="D21" s="709">
        <v>721088</v>
      </c>
      <c r="E21" s="680">
        <f t="shared" ref="E21:E53" si="16">(D21/D9-1)*100</f>
        <v>-31.86439172532134</v>
      </c>
      <c r="F21" s="710">
        <v>505182</v>
      </c>
      <c r="G21" s="680">
        <f t="shared" ref="G21:G53" si="17">(F21/F9-1)*100</f>
        <v>-27.009478125180607</v>
      </c>
      <c r="H21" s="710">
        <v>1783152</v>
      </c>
      <c r="I21" s="680">
        <f t="shared" ref="I21:I53" si="18">(H21/H9-1)*100</f>
        <v>-26.736209975927316</v>
      </c>
      <c r="J21" s="711">
        <v>1127058</v>
      </c>
      <c r="K21" s="681">
        <f t="shared" ref="K21:K53" si="19">(J21/J9-1)*100</f>
        <v>-21.972019373759021</v>
      </c>
      <c r="L21" s="712">
        <f t="shared" si="14"/>
        <v>5965951</v>
      </c>
      <c r="M21" s="713">
        <f t="shared" ref="M21:M53" si="20">(L21/L9-1)*100</f>
        <v>-25.226425043011446</v>
      </c>
      <c r="N21" s="714"/>
      <c r="O21" s="705"/>
      <c r="U21" s="714"/>
    </row>
    <row r="22" spans="1:21" ht="12" hidden="1" customHeight="1">
      <c r="A22" s="1009">
        <v>2</v>
      </c>
      <c r="B22" s="715">
        <v>1797347</v>
      </c>
      <c r="C22" s="684">
        <f t="shared" si="15"/>
        <v>-17.516869752295495</v>
      </c>
      <c r="D22" s="719">
        <v>693113</v>
      </c>
      <c r="E22" s="720">
        <f t="shared" si="16"/>
        <v>-25.103115007947718</v>
      </c>
      <c r="F22" s="721">
        <v>511081</v>
      </c>
      <c r="G22" s="720">
        <f t="shared" si="17"/>
        <v>-17.893754327566459</v>
      </c>
      <c r="H22" s="721">
        <v>1822959</v>
      </c>
      <c r="I22" s="720">
        <f t="shared" si="18"/>
        <v>-18.893482902512936</v>
      </c>
      <c r="J22" s="716">
        <v>1163817</v>
      </c>
      <c r="K22" s="722">
        <f t="shared" si="19"/>
        <v>-13.959208477681329</v>
      </c>
      <c r="L22" s="717">
        <f t="shared" si="14"/>
        <v>5988317</v>
      </c>
      <c r="M22" s="718">
        <f t="shared" si="20"/>
        <v>-18.272543908098871</v>
      </c>
      <c r="N22" s="714"/>
      <c r="O22" s="705"/>
      <c r="U22" s="714"/>
    </row>
    <row r="23" spans="1:21" ht="12" hidden="1" customHeight="1">
      <c r="A23" s="1009">
        <v>3</v>
      </c>
      <c r="B23" s="715">
        <v>2213967</v>
      </c>
      <c r="C23" s="684">
        <f t="shared" si="15"/>
        <v>2.393424153738577</v>
      </c>
      <c r="D23" s="719">
        <v>926457</v>
      </c>
      <c r="E23" s="720">
        <f t="shared" si="16"/>
        <v>-0.98316047778242988</v>
      </c>
      <c r="F23" s="721">
        <v>656578</v>
      </c>
      <c r="G23" s="720">
        <f t="shared" si="17"/>
        <v>4.8282314472879673</v>
      </c>
      <c r="H23" s="721">
        <v>2248299</v>
      </c>
      <c r="I23" s="720">
        <f t="shared" si="18"/>
        <v>2.5459764950998443</v>
      </c>
      <c r="J23" s="716">
        <v>1468601</v>
      </c>
      <c r="K23" s="722">
        <f t="shared" si="19"/>
        <v>10.540145479945329</v>
      </c>
      <c r="L23" s="717">
        <f t="shared" si="14"/>
        <v>7513902</v>
      </c>
      <c r="M23" s="718">
        <f t="shared" si="20"/>
        <v>3.7078883065001511</v>
      </c>
      <c r="N23" s="714"/>
      <c r="O23" s="705"/>
      <c r="U23" s="714"/>
    </row>
    <row r="24" spans="1:21" ht="11.4" hidden="1" customHeight="1">
      <c r="A24" s="1008">
        <v>4</v>
      </c>
      <c r="B24" s="708">
        <v>1933977</v>
      </c>
      <c r="C24" s="676">
        <f t="shared" si="15"/>
        <v>28.000045005721685</v>
      </c>
      <c r="D24" s="709">
        <v>775053</v>
      </c>
      <c r="E24" s="680">
        <f t="shared" si="16"/>
        <v>32.257992955823724</v>
      </c>
      <c r="F24" s="710">
        <v>555008</v>
      </c>
      <c r="G24" s="680">
        <f t="shared" si="17"/>
        <v>27.682266684150836</v>
      </c>
      <c r="H24" s="710">
        <v>1963186</v>
      </c>
      <c r="I24" s="680">
        <f t="shared" si="18"/>
        <v>29.174055253359164</v>
      </c>
      <c r="J24" s="711">
        <v>1295644</v>
      </c>
      <c r="K24" s="681">
        <f t="shared" si="19"/>
        <v>37.316609170733784</v>
      </c>
      <c r="L24" s="712">
        <f t="shared" si="14"/>
        <v>6522868</v>
      </c>
      <c r="M24" s="713">
        <f t="shared" si="20"/>
        <v>30.589045993980335</v>
      </c>
      <c r="N24" s="714"/>
      <c r="O24" s="705"/>
      <c r="U24" s="714"/>
    </row>
    <row r="25" spans="1:21" ht="11.4" hidden="1" customHeight="1">
      <c r="A25" s="1009">
        <v>5</v>
      </c>
      <c r="B25" s="715">
        <v>1755359</v>
      </c>
      <c r="C25" s="684">
        <f t="shared" si="15"/>
        <v>29.40296614979956</v>
      </c>
      <c r="D25" s="719">
        <v>714652</v>
      </c>
      <c r="E25" s="720">
        <f t="shared" si="16"/>
        <v>39.130197777894594</v>
      </c>
      <c r="F25" s="721">
        <v>500126</v>
      </c>
      <c r="G25" s="720">
        <f t="shared" si="17"/>
        <v>30.257428011834818</v>
      </c>
      <c r="H25" s="721">
        <v>1842088</v>
      </c>
      <c r="I25" s="720">
        <f t="shared" si="18"/>
        <v>31.856024680665264</v>
      </c>
      <c r="J25" s="716">
        <v>1257927</v>
      </c>
      <c r="K25" s="722">
        <f t="shared" si="19"/>
        <v>34.882860626180154</v>
      </c>
      <c r="L25" s="717">
        <f t="shared" si="14"/>
        <v>6070152</v>
      </c>
      <c r="M25" s="718">
        <f t="shared" si="20"/>
        <v>32.427149983845169</v>
      </c>
      <c r="N25" s="714"/>
      <c r="O25" s="705"/>
      <c r="U25" s="714"/>
    </row>
    <row r="26" spans="1:21" ht="11.4" hidden="1" customHeight="1">
      <c r="A26" s="1009">
        <v>6</v>
      </c>
      <c r="B26" s="715">
        <v>1882301</v>
      </c>
      <c r="C26" s="684">
        <f t="shared" si="15"/>
        <v>1.7643725948360389</v>
      </c>
      <c r="D26" s="719">
        <v>735099</v>
      </c>
      <c r="E26" s="720">
        <f t="shared" si="16"/>
        <v>0.53612043015458521</v>
      </c>
      <c r="F26" s="721">
        <v>528276</v>
      </c>
      <c r="G26" s="720">
        <f t="shared" si="17"/>
        <v>1.1251957319897921</v>
      </c>
      <c r="H26" s="721">
        <v>2137398</v>
      </c>
      <c r="I26" s="720">
        <f t="shared" si="18"/>
        <v>14.722974405491929</v>
      </c>
      <c r="J26" s="716">
        <v>1196099</v>
      </c>
      <c r="K26" s="722">
        <f t="shared" si="19"/>
        <v>-0.11766100936277946</v>
      </c>
      <c r="L26" s="717">
        <f t="shared" si="14"/>
        <v>6479173</v>
      </c>
      <c r="M26" s="718">
        <f t="shared" si="20"/>
        <v>5.1157507828716087</v>
      </c>
      <c r="N26" s="714"/>
      <c r="O26" s="705"/>
      <c r="U26" s="714"/>
    </row>
    <row r="27" spans="1:21" ht="11.4" hidden="1" customHeight="1">
      <c r="A27" s="1008">
        <v>7</v>
      </c>
      <c r="B27" s="723">
        <v>2121065</v>
      </c>
      <c r="C27" s="694">
        <f t="shared" si="15"/>
        <v>4.8647133390155917</v>
      </c>
      <c r="D27" s="724">
        <v>903710</v>
      </c>
      <c r="E27" s="698">
        <f t="shared" si="16"/>
        <v>8.8184472741503317</v>
      </c>
      <c r="F27" s="725">
        <v>616314</v>
      </c>
      <c r="G27" s="698">
        <f t="shared" si="17"/>
        <v>5.7465229521191707</v>
      </c>
      <c r="H27" s="725">
        <v>2397886</v>
      </c>
      <c r="I27" s="698">
        <f t="shared" si="18"/>
        <v>16.100090976831648</v>
      </c>
      <c r="J27" s="726">
        <v>1379081</v>
      </c>
      <c r="K27" s="699">
        <f t="shared" si="19"/>
        <v>4.6013549592844649</v>
      </c>
      <c r="L27" s="712">
        <f t="shared" si="14"/>
        <v>7418056</v>
      </c>
      <c r="M27" s="713">
        <f t="shared" si="20"/>
        <v>8.7732644431416809</v>
      </c>
      <c r="N27" s="714"/>
      <c r="O27" s="705"/>
      <c r="U27" s="714"/>
    </row>
    <row r="28" spans="1:21" ht="11.4" hidden="1" customHeight="1">
      <c r="A28" s="1009">
        <v>8</v>
      </c>
      <c r="B28" s="715">
        <v>1920799</v>
      </c>
      <c r="C28" s="684">
        <f t="shared" si="15"/>
        <v>-5.6021014453579987</v>
      </c>
      <c r="D28" s="719">
        <v>874559</v>
      </c>
      <c r="E28" s="720">
        <f t="shared" si="16"/>
        <v>-0.48519440205820885</v>
      </c>
      <c r="F28" s="721">
        <v>587634</v>
      </c>
      <c r="G28" s="720">
        <f t="shared" si="17"/>
        <v>-4.7221114278209626</v>
      </c>
      <c r="H28" s="721">
        <v>2106229</v>
      </c>
      <c r="I28" s="720">
        <f t="shared" si="18"/>
        <v>-3.5582937260181136</v>
      </c>
      <c r="J28" s="716">
        <v>1311925</v>
      </c>
      <c r="K28" s="722">
        <f t="shared" si="19"/>
        <v>-12.305533756946774</v>
      </c>
      <c r="L28" s="717">
        <f t="shared" si="14"/>
        <v>6801146</v>
      </c>
      <c r="M28" s="718">
        <f t="shared" si="20"/>
        <v>-5.6749560248915092</v>
      </c>
      <c r="N28" s="714"/>
      <c r="O28" s="705"/>
      <c r="U28" s="714"/>
    </row>
    <row r="29" spans="1:21" ht="11.4" hidden="1" customHeight="1">
      <c r="A29" s="1009">
        <v>9</v>
      </c>
      <c r="B29" s="715">
        <v>1857291</v>
      </c>
      <c r="C29" s="684">
        <f t="shared" si="15"/>
        <v>-10.914501393631459</v>
      </c>
      <c r="D29" s="719">
        <v>577381</v>
      </c>
      <c r="E29" s="720">
        <f t="shared" si="16"/>
        <v>-34.011111276196701</v>
      </c>
      <c r="F29" s="721">
        <v>545450</v>
      </c>
      <c r="G29" s="720">
        <f t="shared" si="17"/>
        <v>-10.399829160917273</v>
      </c>
      <c r="H29" s="721">
        <v>2058805</v>
      </c>
      <c r="I29" s="720">
        <f t="shared" si="18"/>
        <v>-3.5205449473295958</v>
      </c>
      <c r="J29" s="716">
        <v>1225048</v>
      </c>
      <c r="K29" s="722">
        <f t="shared" si="19"/>
        <v>-10.490732683192716</v>
      </c>
      <c r="L29" s="717">
        <f t="shared" si="14"/>
        <v>6263975</v>
      </c>
      <c r="M29" s="718">
        <f t="shared" si="20"/>
        <v>-11.414744978381098</v>
      </c>
      <c r="N29" s="714"/>
      <c r="O29" s="705"/>
      <c r="U29" s="714"/>
    </row>
    <row r="30" spans="1:21">
      <c r="A30" s="1008">
        <v>10</v>
      </c>
      <c r="B30" s="723">
        <v>2148667</v>
      </c>
      <c r="C30" s="694">
        <f t="shared" si="15"/>
        <v>-2.5643734834258969</v>
      </c>
      <c r="D30" s="724">
        <v>918618</v>
      </c>
      <c r="E30" s="698">
        <f t="shared" si="16"/>
        <v>1.8365923877918133</v>
      </c>
      <c r="F30" s="725">
        <v>623991</v>
      </c>
      <c r="G30" s="698">
        <f t="shared" si="17"/>
        <v>-0.90410428087739358</v>
      </c>
      <c r="H30" s="725">
        <v>2375922</v>
      </c>
      <c r="I30" s="698">
        <f t="shared" si="18"/>
        <v>4.7481662958183568</v>
      </c>
      <c r="J30" s="726">
        <v>1428009</v>
      </c>
      <c r="K30" s="699">
        <f t="shared" si="19"/>
        <v>-1.4956970170215467</v>
      </c>
      <c r="L30" s="712">
        <f t="shared" si="14"/>
        <v>7495207</v>
      </c>
      <c r="M30" s="727">
        <f t="shared" si="20"/>
        <v>0.54112300058470897</v>
      </c>
      <c r="N30" s="714"/>
      <c r="O30" s="705"/>
      <c r="U30" s="714"/>
    </row>
    <row r="31" spans="1:21">
      <c r="A31" s="1009">
        <v>11</v>
      </c>
      <c r="B31" s="715">
        <v>2237305</v>
      </c>
      <c r="C31" s="684">
        <f t="shared" si="15"/>
        <v>2.635402230513284</v>
      </c>
      <c r="D31" s="719">
        <v>965889</v>
      </c>
      <c r="E31" s="720">
        <f t="shared" si="16"/>
        <v>5.0995459308417646</v>
      </c>
      <c r="F31" s="721">
        <v>646560</v>
      </c>
      <c r="G31" s="720">
        <f t="shared" si="17"/>
        <v>-1.5487315202114771</v>
      </c>
      <c r="H31" s="721">
        <v>2464815</v>
      </c>
      <c r="I31" s="720">
        <f t="shared" si="18"/>
        <v>10.967320485069386</v>
      </c>
      <c r="J31" s="716">
        <v>1471552</v>
      </c>
      <c r="K31" s="722">
        <f t="shared" si="19"/>
        <v>0.66078752739600066</v>
      </c>
      <c r="L31" s="717">
        <f t="shared" si="14"/>
        <v>7786121</v>
      </c>
      <c r="M31" s="718">
        <f t="shared" si="20"/>
        <v>4.6702983890622995</v>
      </c>
      <c r="N31" s="714"/>
      <c r="O31" s="705"/>
      <c r="U31" s="714"/>
    </row>
    <row r="32" spans="1:21">
      <c r="A32" s="1009">
        <v>12</v>
      </c>
      <c r="B32" s="715">
        <v>2311880</v>
      </c>
      <c r="C32" s="684">
        <f t="shared" si="15"/>
        <v>8.8849452155958417</v>
      </c>
      <c r="D32" s="719">
        <v>1008648</v>
      </c>
      <c r="E32" s="720">
        <f t="shared" si="16"/>
        <v>17.896892467160864</v>
      </c>
      <c r="F32" s="721">
        <v>664948</v>
      </c>
      <c r="G32" s="720">
        <f t="shared" si="17"/>
        <v>9.0691979260469466</v>
      </c>
      <c r="H32" s="721">
        <v>2583432</v>
      </c>
      <c r="I32" s="720">
        <f t="shared" si="18"/>
        <v>22.080493495090892</v>
      </c>
      <c r="J32" s="716">
        <v>1479620</v>
      </c>
      <c r="K32" s="722">
        <f t="shared" si="19"/>
        <v>16.23789008613241</v>
      </c>
      <c r="L32" s="717">
        <f>B32+D32+F32+H32+J32</f>
        <v>8048528</v>
      </c>
      <c r="M32" s="718">
        <f t="shared" si="20"/>
        <v>15.349440875681019</v>
      </c>
      <c r="N32" s="714"/>
      <c r="O32" s="705"/>
      <c r="U32" s="714"/>
    </row>
    <row r="33" spans="1:21">
      <c r="A33" s="1008" t="s">
        <v>445</v>
      </c>
      <c r="B33" s="723">
        <v>1986268</v>
      </c>
      <c r="C33" s="694">
        <f t="shared" si="15"/>
        <v>8.5706195944073471</v>
      </c>
      <c r="D33" s="724">
        <v>874442</v>
      </c>
      <c r="E33" s="698">
        <f t="shared" si="16"/>
        <v>21.267029821602911</v>
      </c>
      <c r="F33" s="725">
        <v>570542</v>
      </c>
      <c r="G33" s="698">
        <f t="shared" si="17"/>
        <v>12.937911485365671</v>
      </c>
      <c r="H33" s="725">
        <v>2159323</v>
      </c>
      <c r="I33" s="698">
        <f t="shared" si="18"/>
        <v>21.09584600751926</v>
      </c>
      <c r="J33" s="726">
        <v>1289911</v>
      </c>
      <c r="K33" s="699">
        <f t="shared" si="19"/>
        <v>14.449389472414008</v>
      </c>
      <c r="L33" s="712">
        <f t="shared" si="14"/>
        <v>6880486</v>
      </c>
      <c r="M33" s="727">
        <f t="shared" si="20"/>
        <v>15.329240887161166</v>
      </c>
      <c r="N33" s="714"/>
      <c r="O33" s="705"/>
      <c r="U33" s="714"/>
    </row>
    <row r="34" spans="1:21">
      <c r="A34" s="1009">
        <v>2</v>
      </c>
      <c r="B34" s="715">
        <v>1647917</v>
      </c>
      <c r="C34" s="684">
        <f t="shared" si="15"/>
        <v>-8.3139204616582081</v>
      </c>
      <c r="D34" s="719">
        <v>663619</v>
      </c>
      <c r="E34" s="720">
        <f t="shared" si="16"/>
        <v>-4.2552945912138433</v>
      </c>
      <c r="F34" s="721">
        <v>453448</v>
      </c>
      <c r="G34" s="720">
        <f t="shared" si="17"/>
        <v>-11.276686083027931</v>
      </c>
      <c r="H34" s="721">
        <v>1832063</v>
      </c>
      <c r="I34" s="720">
        <f t="shared" si="18"/>
        <v>0.49940783089470475</v>
      </c>
      <c r="J34" s="716">
        <v>1059334</v>
      </c>
      <c r="K34" s="722">
        <f t="shared" si="19"/>
        <v>-8.9776141781740648</v>
      </c>
      <c r="L34" s="717">
        <f t="shared" si="14"/>
        <v>5656381</v>
      </c>
      <c r="M34" s="718">
        <f t="shared" si="20"/>
        <v>-5.5430599281901749</v>
      </c>
      <c r="N34" s="714"/>
      <c r="O34" s="705"/>
      <c r="U34" s="714"/>
    </row>
    <row r="35" spans="1:21">
      <c r="A35" s="1009">
        <v>3</v>
      </c>
      <c r="B35" s="715">
        <v>2118397</v>
      </c>
      <c r="C35" s="684">
        <f t="shared" si="15"/>
        <v>-4.3166858403941859</v>
      </c>
      <c r="D35" s="719">
        <v>930686</v>
      </c>
      <c r="E35" s="720">
        <f t="shared" si="16"/>
        <v>0.45647018695955666</v>
      </c>
      <c r="F35" s="721">
        <v>609791</v>
      </c>
      <c r="G35" s="720">
        <f t="shared" si="17"/>
        <v>-7.1258860333425762</v>
      </c>
      <c r="H35" s="721">
        <v>2362232</v>
      </c>
      <c r="I35" s="720">
        <f t="shared" si="18"/>
        <v>5.0675199339589527</v>
      </c>
      <c r="J35" s="716">
        <v>1392546</v>
      </c>
      <c r="K35" s="722">
        <f t="shared" si="19"/>
        <v>-5.1787381324130966</v>
      </c>
      <c r="L35" s="717">
        <f>B35+D35+F35+H35+J35</f>
        <v>7413652</v>
      </c>
      <c r="M35" s="718">
        <f t="shared" si="20"/>
        <v>-1.3341936053997028</v>
      </c>
      <c r="N35" s="714"/>
      <c r="O35" s="705"/>
      <c r="U35" s="714"/>
    </row>
    <row r="36" spans="1:21">
      <c r="A36" s="1008">
        <v>4</v>
      </c>
      <c r="B36" s="723">
        <v>2058291</v>
      </c>
      <c r="C36" s="694">
        <f t="shared" si="15"/>
        <v>6.4278944372140989</v>
      </c>
      <c r="D36" s="724">
        <v>915649</v>
      </c>
      <c r="E36" s="698">
        <f t="shared" si="16"/>
        <v>18.140178800675578</v>
      </c>
      <c r="F36" s="725">
        <v>560111</v>
      </c>
      <c r="G36" s="698">
        <f t="shared" si="17"/>
        <v>0.9194462061808073</v>
      </c>
      <c r="H36" s="725">
        <v>2279121</v>
      </c>
      <c r="I36" s="698">
        <f t="shared" si="18"/>
        <v>16.092973360649477</v>
      </c>
      <c r="J36" s="726">
        <v>1332010</v>
      </c>
      <c r="K36" s="699">
        <f t="shared" si="19"/>
        <v>2.8067895193432779</v>
      </c>
      <c r="L36" s="712">
        <v>7145182</v>
      </c>
      <c r="M36" s="727">
        <f t="shared" si="20"/>
        <v>9.5404966036412233</v>
      </c>
      <c r="N36" s="714"/>
      <c r="O36" s="705"/>
      <c r="U36" s="714"/>
    </row>
    <row r="37" spans="1:21">
      <c r="A37" s="1009">
        <v>5</v>
      </c>
      <c r="B37" s="715">
        <v>2216186</v>
      </c>
      <c r="C37" s="684">
        <f t="shared" si="15"/>
        <v>26.252578532368599</v>
      </c>
      <c r="D37" s="719">
        <v>1064779</v>
      </c>
      <c r="E37" s="720">
        <f t="shared" si="16"/>
        <v>48.992656565713098</v>
      </c>
      <c r="F37" s="721">
        <v>612620</v>
      </c>
      <c r="G37" s="720">
        <f t="shared" si="17"/>
        <v>22.493131730803828</v>
      </c>
      <c r="H37" s="721">
        <v>2480347</v>
      </c>
      <c r="I37" s="720">
        <f t="shared" si="18"/>
        <v>34.64867042182567</v>
      </c>
      <c r="J37" s="716">
        <v>1494538</v>
      </c>
      <c r="K37" s="722">
        <f t="shared" si="19"/>
        <v>18.809597059288819</v>
      </c>
      <c r="L37" s="717">
        <v>7868470</v>
      </c>
      <c r="M37" s="718">
        <f t="shared" si="20"/>
        <v>29.625584334626211</v>
      </c>
      <c r="N37" s="714"/>
      <c r="O37" s="705"/>
      <c r="U37" s="714"/>
    </row>
    <row r="38" spans="1:21">
      <c r="A38" s="1009">
        <v>6</v>
      </c>
      <c r="B38" s="715">
        <v>2109498</v>
      </c>
      <c r="C38" s="684">
        <f t="shared" si="15"/>
        <v>12.070173686355169</v>
      </c>
      <c r="D38" s="719">
        <v>896963</v>
      </c>
      <c r="E38" s="720">
        <f t="shared" si="16"/>
        <v>22.019347053934226</v>
      </c>
      <c r="F38" s="721">
        <v>547418</v>
      </c>
      <c r="G38" s="720">
        <f t="shared" si="17"/>
        <v>3.6234846936071374</v>
      </c>
      <c r="H38" s="721">
        <v>2336256</v>
      </c>
      <c r="I38" s="720">
        <f t="shared" si="18"/>
        <v>9.3037422136635239</v>
      </c>
      <c r="J38" s="716">
        <v>1343506</v>
      </c>
      <c r="K38" s="722">
        <f t="shared" si="19"/>
        <v>12.323979871231394</v>
      </c>
      <c r="L38" s="717">
        <v>7233641</v>
      </c>
      <c r="M38" s="718">
        <f t="shared" si="20"/>
        <v>11.644510804079466</v>
      </c>
      <c r="N38" s="714"/>
      <c r="O38" s="705"/>
      <c r="U38" s="714"/>
    </row>
    <row r="39" spans="1:21">
      <c r="A39" s="1008">
        <v>7</v>
      </c>
      <c r="B39" s="723">
        <v>2213595</v>
      </c>
      <c r="C39" s="694">
        <f t="shared" si="15"/>
        <v>4.3624311371881497</v>
      </c>
      <c r="D39" s="724">
        <v>992182</v>
      </c>
      <c r="E39" s="698">
        <f t="shared" si="16"/>
        <v>9.7898662181451925</v>
      </c>
      <c r="F39" s="725">
        <v>593021</v>
      </c>
      <c r="G39" s="698">
        <f t="shared" si="17"/>
        <v>-3.7794046541211102</v>
      </c>
      <c r="H39" s="725">
        <v>2387805</v>
      </c>
      <c r="I39" s="698">
        <f t="shared" si="18"/>
        <v>-0.42041197955199339</v>
      </c>
      <c r="J39" s="726">
        <v>1416272</v>
      </c>
      <c r="K39" s="699">
        <f t="shared" si="19"/>
        <v>2.6967959097399019</v>
      </c>
      <c r="L39" s="712">
        <v>7602875</v>
      </c>
      <c r="M39" s="727">
        <f t="shared" si="20"/>
        <v>2.4914748554068611</v>
      </c>
      <c r="N39" s="714"/>
      <c r="O39" s="705"/>
      <c r="U39" s="714"/>
    </row>
    <row r="40" spans="1:21">
      <c r="A40" s="1009">
        <v>8</v>
      </c>
      <c r="B40" s="715">
        <v>2315613</v>
      </c>
      <c r="C40" s="684">
        <f t="shared" si="15"/>
        <v>20.554675424133386</v>
      </c>
      <c r="D40" s="719">
        <v>1145530</v>
      </c>
      <c r="E40" s="720">
        <f t="shared" si="16"/>
        <v>30.983730085677475</v>
      </c>
      <c r="F40" s="721">
        <v>653072</v>
      </c>
      <c r="G40" s="720">
        <f t="shared" si="17"/>
        <v>11.135843058774686</v>
      </c>
      <c r="H40" s="721">
        <v>2583307</v>
      </c>
      <c r="I40" s="720">
        <f t="shared" si="18"/>
        <v>22.650813373094756</v>
      </c>
      <c r="J40" s="716">
        <v>1584904</v>
      </c>
      <c r="K40" s="722">
        <f t="shared" si="19"/>
        <v>20.80751567353316</v>
      </c>
      <c r="L40" s="717">
        <v>8282426</v>
      </c>
      <c r="M40" s="718">
        <f t="shared" si="20"/>
        <v>21.779858864961877</v>
      </c>
      <c r="N40" s="714"/>
      <c r="O40" s="705"/>
      <c r="U40" s="714"/>
    </row>
    <row r="41" spans="1:21">
      <c r="A41" s="1009">
        <v>9</v>
      </c>
      <c r="B41" s="715">
        <v>2107735</v>
      </c>
      <c r="C41" s="684">
        <f t="shared" si="15"/>
        <v>13.484370515982679</v>
      </c>
      <c r="D41" s="719">
        <v>930304</v>
      </c>
      <c r="E41" s="720">
        <f t="shared" si="16"/>
        <v>61.124803206201797</v>
      </c>
      <c r="F41" s="721">
        <v>545212</v>
      </c>
      <c r="G41" s="720">
        <f t="shared" si="17"/>
        <v>-4.3633696947475986E-2</v>
      </c>
      <c r="H41" s="721">
        <v>2308450</v>
      </c>
      <c r="I41" s="720">
        <f t="shared" si="18"/>
        <v>12.125723417225043</v>
      </c>
      <c r="J41" s="716">
        <v>1351720</v>
      </c>
      <c r="K41" s="722">
        <f t="shared" si="19"/>
        <v>10.340166262872973</v>
      </c>
      <c r="L41" s="717">
        <v>7243421</v>
      </c>
      <c r="M41" s="718">
        <f t="shared" si="20"/>
        <v>15.636173516018182</v>
      </c>
      <c r="N41" s="714"/>
      <c r="O41" s="705"/>
      <c r="U41" s="714"/>
    </row>
    <row r="42" spans="1:21">
      <c r="A42" s="1008">
        <v>10</v>
      </c>
      <c r="B42" s="723">
        <v>2324021</v>
      </c>
      <c r="C42" s="694">
        <f t="shared" si="15"/>
        <v>8.1610598571114181</v>
      </c>
      <c r="D42" s="724">
        <v>1052294</v>
      </c>
      <c r="E42" s="698">
        <f t="shared" si="16"/>
        <v>14.551859423612434</v>
      </c>
      <c r="F42" s="725">
        <v>622733</v>
      </c>
      <c r="G42" s="698">
        <f t="shared" si="17"/>
        <v>-0.20160547187378919</v>
      </c>
      <c r="H42" s="725">
        <v>2605518</v>
      </c>
      <c r="I42" s="698">
        <f t="shared" si="18"/>
        <v>9.6634485475533225</v>
      </c>
      <c r="J42" s="726">
        <v>1532877</v>
      </c>
      <c r="K42" s="699">
        <f t="shared" si="19"/>
        <v>7.3436511954756645</v>
      </c>
      <c r="L42" s="712">
        <v>8137443</v>
      </c>
      <c r="M42" s="727">
        <f t="shared" si="20"/>
        <v>8.5686225877417357</v>
      </c>
      <c r="N42" s="714"/>
      <c r="O42" s="705"/>
      <c r="U42" s="714"/>
    </row>
    <row r="43" spans="1:21">
      <c r="A43" s="1009">
        <v>11</v>
      </c>
      <c r="B43" s="715">
        <v>2259942</v>
      </c>
      <c r="C43" s="684">
        <f t="shared" si="15"/>
        <v>1.0117976762220593</v>
      </c>
      <c r="D43" s="719">
        <v>1011555</v>
      </c>
      <c r="E43" s="720">
        <f t="shared" si="16"/>
        <v>4.7278724573941666</v>
      </c>
      <c r="F43" s="721">
        <v>592862</v>
      </c>
      <c r="G43" s="720">
        <f t="shared" si="17"/>
        <v>-8.3051843603068498</v>
      </c>
      <c r="H43" s="721">
        <v>2514570</v>
      </c>
      <c r="I43" s="720">
        <f t="shared" si="18"/>
        <v>2.0186099159571924</v>
      </c>
      <c r="J43" s="716">
        <v>1476385</v>
      </c>
      <c r="K43" s="722">
        <f t="shared" si="19"/>
        <v>0.32842876092724627</v>
      </c>
      <c r="L43" s="717">
        <v>7855314</v>
      </c>
      <c r="M43" s="718">
        <f t="shared" si="20"/>
        <v>0.88867100832366042</v>
      </c>
      <c r="N43" s="714"/>
      <c r="O43" s="705"/>
      <c r="U43" s="714"/>
    </row>
    <row r="44" spans="1:21">
      <c r="A44" s="1009">
        <v>12</v>
      </c>
      <c r="B44" s="715">
        <v>2291158</v>
      </c>
      <c r="C44" s="684">
        <f t="shared" si="15"/>
        <v>-0.89632679896880507</v>
      </c>
      <c r="D44" s="719">
        <v>1030364</v>
      </c>
      <c r="E44" s="720">
        <f t="shared" si="16"/>
        <v>2.1529810201378563</v>
      </c>
      <c r="F44" s="721">
        <v>578891</v>
      </c>
      <c r="G44" s="720">
        <f t="shared" si="17"/>
        <v>-12.941914254949261</v>
      </c>
      <c r="H44" s="721">
        <v>2466328</v>
      </c>
      <c r="I44" s="720">
        <f t="shared" si="18"/>
        <v>-4.5328849375559361</v>
      </c>
      <c r="J44" s="716">
        <v>1392055</v>
      </c>
      <c r="K44" s="722">
        <f t="shared" si="19"/>
        <v>-5.918073559427417</v>
      </c>
      <c r="L44" s="717">
        <v>7758796</v>
      </c>
      <c r="M44" s="718">
        <f t="shared" si="20"/>
        <v>-3.5998135311202217</v>
      </c>
      <c r="N44" s="714"/>
      <c r="O44" s="705"/>
      <c r="U44" s="714"/>
    </row>
    <row r="45" spans="1:21">
      <c r="A45" s="1008" t="s">
        <v>457</v>
      </c>
      <c r="B45" s="723">
        <v>2136249</v>
      </c>
      <c r="C45" s="694">
        <f t="shared" si="15"/>
        <v>7.5508944412335133</v>
      </c>
      <c r="D45" s="724">
        <v>969374</v>
      </c>
      <c r="E45" s="698">
        <f t="shared" si="16"/>
        <v>10.856294642755039</v>
      </c>
      <c r="F45" s="725">
        <v>536418</v>
      </c>
      <c r="G45" s="698">
        <f t="shared" si="17"/>
        <v>-5.9809794896782398</v>
      </c>
      <c r="H45" s="725">
        <v>2343694</v>
      </c>
      <c r="I45" s="698">
        <f t="shared" si="18"/>
        <v>8.5383705911528764</v>
      </c>
      <c r="J45" s="726">
        <v>1328288</v>
      </c>
      <c r="K45" s="699">
        <f t="shared" si="19"/>
        <v>2.9751665037355268</v>
      </c>
      <c r="L45" s="712">
        <v>7314023</v>
      </c>
      <c r="M45" s="727">
        <f t="shared" si="20"/>
        <v>6.3009647864990859</v>
      </c>
      <c r="N45" s="714"/>
      <c r="O45" s="705"/>
      <c r="U45" s="714"/>
    </row>
    <row r="46" spans="1:21">
      <c r="A46" s="1009">
        <v>2</v>
      </c>
      <c r="B46" s="715">
        <v>2034478</v>
      </c>
      <c r="C46" s="684">
        <f t="shared" si="15"/>
        <v>23.457552777233314</v>
      </c>
      <c r="D46" s="719">
        <v>886766</v>
      </c>
      <c r="E46" s="720">
        <f t="shared" si="16"/>
        <v>33.625770208508186</v>
      </c>
      <c r="F46" s="721">
        <v>517344</v>
      </c>
      <c r="G46" s="720">
        <f t="shared" si="17"/>
        <v>14.09114165240557</v>
      </c>
      <c r="H46" s="721">
        <v>2252351</v>
      </c>
      <c r="I46" s="720">
        <f t="shared" si="18"/>
        <v>22.940695816683167</v>
      </c>
      <c r="J46" s="716">
        <v>1275510</v>
      </c>
      <c r="K46" s="722">
        <f t="shared" si="19"/>
        <v>20.406783884969236</v>
      </c>
      <c r="L46" s="717">
        <v>6966449</v>
      </c>
      <c r="M46" s="718">
        <f t="shared" si="20"/>
        <v>23.160886793163328</v>
      </c>
      <c r="N46" s="714"/>
      <c r="O46" s="705"/>
      <c r="U46" s="714"/>
    </row>
    <row r="47" spans="1:21">
      <c r="A47" s="1009">
        <v>3</v>
      </c>
      <c r="B47" s="715">
        <v>2424071</v>
      </c>
      <c r="C47" s="684">
        <f t="shared" si="15"/>
        <v>14.429495510048396</v>
      </c>
      <c r="D47" s="719">
        <v>1126073</v>
      </c>
      <c r="E47" s="720">
        <f t="shared" si="16"/>
        <v>20.99386903853717</v>
      </c>
      <c r="F47" s="721">
        <v>640997</v>
      </c>
      <c r="G47" s="720">
        <f t="shared" si="17"/>
        <v>5.117491074810876</v>
      </c>
      <c r="H47" s="721">
        <v>2678160</v>
      </c>
      <c r="I47" s="720">
        <f t="shared" si="18"/>
        <v>13.374130906701787</v>
      </c>
      <c r="J47" s="716">
        <v>1545567</v>
      </c>
      <c r="K47" s="722">
        <f t="shared" si="19"/>
        <v>10.988577756138751</v>
      </c>
      <c r="L47" s="717">
        <v>8414868</v>
      </c>
      <c r="M47" s="718">
        <f t="shared" si="20"/>
        <v>13.505030988775847</v>
      </c>
      <c r="N47" s="714"/>
      <c r="O47" s="705"/>
      <c r="U47" s="714"/>
    </row>
    <row r="48" spans="1:21">
      <c r="A48" s="1008">
        <v>4</v>
      </c>
      <c r="B48" s="723">
        <v>2224208</v>
      </c>
      <c r="C48" s="694">
        <f t="shared" si="15"/>
        <v>8.0609107264230317</v>
      </c>
      <c r="D48" s="724">
        <v>1021562</v>
      </c>
      <c r="E48" s="698">
        <f t="shared" si="16"/>
        <v>11.566986913107534</v>
      </c>
      <c r="F48" s="725">
        <v>583479</v>
      </c>
      <c r="G48" s="698">
        <f t="shared" si="17"/>
        <v>4.1720301868736653</v>
      </c>
      <c r="H48" s="725">
        <v>2462388</v>
      </c>
      <c r="I48" s="698">
        <f t="shared" si="18"/>
        <v>8.0411263816181808</v>
      </c>
      <c r="J48" s="726">
        <v>1413536</v>
      </c>
      <c r="K48" s="699">
        <f t="shared" si="19"/>
        <v>6.1205246206860409</v>
      </c>
      <c r="L48" s="712">
        <v>7705173</v>
      </c>
      <c r="M48" s="727">
        <f t="shared" si="20"/>
        <v>7.8373231080747896</v>
      </c>
      <c r="N48" s="714"/>
      <c r="O48" s="705"/>
      <c r="U48" s="714"/>
    </row>
    <row r="49" spans="1:21">
      <c r="A49" s="1009">
        <v>5</v>
      </c>
      <c r="B49" s="715">
        <v>2399617</v>
      </c>
      <c r="C49" s="684">
        <f t="shared" si="15"/>
        <v>8.2768774823051885</v>
      </c>
      <c r="D49" s="719">
        <v>1168253</v>
      </c>
      <c r="E49" s="720">
        <f t="shared" si="16"/>
        <v>9.7178851198229879</v>
      </c>
      <c r="F49" s="721">
        <v>654456</v>
      </c>
      <c r="G49" s="720">
        <f t="shared" si="17"/>
        <v>6.8290294146452934</v>
      </c>
      <c r="H49" s="721">
        <v>2608399</v>
      </c>
      <c r="I49" s="720">
        <f t="shared" si="18"/>
        <v>5.1626647400545123</v>
      </c>
      <c r="J49" s="716">
        <v>1591982</v>
      </c>
      <c r="K49" s="722">
        <f t="shared" si="19"/>
        <v>6.5200081898218798</v>
      </c>
      <c r="L49" s="717">
        <v>8422707</v>
      </c>
      <c r="M49" s="718">
        <f t="shared" si="20"/>
        <v>7.0437708982813652</v>
      </c>
      <c r="N49" s="714"/>
      <c r="O49" s="705"/>
      <c r="U49" s="714"/>
    </row>
    <row r="50" spans="1:21">
      <c r="A50" s="1009">
        <v>6</v>
      </c>
      <c r="B50" s="715">
        <v>2208239</v>
      </c>
      <c r="C50" s="684">
        <f t="shared" si="15"/>
        <v>4.6807818732229167</v>
      </c>
      <c r="D50" s="719">
        <v>950090</v>
      </c>
      <c r="E50" s="720">
        <f t="shared" si="16"/>
        <v>5.9229867898675792</v>
      </c>
      <c r="F50" s="721">
        <v>568425</v>
      </c>
      <c r="G50" s="720">
        <f t="shared" si="17"/>
        <v>3.8374697214925257</v>
      </c>
      <c r="H50" s="721">
        <v>2395716</v>
      </c>
      <c r="I50" s="720">
        <f t="shared" si="18"/>
        <v>2.5450977975016498</v>
      </c>
      <c r="J50" s="716">
        <v>1393480</v>
      </c>
      <c r="K50" s="722">
        <f t="shared" si="19"/>
        <v>3.7196707718462063</v>
      </c>
      <c r="L50" s="717">
        <v>7515950</v>
      </c>
      <c r="M50" s="718">
        <f t="shared" si="20"/>
        <v>3.9027234002903866</v>
      </c>
      <c r="N50" s="714"/>
      <c r="O50" s="705"/>
      <c r="U50" s="714"/>
    </row>
    <row r="51" spans="1:21">
      <c r="A51" s="1008">
        <v>7</v>
      </c>
      <c r="B51" s="723">
        <v>2355766</v>
      </c>
      <c r="C51" s="694">
        <f t="shared" si="15"/>
        <v>6.4226292524151907</v>
      </c>
      <c r="D51" s="724">
        <v>1081402</v>
      </c>
      <c r="E51" s="698">
        <f t="shared" si="16"/>
        <v>8.9923018155943168</v>
      </c>
      <c r="F51" s="725">
        <v>626475</v>
      </c>
      <c r="G51" s="698">
        <f t="shared" si="17"/>
        <v>5.641284204100705</v>
      </c>
      <c r="H51" s="725">
        <v>2587883</v>
      </c>
      <c r="I51" s="698">
        <f t="shared" si="18"/>
        <v>8.3791599397773364</v>
      </c>
      <c r="J51" s="726">
        <v>1517744</v>
      </c>
      <c r="K51" s="699">
        <f t="shared" si="19"/>
        <v>7.1647254199758148</v>
      </c>
      <c r="L51" s="712">
        <v>8169270</v>
      </c>
      <c r="M51" s="727">
        <f t="shared" si="20"/>
        <v>7.4497476283642783</v>
      </c>
      <c r="N51" s="714"/>
      <c r="O51" s="705"/>
      <c r="U51" s="714"/>
    </row>
    <row r="52" spans="1:21">
      <c r="A52" s="1009">
        <v>8</v>
      </c>
      <c r="B52" s="715">
        <v>2509650</v>
      </c>
      <c r="C52" s="684">
        <f t="shared" si="15"/>
        <v>8.379509011220776</v>
      </c>
      <c r="D52" s="719">
        <v>1269071</v>
      </c>
      <c r="E52" s="720">
        <f t="shared" si="16"/>
        <v>10.784614981711528</v>
      </c>
      <c r="F52" s="721">
        <v>688325</v>
      </c>
      <c r="G52" s="720">
        <f t="shared" si="17"/>
        <v>5.398026557561808</v>
      </c>
      <c r="H52" s="721">
        <v>2828502</v>
      </c>
      <c r="I52" s="720">
        <f t="shared" si="18"/>
        <v>9.4915161070674223</v>
      </c>
      <c r="J52" s="716">
        <v>1653165</v>
      </c>
      <c r="K52" s="722">
        <f t="shared" si="19"/>
        <v>4.3069485596604062</v>
      </c>
      <c r="L52" s="717">
        <v>8948713</v>
      </c>
      <c r="M52" s="718">
        <f t="shared" si="20"/>
        <v>8.0445874191933608</v>
      </c>
      <c r="N52" s="714"/>
      <c r="O52" s="705"/>
      <c r="U52" s="714"/>
    </row>
    <row r="53" spans="1:21" ht="16.8" thickBot="1">
      <c r="A53" s="1009">
        <v>9</v>
      </c>
      <c r="B53" s="715">
        <v>2294414</v>
      </c>
      <c r="C53" s="684">
        <f t="shared" si="15"/>
        <v>8.8568534469465998</v>
      </c>
      <c r="D53" s="719">
        <v>1082969</v>
      </c>
      <c r="E53" s="720">
        <f t="shared" si="16"/>
        <v>16.410227194551453</v>
      </c>
      <c r="F53" s="721">
        <v>608438</v>
      </c>
      <c r="G53" s="720">
        <f t="shared" si="17"/>
        <v>11.596589950331238</v>
      </c>
      <c r="H53" s="721">
        <v>2515853</v>
      </c>
      <c r="I53" s="720">
        <f t="shared" si="18"/>
        <v>8.9845134180943873</v>
      </c>
      <c r="J53" s="716">
        <v>1494864</v>
      </c>
      <c r="K53" s="722">
        <f t="shared" si="19"/>
        <v>10.589767111531966</v>
      </c>
      <c r="L53" s="717">
        <v>7996538</v>
      </c>
      <c r="M53" s="718">
        <f t="shared" si="20"/>
        <v>10.397255661378789</v>
      </c>
      <c r="N53" s="714"/>
      <c r="O53" s="705"/>
      <c r="U53" s="714"/>
    </row>
    <row r="54" spans="1:21">
      <c r="A54" s="2953" t="s">
        <v>391</v>
      </c>
      <c r="B54" s="667" t="s">
        <v>268</v>
      </c>
      <c r="C54" s="728"/>
      <c r="D54" s="728"/>
      <c r="E54" s="728"/>
      <c r="F54" s="728"/>
      <c r="G54" s="728"/>
      <c r="H54" s="728"/>
      <c r="I54" s="728"/>
      <c r="J54" s="728"/>
      <c r="K54" s="728"/>
      <c r="L54" s="728"/>
      <c r="M54" s="729"/>
      <c r="O54" s="705"/>
      <c r="U54" s="714"/>
    </row>
    <row r="55" spans="1:21" s="673" customFormat="1" ht="15" customHeight="1">
      <c r="A55" s="2954"/>
      <c r="B55" s="670" t="s">
        <v>269</v>
      </c>
      <c r="C55" s="730"/>
      <c r="D55" s="730"/>
      <c r="E55" s="730"/>
      <c r="F55" s="730"/>
      <c r="G55" s="730"/>
      <c r="H55" s="730"/>
      <c r="I55" s="730"/>
      <c r="J55" s="730"/>
      <c r="K55" s="730"/>
      <c r="L55" s="730"/>
      <c r="M55" s="731"/>
      <c r="N55" s="704"/>
      <c r="O55" s="705"/>
      <c r="P55" s="704"/>
      <c r="Q55" s="704"/>
      <c r="R55" s="704"/>
      <c r="S55" s="704"/>
      <c r="T55" s="704"/>
    </row>
    <row r="56" spans="1:21" ht="16.8" thickBot="1">
      <c r="A56" s="2955"/>
      <c r="B56" s="701" t="s">
        <v>270</v>
      </c>
      <c r="C56" s="401"/>
      <c r="D56" s="401"/>
      <c r="E56" s="401"/>
      <c r="F56" s="401"/>
      <c r="G56" s="401"/>
      <c r="H56" s="401"/>
      <c r="I56" s="401"/>
      <c r="J56" s="401"/>
      <c r="K56" s="401"/>
      <c r="L56" s="401"/>
      <c r="M56" s="732"/>
      <c r="O56" s="705"/>
    </row>
    <row r="57" spans="1:21">
      <c r="A57" s="733"/>
      <c r="B57" s="733"/>
      <c r="C57" s="733"/>
      <c r="D57" s="733"/>
      <c r="E57" s="733"/>
      <c r="F57" s="733"/>
      <c r="G57" s="733"/>
      <c r="H57" s="733"/>
      <c r="I57" s="733"/>
      <c r="J57" s="733"/>
      <c r="K57" s="733"/>
      <c r="L57" s="734"/>
      <c r="M57" s="735"/>
      <c r="O57" s="705"/>
    </row>
    <row r="58" spans="1:21">
      <c r="A58" s="733"/>
      <c r="B58" s="733"/>
      <c r="C58" s="733"/>
      <c r="D58" s="733"/>
      <c r="E58" s="733"/>
      <c r="F58" s="733"/>
      <c r="G58" s="736"/>
      <c r="H58" s="737"/>
      <c r="I58"/>
      <c r="J58"/>
      <c r="K58" s="733"/>
      <c r="L58" s="734"/>
      <c r="M58" s="735"/>
      <c r="O58" s="705"/>
    </row>
    <row r="59" spans="1:21">
      <c r="A59" s="705"/>
      <c r="E59" s="705"/>
      <c r="F59" s="705"/>
      <c r="G59" s="705"/>
      <c r="H59"/>
      <c r="I59"/>
      <c r="J59"/>
      <c r="K59" s="705"/>
      <c r="L59" s="734"/>
      <c r="M59" s="735"/>
      <c r="O59" s="705"/>
    </row>
    <row r="60" spans="1:21">
      <c r="A60" s="705"/>
      <c r="E60" s="705"/>
      <c r="F60" s="705"/>
      <c r="G60" s="705"/>
      <c r="H60" s="705"/>
      <c r="I60" s="705"/>
      <c r="J60" s="705"/>
      <c r="K60" s="705"/>
      <c r="L60" s="734"/>
      <c r="M60" s="735"/>
      <c r="O60" s="705"/>
    </row>
    <row r="61" spans="1:21">
      <c r="A61" s="705"/>
      <c r="E61" s="705"/>
      <c r="F61" s="705"/>
      <c r="G61" s="705"/>
      <c r="H61" s="705"/>
      <c r="I61" s="705"/>
      <c r="J61" s="705"/>
      <c r="K61" s="705"/>
      <c r="L61" s="734"/>
      <c r="M61" s="735"/>
      <c r="O61" s="705"/>
    </row>
    <row r="62" spans="1:21">
      <c r="A62" s="705"/>
      <c r="E62" s="705"/>
      <c r="F62" s="705"/>
      <c r="G62" s="705"/>
      <c r="H62" s="705"/>
      <c r="I62" s="705"/>
      <c r="J62" s="705"/>
      <c r="K62" s="705"/>
      <c r="L62" s="734"/>
      <c r="M62" s="735"/>
      <c r="O62" s="705"/>
    </row>
    <row r="63" spans="1:21">
      <c r="A63" s="705"/>
      <c r="E63" s="705"/>
      <c r="F63" s="705"/>
      <c r="G63" s="705"/>
      <c r="H63" s="705"/>
      <c r="I63" s="705"/>
      <c r="J63" s="705"/>
      <c r="K63" s="705"/>
      <c r="L63" s="734"/>
      <c r="M63" s="735"/>
      <c r="O63" s="705"/>
    </row>
    <row r="64" spans="1:21">
      <c r="A64" s="705"/>
      <c r="B64" s="705"/>
      <c r="C64" s="705"/>
      <c r="D64" s="705"/>
      <c r="E64" s="705"/>
      <c r="F64" s="705"/>
      <c r="G64" s="705"/>
      <c r="H64" s="705"/>
      <c r="I64" s="705"/>
      <c r="J64" s="705"/>
      <c r="K64" s="705"/>
      <c r="L64" s="734"/>
      <c r="M64" s="735"/>
      <c r="O64" s="705"/>
    </row>
    <row r="65" spans="1:15">
      <c r="A65" s="705"/>
      <c r="B65" s="738"/>
      <c r="C65" s="738"/>
      <c r="D65" s="739"/>
      <c r="E65" s="738"/>
      <c r="F65" s="738"/>
      <c r="G65" s="738"/>
      <c r="H65" s="738"/>
      <c r="I65" s="738"/>
      <c r="J65" s="738"/>
      <c r="K65" s="738"/>
      <c r="L65" s="738"/>
      <c r="M65" s="738"/>
      <c r="O65" s="705"/>
    </row>
    <row r="66" spans="1:15">
      <c r="A66" s="705"/>
      <c r="B66" s="738"/>
      <c r="C66" s="738"/>
      <c r="D66" s="739"/>
      <c r="E66" s="738"/>
      <c r="F66" s="738"/>
      <c r="G66" s="738"/>
      <c r="H66" s="738"/>
      <c r="I66" s="738"/>
      <c r="J66" s="738"/>
      <c r="K66" s="738"/>
      <c r="L66" s="738"/>
      <c r="M66" s="738"/>
      <c r="O66" s="705"/>
    </row>
    <row r="67" spans="1:15">
      <c r="A67" s="705"/>
      <c r="B67" s="738"/>
      <c r="C67" s="738"/>
      <c r="D67" s="739"/>
      <c r="E67" s="738"/>
      <c r="F67" s="738"/>
      <c r="G67" s="738"/>
      <c r="H67" s="738"/>
      <c r="I67" s="738"/>
      <c r="J67" s="738"/>
      <c r="K67" s="738"/>
      <c r="L67" s="738"/>
      <c r="M67" s="738"/>
      <c r="O67" s="705"/>
    </row>
    <row r="68" spans="1:15">
      <c r="A68" s="705"/>
      <c r="B68" s="705"/>
      <c r="C68" s="705"/>
      <c r="D68" s="705"/>
      <c r="E68" s="705"/>
      <c r="F68" s="705"/>
      <c r="G68" s="705"/>
      <c r="H68" s="705"/>
      <c r="I68" s="705"/>
      <c r="J68" s="705"/>
      <c r="K68" s="705"/>
      <c r="L68" s="705"/>
      <c r="M68" s="705"/>
      <c r="O68" s="705"/>
    </row>
    <row r="69" spans="1:15">
      <c r="A69" s="705"/>
      <c r="B69" s="705"/>
      <c r="C69" s="705"/>
      <c r="D69" s="705"/>
      <c r="E69" s="705"/>
      <c r="F69" s="705"/>
      <c r="G69" s="705"/>
      <c r="H69" s="705"/>
      <c r="I69" s="705"/>
      <c r="J69" s="705"/>
      <c r="K69" s="705"/>
      <c r="L69" s="705"/>
      <c r="M69" s="705"/>
      <c r="O69" s="705"/>
    </row>
    <row r="70" spans="1:15" hidden="1">
      <c r="A70" s="705"/>
      <c r="B70" s="705"/>
      <c r="C70" s="705"/>
      <c r="D70" s="705"/>
      <c r="E70" s="705"/>
      <c r="F70" s="705"/>
      <c r="G70" s="705"/>
      <c r="H70" s="705"/>
      <c r="I70" s="705"/>
      <c r="J70" s="705"/>
      <c r="K70" s="705"/>
      <c r="L70" s="705"/>
      <c r="M70" s="705"/>
    </row>
    <row r="71" spans="1:15">
      <c r="A71" s="705"/>
      <c r="B71" s="705"/>
      <c r="C71" s="705"/>
      <c r="D71" s="705"/>
      <c r="E71" s="650"/>
      <c r="F71" s="705"/>
      <c r="G71" s="705"/>
      <c r="H71" s="705"/>
      <c r="I71" s="705"/>
      <c r="J71" s="705"/>
    </row>
    <row r="72" spans="1:15">
      <c r="A72" s="705"/>
      <c r="B72" s="705"/>
      <c r="C72" s="705"/>
      <c r="D72" s="705"/>
      <c r="E72" s="705"/>
      <c r="F72" s="705"/>
      <c r="G72" s="705"/>
      <c r="H72" s="705"/>
      <c r="I72" s="705"/>
      <c r="J72" s="705"/>
    </row>
    <row r="73" spans="1:15">
      <c r="A73" s="705"/>
      <c r="B73" s="705"/>
      <c r="C73" s="705"/>
      <c r="D73" s="705"/>
      <c r="E73" s="705"/>
      <c r="F73" s="705"/>
      <c r="G73" s="705"/>
      <c r="H73" s="705"/>
      <c r="I73" s="705"/>
      <c r="J73" s="705"/>
    </row>
    <row r="74" spans="1:15">
      <c r="A74" s="705"/>
      <c r="B74" s="705"/>
      <c r="C74" s="705"/>
      <c r="D74" s="705"/>
      <c r="E74" s="705"/>
      <c r="F74" s="705"/>
      <c r="G74" s="705"/>
      <c r="H74" s="705"/>
      <c r="I74" s="705"/>
      <c r="J74" s="705"/>
    </row>
    <row r="75" spans="1:15">
      <c r="A75" s="705"/>
      <c r="B75" s="705"/>
      <c r="C75" s="705"/>
      <c r="D75" s="705"/>
      <c r="E75" s="705"/>
      <c r="F75" s="705"/>
      <c r="G75" s="705"/>
      <c r="H75" s="705"/>
      <c r="I75" s="705"/>
      <c r="J75" s="705"/>
    </row>
    <row r="76" spans="1:15">
      <c r="A76" s="705"/>
      <c r="B76" s="705"/>
      <c r="C76" s="705"/>
      <c r="D76" s="705"/>
      <c r="E76" s="705"/>
      <c r="F76" s="705"/>
      <c r="G76" s="705"/>
      <c r="H76" s="705"/>
      <c r="I76" s="705"/>
      <c r="J76" s="705"/>
    </row>
    <row r="77" spans="1:15">
      <c r="A77" s="705"/>
      <c r="B77" s="705"/>
      <c r="C77" s="705"/>
      <c r="D77" s="705"/>
      <c r="E77" s="705"/>
      <c r="F77" s="705"/>
      <c r="G77" s="705"/>
      <c r="H77" s="705"/>
      <c r="I77" s="705"/>
      <c r="J77" s="705"/>
    </row>
    <row r="78" spans="1:15">
      <c r="A78" s="705"/>
      <c r="B78" s="705"/>
      <c r="C78" s="705"/>
      <c r="D78" s="705"/>
      <c r="E78" s="705"/>
      <c r="F78" s="705"/>
      <c r="G78" s="705"/>
      <c r="H78" s="705"/>
      <c r="I78" s="705"/>
      <c r="J78" s="705"/>
      <c r="O78" s="705"/>
    </row>
    <row r="79" spans="1:15">
      <c r="A79" s="705"/>
      <c r="B79" s="705"/>
      <c r="C79" s="705"/>
      <c r="D79" s="705"/>
      <c r="E79" s="705"/>
      <c r="F79" s="705"/>
      <c r="G79" s="705"/>
      <c r="H79" s="705"/>
      <c r="I79" s="705"/>
      <c r="J79" s="705"/>
      <c r="K79" s="705"/>
      <c r="L79" s="705"/>
      <c r="M79" s="705"/>
      <c r="O79" s="705"/>
    </row>
    <row r="80" spans="1:15">
      <c r="A80" s="705"/>
      <c r="B80" s="705"/>
      <c r="C80" s="705"/>
      <c r="D80" s="705"/>
      <c r="E80" s="705"/>
      <c r="F80" s="705"/>
      <c r="G80" s="705"/>
      <c r="H80" s="705"/>
      <c r="I80" s="705"/>
      <c r="J80" s="705"/>
      <c r="K80" s="705"/>
      <c r="L80" s="705"/>
      <c r="M80" s="705"/>
      <c r="O80" s="705"/>
    </row>
    <row r="81" spans="1:15">
      <c r="A81" s="705"/>
      <c r="B81" s="705"/>
      <c r="C81" s="705"/>
      <c r="D81" s="705"/>
      <c r="E81" s="705"/>
      <c r="F81" s="705"/>
      <c r="G81" s="705"/>
      <c r="H81" s="705"/>
      <c r="I81" s="705"/>
      <c r="J81" s="705"/>
      <c r="K81" s="705"/>
      <c r="L81" s="705"/>
      <c r="M81" s="705"/>
      <c r="O81" s="705"/>
    </row>
    <row r="82" spans="1:15">
      <c r="A82" s="705"/>
      <c r="B82" s="705"/>
      <c r="C82" s="705"/>
      <c r="D82" s="705"/>
      <c r="E82" s="705"/>
      <c r="F82" s="705"/>
      <c r="G82" s="705"/>
      <c r="H82" s="705"/>
      <c r="I82" s="705"/>
      <c r="J82" s="705"/>
      <c r="K82" s="705"/>
      <c r="L82" s="705"/>
      <c r="M82" s="705"/>
      <c r="O82" s="705"/>
    </row>
    <row r="83" spans="1:15">
      <c r="A83" s="705"/>
      <c r="B83" s="705"/>
      <c r="C83" s="705"/>
      <c r="D83" s="705"/>
      <c r="E83" s="705"/>
      <c r="F83" s="705"/>
      <c r="G83" s="705"/>
      <c r="H83" s="705"/>
      <c r="I83" s="705"/>
      <c r="J83" s="705"/>
      <c r="K83" s="705"/>
      <c r="L83" s="705"/>
      <c r="M83" s="705"/>
      <c r="O83" s="705"/>
    </row>
    <row r="84" spans="1:15">
      <c r="A84" s="705"/>
      <c r="B84" s="705"/>
      <c r="C84" s="705"/>
      <c r="D84" s="705"/>
      <c r="E84" s="705"/>
      <c r="F84" s="705"/>
      <c r="G84" s="705"/>
      <c r="H84" s="705"/>
      <c r="I84" s="705"/>
      <c r="J84" s="705"/>
      <c r="K84" s="705"/>
      <c r="L84" s="705"/>
      <c r="M84" s="705"/>
      <c r="O84" s="705"/>
    </row>
    <row r="85" spans="1:15">
      <c r="A85" s="705"/>
      <c r="B85" s="705"/>
      <c r="C85" s="705"/>
      <c r="D85" s="705"/>
      <c r="E85" s="705"/>
      <c r="F85" s="705"/>
      <c r="G85" s="705"/>
      <c r="H85" s="705"/>
      <c r="I85" s="705"/>
      <c r="J85" s="705"/>
      <c r="K85" s="705"/>
      <c r="L85" s="705"/>
      <c r="M85" s="705"/>
      <c r="O85" s="705"/>
    </row>
    <row r="86" spans="1:15">
      <c r="A86" s="705"/>
      <c r="B86" s="705"/>
      <c r="C86" s="705"/>
      <c r="D86" s="705"/>
      <c r="E86" s="705"/>
      <c r="F86" s="705"/>
      <c r="G86" s="705"/>
      <c r="H86" s="705"/>
      <c r="I86" s="705"/>
      <c r="J86" s="705"/>
      <c r="K86" s="705"/>
      <c r="L86" s="705"/>
      <c r="M86" s="705"/>
      <c r="O86" s="705"/>
    </row>
    <row r="87" spans="1:15">
      <c r="A87" s="705"/>
      <c r="B87" s="705"/>
      <c r="C87" s="705"/>
      <c r="D87" s="705"/>
      <c r="E87" s="705"/>
      <c r="F87" s="705"/>
      <c r="G87" s="705"/>
      <c r="H87" s="705"/>
      <c r="I87" s="705"/>
      <c r="J87" s="705"/>
      <c r="K87" s="705"/>
      <c r="L87" s="705"/>
      <c r="M87" s="705"/>
      <c r="O87" s="705"/>
    </row>
    <row r="88" spans="1:15">
      <c r="A88" s="705"/>
      <c r="B88" s="705"/>
      <c r="C88" s="705"/>
      <c r="D88" s="705"/>
      <c r="E88" s="705"/>
      <c r="F88" s="705"/>
      <c r="G88" s="705"/>
      <c r="H88" s="705"/>
      <c r="I88" s="705"/>
      <c r="J88" s="705"/>
      <c r="K88" s="705"/>
      <c r="L88" s="705"/>
      <c r="M88" s="705"/>
      <c r="O88" s="705"/>
    </row>
    <row r="89" spans="1:15">
      <c r="A89" s="705"/>
      <c r="B89" s="705"/>
      <c r="C89" s="705"/>
      <c r="D89" s="705"/>
      <c r="E89" s="705"/>
      <c r="F89" s="705"/>
      <c r="G89" s="705"/>
      <c r="H89" s="705"/>
      <c r="I89" s="705"/>
      <c r="J89" s="705"/>
      <c r="K89" s="705"/>
      <c r="L89" s="705"/>
      <c r="M89" s="705"/>
      <c r="O89" s="705"/>
    </row>
    <row r="90" spans="1:15">
      <c r="A90" s="705"/>
      <c r="B90" s="705"/>
      <c r="C90" s="705"/>
      <c r="D90" s="705"/>
      <c r="E90" s="705"/>
      <c r="F90" s="705"/>
      <c r="G90" s="705"/>
      <c r="H90" s="705"/>
      <c r="I90" s="705"/>
      <c r="J90" s="705"/>
      <c r="K90" s="705"/>
      <c r="L90" s="705"/>
      <c r="M90" s="705"/>
      <c r="O90" s="705"/>
    </row>
    <row r="91" spans="1:15">
      <c r="A91" s="705"/>
      <c r="B91" s="705"/>
      <c r="C91" s="705"/>
      <c r="D91" s="705"/>
      <c r="E91" s="705"/>
      <c r="F91" s="705"/>
      <c r="G91" s="705"/>
      <c r="H91" s="705"/>
      <c r="I91" s="705"/>
      <c r="J91" s="705"/>
      <c r="K91" s="705"/>
      <c r="L91" s="705"/>
      <c r="M91" s="705"/>
      <c r="O91" s="705"/>
    </row>
    <row r="92" spans="1:15">
      <c r="A92" s="705"/>
      <c r="B92" s="705"/>
      <c r="C92" s="705"/>
      <c r="D92" s="705"/>
      <c r="E92" s="705"/>
      <c r="F92" s="705"/>
      <c r="G92" s="705"/>
      <c r="H92" s="705"/>
      <c r="I92" s="705"/>
      <c r="J92" s="705"/>
      <c r="K92" s="705"/>
      <c r="L92" s="705"/>
      <c r="M92" s="705"/>
      <c r="O92" s="705"/>
    </row>
    <row r="93" spans="1:15">
      <c r="A93" s="705"/>
      <c r="B93" s="705"/>
      <c r="C93" s="705"/>
      <c r="D93" s="705"/>
      <c r="E93" s="705"/>
      <c r="F93" s="705"/>
      <c r="G93" s="705"/>
      <c r="H93" s="705"/>
      <c r="I93" s="705"/>
      <c r="J93" s="705"/>
      <c r="K93" s="705"/>
      <c r="L93" s="705"/>
      <c r="M93" s="705"/>
      <c r="O93" s="705"/>
    </row>
    <row r="94" spans="1:15">
      <c r="A94" s="705"/>
      <c r="B94" s="705"/>
      <c r="C94" s="705"/>
      <c r="D94" s="705"/>
      <c r="E94" s="705"/>
      <c r="F94" s="705"/>
      <c r="G94" s="705"/>
      <c r="H94" s="705"/>
      <c r="I94" s="705"/>
      <c r="J94" s="705"/>
      <c r="K94" s="705"/>
      <c r="L94" s="705"/>
      <c r="M94" s="705"/>
      <c r="O94" s="705"/>
    </row>
    <row r="95" spans="1:15">
      <c r="A95" s="705"/>
      <c r="B95" s="705"/>
      <c r="C95" s="705"/>
      <c r="D95" s="705"/>
      <c r="E95" s="705"/>
      <c r="F95" s="705"/>
      <c r="G95" s="705"/>
      <c r="H95" s="705"/>
      <c r="I95" s="705"/>
      <c r="J95" s="705"/>
      <c r="K95" s="705"/>
      <c r="L95" s="705"/>
      <c r="M95" s="705"/>
      <c r="O95" s="705"/>
    </row>
    <row r="96" spans="1:15">
      <c r="A96" s="705"/>
      <c r="B96" s="705"/>
      <c r="C96" s="705"/>
      <c r="D96" s="705"/>
      <c r="E96" s="705"/>
      <c r="F96" s="705"/>
      <c r="G96" s="705"/>
      <c r="H96" s="705"/>
      <c r="I96" s="705"/>
      <c r="J96" s="705"/>
      <c r="K96" s="705"/>
      <c r="L96" s="705"/>
      <c r="M96" s="705"/>
      <c r="O96" s="705"/>
    </row>
    <row r="97" spans="1:15">
      <c r="A97" s="705"/>
      <c r="B97" s="705"/>
      <c r="C97" s="705"/>
      <c r="D97" s="705"/>
      <c r="E97" s="705"/>
      <c r="F97" s="705"/>
      <c r="G97" s="705"/>
      <c r="H97" s="705"/>
      <c r="I97" s="705"/>
      <c r="J97" s="705"/>
      <c r="K97" s="705"/>
      <c r="L97" s="705"/>
      <c r="M97" s="705"/>
      <c r="O97" s="705"/>
    </row>
    <row r="98" spans="1:15">
      <c r="A98" s="705"/>
      <c r="B98" s="705"/>
      <c r="C98" s="705"/>
      <c r="D98" s="705"/>
      <c r="E98" s="705"/>
      <c r="F98" s="705"/>
      <c r="G98" s="705"/>
      <c r="H98" s="705"/>
      <c r="I98" s="705"/>
      <c r="J98" s="705"/>
      <c r="K98" s="705"/>
      <c r="L98" s="705"/>
      <c r="M98" s="705"/>
      <c r="O98" s="705"/>
    </row>
    <row r="99" spans="1:15">
      <c r="A99" s="705"/>
      <c r="B99" s="705"/>
      <c r="C99" s="705"/>
      <c r="D99" s="705"/>
      <c r="E99" s="705"/>
      <c r="F99" s="705"/>
      <c r="G99" s="705"/>
      <c r="H99" s="705"/>
      <c r="I99" s="705"/>
      <c r="J99" s="705"/>
      <c r="K99" s="705"/>
      <c r="L99" s="705"/>
      <c r="M99" s="705"/>
      <c r="O99" s="705"/>
    </row>
    <row r="100" spans="1:15">
      <c r="A100" s="705"/>
      <c r="B100" s="705"/>
      <c r="C100" s="705"/>
      <c r="D100" s="705"/>
      <c r="E100" s="705"/>
      <c r="F100" s="705"/>
      <c r="G100" s="705"/>
      <c r="H100" s="705"/>
      <c r="I100" s="705"/>
      <c r="J100" s="705"/>
      <c r="K100" s="705"/>
      <c r="L100" s="705"/>
      <c r="M100" s="705"/>
      <c r="O100" s="705"/>
    </row>
    <row r="101" spans="1:15">
      <c r="A101" s="705"/>
      <c r="B101" s="705"/>
      <c r="C101" s="705"/>
      <c r="D101" s="705"/>
      <c r="E101" s="705"/>
      <c r="F101" s="705"/>
      <c r="G101" s="705"/>
      <c r="H101" s="705"/>
      <c r="I101" s="705"/>
      <c r="J101" s="705"/>
      <c r="K101" s="705"/>
      <c r="L101" s="705"/>
      <c r="M101" s="705"/>
      <c r="O101" s="705"/>
    </row>
    <row r="102" spans="1:15">
      <c r="A102" s="705"/>
      <c r="B102" s="705"/>
      <c r="C102" s="705"/>
      <c r="D102" s="705"/>
      <c r="E102" s="705"/>
      <c r="F102" s="705"/>
      <c r="G102" s="705"/>
      <c r="H102" s="705"/>
      <c r="I102" s="705"/>
      <c r="J102" s="705"/>
      <c r="K102" s="705"/>
      <c r="L102" s="705"/>
      <c r="M102" s="705"/>
      <c r="O102" s="705"/>
    </row>
    <row r="103" spans="1:15">
      <c r="A103" s="705"/>
      <c r="B103" s="705"/>
      <c r="C103" s="705"/>
      <c r="D103" s="705"/>
      <c r="E103" s="705"/>
      <c r="F103" s="705"/>
      <c r="G103" s="705"/>
      <c r="H103" s="705"/>
      <c r="I103" s="705"/>
      <c r="J103" s="705"/>
      <c r="K103" s="705"/>
      <c r="L103" s="705"/>
      <c r="M103" s="705"/>
      <c r="O103" s="705"/>
    </row>
    <row r="104" spans="1:15">
      <c r="A104" s="705"/>
      <c r="B104" s="705"/>
      <c r="C104" s="705"/>
      <c r="D104" s="705"/>
      <c r="E104" s="705"/>
      <c r="F104" s="705"/>
      <c r="G104" s="705"/>
      <c r="H104" s="705"/>
      <c r="I104" s="705"/>
      <c r="J104" s="705"/>
      <c r="K104" s="705"/>
      <c r="L104" s="705"/>
      <c r="M104" s="705"/>
      <c r="O104" s="705"/>
    </row>
    <row r="105" spans="1:15">
      <c r="A105" s="705"/>
      <c r="B105" s="705"/>
      <c r="C105" s="705"/>
      <c r="D105" s="705"/>
      <c r="E105" s="705"/>
      <c r="F105" s="705"/>
      <c r="G105" s="705"/>
      <c r="H105" s="705"/>
      <c r="I105" s="705"/>
      <c r="J105" s="705"/>
      <c r="K105" s="705"/>
      <c r="L105" s="705"/>
      <c r="M105" s="705"/>
      <c r="O105" s="705"/>
    </row>
    <row r="106" spans="1:15">
      <c r="A106" s="705"/>
      <c r="B106" s="705"/>
      <c r="C106" s="705"/>
      <c r="D106" s="705"/>
      <c r="E106" s="705"/>
      <c r="F106" s="705"/>
      <c r="G106" s="705"/>
      <c r="H106" s="705"/>
      <c r="I106" s="705"/>
      <c r="J106" s="705"/>
      <c r="K106" s="705"/>
      <c r="L106" s="705"/>
      <c r="M106" s="705"/>
      <c r="O106" s="705"/>
    </row>
    <row r="107" spans="1:15">
      <c r="A107" s="705"/>
      <c r="B107" s="705"/>
      <c r="C107" s="705"/>
      <c r="D107" s="705"/>
      <c r="E107" s="705"/>
      <c r="F107" s="705"/>
      <c r="G107" s="705"/>
      <c r="H107" s="705"/>
      <c r="I107" s="705"/>
      <c r="J107" s="705"/>
      <c r="K107" s="705"/>
      <c r="L107" s="705"/>
      <c r="M107" s="705"/>
      <c r="O107" s="705"/>
    </row>
    <row r="108" spans="1:15">
      <c r="A108" s="705"/>
      <c r="B108" s="705"/>
      <c r="C108" s="705"/>
      <c r="D108" s="705"/>
      <c r="E108" s="705"/>
      <c r="F108" s="705"/>
      <c r="G108" s="705"/>
      <c r="H108" s="705"/>
      <c r="I108" s="705"/>
      <c r="J108" s="705"/>
      <c r="K108" s="705"/>
      <c r="L108" s="705"/>
      <c r="M108" s="705"/>
      <c r="O108" s="705"/>
    </row>
    <row r="109" spans="1:15">
      <c r="A109" s="705"/>
      <c r="B109" s="705"/>
      <c r="C109" s="705"/>
      <c r="D109" s="705"/>
      <c r="E109" s="705"/>
      <c r="F109" s="705"/>
      <c r="G109" s="705"/>
      <c r="H109" s="705"/>
      <c r="I109" s="705"/>
      <c r="J109" s="705"/>
      <c r="K109" s="705"/>
      <c r="L109" s="705"/>
      <c r="M109" s="705"/>
      <c r="O109" s="705"/>
    </row>
    <row r="110" spans="1:15">
      <c r="A110" s="705"/>
      <c r="B110" s="705"/>
      <c r="C110" s="705"/>
      <c r="D110" s="705"/>
      <c r="E110" s="705"/>
      <c r="F110" s="705"/>
      <c r="G110" s="705"/>
      <c r="H110" s="705"/>
      <c r="I110" s="705"/>
      <c r="J110" s="705"/>
      <c r="K110" s="705"/>
      <c r="L110" s="705"/>
      <c r="M110" s="705"/>
      <c r="O110" s="705"/>
    </row>
    <row r="111" spans="1:15">
      <c r="A111" s="705"/>
      <c r="B111" s="705"/>
      <c r="C111" s="705"/>
      <c r="D111" s="705"/>
      <c r="E111" s="705"/>
      <c r="F111" s="705"/>
      <c r="G111" s="705"/>
      <c r="H111" s="705"/>
      <c r="I111" s="705"/>
      <c r="J111" s="705"/>
      <c r="K111" s="705"/>
      <c r="L111" s="705"/>
      <c r="M111" s="705"/>
      <c r="O111" s="705"/>
    </row>
    <row r="112" spans="1:15">
      <c r="A112" s="705"/>
      <c r="B112" s="705"/>
      <c r="C112" s="705"/>
      <c r="D112" s="705"/>
      <c r="E112" s="705"/>
      <c r="F112" s="705"/>
      <c r="G112" s="705"/>
      <c r="H112" s="705"/>
      <c r="I112" s="705"/>
      <c r="J112" s="705"/>
      <c r="K112" s="705"/>
      <c r="L112" s="705"/>
      <c r="M112" s="705"/>
      <c r="O112" s="705"/>
    </row>
    <row r="113" spans="1:15">
      <c r="A113" s="705"/>
      <c r="B113" s="705"/>
      <c r="C113" s="705"/>
      <c r="D113" s="705"/>
      <c r="E113" s="705"/>
      <c r="F113" s="705"/>
      <c r="G113" s="705"/>
      <c r="H113" s="705"/>
      <c r="I113" s="705"/>
      <c r="J113" s="705"/>
      <c r="K113" s="705"/>
      <c r="L113" s="705"/>
      <c r="M113" s="705"/>
      <c r="O113" s="705"/>
    </row>
    <row r="114" spans="1:15">
      <c r="A114" s="705"/>
      <c r="B114" s="705"/>
      <c r="C114" s="705"/>
      <c r="D114" s="705"/>
      <c r="E114" s="705"/>
      <c r="F114" s="705"/>
      <c r="G114" s="705"/>
      <c r="H114" s="705"/>
      <c r="I114" s="705"/>
      <c r="J114" s="705"/>
      <c r="K114" s="705"/>
      <c r="L114" s="705"/>
      <c r="M114" s="705"/>
      <c r="O114" s="705"/>
    </row>
    <row r="115" spans="1:15">
      <c r="A115" s="705"/>
      <c r="B115" s="705"/>
      <c r="C115" s="705"/>
      <c r="D115" s="705"/>
      <c r="E115" s="705"/>
      <c r="F115" s="705"/>
      <c r="G115" s="705"/>
      <c r="H115" s="705"/>
      <c r="I115" s="705"/>
      <c r="J115" s="705"/>
      <c r="K115" s="705"/>
      <c r="L115" s="705"/>
      <c r="M115" s="705"/>
      <c r="O115" s="705"/>
    </row>
    <row r="116" spans="1:15">
      <c r="A116" s="705"/>
      <c r="B116" s="705"/>
      <c r="C116" s="705"/>
      <c r="D116" s="705"/>
      <c r="E116" s="705"/>
      <c r="F116" s="705"/>
      <c r="G116" s="705"/>
      <c r="H116" s="705"/>
      <c r="I116" s="705"/>
      <c r="J116" s="705"/>
      <c r="K116" s="705"/>
      <c r="L116" s="705"/>
      <c r="M116" s="705"/>
      <c r="O116" s="705"/>
    </row>
    <row r="117" spans="1:15">
      <c r="A117" s="705"/>
      <c r="B117" s="705"/>
      <c r="C117" s="705"/>
      <c r="D117" s="705"/>
      <c r="E117" s="705"/>
      <c r="F117" s="705"/>
      <c r="G117" s="705"/>
      <c r="H117" s="705"/>
      <c r="I117" s="705"/>
      <c r="J117" s="705"/>
      <c r="K117" s="705"/>
      <c r="L117" s="705"/>
      <c r="M117" s="705"/>
      <c r="O117" s="705"/>
    </row>
    <row r="118" spans="1:15">
      <c r="A118" s="705"/>
      <c r="B118" s="705"/>
      <c r="C118" s="705"/>
      <c r="D118" s="705"/>
      <c r="E118" s="705"/>
      <c r="F118" s="705"/>
      <c r="G118" s="705"/>
      <c r="H118" s="705"/>
      <c r="I118" s="705"/>
      <c r="J118" s="705"/>
      <c r="K118" s="705"/>
      <c r="L118" s="705"/>
      <c r="M118" s="705"/>
      <c r="O118" s="705"/>
    </row>
    <row r="119" spans="1:15">
      <c r="A119" s="705"/>
      <c r="B119" s="705"/>
      <c r="C119" s="705"/>
      <c r="D119" s="705"/>
      <c r="E119" s="705"/>
      <c r="F119" s="705"/>
      <c r="G119" s="705"/>
      <c r="H119" s="705"/>
      <c r="I119" s="705"/>
      <c r="J119" s="705"/>
      <c r="K119" s="705"/>
      <c r="L119" s="705"/>
      <c r="M119" s="705"/>
      <c r="O119" s="705"/>
    </row>
    <row r="120" spans="1:15">
      <c r="A120" s="705"/>
      <c r="B120" s="705"/>
      <c r="C120" s="705"/>
      <c r="D120" s="705"/>
      <c r="E120" s="705"/>
      <c r="F120" s="705"/>
      <c r="G120" s="705"/>
      <c r="H120" s="705"/>
      <c r="I120" s="705"/>
      <c r="J120" s="705"/>
      <c r="K120" s="705"/>
      <c r="L120" s="705"/>
      <c r="M120" s="705"/>
      <c r="O120" s="705"/>
    </row>
    <row r="121" spans="1:15">
      <c r="A121" s="705"/>
      <c r="B121" s="705"/>
      <c r="C121" s="705"/>
      <c r="D121" s="705"/>
      <c r="E121" s="705"/>
      <c r="F121" s="705"/>
      <c r="G121" s="705"/>
      <c r="H121" s="705"/>
      <c r="I121" s="705"/>
      <c r="J121" s="705"/>
      <c r="K121" s="705"/>
      <c r="L121" s="705"/>
      <c r="M121" s="705"/>
      <c r="O121" s="705"/>
    </row>
    <row r="122" spans="1:15">
      <c r="A122" s="705"/>
      <c r="B122" s="705"/>
      <c r="C122" s="705"/>
      <c r="D122" s="705"/>
      <c r="E122" s="705"/>
      <c r="F122" s="705"/>
      <c r="G122" s="705"/>
      <c r="H122" s="705"/>
      <c r="I122" s="705"/>
      <c r="J122" s="705"/>
      <c r="K122" s="705"/>
      <c r="L122" s="705"/>
      <c r="M122" s="705"/>
      <c r="O122" s="705"/>
    </row>
    <row r="123" spans="1:15">
      <c r="A123" s="705"/>
      <c r="B123" s="705"/>
      <c r="C123" s="705"/>
      <c r="D123" s="705"/>
      <c r="E123" s="705"/>
      <c r="F123" s="705"/>
      <c r="G123" s="705"/>
      <c r="H123" s="705"/>
      <c r="I123" s="705"/>
      <c r="J123" s="705"/>
      <c r="K123" s="705"/>
      <c r="L123" s="705"/>
      <c r="M123" s="705"/>
      <c r="O123" s="705"/>
    </row>
    <row r="124" spans="1:15">
      <c r="A124" s="705"/>
      <c r="B124" s="705"/>
      <c r="C124" s="705"/>
      <c r="D124" s="705"/>
      <c r="E124" s="705"/>
      <c r="F124" s="705"/>
      <c r="G124" s="705"/>
      <c r="H124" s="705"/>
      <c r="I124" s="705"/>
      <c r="J124" s="705"/>
      <c r="K124" s="705"/>
      <c r="L124" s="705"/>
      <c r="M124" s="705"/>
      <c r="O124" s="705"/>
    </row>
    <row r="125" spans="1:15">
      <c r="A125" s="705"/>
      <c r="B125" s="705"/>
      <c r="C125" s="705"/>
      <c r="D125" s="705"/>
      <c r="E125" s="705"/>
      <c r="F125" s="705"/>
      <c r="G125" s="705"/>
      <c r="H125" s="705"/>
      <c r="I125" s="705"/>
      <c r="J125" s="705"/>
      <c r="K125" s="705"/>
      <c r="L125" s="705"/>
      <c r="M125" s="705"/>
      <c r="O125" s="705"/>
    </row>
    <row r="126" spans="1:15">
      <c r="A126" s="705"/>
      <c r="B126" s="705"/>
      <c r="C126" s="705"/>
      <c r="D126" s="705"/>
      <c r="E126" s="705"/>
      <c r="F126" s="705"/>
      <c r="G126" s="705"/>
      <c r="H126" s="705"/>
      <c r="I126" s="705"/>
      <c r="J126" s="705"/>
      <c r="K126" s="705"/>
      <c r="L126" s="705"/>
      <c r="M126" s="705"/>
      <c r="O126" s="705"/>
    </row>
    <row r="127" spans="1:15">
      <c r="A127" s="705"/>
      <c r="B127" s="705"/>
      <c r="C127" s="705"/>
      <c r="D127" s="705"/>
      <c r="E127" s="705"/>
      <c r="F127" s="705"/>
      <c r="G127" s="705"/>
      <c r="H127" s="705"/>
      <c r="I127" s="705"/>
      <c r="J127" s="705"/>
      <c r="K127" s="705"/>
      <c r="L127" s="705"/>
      <c r="M127" s="705"/>
      <c r="O127" s="705"/>
    </row>
    <row r="128" spans="1:15">
      <c r="A128" s="705"/>
      <c r="B128" s="705"/>
      <c r="C128" s="705"/>
      <c r="D128" s="705"/>
      <c r="E128" s="705"/>
      <c r="F128" s="705"/>
      <c r="G128" s="705"/>
      <c r="H128" s="705"/>
      <c r="I128" s="705"/>
      <c r="J128" s="705"/>
      <c r="K128" s="705"/>
      <c r="L128" s="705"/>
      <c r="M128" s="705"/>
      <c r="O128" s="705"/>
    </row>
    <row r="129" spans="1:15">
      <c r="A129" s="705"/>
      <c r="B129" s="705"/>
      <c r="C129" s="705"/>
      <c r="D129" s="705"/>
      <c r="E129" s="705"/>
      <c r="F129" s="705"/>
      <c r="G129" s="705"/>
      <c r="H129" s="705"/>
      <c r="I129" s="705"/>
      <c r="J129" s="705"/>
      <c r="K129" s="705"/>
      <c r="L129" s="705"/>
      <c r="M129" s="705"/>
      <c r="O129" s="705"/>
    </row>
    <row r="130" spans="1:15">
      <c r="A130" s="705"/>
      <c r="B130" s="705"/>
      <c r="C130" s="705"/>
      <c r="D130" s="705"/>
      <c r="E130" s="705"/>
      <c r="F130" s="705"/>
      <c r="G130" s="705"/>
      <c r="H130" s="705"/>
      <c r="I130" s="705"/>
      <c r="J130" s="705"/>
      <c r="K130" s="705"/>
      <c r="L130" s="705"/>
      <c r="M130" s="705"/>
      <c r="O130" s="705"/>
    </row>
    <row r="131" spans="1:15">
      <c r="A131" s="705"/>
      <c r="B131" s="705"/>
      <c r="C131" s="705"/>
      <c r="D131" s="705"/>
      <c r="E131" s="705"/>
      <c r="F131" s="705"/>
      <c r="G131" s="705"/>
      <c r="H131" s="705"/>
      <c r="I131" s="705"/>
      <c r="J131" s="705"/>
      <c r="K131" s="705"/>
      <c r="L131" s="705"/>
      <c r="M131" s="705"/>
      <c r="O131" s="705"/>
    </row>
    <row r="132" spans="1:15">
      <c r="A132" s="705"/>
      <c r="B132" s="705"/>
      <c r="C132" s="705"/>
      <c r="D132" s="705"/>
      <c r="E132" s="705"/>
      <c r="F132" s="705"/>
      <c r="G132" s="705"/>
      <c r="H132" s="705"/>
      <c r="I132" s="705"/>
      <c r="J132" s="705"/>
      <c r="K132" s="705"/>
      <c r="L132" s="705"/>
      <c r="M132" s="705"/>
      <c r="O132" s="705"/>
    </row>
    <row r="133" spans="1:15">
      <c r="A133" s="705"/>
      <c r="B133" s="705"/>
      <c r="C133" s="705"/>
      <c r="D133" s="705"/>
      <c r="E133" s="705"/>
      <c r="F133" s="705"/>
      <c r="G133" s="705"/>
      <c r="H133" s="705"/>
      <c r="I133" s="705"/>
      <c r="J133" s="705"/>
      <c r="K133" s="705"/>
      <c r="L133" s="705"/>
      <c r="M133" s="705"/>
      <c r="O133" s="705"/>
    </row>
    <row r="134" spans="1:15">
      <c r="A134" s="705"/>
      <c r="B134" s="705"/>
      <c r="C134" s="705"/>
      <c r="D134" s="705"/>
      <c r="E134" s="705"/>
      <c r="F134" s="705"/>
      <c r="G134" s="705"/>
      <c r="H134" s="705"/>
      <c r="I134" s="705"/>
      <c r="J134" s="705"/>
      <c r="K134" s="705"/>
      <c r="L134" s="705"/>
      <c r="M134" s="705"/>
      <c r="O134" s="705"/>
    </row>
    <row r="135" spans="1:15">
      <c r="A135" s="705"/>
      <c r="B135" s="705"/>
      <c r="C135" s="705"/>
      <c r="D135" s="705"/>
      <c r="E135" s="705"/>
      <c r="F135" s="705"/>
      <c r="G135" s="705"/>
      <c r="H135" s="705"/>
      <c r="I135" s="705"/>
      <c r="J135" s="705"/>
      <c r="K135" s="705"/>
      <c r="L135" s="705"/>
      <c r="M135" s="705"/>
      <c r="O135" s="705"/>
    </row>
    <row r="136" spans="1:15">
      <c r="A136" s="705"/>
      <c r="B136" s="705"/>
      <c r="C136" s="705"/>
      <c r="D136" s="705"/>
      <c r="E136" s="705"/>
      <c r="F136" s="705"/>
      <c r="G136" s="705"/>
      <c r="H136" s="705"/>
      <c r="I136" s="705"/>
      <c r="J136" s="705"/>
      <c r="K136" s="705"/>
      <c r="L136" s="705"/>
      <c r="M136" s="705"/>
      <c r="O136" s="705"/>
    </row>
    <row r="137" spans="1:15">
      <c r="A137" s="705"/>
      <c r="B137" s="705"/>
      <c r="C137" s="705"/>
      <c r="D137" s="705"/>
      <c r="E137" s="705"/>
      <c r="F137" s="705"/>
      <c r="G137" s="705"/>
      <c r="H137" s="705"/>
      <c r="I137" s="705"/>
      <c r="J137" s="705"/>
      <c r="K137" s="705"/>
      <c r="L137" s="705"/>
      <c r="M137" s="705"/>
      <c r="O137" s="705"/>
    </row>
    <row r="138" spans="1:15">
      <c r="A138" s="705"/>
      <c r="B138" s="705"/>
      <c r="C138" s="705"/>
      <c r="D138" s="705"/>
      <c r="E138" s="705"/>
      <c r="F138" s="705"/>
      <c r="G138" s="705"/>
      <c r="H138" s="705"/>
      <c r="I138" s="705"/>
      <c r="J138" s="705"/>
      <c r="K138" s="705"/>
      <c r="L138" s="705"/>
      <c r="M138" s="705"/>
      <c r="O138" s="705"/>
    </row>
    <row r="139" spans="1:15">
      <c r="A139" s="705"/>
      <c r="B139" s="705"/>
      <c r="C139" s="705"/>
      <c r="D139" s="705"/>
      <c r="E139" s="705"/>
      <c r="F139" s="705"/>
      <c r="G139" s="705"/>
      <c r="H139" s="705"/>
      <c r="I139" s="705"/>
      <c r="J139" s="705"/>
      <c r="K139" s="705"/>
      <c r="L139" s="705"/>
      <c r="M139" s="705"/>
      <c r="O139" s="705"/>
    </row>
    <row r="140" spans="1:15">
      <c r="A140" s="705"/>
      <c r="B140" s="705"/>
      <c r="C140" s="705"/>
      <c r="D140" s="705"/>
      <c r="E140" s="705"/>
      <c r="F140" s="705"/>
      <c r="G140" s="705"/>
      <c r="H140" s="705"/>
      <c r="I140" s="705"/>
      <c r="J140" s="705"/>
      <c r="K140" s="705"/>
      <c r="L140" s="705"/>
      <c r="M140" s="705"/>
      <c r="O140" s="705"/>
    </row>
    <row r="141" spans="1:15">
      <c r="A141" s="705"/>
      <c r="B141" s="705"/>
      <c r="C141" s="705"/>
      <c r="D141" s="705"/>
      <c r="E141" s="705"/>
      <c r="F141" s="705"/>
      <c r="G141" s="705"/>
      <c r="H141" s="705"/>
      <c r="I141" s="705"/>
      <c r="J141" s="705"/>
      <c r="K141" s="705"/>
      <c r="L141" s="705"/>
      <c r="M141" s="705"/>
      <c r="O141" s="705"/>
    </row>
    <row r="142" spans="1:15">
      <c r="A142" s="705"/>
      <c r="B142" s="705"/>
      <c r="C142" s="705"/>
      <c r="D142" s="705"/>
      <c r="E142" s="705"/>
      <c r="F142" s="705"/>
      <c r="G142" s="705"/>
      <c r="H142" s="705"/>
      <c r="I142" s="705"/>
      <c r="J142" s="705"/>
      <c r="K142" s="705"/>
      <c r="L142" s="705"/>
      <c r="M142" s="705"/>
      <c r="O142" s="705"/>
    </row>
    <row r="143" spans="1:15">
      <c r="A143" s="705"/>
      <c r="B143" s="705"/>
      <c r="C143" s="705"/>
      <c r="D143" s="705"/>
      <c r="E143" s="705"/>
      <c r="F143" s="705"/>
      <c r="G143" s="705"/>
      <c r="H143" s="705"/>
      <c r="I143" s="705"/>
      <c r="J143" s="705"/>
      <c r="K143" s="705"/>
      <c r="L143" s="705"/>
      <c r="M143" s="705"/>
      <c r="O143" s="705"/>
    </row>
    <row r="144" spans="1:15">
      <c r="A144" s="705"/>
      <c r="B144" s="705"/>
      <c r="C144" s="705"/>
      <c r="D144" s="705"/>
      <c r="E144" s="705"/>
      <c r="F144" s="705"/>
      <c r="G144" s="705"/>
      <c r="H144" s="705"/>
      <c r="I144" s="705"/>
      <c r="J144" s="705"/>
      <c r="K144" s="705"/>
      <c r="L144" s="705"/>
      <c r="M144" s="705"/>
      <c r="O144" s="705"/>
    </row>
    <row r="145" spans="1:15">
      <c r="A145" s="705"/>
      <c r="B145" s="705"/>
      <c r="C145" s="705"/>
      <c r="D145" s="705"/>
      <c r="E145" s="705"/>
      <c r="F145" s="705"/>
      <c r="G145" s="705"/>
      <c r="H145" s="705"/>
      <c r="I145" s="705"/>
      <c r="J145" s="705"/>
      <c r="K145" s="705"/>
      <c r="L145" s="705"/>
      <c r="M145" s="705"/>
      <c r="O145" s="705"/>
    </row>
    <row r="146" spans="1:15">
      <c r="A146" s="705"/>
      <c r="B146" s="705"/>
      <c r="C146" s="705"/>
      <c r="D146" s="705"/>
      <c r="E146" s="705"/>
      <c r="F146" s="705"/>
      <c r="G146" s="705"/>
      <c r="H146" s="705"/>
      <c r="I146" s="705"/>
      <c r="J146" s="705"/>
      <c r="K146" s="705"/>
      <c r="L146" s="705"/>
      <c r="M146" s="705"/>
      <c r="O146" s="705"/>
    </row>
    <row r="147" spans="1:15">
      <c r="A147" s="705"/>
      <c r="B147" s="705"/>
      <c r="C147" s="705"/>
      <c r="D147" s="705"/>
      <c r="E147" s="705"/>
      <c r="F147" s="705"/>
      <c r="G147" s="705"/>
      <c r="H147" s="705"/>
      <c r="I147" s="705"/>
      <c r="J147" s="705"/>
      <c r="K147" s="705"/>
      <c r="L147" s="705"/>
      <c r="M147" s="705"/>
      <c r="O147" s="705"/>
    </row>
    <row r="148" spans="1:15">
      <c r="A148" s="705"/>
      <c r="B148" s="705"/>
      <c r="C148" s="705"/>
      <c r="D148" s="705"/>
      <c r="E148" s="705"/>
      <c r="F148" s="705"/>
      <c r="G148" s="705"/>
      <c r="H148" s="705"/>
      <c r="I148" s="705"/>
      <c r="J148" s="705"/>
      <c r="K148" s="705"/>
      <c r="L148" s="705"/>
      <c r="M148" s="705"/>
      <c r="O148" s="705"/>
    </row>
    <row r="149" spans="1:15">
      <c r="A149" s="705"/>
      <c r="B149" s="705"/>
      <c r="C149" s="705"/>
      <c r="D149" s="705"/>
      <c r="E149" s="705"/>
      <c r="F149" s="705"/>
      <c r="G149" s="705"/>
      <c r="H149" s="705"/>
      <c r="I149" s="705"/>
      <c r="J149" s="705"/>
      <c r="K149" s="705"/>
      <c r="L149" s="705"/>
      <c r="M149" s="705"/>
      <c r="O149" s="705"/>
    </row>
    <row r="150" spans="1:15">
      <c r="A150" s="705"/>
      <c r="B150" s="705"/>
      <c r="C150" s="705"/>
      <c r="D150" s="705"/>
      <c r="E150" s="705"/>
      <c r="F150" s="705"/>
      <c r="G150" s="705"/>
      <c r="H150" s="705"/>
      <c r="I150" s="705"/>
      <c r="J150" s="705"/>
      <c r="K150" s="705"/>
      <c r="L150" s="705"/>
      <c r="M150" s="705"/>
      <c r="O150" s="705"/>
    </row>
    <row r="151" spans="1:15">
      <c r="A151" s="705"/>
      <c r="B151" s="705"/>
      <c r="C151" s="705"/>
      <c r="D151" s="705"/>
      <c r="E151" s="705"/>
      <c r="F151" s="705"/>
      <c r="G151" s="705"/>
      <c r="H151" s="705"/>
      <c r="I151" s="705"/>
      <c r="J151" s="705"/>
      <c r="K151" s="705"/>
      <c r="L151" s="705"/>
      <c r="M151" s="705"/>
      <c r="O151" s="705"/>
    </row>
    <row r="152" spans="1:15">
      <c r="A152" s="705"/>
      <c r="B152" s="705"/>
      <c r="C152" s="705"/>
      <c r="D152" s="705"/>
      <c r="E152" s="705"/>
      <c r="F152" s="705"/>
      <c r="G152" s="705"/>
      <c r="H152" s="705"/>
      <c r="I152" s="705"/>
      <c r="J152" s="705"/>
      <c r="K152" s="705"/>
      <c r="L152" s="705"/>
      <c r="M152" s="705"/>
      <c r="O152" s="705"/>
    </row>
    <row r="153" spans="1:15">
      <c r="A153" s="705"/>
      <c r="B153" s="705"/>
      <c r="C153" s="705"/>
      <c r="D153" s="705"/>
      <c r="E153" s="705"/>
      <c r="F153" s="705"/>
      <c r="G153" s="705"/>
      <c r="H153" s="705"/>
      <c r="I153" s="705"/>
      <c r="J153" s="705"/>
      <c r="K153" s="705"/>
      <c r="L153" s="705"/>
      <c r="M153" s="705"/>
      <c r="O153" s="705"/>
    </row>
    <row r="154" spans="1:15">
      <c r="A154" s="705"/>
      <c r="B154" s="705"/>
      <c r="C154" s="705"/>
      <c r="D154" s="705"/>
      <c r="E154" s="705"/>
      <c r="F154" s="705"/>
      <c r="G154" s="705"/>
      <c r="H154" s="705"/>
      <c r="I154" s="705"/>
      <c r="J154" s="705"/>
      <c r="K154" s="705"/>
      <c r="L154" s="705"/>
      <c r="M154" s="705"/>
      <c r="O154" s="705"/>
    </row>
    <row r="155" spans="1:15">
      <c r="A155" s="705"/>
      <c r="B155" s="705"/>
      <c r="C155" s="705"/>
      <c r="D155" s="705"/>
      <c r="E155" s="705"/>
      <c r="F155" s="705"/>
      <c r="G155" s="705"/>
      <c r="H155" s="705"/>
      <c r="I155" s="705"/>
      <c r="J155" s="705"/>
      <c r="K155" s="705"/>
      <c r="L155" s="705"/>
      <c r="M155" s="705"/>
      <c r="O155" s="705"/>
    </row>
    <row r="156" spans="1:15">
      <c r="A156" s="705"/>
      <c r="B156" s="705"/>
      <c r="C156" s="705"/>
      <c r="D156" s="705"/>
      <c r="E156" s="705"/>
      <c r="F156" s="705"/>
      <c r="G156" s="705"/>
      <c r="H156" s="705"/>
      <c r="I156" s="705"/>
      <c r="J156" s="705"/>
      <c r="K156" s="705"/>
      <c r="L156" s="705"/>
      <c r="M156" s="705"/>
      <c r="O156" s="705"/>
    </row>
    <row r="157" spans="1:15">
      <c r="A157" s="705"/>
      <c r="B157" s="705"/>
      <c r="C157" s="705"/>
      <c r="D157" s="705"/>
      <c r="E157" s="705"/>
      <c r="F157" s="705"/>
      <c r="G157" s="705"/>
      <c r="H157" s="705"/>
      <c r="I157" s="705"/>
      <c r="J157" s="705"/>
      <c r="K157" s="705"/>
      <c r="L157" s="705"/>
      <c r="M157" s="705"/>
      <c r="O157" s="705"/>
    </row>
    <row r="158" spans="1:15">
      <c r="A158" s="705"/>
      <c r="B158" s="705"/>
      <c r="C158" s="705"/>
      <c r="D158" s="705"/>
      <c r="E158" s="705"/>
      <c r="F158" s="705"/>
      <c r="G158" s="705"/>
      <c r="H158" s="705"/>
      <c r="I158" s="705"/>
      <c r="J158" s="705"/>
      <c r="K158" s="705"/>
      <c r="L158" s="705"/>
      <c r="M158" s="705"/>
      <c r="O158" s="705"/>
    </row>
    <row r="159" spans="1:15">
      <c r="A159" s="705"/>
      <c r="B159" s="705"/>
      <c r="C159" s="705"/>
      <c r="D159" s="705"/>
      <c r="E159" s="705"/>
      <c r="F159" s="705"/>
      <c r="G159" s="705"/>
      <c r="H159" s="705"/>
      <c r="I159" s="705"/>
      <c r="J159" s="705"/>
      <c r="K159" s="705"/>
      <c r="L159" s="705"/>
      <c r="M159" s="705"/>
      <c r="O159" s="705"/>
    </row>
    <row r="160" spans="1:15">
      <c r="A160" s="705"/>
      <c r="B160" s="705"/>
      <c r="C160" s="705"/>
      <c r="D160" s="705"/>
      <c r="E160" s="705"/>
      <c r="F160" s="705"/>
      <c r="G160" s="705"/>
      <c r="H160" s="705"/>
      <c r="I160" s="705"/>
      <c r="J160" s="705"/>
      <c r="K160" s="705"/>
      <c r="L160" s="705"/>
      <c r="M160" s="705"/>
      <c r="O160" s="705"/>
    </row>
    <row r="161" spans="1:15">
      <c r="A161" s="705"/>
      <c r="B161" s="705"/>
      <c r="C161" s="705"/>
      <c r="D161" s="705"/>
      <c r="E161" s="705"/>
      <c r="F161" s="705"/>
      <c r="G161" s="705"/>
      <c r="H161" s="705"/>
      <c r="I161" s="705"/>
      <c r="J161" s="705"/>
      <c r="K161" s="705"/>
      <c r="L161" s="705"/>
      <c r="M161" s="705"/>
      <c r="O161" s="705"/>
    </row>
    <row r="162" spans="1:15">
      <c r="A162" s="705"/>
      <c r="B162" s="705"/>
      <c r="C162" s="705"/>
      <c r="D162" s="705"/>
      <c r="E162" s="705"/>
      <c r="F162" s="705"/>
      <c r="G162" s="705"/>
      <c r="H162" s="705"/>
      <c r="I162" s="705"/>
      <c r="J162" s="705"/>
      <c r="K162" s="705"/>
      <c r="L162" s="705"/>
      <c r="M162" s="705"/>
      <c r="O162" s="705"/>
    </row>
    <row r="163" spans="1:15">
      <c r="A163" s="705"/>
      <c r="B163" s="705"/>
      <c r="C163" s="705"/>
      <c r="D163" s="705"/>
      <c r="E163" s="705"/>
      <c r="F163" s="705"/>
      <c r="G163" s="705"/>
      <c r="H163" s="705"/>
      <c r="I163" s="705"/>
      <c r="J163" s="705"/>
      <c r="K163" s="705"/>
      <c r="L163" s="705"/>
      <c r="M163" s="705"/>
      <c r="O163" s="705"/>
    </row>
    <row r="164" spans="1:15">
      <c r="A164" s="705"/>
      <c r="B164" s="705"/>
      <c r="C164" s="705"/>
      <c r="D164" s="705"/>
      <c r="E164" s="705"/>
      <c r="F164" s="705"/>
      <c r="G164" s="705"/>
      <c r="H164" s="705"/>
      <c r="I164" s="705"/>
      <c r="J164" s="705"/>
      <c r="K164" s="705"/>
      <c r="L164" s="705"/>
      <c r="M164" s="705"/>
      <c r="O164" s="705"/>
    </row>
    <row r="165" spans="1:15">
      <c r="A165" s="705"/>
      <c r="B165" s="705"/>
      <c r="C165" s="705"/>
      <c r="D165" s="705"/>
      <c r="E165" s="705"/>
      <c r="F165" s="705"/>
      <c r="G165" s="705"/>
      <c r="H165" s="705"/>
      <c r="I165" s="705"/>
      <c r="J165" s="705"/>
      <c r="K165" s="705"/>
      <c r="L165" s="705"/>
      <c r="M165" s="705"/>
      <c r="O165" s="705"/>
    </row>
    <row r="166" spans="1:15">
      <c r="A166" s="705"/>
      <c r="B166" s="705"/>
      <c r="C166" s="705"/>
      <c r="D166" s="705"/>
      <c r="E166" s="705"/>
      <c r="F166" s="705"/>
      <c r="G166" s="705"/>
      <c r="H166" s="705"/>
      <c r="I166" s="705"/>
      <c r="J166" s="705"/>
      <c r="K166" s="705"/>
      <c r="L166" s="705"/>
      <c r="M166" s="705"/>
      <c r="O166" s="705"/>
    </row>
    <row r="167" spans="1:15">
      <c r="A167" s="705"/>
      <c r="B167" s="705"/>
      <c r="C167" s="705"/>
      <c r="D167" s="705"/>
      <c r="E167" s="705"/>
      <c r="F167" s="705"/>
      <c r="G167" s="705"/>
      <c r="H167" s="705"/>
      <c r="I167" s="705"/>
      <c r="J167" s="705"/>
      <c r="K167" s="705"/>
      <c r="L167" s="705"/>
      <c r="M167" s="705"/>
      <c r="O167" s="705"/>
    </row>
    <row r="168" spans="1:15">
      <c r="A168" s="705"/>
      <c r="B168" s="705"/>
      <c r="C168" s="705"/>
      <c r="D168" s="705"/>
      <c r="E168" s="705"/>
      <c r="F168" s="705"/>
      <c r="G168" s="705"/>
      <c r="H168" s="705"/>
      <c r="I168" s="705"/>
      <c r="J168" s="705"/>
      <c r="K168" s="705"/>
      <c r="L168" s="705"/>
      <c r="M168" s="705"/>
      <c r="O168" s="705"/>
    </row>
    <row r="169" spans="1:15">
      <c r="A169" s="705"/>
      <c r="B169" s="705"/>
      <c r="C169" s="705"/>
      <c r="D169" s="705"/>
      <c r="E169" s="705"/>
      <c r="F169" s="705"/>
      <c r="G169" s="705"/>
      <c r="H169" s="705"/>
      <c r="I169" s="705"/>
      <c r="J169" s="705"/>
      <c r="K169" s="705"/>
      <c r="L169" s="705"/>
      <c r="M169" s="705"/>
      <c r="O169" s="705"/>
    </row>
    <row r="170" spans="1:15">
      <c r="A170" s="705"/>
      <c r="B170" s="705"/>
      <c r="C170" s="705"/>
      <c r="D170" s="705"/>
      <c r="E170" s="705"/>
      <c r="F170" s="705"/>
      <c r="G170" s="705"/>
      <c r="H170" s="705"/>
      <c r="I170" s="705"/>
      <c r="J170" s="705"/>
      <c r="K170" s="705"/>
      <c r="L170" s="705"/>
      <c r="M170" s="705"/>
      <c r="O170" s="705"/>
    </row>
    <row r="171" spans="1:15">
      <c r="A171" s="705"/>
      <c r="B171" s="705"/>
      <c r="C171" s="705"/>
      <c r="D171" s="705"/>
      <c r="E171" s="705"/>
      <c r="F171" s="705"/>
      <c r="G171" s="705"/>
      <c r="H171" s="705"/>
      <c r="I171" s="705"/>
      <c r="J171" s="705"/>
      <c r="K171" s="705"/>
      <c r="L171" s="705"/>
      <c r="M171" s="705"/>
      <c r="O171" s="705"/>
    </row>
    <row r="172" spans="1:15">
      <c r="A172" s="705"/>
      <c r="B172" s="705"/>
      <c r="C172" s="705"/>
      <c r="D172" s="705"/>
      <c r="E172" s="705"/>
      <c r="F172" s="705"/>
      <c r="G172" s="705"/>
      <c r="H172" s="705"/>
      <c r="I172" s="705"/>
      <c r="J172" s="705"/>
      <c r="K172" s="705"/>
      <c r="L172" s="705"/>
      <c r="M172" s="705"/>
      <c r="O172" s="705"/>
    </row>
    <row r="173" spans="1:15">
      <c r="A173" s="705"/>
      <c r="B173" s="705"/>
      <c r="C173" s="705"/>
      <c r="D173" s="705"/>
      <c r="E173" s="705"/>
      <c r="F173" s="705"/>
      <c r="G173" s="705"/>
      <c r="H173" s="705"/>
      <c r="I173" s="705"/>
      <c r="J173" s="705"/>
      <c r="K173" s="705"/>
      <c r="L173" s="705"/>
      <c r="M173" s="705"/>
      <c r="O173" s="705"/>
    </row>
    <row r="174" spans="1:15">
      <c r="A174" s="705"/>
      <c r="B174" s="705"/>
      <c r="C174" s="705"/>
      <c r="D174" s="705"/>
      <c r="E174" s="705"/>
      <c r="F174" s="705"/>
      <c r="G174" s="705"/>
      <c r="H174" s="705"/>
      <c r="I174" s="705"/>
      <c r="J174" s="705"/>
      <c r="K174" s="705"/>
      <c r="L174" s="705"/>
      <c r="M174" s="705"/>
      <c r="O174" s="705"/>
    </row>
    <row r="175" spans="1:15">
      <c r="A175" s="705"/>
      <c r="B175" s="705"/>
      <c r="C175" s="705"/>
      <c r="D175" s="705"/>
      <c r="E175" s="705"/>
      <c r="F175" s="705"/>
      <c r="G175" s="705"/>
      <c r="H175" s="705"/>
      <c r="I175" s="705"/>
      <c r="J175" s="705"/>
      <c r="K175" s="705"/>
      <c r="L175" s="705"/>
      <c r="M175" s="705"/>
      <c r="O175" s="705"/>
    </row>
    <row r="176" spans="1:15">
      <c r="A176" s="705"/>
      <c r="B176" s="705"/>
      <c r="C176" s="705"/>
      <c r="D176" s="705"/>
      <c r="E176" s="705"/>
      <c r="F176" s="705"/>
      <c r="G176" s="705"/>
      <c r="H176" s="705"/>
      <c r="I176" s="705"/>
      <c r="J176" s="705"/>
      <c r="K176" s="705"/>
      <c r="L176" s="705"/>
      <c r="M176" s="705"/>
      <c r="O176" s="705"/>
    </row>
    <row r="177" spans="1:15">
      <c r="A177" s="705"/>
      <c r="B177" s="705"/>
      <c r="C177" s="705"/>
      <c r="D177" s="705"/>
      <c r="E177" s="705"/>
      <c r="F177" s="705"/>
      <c r="G177" s="705"/>
      <c r="H177" s="705"/>
      <c r="I177" s="705"/>
      <c r="J177" s="705"/>
      <c r="K177" s="705"/>
      <c r="L177" s="705"/>
      <c r="M177" s="705"/>
      <c r="O177" s="705"/>
    </row>
    <row r="178" spans="1:15">
      <c r="A178" s="705"/>
      <c r="B178" s="705"/>
      <c r="C178" s="705"/>
      <c r="D178" s="705"/>
      <c r="E178" s="705"/>
      <c r="F178" s="705"/>
      <c r="G178" s="705"/>
      <c r="H178" s="705"/>
      <c r="I178" s="705"/>
      <c r="J178" s="705"/>
      <c r="K178" s="705"/>
      <c r="L178" s="705"/>
      <c r="M178" s="705"/>
      <c r="O178" s="705"/>
    </row>
    <row r="179" spans="1:15">
      <c r="A179" s="705"/>
      <c r="B179" s="705"/>
      <c r="C179" s="705"/>
      <c r="D179" s="705"/>
      <c r="E179" s="705"/>
      <c r="F179" s="705"/>
      <c r="G179" s="705"/>
      <c r="H179" s="705"/>
      <c r="I179" s="705"/>
      <c r="J179" s="705"/>
      <c r="K179" s="705"/>
      <c r="L179" s="705"/>
      <c r="M179" s="705"/>
      <c r="O179" s="705"/>
    </row>
    <row r="180" spans="1:15">
      <c r="A180" s="705"/>
      <c r="B180" s="705"/>
      <c r="C180" s="705"/>
      <c r="D180" s="705"/>
      <c r="E180" s="705"/>
      <c r="F180" s="705"/>
      <c r="G180" s="705"/>
      <c r="H180" s="705"/>
      <c r="I180" s="705"/>
      <c r="J180" s="705"/>
      <c r="K180" s="705"/>
      <c r="L180" s="705"/>
      <c r="M180" s="705"/>
      <c r="O180" s="705"/>
    </row>
    <row r="181" spans="1:15">
      <c r="A181" s="705"/>
      <c r="B181" s="705"/>
      <c r="C181" s="705"/>
      <c r="D181" s="705"/>
      <c r="E181" s="705"/>
      <c r="F181" s="705"/>
      <c r="G181" s="705"/>
      <c r="H181" s="705"/>
      <c r="I181" s="705"/>
      <c r="J181" s="705"/>
      <c r="K181" s="705"/>
      <c r="L181" s="705"/>
      <c r="M181" s="705"/>
      <c r="O181" s="705"/>
    </row>
    <row r="182" spans="1:15">
      <c r="A182" s="705"/>
      <c r="B182" s="705"/>
      <c r="C182" s="705"/>
      <c r="D182" s="705"/>
      <c r="E182" s="705"/>
      <c r="F182" s="705"/>
      <c r="G182" s="705"/>
      <c r="H182" s="705"/>
      <c r="I182" s="705"/>
      <c r="J182" s="705"/>
      <c r="K182" s="705"/>
      <c r="L182" s="705"/>
      <c r="M182" s="705"/>
      <c r="O182" s="705"/>
    </row>
    <row r="183" spans="1:15">
      <c r="A183" s="705"/>
      <c r="B183" s="705"/>
      <c r="C183" s="705"/>
      <c r="D183" s="705"/>
      <c r="E183" s="705"/>
      <c r="F183" s="705"/>
      <c r="G183" s="705"/>
      <c r="H183" s="705"/>
      <c r="I183" s="705"/>
      <c r="J183" s="705"/>
      <c r="K183" s="705"/>
      <c r="L183" s="705"/>
      <c r="M183" s="705"/>
      <c r="O183" s="705"/>
    </row>
    <row r="184" spans="1:15">
      <c r="A184" s="705"/>
      <c r="B184" s="705"/>
      <c r="C184" s="705"/>
      <c r="D184" s="705"/>
      <c r="E184" s="705"/>
      <c r="F184" s="705"/>
      <c r="G184" s="705"/>
      <c r="H184" s="705"/>
      <c r="I184" s="705"/>
      <c r="J184" s="705"/>
      <c r="K184" s="705"/>
      <c r="L184" s="705"/>
      <c r="M184" s="705"/>
      <c r="O184" s="705"/>
    </row>
    <row r="185" spans="1:15">
      <c r="A185" s="705"/>
      <c r="B185" s="705"/>
      <c r="C185" s="705"/>
      <c r="D185" s="705"/>
      <c r="E185" s="705"/>
      <c r="F185" s="705"/>
      <c r="G185" s="705"/>
      <c r="H185" s="705"/>
      <c r="I185" s="705"/>
      <c r="J185" s="705"/>
      <c r="K185" s="705"/>
      <c r="L185" s="705"/>
      <c r="M185" s="705"/>
      <c r="O185" s="705"/>
    </row>
    <row r="186" spans="1:15">
      <c r="A186" s="705"/>
      <c r="B186" s="705"/>
      <c r="C186" s="705"/>
      <c r="D186" s="705"/>
      <c r="E186" s="705"/>
      <c r="F186" s="705"/>
      <c r="G186" s="705"/>
      <c r="H186" s="705"/>
      <c r="I186" s="705"/>
      <c r="J186" s="705"/>
      <c r="K186" s="705"/>
      <c r="L186" s="705"/>
      <c r="M186" s="705"/>
      <c r="O186" s="705"/>
    </row>
    <row r="187" spans="1:15">
      <c r="A187" s="705"/>
      <c r="B187" s="705"/>
      <c r="C187" s="705"/>
      <c r="D187" s="705"/>
      <c r="E187" s="705"/>
      <c r="F187" s="705"/>
      <c r="G187" s="705"/>
      <c r="H187" s="705"/>
      <c r="I187" s="705"/>
      <c r="J187" s="705"/>
      <c r="K187" s="705"/>
      <c r="L187" s="705"/>
      <c r="M187" s="705"/>
    </row>
  </sheetData>
  <mergeCells count="7">
    <mergeCell ref="J4:K4"/>
    <mergeCell ref="L4:M4"/>
    <mergeCell ref="A54:A56"/>
    <mergeCell ref="B4:C4"/>
    <mergeCell ref="D4:E4"/>
    <mergeCell ref="F4:G4"/>
    <mergeCell ref="H4:I4"/>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AC104"/>
  <sheetViews>
    <sheetView topLeftCell="B1" zoomScale="93" zoomScaleNormal="93" workbookViewId="0">
      <selection activeCell="G10" sqref="G10"/>
    </sheetView>
  </sheetViews>
  <sheetFormatPr defaultColWidth="9.6640625" defaultRowHeight="17.25" customHeight="1"/>
  <cols>
    <col min="1" max="1" width="6.33203125" style="528" hidden="1" customWidth="1"/>
    <col min="2" max="3" width="13.6640625" style="528" customWidth="1"/>
    <col min="4" max="6" width="13.6640625" style="770" customWidth="1"/>
    <col min="7" max="7" width="13.6640625" style="766" customWidth="1"/>
    <col min="8" max="11" width="13.6640625" style="528" customWidth="1"/>
    <col min="12" max="12" width="13.6640625" style="766" customWidth="1"/>
    <col min="13" max="13" width="11.21875" style="528" customWidth="1"/>
    <col min="14" max="14" width="9.21875" style="528" customWidth="1"/>
    <col min="15" max="15" width="2.33203125" style="528" customWidth="1"/>
    <col min="16" max="18" width="9.6640625" style="528" customWidth="1"/>
    <col min="19" max="19" width="5.6640625" style="528" bestFit="1" customWidth="1"/>
    <col min="20" max="21" width="9.6640625" style="528" customWidth="1"/>
    <col min="22" max="22" width="3.88671875" style="528" customWidth="1"/>
    <col min="23" max="23" width="9.6640625" style="528" customWidth="1"/>
    <col min="24" max="24" width="5.6640625" style="528" bestFit="1" customWidth="1"/>
    <col min="25" max="16384" width="9.6640625" style="528"/>
  </cols>
  <sheetData>
    <row r="1" spans="2:29" s="1347" customFormat="1" ht="12.75" customHeight="1">
      <c r="B1" s="1345"/>
      <c r="C1" s="1345"/>
      <c r="D1" s="1345"/>
      <c r="E1" s="1345"/>
      <c r="F1" s="1345"/>
      <c r="G1" s="1345"/>
      <c r="H1" s="1345"/>
      <c r="I1" s="1345"/>
      <c r="J1" s="1345"/>
      <c r="K1" s="1345"/>
      <c r="L1" s="1346"/>
    </row>
    <row r="2" spans="2:29" s="1347" customFormat="1" ht="14.4">
      <c r="B2" s="1325" t="s">
        <v>271</v>
      </c>
      <c r="C2" s="1345"/>
      <c r="D2" s="1345"/>
      <c r="E2" s="1345"/>
      <c r="F2" s="1345"/>
      <c r="G2" s="1345"/>
      <c r="H2" s="1345"/>
      <c r="I2" s="1345"/>
      <c r="J2" s="1345"/>
      <c r="K2" s="1345"/>
      <c r="L2" s="1346"/>
    </row>
    <row r="3" spans="2:29" s="1347" customFormat="1" ht="12.75" customHeight="1" thickBot="1">
      <c r="B3" s="2959"/>
      <c r="C3" s="2959"/>
      <c r="D3" s="2959"/>
      <c r="E3" s="2959"/>
      <c r="F3" s="2959"/>
      <c r="G3" s="2959"/>
      <c r="H3" s="2959"/>
      <c r="I3" s="2959"/>
      <c r="J3" s="2959"/>
      <c r="K3" s="2959"/>
      <c r="L3" s="1398" t="s">
        <v>272</v>
      </c>
    </row>
    <row r="4" spans="2:29" s="19" customFormat="1" ht="14.25" customHeight="1">
      <c r="B4" s="1128"/>
      <c r="C4" s="2960" t="s">
        <v>273</v>
      </c>
      <c r="D4" s="2961"/>
      <c r="E4" s="2961"/>
      <c r="F4" s="2961"/>
      <c r="G4" s="2962"/>
      <c r="H4" s="2963" t="s">
        <v>274</v>
      </c>
      <c r="I4" s="2961"/>
      <c r="J4" s="2961"/>
      <c r="K4" s="2961"/>
      <c r="L4" s="2962"/>
    </row>
    <row r="5" spans="2:29" s="740" customFormat="1" ht="13.8" thickBot="1">
      <c r="B5" s="1205"/>
      <c r="C5" s="1201" t="s">
        <v>275</v>
      </c>
      <c r="D5" s="742" t="s">
        <v>276</v>
      </c>
      <c r="E5" s="742" t="s">
        <v>139</v>
      </c>
      <c r="F5" s="742" t="s">
        <v>258</v>
      </c>
      <c r="G5" s="743" t="s">
        <v>334</v>
      </c>
      <c r="H5" s="741" t="s">
        <v>275</v>
      </c>
      <c r="I5" s="744" t="s">
        <v>276</v>
      </c>
      <c r="J5" s="744" t="s">
        <v>139</v>
      </c>
      <c r="K5" s="744" t="s">
        <v>258</v>
      </c>
      <c r="L5" s="743" t="s">
        <v>334</v>
      </c>
    </row>
    <row r="6" spans="2:29" s="745" customFormat="1" ht="15" hidden="1" customHeight="1">
      <c r="B6" s="1206" t="s">
        <v>441</v>
      </c>
      <c r="C6" s="1202">
        <f>SUM(C12:C23)</f>
        <v>8938</v>
      </c>
      <c r="D6" s="1202">
        <f t="shared" ref="D6:F6" si="0">SUM(D12:D23)</f>
        <v>67445</v>
      </c>
      <c r="E6" s="1202">
        <f t="shared" si="0"/>
        <v>2584</v>
      </c>
      <c r="F6" s="1202">
        <f t="shared" si="0"/>
        <v>78967</v>
      </c>
      <c r="G6" s="749">
        <v>-6.9</v>
      </c>
      <c r="H6" s="750">
        <f>SUM(H12:H23)</f>
        <v>19194</v>
      </c>
      <c r="I6" s="750">
        <f t="shared" ref="I6:K6" si="1">SUM(I12:I23)</f>
        <v>55194</v>
      </c>
      <c r="J6" s="750">
        <f t="shared" si="1"/>
        <v>258</v>
      </c>
      <c r="K6" s="750">
        <f t="shared" si="1"/>
        <v>74646</v>
      </c>
      <c r="L6" s="749">
        <v>-6.6</v>
      </c>
      <c r="M6" s="746"/>
      <c r="N6" s="746"/>
      <c r="O6" s="746"/>
      <c r="P6" s="746"/>
      <c r="Q6" s="746"/>
      <c r="R6" s="746"/>
      <c r="S6" s="746"/>
      <c r="T6" s="746"/>
      <c r="U6" s="746"/>
      <c r="V6" s="746"/>
      <c r="W6" s="746"/>
      <c r="X6" s="746"/>
      <c r="Y6" s="746"/>
      <c r="Z6" s="746"/>
      <c r="AA6" s="746"/>
      <c r="AB6" s="746"/>
      <c r="AC6" s="746"/>
    </row>
    <row r="7" spans="2:29" s="19" customFormat="1" ht="15" hidden="1" customHeight="1">
      <c r="B7" s="2449" t="s">
        <v>440</v>
      </c>
      <c r="C7" s="2450">
        <f>SUM(C24:C35)</f>
        <v>8204</v>
      </c>
      <c r="D7" s="2450">
        <f t="shared" ref="D7:F7" si="2">SUM(D24:D35)</f>
        <v>59562</v>
      </c>
      <c r="E7" s="2450">
        <f t="shared" si="2"/>
        <v>2225</v>
      </c>
      <c r="F7" s="2450">
        <f t="shared" si="2"/>
        <v>69991</v>
      </c>
      <c r="G7" s="2451">
        <f>(F7/F6-1)*100</f>
        <v>-11.366773462332368</v>
      </c>
      <c r="H7" s="2450">
        <f>SUM(H24:H35)</f>
        <v>17174</v>
      </c>
      <c r="I7" s="2450">
        <f t="shared" ref="I7:K7" si="3">SUM(I24:I35)</f>
        <v>46232</v>
      </c>
      <c r="J7" s="2450">
        <f t="shared" si="3"/>
        <v>249</v>
      </c>
      <c r="K7" s="2450">
        <f t="shared" si="3"/>
        <v>63655</v>
      </c>
      <c r="L7" s="2451">
        <f>(K7/K6-1)*100</f>
        <v>-14.724164724164723</v>
      </c>
      <c r="M7" s="20"/>
      <c r="N7" s="20"/>
      <c r="O7" s="20"/>
      <c r="P7" s="20"/>
      <c r="Q7" s="20"/>
      <c r="R7" s="20"/>
      <c r="S7" s="20"/>
      <c r="T7" s="20"/>
      <c r="U7" s="20"/>
      <c r="V7" s="20"/>
      <c r="W7" s="20"/>
      <c r="X7" s="20"/>
      <c r="Y7" s="20"/>
      <c r="Z7" s="20"/>
      <c r="AA7" s="20"/>
      <c r="AB7" s="20"/>
      <c r="AC7" s="20"/>
    </row>
    <row r="8" spans="2:29" s="19" customFormat="1" ht="15" hidden="1" customHeight="1" thickBot="1">
      <c r="B8" s="1997" t="s">
        <v>454</v>
      </c>
      <c r="C8" s="2452">
        <f>SUM(C36:C47)</f>
        <v>7954</v>
      </c>
      <c r="D8" s="2452">
        <f>SUM(D36:D47)</f>
        <v>62130</v>
      </c>
      <c r="E8" s="2452">
        <f>SUM(E36:E47)</f>
        <v>2111</v>
      </c>
      <c r="F8" s="2452">
        <f>SUM(F36:F47)</f>
        <v>72195</v>
      </c>
      <c r="G8" s="1998">
        <f>(F8/F7-1)*100</f>
        <v>3.1489762969524548</v>
      </c>
      <c r="H8" s="2452">
        <f>SUM(H36:H47)</f>
        <v>18943</v>
      </c>
      <c r="I8" s="2452">
        <f>SUM(I36:I47)</f>
        <v>50183</v>
      </c>
      <c r="J8" s="2452">
        <f>SUM(J36:J47)</f>
        <v>296</v>
      </c>
      <c r="K8" s="2452">
        <f>SUM(K36:K47)</f>
        <v>69422</v>
      </c>
      <c r="L8" s="1998">
        <f>(K8/K7-1)*100</f>
        <v>9.0597753515041965</v>
      </c>
      <c r="M8" s="20"/>
      <c r="N8" s="20"/>
      <c r="O8" s="20"/>
      <c r="P8" s="20"/>
      <c r="Q8" s="20"/>
      <c r="R8" s="20"/>
      <c r="S8" s="20"/>
      <c r="T8" s="20"/>
      <c r="U8" s="20"/>
      <c r="V8" s="20"/>
      <c r="W8" s="20"/>
      <c r="X8" s="20"/>
      <c r="Y8" s="20"/>
      <c r="Z8" s="20"/>
      <c r="AA8" s="20"/>
      <c r="AB8" s="20"/>
      <c r="AC8" s="20"/>
    </row>
    <row r="9" spans="2:29" s="20" customFormat="1" ht="12.6" hidden="1" customHeight="1" thickTop="1">
      <c r="B9" s="1008" t="s">
        <v>323</v>
      </c>
      <c r="C9" s="1083">
        <v>659</v>
      </c>
      <c r="D9" s="348">
        <v>5399</v>
      </c>
      <c r="E9" s="348">
        <v>202</v>
      </c>
      <c r="F9" s="348">
        <f t="shared" ref="F9" si="4">SUM(C9:E9)</f>
        <v>6260</v>
      </c>
      <c r="G9" s="751">
        <v>-11.531938948558507</v>
      </c>
      <c r="H9" s="752">
        <v>1427</v>
      </c>
      <c r="I9" s="752">
        <v>4410</v>
      </c>
      <c r="J9" s="752">
        <v>25</v>
      </c>
      <c r="K9" s="753">
        <f t="shared" ref="K9:K38" si="5">SUM(H9,I9,J9)</f>
        <v>5862</v>
      </c>
      <c r="L9" s="754">
        <v>-14.69732246798603</v>
      </c>
      <c r="M9" s="3"/>
      <c r="N9" s="3"/>
      <c r="O9" s="3"/>
    </row>
    <row r="10" spans="2:29" s="20" customFormat="1" ht="12.6" hidden="1" customHeight="1">
      <c r="B10" s="1009">
        <v>2</v>
      </c>
      <c r="C10" s="1203">
        <v>743</v>
      </c>
      <c r="D10" s="755">
        <v>6344</v>
      </c>
      <c r="E10" s="755">
        <v>244</v>
      </c>
      <c r="F10" s="755">
        <f t="shared" ref="F10:F21" si="6">SUM(C10:E10)</f>
        <v>7331</v>
      </c>
      <c r="G10" s="749">
        <v>-11.621458710066301</v>
      </c>
      <c r="H10" s="750">
        <v>1511</v>
      </c>
      <c r="I10" s="750">
        <v>5327</v>
      </c>
      <c r="J10" s="750">
        <v>20</v>
      </c>
      <c r="K10" s="748">
        <f t="shared" si="5"/>
        <v>6858</v>
      </c>
      <c r="L10" s="756">
        <v>-13.474640423921269</v>
      </c>
      <c r="M10" s="3"/>
      <c r="N10" s="3"/>
      <c r="O10" s="3"/>
    </row>
    <row r="11" spans="2:29" s="20" customFormat="1" ht="12.6" hidden="1" customHeight="1">
      <c r="B11" s="1009">
        <v>3</v>
      </c>
      <c r="C11" s="1203">
        <v>994</v>
      </c>
      <c r="D11" s="755">
        <v>8599</v>
      </c>
      <c r="E11" s="755">
        <v>357</v>
      </c>
      <c r="F11" s="755">
        <f t="shared" si="6"/>
        <v>9950</v>
      </c>
      <c r="G11" s="749">
        <v>-9.4796215429403201</v>
      </c>
      <c r="H11" s="750">
        <v>2020</v>
      </c>
      <c r="I11" s="750">
        <v>6904</v>
      </c>
      <c r="J11" s="750">
        <v>25</v>
      </c>
      <c r="K11" s="748">
        <f t="shared" si="5"/>
        <v>8949</v>
      </c>
      <c r="L11" s="756">
        <v>-2.6224156692056577</v>
      </c>
      <c r="M11" s="3"/>
      <c r="N11" s="3"/>
      <c r="O11" s="3"/>
    </row>
    <row r="12" spans="2:29" s="20" customFormat="1" ht="12.6" hidden="1" customHeight="1">
      <c r="B12" s="1008" t="s">
        <v>443</v>
      </c>
      <c r="C12" s="1083">
        <v>608</v>
      </c>
      <c r="D12" s="348">
        <v>4084</v>
      </c>
      <c r="E12" s="348">
        <v>188</v>
      </c>
      <c r="F12" s="348">
        <f t="shared" si="6"/>
        <v>4880</v>
      </c>
      <c r="G12" s="751">
        <v>-22.845849802371543</v>
      </c>
      <c r="H12" s="752">
        <v>1133</v>
      </c>
      <c r="I12" s="752">
        <v>3042</v>
      </c>
      <c r="J12" s="752">
        <v>13</v>
      </c>
      <c r="K12" s="753">
        <f t="shared" si="5"/>
        <v>4188</v>
      </c>
      <c r="L12" s="754">
        <v>-35.089894606323625</v>
      </c>
      <c r="M12" s="3"/>
      <c r="N12" s="3"/>
      <c r="O12" s="3"/>
    </row>
    <row r="13" spans="2:29" s="20" customFormat="1" ht="12.6" hidden="1" customHeight="1">
      <c r="B13" s="1009">
        <v>5</v>
      </c>
      <c r="C13" s="1203">
        <v>580</v>
      </c>
      <c r="D13" s="755">
        <v>3399</v>
      </c>
      <c r="E13" s="755">
        <v>150</v>
      </c>
      <c r="F13" s="755">
        <f t="shared" si="6"/>
        <v>4129</v>
      </c>
      <c r="G13" s="749">
        <v>-38.133053640994909</v>
      </c>
      <c r="H13" s="750">
        <v>987</v>
      </c>
      <c r="I13" s="750">
        <v>1970</v>
      </c>
      <c r="J13" s="750">
        <v>12</v>
      </c>
      <c r="K13" s="748">
        <f t="shared" si="5"/>
        <v>2969</v>
      </c>
      <c r="L13" s="756">
        <v>-53.623867541393324</v>
      </c>
      <c r="M13" s="3"/>
      <c r="N13" s="3"/>
      <c r="O13" s="3"/>
    </row>
    <row r="14" spans="2:29" s="20" customFormat="1" ht="12.6" hidden="1" customHeight="1">
      <c r="B14" s="1009">
        <v>6</v>
      </c>
      <c r="C14" s="1203">
        <v>737</v>
      </c>
      <c r="D14" s="755">
        <v>5124</v>
      </c>
      <c r="E14" s="755">
        <v>148</v>
      </c>
      <c r="F14" s="755">
        <f t="shared" si="6"/>
        <v>6009</v>
      </c>
      <c r="G14" s="749">
        <v>-18.797297297297298</v>
      </c>
      <c r="H14" s="750">
        <v>1576</v>
      </c>
      <c r="I14" s="750">
        <v>4317</v>
      </c>
      <c r="J14" s="750">
        <v>16</v>
      </c>
      <c r="K14" s="748">
        <f t="shared" si="5"/>
        <v>5909</v>
      </c>
      <c r="L14" s="756">
        <v>-18.010267795199109</v>
      </c>
      <c r="M14" s="3"/>
      <c r="N14" s="3"/>
      <c r="O14" s="3"/>
    </row>
    <row r="15" spans="2:29" s="20" customFormat="1" ht="12.6" hidden="1" customHeight="1">
      <c r="B15" s="1008" t="s">
        <v>450</v>
      </c>
      <c r="C15" s="1083">
        <v>671</v>
      </c>
      <c r="D15" s="348">
        <v>5469</v>
      </c>
      <c r="E15" s="348">
        <v>178</v>
      </c>
      <c r="F15" s="348">
        <f t="shared" si="6"/>
        <v>6318</v>
      </c>
      <c r="G15" s="751">
        <v>-19.740853658536583</v>
      </c>
      <c r="H15" s="752">
        <v>1500</v>
      </c>
      <c r="I15" s="752">
        <v>4887</v>
      </c>
      <c r="J15" s="752">
        <v>19</v>
      </c>
      <c r="K15" s="753">
        <f t="shared" si="5"/>
        <v>6406</v>
      </c>
      <c r="L15" s="754">
        <v>-5.8356607379097429</v>
      </c>
      <c r="M15" s="3"/>
      <c r="N15" s="3"/>
      <c r="O15" s="3"/>
    </row>
    <row r="16" spans="2:29" s="20" customFormat="1" ht="12.6" hidden="1" customHeight="1">
      <c r="B16" s="1009">
        <v>8</v>
      </c>
      <c r="C16" s="1203">
        <v>620</v>
      </c>
      <c r="D16" s="755">
        <v>4649</v>
      </c>
      <c r="E16" s="755">
        <v>138</v>
      </c>
      <c r="F16" s="755">
        <f t="shared" si="6"/>
        <v>5407</v>
      </c>
      <c r="G16" s="749">
        <v>-18.667268351383871</v>
      </c>
      <c r="H16" s="750">
        <v>1305</v>
      </c>
      <c r="I16" s="750">
        <v>3982</v>
      </c>
      <c r="J16" s="750">
        <v>13</v>
      </c>
      <c r="K16" s="748">
        <f t="shared" si="5"/>
        <v>5300</v>
      </c>
      <c r="L16" s="756">
        <v>-11.930874044533068</v>
      </c>
      <c r="M16" s="3"/>
      <c r="N16" s="3"/>
      <c r="O16" s="3"/>
    </row>
    <row r="17" spans="2:15" s="20" customFormat="1" ht="12.6" hidden="1" customHeight="1">
      <c r="B17" s="1009">
        <v>9</v>
      </c>
      <c r="C17" s="1203">
        <v>850</v>
      </c>
      <c r="D17" s="755">
        <v>6685</v>
      </c>
      <c r="E17" s="755">
        <v>206</v>
      </c>
      <c r="F17" s="755">
        <f t="shared" si="6"/>
        <v>7741</v>
      </c>
      <c r="G17" s="749">
        <v>-21.074632952691687</v>
      </c>
      <c r="H17" s="750">
        <v>1879</v>
      </c>
      <c r="I17" s="750">
        <v>5553</v>
      </c>
      <c r="J17" s="750">
        <v>26</v>
      </c>
      <c r="K17" s="748">
        <f t="shared" si="5"/>
        <v>7458</v>
      </c>
      <c r="L17" s="756">
        <v>-15.880893300248145</v>
      </c>
      <c r="M17" s="3"/>
      <c r="N17" s="3"/>
      <c r="O17" s="3"/>
    </row>
    <row r="18" spans="2:15" s="20" customFormat="1" ht="12.6" hidden="1" customHeight="1">
      <c r="B18" s="1008" t="s">
        <v>451</v>
      </c>
      <c r="C18" s="1083">
        <v>769</v>
      </c>
      <c r="D18" s="348">
        <v>5947</v>
      </c>
      <c r="E18" s="348">
        <v>200</v>
      </c>
      <c r="F18" s="348">
        <f t="shared" si="6"/>
        <v>6916</v>
      </c>
      <c r="G18" s="751">
        <v>44.20350291909925</v>
      </c>
      <c r="H18" s="752">
        <v>1605</v>
      </c>
      <c r="I18" s="752">
        <v>4616</v>
      </c>
      <c r="J18" s="752">
        <v>27</v>
      </c>
      <c r="K18" s="753">
        <f t="shared" si="5"/>
        <v>6248</v>
      </c>
      <c r="L18" s="754">
        <v>24.165341812400641</v>
      </c>
      <c r="M18" s="3"/>
      <c r="N18" s="3"/>
      <c r="O18" s="3"/>
    </row>
    <row r="19" spans="2:15" s="20" customFormat="1" ht="12.6" hidden="1" customHeight="1">
      <c r="B19" s="1009">
        <v>11</v>
      </c>
      <c r="C19" s="1203">
        <v>746</v>
      </c>
      <c r="D19" s="755">
        <v>6026</v>
      </c>
      <c r="E19" s="755">
        <v>228</v>
      </c>
      <c r="F19" s="755">
        <f t="shared" si="6"/>
        <v>7000</v>
      </c>
      <c r="G19" s="749">
        <v>19.392802319631585</v>
      </c>
      <c r="H19" s="750">
        <v>2113</v>
      </c>
      <c r="I19" s="750">
        <v>4629</v>
      </c>
      <c r="J19" s="750">
        <v>20</v>
      </c>
      <c r="K19" s="748">
        <f t="shared" si="5"/>
        <v>6762</v>
      </c>
      <c r="L19" s="756">
        <v>9.7905504140282531</v>
      </c>
      <c r="M19" s="3"/>
      <c r="N19" s="3"/>
      <c r="O19" s="3"/>
    </row>
    <row r="20" spans="2:15" s="20" customFormat="1" ht="12.6" hidden="1" customHeight="1">
      <c r="B20" s="1009">
        <v>12</v>
      </c>
      <c r="C20" s="1203">
        <v>764</v>
      </c>
      <c r="D20" s="755">
        <v>5804</v>
      </c>
      <c r="E20" s="755">
        <v>268</v>
      </c>
      <c r="F20" s="755">
        <f t="shared" si="6"/>
        <v>6836</v>
      </c>
      <c r="G20" s="749">
        <v>15.590125126817721</v>
      </c>
      <c r="H20" s="750">
        <v>1669</v>
      </c>
      <c r="I20" s="750">
        <v>4587</v>
      </c>
      <c r="J20" s="750">
        <v>21</v>
      </c>
      <c r="K20" s="748">
        <f t="shared" si="5"/>
        <v>6277</v>
      </c>
      <c r="L20" s="756">
        <v>18.52341389728096</v>
      </c>
      <c r="M20" s="3"/>
      <c r="N20" s="3"/>
      <c r="O20" s="3"/>
    </row>
    <row r="21" spans="2:15" s="20" customFormat="1" ht="12.6" hidden="1" customHeight="1">
      <c r="B21" s="1008" t="s">
        <v>324</v>
      </c>
      <c r="C21" s="1083">
        <v>642</v>
      </c>
      <c r="D21" s="348">
        <v>5843</v>
      </c>
      <c r="E21" s="348">
        <v>187</v>
      </c>
      <c r="F21" s="348">
        <f t="shared" si="6"/>
        <v>6672</v>
      </c>
      <c r="G21" s="751">
        <f t="shared" ref="G21:G53" si="7">(F21/F9-1)*100</f>
        <v>6.5814696485622992</v>
      </c>
      <c r="H21" s="752">
        <v>1557</v>
      </c>
      <c r="I21" s="752">
        <v>4624</v>
      </c>
      <c r="J21" s="752">
        <v>35</v>
      </c>
      <c r="K21" s="753">
        <f t="shared" si="5"/>
        <v>6216</v>
      </c>
      <c r="L21" s="754">
        <f t="shared" ref="L21:L53" si="8">(K21/K9-1)*100</f>
        <v>6.0388945752303025</v>
      </c>
      <c r="M21" s="3"/>
      <c r="N21" s="3"/>
      <c r="O21" s="3"/>
    </row>
    <row r="22" spans="2:15" s="20" customFormat="1" ht="12.6" hidden="1" customHeight="1">
      <c r="B22" s="1009">
        <v>2</v>
      </c>
      <c r="C22" s="1203">
        <v>778</v>
      </c>
      <c r="D22" s="755">
        <v>6158</v>
      </c>
      <c r="E22" s="755">
        <v>251</v>
      </c>
      <c r="F22" s="755">
        <f t="shared" ref="F22:F38" si="9">SUM(C22:E22)</f>
        <v>7187</v>
      </c>
      <c r="G22" s="749">
        <f t="shared" si="7"/>
        <v>-1.9642613558859656</v>
      </c>
      <c r="H22" s="750">
        <v>1730</v>
      </c>
      <c r="I22" s="750">
        <v>5740</v>
      </c>
      <c r="J22" s="750">
        <v>26</v>
      </c>
      <c r="K22" s="748">
        <f t="shared" si="5"/>
        <v>7496</v>
      </c>
      <c r="L22" s="756">
        <f t="shared" si="8"/>
        <v>9.3030037911927757</v>
      </c>
      <c r="M22" s="3"/>
      <c r="N22" s="3"/>
      <c r="O22" s="3"/>
    </row>
    <row r="23" spans="2:15" s="20" customFormat="1" ht="12.6" hidden="1" customHeight="1">
      <c r="B23" s="1009">
        <v>3</v>
      </c>
      <c r="C23" s="1203">
        <v>1173</v>
      </c>
      <c r="D23" s="755">
        <v>8257</v>
      </c>
      <c r="E23" s="755">
        <v>442</v>
      </c>
      <c r="F23" s="755">
        <f t="shared" si="9"/>
        <v>9872</v>
      </c>
      <c r="G23" s="749">
        <f t="shared" si="7"/>
        <v>-0.78391959798994604</v>
      </c>
      <c r="H23" s="750">
        <v>2140</v>
      </c>
      <c r="I23" s="750">
        <v>7247</v>
      </c>
      <c r="J23" s="750">
        <v>30</v>
      </c>
      <c r="K23" s="748">
        <f t="shared" si="5"/>
        <v>9417</v>
      </c>
      <c r="L23" s="756">
        <f t="shared" si="8"/>
        <v>5.2296345960442414</v>
      </c>
      <c r="M23" s="3"/>
      <c r="N23" s="3"/>
      <c r="O23" s="3"/>
    </row>
    <row r="24" spans="2:15" s="20" customFormat="1" ht="11.4" hidden="1" customHeight="1">
      <c r="B24" s="1008">
        <v>4</v>
      </c>
      <c r="C24" s="1083">
        <v>637</v>
      </c>
      <c r="D24" s="348">
        <v>4919</v>
      </c>
      <c r="E24" s="348">
        <v>134</v>
      </c>
      <c r="F24" s="348">
        <f t="shared" si="9"/>
        <v>5690</v>
      </c>
      <c r="G24" s="751">
        <f t="shared" si="7"/>
        <v>16.5983606557377</v>
      </c>
      <c r="H24" s="752">
        <v>1523</v>
      </c>
      <c r="I24" s="752">
        <v>4223</v>
      </c>
      <c r="J24" s="752">
        <v>22</v>
      </c>
      <c r="K24" s="753">
        <f t="shared" si="5"/>
        <v>5768</v>
      </c>
      <c r="L24" s="754">
        <f t="shared" si="8"/>
        <v>37.726838586437438</v>
      </c>
      <c r="M24" s="3"/>
      <c r="N24" s="3"/>
      <c r="O24" s="3"/>
    </row>
    <row r="25" spans="2:15" s="20" customFormat="1" ht="11.4" hidden="1" customHeight="1">
      <c r="B25" s="1009">
        <v>5</v>
      </c>
      <c r="C25" s="1203">
        <v>649</v>
      </c>
      <c r="D25" s="755">
        <v>4229</v>
      </c>
      <c r="E25" s="755">
        <v>170</v>
      </c>
      <c r="F25" s="755">
        <f t="shared" si="9"/>
        <v>5048</v>
      </c>
      <c r="G25" s="749">
        <f t="shared" si="7"/>
        <v>22.257205134415116</v>
      </c>
      <c r="H25" s="750">
        <v>1341</v>
      </c>
      <c r="I25" s="750">
        <v>3569</v>
      </c>
      <c r="J25" s="750">
        <v>14</v>
      </c>
      <c r="K25" s="748">
        <f t="shared" si="5"/>
        <v>4924</v>
      </c>
      <c r="L25" s="756">
        <f>(K25/K13-1)*100</f>
        <v>65.84708656113169</v>
      </c>
      <c r="M25" s="3"/>
      <c r="N25" s="3"/>
      <c r="O25" s="3"/>
    </row>
    <row r="26" spans="2:15" s="20" customFormat="1" ht="11.4" hidden="1" customHeight="1">
      <c r="B26" s="1009">
        <v>6</v>
      </c>
      <c r="C26" s="1203">
        <v>760</v>
      </c>
      <c r="D26" s="755">
        <v>4843</v>
      </c>
      <c r="E26" s="755">
        <v>193</v>
      </c>
      <c r="F26" s="755">
        <f t="shared" si="9"/>
        <v>5796</v>
      </c>
      <c r="G26" s="749">
        <f t="shared" si="7"/>
        <v>-3.5446829755366949</v>
      </c>
      <c r="H26" s="750">
        <v>1750</v>
      </c>
      <c r="I26" s="750">
        <v>3929</v>
      </c>
      <c r="J26" s="750">
        <v>24</v>
      </c>
      <c r="K26" s="748">
        <f t="shared" si="5"/>
        <v>5703</v>
      </c>
      <c r="L26" s="756">
        <f>(K26/K14-1)*100</f>
        <v>-3.4862074801150778</v>
      </c>
      <c r="M26" s="3"/>
      <c r="N26" s="3"/>
      <c r="O26" s="3"/>
    </row>
    <row r="27" spans="2:15" s="20" customFormat="1" ht="11.4" hidden="1" customHeight="1">
      <c r="B27" s="1008">
        <v>7</v>
      </c>
      <c r="C27" s="1083">
        <v>751</v>
      </c>
      <c r="D27" s="348">
        <v>5379</v>
      </c>
      <c r="E27" s="348">
        <v>179</v>
      </c>
      <c r="F27" s="348">
        <f t="shared" si="9"/>
        <v>6309</v>
      </c>
      <c r="G27" s="751">
        <f t="shared" si="7"/>
        <v>-0.14245014245014564</v>
      </c>
      <c r="H27" s="752">
        <v>1533</v>
      </c>
      <c r="I27" s="752">
        <v>3857</v>
      </c>
      <c r="J27" s="752">
        <v>14</v>
      </c>
      <c r="K27" s="753">
        <f t="shared" si="5"/>
        <v>5404</v>
      </c>
      <c r="L27" s="754">
        <f t="shared" si="8"/>
        <v>-15.641586013112708</v>
      </c>
      <c r="M27" s="3"/>
      <c r="N27" s="3"/>
      <c r="O27" s="3"/>
    </row>
    <row r="28" spans="2:15" s="20" customFormat="1" ht="11.4" hidden="1" customHeight="1">
      <c r="B28" s="1009">
        <v>8</v>
      </c>
      <c r="C28" s="1203">
        <v>654</v>
      </c>
      <c r="D28" s="755">
        <v>4719</v>
      </c>
      <c r="E28" s="755">
        <v>172</v>
      </c>
      <c r="F28" s="755">
        <f t="shared" si="9"/>
        <v>5545</v>
      </c>
      <c r="G28" s="749">
        <f t="shared" si="7"/>
        <v>2.552247087109305</v>
      </c>
      <c r="H28" s="750">
        <v>1130</v>
      </c>
      <c r="I28" s="750">
        <v>3375</v>
      </c>
      <c r="J28" s="750">
        <v>22</v>
      </c>
      <c r="K28" s="748">
        <f t="shared" si="5"/>
        <v>4527</v>
      </c>
      <c r="L28" s="756">
        <f t="shared" si="8"/>
        <v>-14.584905660377355</v>
      </c>
      <c r="M28" s="3"/>
      <c r="N28" s="3"/>
      <c r="O28" s="3"/>
    </row>
    <row r="29" spans="2:15" s="20" customFormat="1" ht="11.4" hidden="1" customHeight="1">
      <c r="B29" s="1009">
        <v>9</v>
      </c>
      <c r="C29" s="1203">
        <v>741</v>
      </c>
      <c r="D29" s="755">
        <v>4143</v>
      </c>
      <c r="E29" s="755">
        <v>185</v>
      </c>
      <c r="F29" s="755">
        <f t="shared" si="9"/>
        <v>5069</v>
      </c>
      <c r="G29" s="749">
        <f t="shared" si="7"/>
        <v>-34.517504198423978</v>
      </c>
      <c r="H29" s="750">
        <v>1181</v>
      </c>
      <c r="I29" s="750">
        <v>3348</v>
      </c>
      <c r="J29" s="750">
        <v>19</v>
      </c>
      <c r="K29" s="748">
        <f t="shared" si="5"/>
        <v>4548</v>
      </c>
      <c r="L29" s="756">
        <f t="shared" si="8"/>
        <v>-39.018503620273535</v>
      </c>
      <c r="M29" s="3"/>
      <c r="N29" s="3"/>
      <c r="O29" s="3"/>
    </row>
    <row r="30" spans="2:15" s="20" customFormat="1" ht="19.5" customHeight="1">
      <c r="B30" s="1008">
        <v>10</v>
      </c>
      <c r="C30" s="1083">
        <v>595</v>
      </c>
      <c r="D30" s="348">
        <v>3846</v>
      </c>
      <c r="E30" s="348">
        <v>187</v>
      </c>
      <c r="F30" s="348">
        <f t="shared" si="9"/>
        <v>4628</v>
      </c>
      <c r="G30" s="751">
        <f t="shared" si="7"/>
        <v>-33.082706766917291</v>
      </c>
      <c r="H30" s="752">
        <v>990</v>
      </c>
      <c r="I30" s="752">
        <v>3039</v>
      </c>
      <c r="J30" s="752">
        <v>18</v>
      </c>
      <c r="K30" s="753">
        <f t="shared" si="5"/>
        <v>4047</v>
      </c>
      <c r="L30" s="754">
        <f t="shared" si="8"/>
        <v>-35.227272727272727</v>
      </c>
      <c r="M30" s="3"/>
      <c r="N30" s="3"/>
      <c r="O30" s="3"/>
    </row>
    <row r="31" spans="2:15" s="20" customFormat="1" ht="19.5" customHeight="1">
      <c r="B31" s="1009">
        <v>11</v>
      </c>
      <c r="C31" s="1203">
        <v>674</v>
      </c>
      <c r="D31" s="755">
        <v>5180</v>
      </c>
      <c r="E31" s="755">
        <v>191</v>
      </c>
      <c r="F31" s="755">
        <f t="shared" si="9"/>
        <v>6045</v>
      </c>
      <c r="G31" s="749">
        <f t="shared" si="7"/>
        <v>-13.642857142857146</v>
      </c>
      <c r="H31" s="750">
        <v>1519</v>
      </c>
      <c r="I31" s="750">
        <v>4058</v>
      </c>
      <c r="J31" s="750">
        <v>25</v>
      </c>
      <c r="K31" s="748">
        <f t="shared" si="5"/>
        <v>5602</v>
      </c>
      <c r="L31" s="756">
        <f t="shared" si="8"/>
        <v>-17.154687962141381</v>
      </c>
      <c r="M31" s="3"/>
      <c r="N31" s="3"/>
      <c r="O31" s="3"/>
    </row>
    <row r="32" spans="2:15" s="20" customFormat="1" ht="19.5" customHeight="1">
      <c r="B32" s="1009">
        <v>12</v>
      </c>
      <c r="C32" s="1203">
        <v>622</v>
      </c>
      <c r="D32" s="755">
        <v>5217</v>
      </c>
      <c r="E32" s="755">
        <v>169</v>
      </c>
      <c r="F32" s="755">
        <f t="shared" si="9"/>
        <v>6008</v>
      </c>
      <c r="G32" s="749">
        <f t="shared" si="7"/>
        <v>-12.112346401404327</v>
      </c>
      <c r="H32" s="750">
        <v>1383</v>
      </c>
      <c r="I32" s="750">
        <v>3819</v>
      </c>
      <c r="J32" s="750">
        <v>13</v>
      </c>
      <c r="K32" s="748">
        <f t="shared" si="5"/>
        <v>5215</v>
      </c>
      <c r="L32" s="756">
        <f t="shared" si="8"/>
        <v>-16.918910307471723</v>
      </c>
      <c r="M32" s="3"/>
      <c r="N32" s="3"/>
      <c r="O32" s="3"/>
    </row>
    <row r="33" spans="2:15" s="20" customFormat="1" ht="19.5" customHeight="1">
      <c r="B33" s="1008" t="s">
        <v>445</v>
      </c>
      <c r="C33" s="1083">
        <v>621</v>
      </c>
      <c r="D33" s="348">
        <v>5125</v>
      </c>
      <c r="E33" s="348">
        <v>180</v>
      </c>
      <c r="F33" s="348">
        <f t="shared" si="9"/>
        <v>5926</v>
      </c>
      <c r="G33" s="751">
        <f t="shared" si="7"/>
        <v>-11.181055155875297</v>
      </c>
      <c r="H33" s="752">
        <v>1390</v>
      </c>
      <c r="I33" s="752">
        <v>3648</v>
      </c>
      <c r="J33" s="752">
        <v>21</v>
      </c>
      <c r="K33" s="753">
        <f t="shared" si="5"/>
        <v>5059</v>
      </c>
      <c r="L33" s="754">
        <f t="shared" si="8"/>
        <v>-18.613256113256117</v>
      </c>
      <c r="M33" s="3"/>
      <c r="N33" s="3"/>
      <c r="O33" s="3"/>
    </row>
    <row r="34" spans="2:15" s="20" customFormat="1" ht="19.5" customHeight="1">
      <c r="B34" s="1009">
        <v>2</v>
      </c>
      <c r="C34" s="1203">
        <v>598</v>
      </c>
      <c r="D34" s="755">
        <v>4850</v>
      </c>
      <c r="E34" s="755">
        <v>190</v>
      </c>
      <c r="F34" s="755">
        <f t="shared" si="9"/>
        <v>5638</v>
      </c>
      <c r="G34" s="749">
        <f t="shared" si="7"/>
        <v>-21.552803673299014</v>
      </c>
      <c r="H34" s="750">
        <v>1609</v>
      </c>
      <c r="I34" s="750">
        <v>4074</v>
      </c>
      <c r="J34" s="750">
        <v>21</v>
      </c>
      <c r="K34" s="748">
        <f t="shared" si="5"/>
        <v>5704</v>
      </c>
      <c r="L34" s="756">
        <f t="shared" si="8"/>
        <v>-23.906083244397013</v>
      </c>
      <c r="M34" s="3"/>
      <c r="N34" s="3"/>
      <c r="O34" s="3"/>
    </row>
    <row r="35" spans="2:15" s="20" customFormat="1" ht="19.5" customHeight="1">
      <c r="B35" s="1009">
        <v>3</v>
      </c>
      <c r="C35" s="1203">
        <v>902</v>
      </c>
      <c r="D35" s="755">
        <v>7112</v>
      </c>
      <c r="E35" s="755">
        <v>275</v>
      </c>
      <c r="F35" s="755">
        <f t="shared" si="9"/>
        <v>8289</v>
      </c>
      <c r="G35" s="749">
        <f t="shared" si="7"/>
        <v>-16.035251215559153</v>
      </c>
      <c r="H35" s="750">
        <v>1825</v>
      </c>
      <c r="I35" s="750">
        <v>5293</v>
      </c>
      <c r="J35" s="750">
        <v>36</v>
      </c>
      <c r="K35" s="748">
        <f t="shared" si="5"/>
        <v>7154</v>
      </c>
      <c r="L35" s="756">
        <f t="shared" si="8"/>
        <v>-24.031007751937985</v>
      </c>
      <c r="M35" s="3"/>
      <c r="N35" s="3"/>
      <c r="O35" s="3"/>
    </row>
    <row r="36" spans="2:15" s="20" customFormat="1" ht="19.5" customHeight="1">
      <c r="B36" s="1008">
        <v>4</v>
      </c>
      <c r="C36" s="1083">
        <v>679</v>
      </c>
      <c r="D36" s="348">
        <v>4106</v>
      </c>
      <c r="E36" s="348">
        <v>129</v>
      </c>
      <c r="F36" s="348">
        <f t="shared" si="9"/>
        <v>4914</v>
      </c>
      <c r="G36" s="751">
        <f t="shared" si="7"/>
        <v>-13.637961335676628</v>
      </c>
      <c r="H36" s="752">
        <v>1434</v>
      </c>
      <c r="I36" s="752">
        <v>3747</v>
      </c>
      <c r="J36" s="752">
        <v>26</v>
      </c>
      <c r="K36" s="753">
        <f t="shared" si="5"/>
        <v>5207</v>
      </c>
      <c r="L36" s="754">
        <f t="shared" si="8"/>
        <v>-9.7260748959778098</v>
      </c>
      <c r="M36" s="3"/>
      <c r="N36" s="3"/>
      <c r="O36" s="3"/>
    </row>
    <row r="37" spans="2:15" s="20" customFormat="1" ht="19.5" customHeight="1">
      <c r="B37" s="1009">
        <v>5</v>
      </c>
      <c r="C37" s="1203">
        <v>544</v>
      </c>
      <c r="D37" s="755">
        <v>3672</v>
      </c>
      <c r="E37" s="755">
        <v>125</v>
      </c>
      <c r="F37" s="755">
        <f t="shared" si="9"/>
        <v>4341</v>
      </c>
      <c r="G37" s="749">
        <f t="shared" si="7"/>
        <v>-14.005546751188591</v>
      </c>
      <c r="H37" s="750">
        <v>1041</v>
      </c>
      <c r="I37" s="750">
        <v>2913</v>
      </c>
      <c r="J37" s="750">
        <v>21</v>
      </c>
      <c r="K37" s="748">
        <f t="shared" si="5"/>
        <v>3975</v>
      </c>
      <c r="L37" s="756">
        <f t="shared" si="8"/>
        <v>-19.272948822095859</v>
      </c>
      <c r="M37" s="3"/>
      <c r="N37" s="3"/>
      <c r="O37" s="3"/>
    </row>
    <row r="38" spans="2:15" s="20" customFormat="1" ht="19.5" customHeight="1">
      <c r="B38" s="1009">
        <v>6</v>
      </c>
      <c r="C38" s="1203">
        <v>596</v>
      </c>
      <c r="D38" s="755">
        <v>4217</v>
      </c>
      <c r="E38" s="755">
        <v>142</v>
      </c>
      <c r="F38" s="755">
        <f t="shared" si="9"/>
        <v>4955</v>
      </c>
      <c r="G38" s="749">
        <f t="shared" si="7"/>
        <v>-14.510006901311245</v>
      </c>
      <c r="H38" s="750">
        <v>1601</v>
      </c>
      <c r="I38" s="750">
        <v>3879</v>
      </c>
      <c r="J38" s="750">
        <v>20</v>
      </c>
      <c r="K38" s="748">
        <f t="shared" si="5"/>
        <v>5500</v>
      </c>
      <c r="L38" s="756">
        <f t="shared" si="8"/>
        <v>-3.559530071891992</v>
      </c>
      <c r="M38" s="3"/>
      <c r="N38" s="3"/>
      <c r="O38" s="3"/>
    </row>
    <row r="39" spans="2:15" s="20" customFormat="1" ht="19.5" customHeight="1">
      <c r="B39" s="1008">
        <v>7</v>
      </c>
      <c r="C39" s="1083">
        <v>592</v>
      </c>
      <c r="D39" s="348">
        <v>5088</v>
      </c>
      <c r="E39" s="348">
        <v>145</v>
      </c>
      <c r="F39" s="348">
        <v>5825</v>
      </c>
      <c r="G39" s="751">
        <f t="shared" si="7"/>
        <v>-7.6715802821366257</v>
      </c>
      <c r="H39" s="752">
        <v>1423</v>
      </c>
      <c r="I39" s="752">
        <v>4012</v>
      </c>
      <c r="J39" s="752">
        <v>26</v>
      </c>
      <c r="K39" s="753">
        <v>5461</v>
      </c>
      <c r="L39" s="754">
        <f t="shared" si="8"/>
        <v>1.0547742413027361</v>
      </c>
      <c r="M39" s="3"/>
      <c r="N39" s="3"/>
      <c r="O39" s="3"/>
    </row>
    <row r="40" spans="2:15" s="20" customFormat="1" ht="19.5" customHeight="1">
      <c r="B40" s="1009">
        <v>8</v>
      </c>
      <c r="C40" s="1203">
        <v>533</v>
      </c>
      <c r="D40" s="755">
        <v>3978</v>
      </c>
      <c r="E40" s="755">
        <v>120</v>
      </c>
      <c r="F40" s="755">
        <v>4631</v>
      </c>
      <c r="G40" s="749">
        <f t="shared" si="7"/>
        <v>-16.483318304779083</v>
      </c>
      <c r="H40" s="750">
        <v>1465</v>
      </c>
      <c r="I40" s="750">
        <v>3067</v>
      </c>
      <c r="J40" s="750">
        <v>22</v>
      </c>
      <c r="K40" s="748">
        <v>4554</v>
      </c>
      <c r="L40" s="756">
        <f t="shared" si="8"/>
        <v>0.59642147117295874</v>
      </c>
      <c r="M40" s="3"/>
      <c r="N40" s="3"/>
      <c r="O40" s="3"/>
    </row>
    <row r="41" spans="2:15" s="20" customFormat="1" ht="19.5" customHeight="1">
      <c r="B41" s="1009">
        <v>9</v>
      </c>
      <c r="C41" s="1203">
        <v>642</v>
      </c>
      <c r="D41" s="755">
        <v>5438</v>
      </c>
      <c r="E41" s="755">
        <v>189</v>
      </c>
      <c r="F41" s="755">
        <v>6269</v>
      </c>
      <c r="G41" s="749">
        <f t="shared" si="7"/>
        <v>23.673308344841182</v>
      </c>
      <c r="H41" s="750">
        <v>1750</v>
      </c>
      <c r="I41" s="750">
        <v>4378</v>
      </c>
      <c r="J41" s="750">
        <v>19</v>
      </c>
      <c r="K41" s="748">
        <v>6147</v>
      </c>
      <c r="L41" s="756">
        <f t="shared" si="8"/>
        <v>35.158311345646439</v>
      </c>
      <c r="M41" s="3"/>
      <c r="N41" s="3"/>
      <c r="O41" s="3"/>
    </row>
    <row r="42" spans="2:15" s="20" customFormat="1" ht="19.5" customHeight="1">
      <c r="B42" s="1008">
        <v>10</v>
      </c>
      <c r="C42" s="1083">
        <v>571</v>
      </c>
      <c r="D42" s="348">
        <v>4958</v>
      </c>
      <c r="E42" s="348">
        <v>157</v>
      </c>
      <c r="F42" s="348">
        <v>5686</v>
      </c>
      <c r="G42" s="751">
        <f t="shared" si="7"/>
        <v>22.860847018150388</v>
      </c>
      <c r="H42" s="752">
        <v>1691</v>
      </c>
      <c r="I42" s="752">
        <v>4093</v>
      </c>
      <c r="J42" s="752">
        <v>16</v>
      </c>
      <c r="K42" s="753">
        <v>5800</v>
      </c>
      <c r="L42" s="754">
        <f t="shared" si="8"/>
        <v>43.316036570298991</v>
      </c>
      <c r="M42" s="3"/>
      <c r="N42" s="3"/>
      <c r="O42" s="3"/>
    </row>
    <row r="43" spans="2:15" s="20" customFormat="1" ht="19.5" customHeight="1">
      <c r="B43" s="1009">
        <v>11</v>
      </c>
      <c r="C43" s="1203">
        <v>688</v>
      </c>
      <c r="D43" s="755">
        <v>5125</v>
      </c>
      <c r="E43" s="755">
        <v>187</v>
      </c>
      <c r="F43" s="755">
        <v>6000</v>
      </c>
      <c r="G43" s="749">
        <f t="shared" si="7"/>
        <v>-0.74441687344912744</v>
      </c>
      <c r="H43" s="750">
        <v>1941</v>
      </c>
      <c r="I43" s="750">
        <v>4450</v>
      </c>
      <c r="J43" s="750">
        <v>25</v>
      </c>
      <c r="K43" s="748">
        <v>6416</v>
      </c>
      <c r="L43" s="756">
        <f t="shared" si="8"/>
        <v>14.530524812566936</v>
      </c>
      <c r="M43" s="3"/>
      <c r="N43" s="3"/>
      <c r="O43" s="3"/>
    </row>
    <row r="44" spans="2:15" s="20" customFormat="1" ht="19.5" customHeight="1">
      <c r="B44" s="1009">
        <v>12</v>
      </c>
      <c r="C44" s="1203">
        <v>651</v>
      </c>
      <c r="D44" s="755">
        <v>4856</v>
      </c>
      <c r="E44" s="755">
        <v>212</v>
      </c>
      <c r="F44" s="755">
        <v>5719</v>
      </c>
      <c r="G44" s="749">
        <f t="shared" si="7"/>
        <v>-4.8102529960053264</v>
      </c>
      <c r="H44" s="750">
        <v>1485</v>
      </c>
      <c r="I44" s="750">
        <v>4169</v>
      </c>
      <c r="J44" s="750">
        <v>24</v>
      </c>
      <c r="K44" s="748">
        <v>5678</v>
      </c>
      <c r="L44" s="756">
        <f t="shared" si="8"/>
        <v>8.8782358581016361</v>
      </c>
      <c r="M44" s="3"/>
      <c r="N44" s="3"/>
      <c r="O44" s="3"/>
    </row>
    <row r="45" spans="2:15" s="20" customFormat="1" ht="19.5" customHeight="1">
      <c r="B45" s="1008" t="s">
        <v>457</v>
      </c>
      <c r="C45" s="1083">
        <v>662</v>
      </c>
      <c r="D45" s="348">
        <v>5702</v>
      </c>
      <c r="E45" s="348">
        <v>133</v>
      </c>
      <c r="F45" s="348">
        <v>6497</v>
      </c>
      <c r="G45" s="751">
        <f t="shared" si="7"/>
        <v>9.635504556193041</v>
      </c>
      <c r="H45" s="752">
        <v>1583</v>
      </c>
      <c r="I45" s="752">
        <v>4739</v>
      </c>
      <c r="J45" s="752">
        <v>16</v>
      </c>
      <c r="K45" s="753">
        <v>6338</v>
      </c>
      <c r="L45" s="754">
        <f t="shared" si="8"/>
        <v>25.28167622059696</v>
      </c>
      <c r="M45" s="3"/>
      <c r="N45" s="3"/>
      <c r="O45" s="3"/>
    </row>
    <row r="46" spans="2:15" s="20" customFormat="1" ht="19.5" customHeight="1">
      <c r="B46" s="1009">
        <v>2</v>
      </c>
      <c r="C46" s="1203">
        <v>801</v>
      </c>
      <c r="D46" s="755">
        <v>6407</v>
      </c>
      <c r="E46" s="755">
        <v>220</v>
      </c>
      <c r="F46" s="755">
        <v>7428</v>
      </c>
      <c r="G46" s="749">
        <f t="shared" si="7"/>
        <v>31.748847108903867</v>
      </c>
      <c r="H46" s="750">
        <v>1684</v>
      </c>
      <c r="I46" s="750">
        <v>4976</v>
      </c>
      <c r="J46" s="750">
        <v>32</v>
      </c>
      <c r="K46" s="748">
        <v>6692</v>
      </c>
      <c r="L46" s="756">
        <f t="shared" si="8"/>
        <v>17.321178120617109</v>
      </c>
      <c r="M46" s="3"/>
      <c r="N46" s="3"/>
      <c r="O46" s="3"/>
    </row>
    <row r="47" spans="2:15" s="20" customFormat="1" ht="19.5" customHeight="1">
      <c r="B47" s="1009">
        <v>3</v>
      </c>
      <c r="C47" s="1203">
        <v>995</v>
      </c>
      <c r="D47" s="755">
        <v>8583</v>
      </c>
      <c r="E47" s="755">
        <v>352</v>
      </c>
      <c r="F47" s="755">
        <v>9930</v>
      </c>
      <c r="G47" s="749">
        <f t="shared" si="7"/>
        <v>19.797321751719153</v>
      </c>
      <c r="H47" s="750">
        <v>1845</v>
      </c>
      <c r="I47" s="750">
        <v>5760</v>
      </c>
      <c r="J47" s="750">
        <v>49</v>
      </c>
      <c r="K47" s="748">
        <v>7654</v>
      </c>
      <c r="L47" s="756">
        <f t="shared" si="8"/>
        <v>6.9890970086664783</v>
      </c>
      <c r="M47" s="3"/>
      <c r="N47" s="3"/>
      <c r="O47" s="3"/>
    </row>
    <row r="48" spans="2:15" s="20" customFormat="1" ht="19.5" customHeight="1">
      <c r="B48" s="1008">
        <v>4</v>
      </c>
      <c r="C48" s="1083">
        <v>605</v>
      </c>
      <c r="D48" s="348">
        <v>5253</v>
      </c>
      <c r="E48" s="348">
        <v>132</v>
      </c>
      <c r="F48" s="348">
        <v>5990</v>
      </c>
      <c r="G48" s="751">
        <f t="shared" si="7"/>
        <v>21.896621896621895</v>
      </c>
      <c r="H48" s="752">
        <v>1508</v>
      </c>
      <c r="I48" s="752">
        <v>4032</v>
      </c>
      <c r="J48" s="752">
        <v>15</v>
      </c>
      <c r="K48" s="753">
        <v>5555</v>
      </c>
      <c r="L48" s="754">
        <f t="shared" si="8"/>
        <v>6.6833109275974634</v>
      </c>
      <c r="M48" s="3"/>
      <c r="N48" s="3"/>
      <c r="O48" s="3"/>
    </row>
    <row r="49" spans="1:16" s="20" customFormat="1" ht="19.5" customHeight="1">
      <c r="B49" s="1009">
        <v>5</v>
      </c>
      <c r="C49" s="1203">
        <v>613</v>
      </c>
      <c r="D49" s="755">
        <v>4898</v>
      </c>
      <c r="E49" s="755">
        <v>173</v>
      </c>
      <c r="F49" s="755">
        <v>5684</v>
      </c>
      <c r="G49" s="749">
        <f t="shared" si="7"/>
        <v>30.937571988021183</v>
      </c>
      <c r="H49" s="750">
        <v>1138</v>
      </c>
      <c r="I49" s="750">
        <v>3402</v>
      </c>
      <c r="J49" s="750">
        <v>11</v>
      </c>
      <c r="K49" s="748">
        <v>4551</v>
      </c>
      <c r="L49" s="756">
        <f t="shared" si="8"/>
        <v>14.490566037735842</v>
      </c>
      <c r="M49" s="3"/>
      <c r="N49" s="3"/>
      <c r="O49" s="3"/>
    </row>
    <row r="50" spans="1:16" s="20" customFormat="1" ht="19.5" customHeight="1">
      <c r="B50" s="1009">
        <v>6</v>
      </c>
      <c r="C50" s="1203">
        <v>685</v>
      </c>
      <c r="D50" s="755">
        <v>5907</v>
      </c>
      <c r="E50" s="755">
        <v>187</v>
      </c>
      <c r="F50" s="755">
        <v>6779</v>
      </c>
      <c r="G50" s="749">
        <f t="shared" si="7"/>
        <v>36.811301715438958</v>
      </c>
      <c r="H50" s="750">
        <v>1337</v>
      </c>
      <c r="I50" s="750">
        <v>4151</v>
      </c>
      <c r="J50" s="750">
        <v>22</v>
      </c>
      <c r="K50" s="748">
        <v>5510</v>
      </c>
      <c r="L50" s="756">
        <f t="shared" si="8"/>
        <v>0.18181818181817189</v>
      </c>
      <c r="M50" s="3"/>
      <c r="N50" s="3"/>
      <c r="O50" s="3"/>
    </row>
    <row r="51" spans="1:16" s="20" customFormat="1" ht="19.5" customHeight="1">
      <c r="B51" s="1008">
        <v>7</v>
      </c>
      <c r="C51" s="1083">
        <v>708</v>
      </c>
      <c r="D51" s="348">
        <v>6064</v>
      </c>
      <c r="E51" s="348">
        <v>175</v>
      </c>
      <c r="F51" s="348">
        <v>6947</v>
      </c>
      <c r="G51" s="751">
        <f t="shared" si="7"/>
        <v>19.2618025751073</v>
      </c>
      <c r="H51" s="752">
        <v>1152</v>
      </c>
      <c r="I51" s="752">
        <v>3915</v>
      </c>
      <c r="J51" s="752">
        <v>15</v>
      </c>
      <c r="K51" s="753">
        <v>5082</v>
      </c>
      <c r="L51" s="754">
        <f t="shared" si="8"/>
        <v>-6.9401208569858985</v>
      </c>
      <c r="M51" s="3"/>
      <c r="N51" s="3"/>
      <c r="O51" s="3"/>
    </row>
    <row r="52" spans="1:16" s="20" customFormat="1" ht="19.5" customHeight="1">
      <c r="B52" s="1009">
        <v>8</v>
      </c>
      <c r="C52" s="1203">
        <v>632</v>
      </c>
      <c r="D52" s="755">
        <v>4820</v>
      </c>
      <c r="E52" s="755">
        <v>210</v>
      </c>
      <c r="F52" s="755">
        <v>5662</v>
      </c>
      <c r="G52" s="749">
        <f t="shared" si="7"/>
        <v>22.2630101489959</v>
      </c>
      <c r="H52" s="750">
        <v>1362</v>
      </c>
      <c r="I52" s="750">
        <v>3763</v>
      </c>
      <c r="J52" s="750">
        <v>16</v>
      </c>
      <c r="K52" s="748">
        <v>5141</v>
      </c>
      <c r="L52" s="756">
        <f t="shared" si="8"/>
        <v>12.889767237593318</v>
      </c>
      <c r="M52" s="3"/>
      <c r="N52" s="3"/>
      <c r="O52" s="3"/>
    </row>
    <row r="53" spans="1:16" s="20" customFormat="1" ht="19.5" customHeight="1" thickBot="1">
      <c r="B53" s="1009">
        <v>9</v>
      </c>
      <c r="C53" s="1203">
        <v>717</v>
      </c>
      <c r="D53" s="755">
        <v>5927</v>
      </c>
      <c r="E53" s="755">
        <v>172</v>
      </c>
      <c r="F53" s="755">
        <v>6816</v>
      </c>
      <c r="G53" s="749">
        <f t="shared" si="7"/>
        <v>8.7254745573456702</v>
      </c>
      <c r="H53" s="750">
        <v>1739</v>
      </c>
      <c r="I53" s="750">
        <v>4928</v>
      </c>
      <c r="J53" s="750">
        <v>26</v>
      </c>
      <c r="K53" s="748">
        <v>6693</v>
      </c>
      <c r="L53" s="756">
        <f t="shared" si="8"/>
        <v>8.8823816495851702</v>
      </c>
      <c r="M53" s="3"/>
      <c r="N53" s="3"/>
      <c r="O53" s="3"/>
    </row>
    <row r="54" spans="1:16" s="19" customFormat="1" ht="16.8" thickBot="1">
      <c r="B54" s="2764" t="s">
        <v>389</v>
      </c>
      <c r="C54" s="1204" t="s">
        <v>277</v>
      </c>
      <c r="D54" s="757"/>
      <c r="E54" s="757"/>
      <c r="F54" s="757"/>
      <c r="G54" s="757"/>
      <c r="H54" s="757"/>
      <c r="I54" s="757"/>
      <c r="J54" s="757"/>
      <c r="K54" s="757"/>
      <c r="L54" s="758"/>
      <c r="M54" s="16"/>
      <c r="N54" s="16"/>
      <c r="O54" s="16"/>
      <c r="P54" s="20"/>
    </row>
    <row r="55" spans="1:16" s="19" customFormat="1" ht="15" customHeight="1">
      <c r="B55" s="2606"/>
      <c r="C55" s="759" t="s">
        <v>278</v>
      </c>
      <c r="D55" s="760"/>
      <c r="E55" s="760"/>
      <c r="F55" s="760"/>
      <c r="G55" s="760"/>
      <c r="H55" s="760"/>
      <c r="I55" s="760"/>
      <c r="J55" s="760"/>
      <c r="K55" s="760"/>
      <c r="L55" s="761"/>
      <c r="M55" s="16"/>
      <c r="N55" s="16"/>
      <c r="O55" s="16"/>
      <c r="P55" s="20"/>
    </row>
    <row r="56" spans="1:16" s="19" customFormat="1" ht="15" customHeight="1">
      <c r="B56" s="2820"/>
      <c r="C56" s="759" t="s">
        <v>279</v>
      </c>
      <c r="D56" s="760"/>
      <c r="E56" s="760"/>
      <c r="F56" s="760"/>
      <c r="G56" s="760"/>
      <c r="H56" s="760"/>
      <c r="I56" s="760"/>
      <c r="J56" s="760"/>
      <c r="K56" s="760"/>
      <c r="L56" s="761"/>
      <c r="M56" s="3"/>
      <c r="N56" s="3"/>
      <c r="O56" s="3"/>
    </row>
    <row r="57" spans="1:16" s="19" customFormat="1" ht="15" customHeight="1" thickBot="1">
      <c r="B57" s="2607"/>
      <c r="C57" s="1127"/>
      <c r="D57" s="762"/>
      <c r="E57" s="762"/>
      <c r="F57" s="762"/>
      <c r="G57" s="762"/>
      <c r="H57" s="762"/>
      <c r="I57" s="762"/>
      <c r="J57" s="762"/>
      <c r="K57" s="762"/>
      <c r="L57" s="763"/>
      <c r="M57" s="3"/>
      <c r="N57" s="3"/>
      <c r="O57" s="3"/>
    </row>
    <row r="58" spans="1:16" ht="13.2">
      <c r="A58" s="26"/>
      <c r="B58" s="24"/>
      <c r="C58" s="24"/>
      <c r="D58" s="764"/>
      <c r="E58" s="764"/>
      <c r="F58" s="764"/>
      <c r="G58" s="27"/>
      <c r="H58" s="24"/>
      <c r="I58" s="24"/>
      <c r="J58" s="24"/>
      <c r="K58" s="24"/>
      <c r="L58" s="27"/>
      <c r="M58" s="530"/>
      <c r="N58" s="530"/>
    </row>
    <row r="59" spans="1:16" ht="13.2">
      <c r="A59" s="26"/>
      <c r="B59" s="26"/>
      <c r="C59" s="26"/>
      <c r="D59" s="765"/>
      <c r="E59" s="765"/>
      <c r="F59" s="765"/>
      <c r="G59" s="25"/>
      <c r="H59" s="26"/>
      <c r="I59" s="26"/>
      <c r="J59" s="26"/>
      <c r="K59" s="26"/>
      <c r="L59" s="25"/>
    </row>
    <row r="60" spans="1:16" ht="17.25" customHeight="1">
      <c r="A60" s="26"/>
      <c r="B60" s="26"/>
      <c r="C60" s="26"/>
      <c r="D60" s="765"/>
      <c r="E60" s="765"/>
      <c r="F60" s="765"/>
      <c r="G60" s="25"/>
      <c r="H60" s="26"/>
      <c r="I60" s="26"/>
      <c r="J60" s="26"/>
      <c r="K60" s="26"/>
      <c r="L60" s="25"/>
    </row>
    <row r="61" spans="1:16" ht="17.25" customHeight="1">
      <c r="A61" s="26"/>
      <c r="B61" s="26"/>
      <c r="C61" s="26"/>
      <c r="D61" s="765"/>
      <c r="E61" s="765"/>
      <c r="F61" s="765"/>
      <c r="G61" s="25"/>
      <c r="H61" s="26"/>
      <c r="I61" s="26"/>
      <c r="J61" s="26"/>
      <c r="K61" s="26"/>
      <c r="L61" s="25"/>
    </row>
    <row r="74" spans="4:12" ht="17.25" customHeight="1">
      <c r="D74" s="737"/>
      <c r="E74"/>
      <c r="F74" s="737"/>
      <c r="G74"/>
      <c r="J74" s="584"/>
    </row>
    <row r="75" spans="4:12" ht="17.25" customHeight="1">
      <c r="D75" s="767"/>
      <c r="E75" s="768"/>
      <c r="F75" s="768"/>
      <c r="L75" s="769"/>
    </row>
    <row r="76" spans="4:12" ht="17.25" customHeight="1">
      <c r="D76" s="768"/>
      <c r="E76" s="768"/>
      <c r="G76" s="769"/>
    </row>
    <row r="92" spans="1:1" ht="17.25" customHeight="1">
      <c r="A92" s="545" t="s">
        <v>280</v>
      </c>
    </row>
    <row r="93" spans="1:1" ht="17.25" customHeight="1">
      <c r="A93" s="545"/>
    </row>
    <row r="94" spans="1:1" ht="17.25" customHeight="1">
      <c r="A94" s="545"/>
    </row>
    <row r="95" spans="1:1" ht="17.25" customHeight="1">
      <c r="A95" s="545"/>
    </row>
    <row r="96" spans="1:1" ht="17.25" customHeight="1">
      <c r="A96" s="545"/>
    </row>
    <row r="97" spans="1:1" ht="17.25" customHeight="1">
      <c r="A97" s="545"/>
    </row>
    <row r="98" spans="1:1" ht="17.25" customHeight="1">
      <c r="A98" s="545"/>
    </row>
    <row r="99" spans="1:1" ht="17.25" customHeight="1">
      <c r="A99" s="545"/>
    </row>
    <row r="100" spans="1:1" ht="17.25" customHeight="1">
      <c r="A100" s="545"/>
    </row>
    <row r="101" spans="1:1" ht="17.25" customHeight="1">
      <c r="A101" s="545"/>
    </row>
    <row r="102" spans="1:1" ht="17.25" customHeight="1">
      <c r="A102" s="545"/>
    </row>
    <row r="103" spans="1:1" ht="17.25" customHeight="1">
      <c r="A103" s="545"/>
    </row>
    <row r="104" spans="1:1" ht="17.25" customHeight="1">
      <c r="A104" s="545" t="s">
        <v>281</v>
      </c>
    </row>
  </sheetData>
  <mergeCells count="4">
    <mergeCell ref="B54:B57"/>
    <mergeCell ref="B3:K3"/>
    <mergeCell ref="C4:G4"/>
    <mergeCell ref="H4:L4"/>
  </mergeCells>
  <phoneticPr fontId="3"/>
  <printOptions horizontalCentered="1"/>
  <pageMargins left="0.70866141732283472" right="0.70866141732283472" top="0.74803149606299213" bottom="0.74803149606299213" header="0.31496062992125984" footer="0.31496062992125984"/>
  <pageSetup paperSize="9" scale="88" orientation="landscape" errors="dash" r:id="rId1"/>
  <headerFooter scaleWithDoc="0" alignWithMargins="0">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Z97"/>
  <sheetViews>
    <sheetView workbookViewId="0">
      <selection activeCell="G10" sqref="G10"/>
    </sheetView>
  </sheetViews>
  <sheetFormatPr defaultColWidth="6" defaultRowHeight="17.25" customHeight="1"/>
  <cols>
    <col min="1" max="1" width="13.6640625" style="545" customWidth="1"/>
    <col min="2" max="3" width="9.44140625" style="545" customWidth="1"/>
    <col min="4" max="4" width="8.77734375" style="545" customWidth="1"/>
    <col min="5" max="6" width="9.44140625" style="545" customWidth="1"/>
    <col min="7" max="7" width="8.77734375" style="545" customWidth="1"/>
    <col min="8" max="9" width="9.33203125" style="545" customWidth="1"/>
    <col min="10" max="10" width="8.77734375" style="545" customWidth="1"/>
    <col min="11" max="11" width="9.33203125" style="545" customWidth="1"/>
    <col min="12" max="12" width="9.33203125" style="545" bestFit="1" customWidth="1"/>
    <col min="13" max="13" width="8.77734375" style="545" customWidth="1"/>
    <col min="14" max="15" width="9.33203125" style="545" customWidth="1"/>
    <col min="16" max="17" width="8.77734375" style="545" customWidth="1"/>
    <col min="18" max="18" width="9.6640625" style="833" bestFit="1" customWidth="1"/>
    <col min="19" max="19" width="8.88671875" style="545" customWidth="1"/>
    <col min="20" max="20" width="11" style="833" bestFit="1" customWidth="1"/>
    <col min="21" max="21" width="9.21875" style="545" bestFit="1" customWidth="1"/>
    <col min="22" max="22" width="6.109375" style="545" customWidth="1"/>
    <col min="23" max="23" width="11" style="545" customWidth="1"/>
    <col min="24" max="24" width="8.6640625" style="545" customWidth="1"/>
    <col min="25" max="25" width="6.33203125" style="545" customWidth="1"/>
    <col min="26" max="26" width="8.88671875" style="545" customWidth="1"/>
    <col min="27" max="27" width="8.109375" style="545" customWidth="1"/>
    <col min="28" max="28" width="6.88671875" style="545" customWidth="1"/>
    <col min="29" max="29" width="7" style="545" customWidth="1"/>
    <col min="30" max="16384" width="6" style="545"/>
  </cols>
  <sheetData>
    <row r="1" spans="1:25" s="1347" customFormat="1" ht="18" customHeight="1">
      <c r="A1" s="1363"/>
      <c r="B1" s="1363"/>
      <c r="C1" s="1363"/>
      <c r="D1" s="1363"/>
      <c r="E1" s="1363"/>
      <c r="L1" s="1348"/>
      <c r="R1" s="1346"/>
      <c r="T1" s="1346"/>
    </row>
    <row r="2" spans="1:25" s="1347" customFormat="1" ht="18" customHeight="1">
      <c r="A2" s="1345" t="s">
        <v>282</v>
      </c>
      <c r="B2" s="1345"/>
      <c r="C2" s="1345"/>
      <c r="D2" s="1345"/>
      <c r="E2" s="1345"/>
      <c r="R2" s="1346"/>
      <c r="T2" s="1346"/>
    </row>
    <row r="3" spans="1:25" s="1347" customFormat="1" ht="18" customHeight="1" thickBot="1">
      <c r="A3" s="1345"/>
      <c r="B3" s="1345"/>
      <c r="C3" s="1345"/>
      <c r="D3" s="1345"/>
      <c r="E3" s="1345"/>
      <c r="F3" s="1348"/>
      <c r="G3" s="1348"/>
      <c r="H3" s="1348"/>
      <c r="I3" s="1348"/>
      <c r="J3" s="1348"/>
      <c r="K3" s="1348"/>
      <c r="L3" s="1348"/>
      <c r="M3" s="1348"/>
      <c r="N3" s="1348"/>
      <c r="O3" s="1348"/>
      <c r="P3" s="1348"/>
      <c r="Q3" s="1348"/>
      <c r="R3" s="1349"/>
      <c r="T3" s="1400"/>
      <c r="U3" s="1399" t="s">
        <v>283</v>
      </c>
    </row>
    <row r="4" spans="1:25" s="773" customFormat="1" ht="18" customHeight="1">
      <c r="A4" s="1211"/>
      <c r="B4" s="2973" t="s">
        <v>284</v>
      </c>
      <c r="C4" s="2974"/>
      <c r="D4" s="2974"/>
      <c r="E4" s="2974"/>
      <c r="F4" s="2974"/>
      <c r="G4" s="2975"/>
      <c r="H4" s="2976" t="s">
        <v>285</v>
      </c>
      <c r="I4" s="2965"/>
      <c r="J4" s="2965"/>
      <c r="K4" s="2977" t="s">
        <v>286</v>
      </c>
      <c r="L4" s="2965"/>
      <c r="M4" s="2978"/>
      <c r="N4" s="2982" t="s">
        <v>287</v>
      </c>
      <c r="O4" s="2965"/>
      <c r="P4" s="2983"/>
      <c r="Q4" s="2964" t="s">
        <v>266</v>
      </c>
      <c r="R4" s="2965"/>
      <c r="S4" s="2965"/>
      <c r="T4" s="2965"/>
      <c r="U4" s="2966"/>
      <c r="V4" s="772"/>
    </row>
    <row r="5" spans="1:25" s="773" customFormat="1" ht="18" customHeight="1">
      <c r="A5" s="1212"/>
      <c r="B5" s="2970" t="s">
        <v>288</v>
      </c>
      <c r="C5" s="2971"/>
      <c r="D5" s="2972"/>
      <c r="E5" s="2971" t="s">
        <v>289</v>
      </c>
      <c r="F5" s="2971"/>
      <c r="G5" s="2972"/>
      <c r="H5" s="2967"/>
      <c r="I5" s="2968"/>
      <c r="J5" s="2968"/>
      <c r="K5" s="2979"/>
      <c r="L5" s="2980"/>
      <c r="M5" s="2981"/>
      <c r="N5" s="2968"/>
      <c r="O5" s="2968"/>
      <c r="P5" s="2984"/>
      <c r="Q5" s="2967"/>
      <c r="R5" s="2968"/>
      <c r="S5" s="2968"/>
      <c r="T5" s="2968"/>
      <c r="U5" s="2969"/>
    </row>
    <row r="6" spans="1:25" s="781" customFormat="1" ht="29.4" thickBot="1">
      <c r="A6" s="1213"/>
      <c r="B6" s="1207" t="s">
        <v>290</v>
      </c>
      <c r="C6" s="775" t="s">
        <v>291</v>
      </c>
      <c r="D6" s="776" t="s">
        <v>292</v>
      </c>
      <c r="E6" s="774" t="s">
        <v>293</v>
      </c>
      <c r="F6" s="775" t="s">
        <v>294</v>
      </c>
      <c r="G6" s="776" t="s">
        <v>295</v>
      </c>
      <c r="H6" s="774" t="s">
        <v>293</v>
      </c>
      <c r="I6" s="775" t="s">
        <v>296</v>
      </c>
      <c r="J6" s="776" t="s">
        <v>292</v>
      </c>
      <c r="K6" s="774" t="s">
        <v>297</v>
      </c>
      <c r="L6" s="775" t="s">
        <v>298</v>
      </c>
      <c r="M6" s="777" t="s">
        <v>295</v>
      </c>
      <c r="N6" s="774" t="s">
        <v>293</v>
      </c>
      <c r="O6" s="775" t="s">
        <v>298</v>
      </c>
      <c r="P6" s="776" t="s">
        <v>295</v>
      </c>
      <c r="Q6" s="774" t="s">
        <v>297</v>
      </c>
      <c r="R6" s="1076" t="s">
        <v>334</v>
      </c>
      <c r="S6" s="775" t="s">
        <v>298</v>
      </c>
      <c r="T6" s="1076" t="s">
        <v>334</v>
      </c>
      <c r="U6" s="778" t="s">
        <v>299</v>
      </c>
      <c r="V6" s="779"/>
      <c r="W6" s="780"/>
    </row>
    <row r="7" spans="1:25" s="791" customFormat="1" ht="15" hidden="1" customHeight="1">
      <c r="A7" s="1715" t="s">
        <v>434</v>
      </c>
      <c r="B7" s="1208">
        <f>SUM(B13:B24)</f>
        <v>5316</v>
      </c>
      <c r="C7" s="753">
        <f>SUM(C13:C24)</f>
        <v>1007</v>
      </c>
      <c r="D7" s="783">
        <f t="shared" ref="D7:D8" si="0">B7/C7</f>
        <v>5.2790466732869907</v>
      </c>
      <c r="E7" s="752">
        <f>SUM(E13:E24)</f>
        <v>869</v>
      </c>
      <c r="F7" s="753">
        <f>SUM(F13:F24)</f>
        <v>93</v>
      </c>
      <c r="G7" s="784">
        <f t="shared" ref="G7:G8" si="1">E7/F7</f>
        <v>9.344086021505376</v>
      </c>
      <c r="H7" s="785">
        <f>SUM(H13:H24,31)</f>
        <v>732</v>
      </c>
      <c r="I7" s="753">
        <f>SUM(I13:I24,70)</f>
        <v>146</v>
      </c>
      <c r="J7" s="783">
        <f t="shared" ref="J7:J8" si="2">H7/I7</f>
        <v>5.0136986301369859</v>
      </c>
      <c r="K7" s="752">
        <f>SUM(K13:K24)</f>
        <v>201</v>
      </c>
      <c r="L7" s="753">
        <f>SUM(L13:L24)</f>
        <v>65</v>
      </c>
      <c r="M7" s="784">
        <f t="shared" ref="M7:M8" si="3">K7/L7</f>
        <v>3.0923076923076924</v>
      </c>
      <c r="N7" s="782">
        <f>SUM(N13:N24)</f>
        <v>311</v>
      </c>
      <c r="O7" s="753">
        <f>SUM(O13:O24)</f>
        <v>121</v>
      </c>
      <c r="P7" s="783">
        <f t="shared" ref="P7:P8" si="4">N7/O7</f>
        <v>2.5702479338842976</v>
      </c>
      <c r="Q7" s="348">
        <f t="shared" ref="Q7:Q8" si="5">SUM(B7,E7,H7,K7,N7)</f>
        <v>7429</v>
      </c>
      <c r="R7" s="786">
        <v>4.7</v>
      </c>
      <c r="S7" s="787">
        <f t="shared" ref="S7:S8" si="6">SUM(C7,F7,I7,L7,O7)</f>
        <v>1432</v>
      </c>
      <c r="T7" s="786">
        <v>-0.8</v>
      </c>
      <c r="U7" s="788">
        <f t="shared" ref="U7:U8" si="7">Q7/S7</f>
        <v>5.1878491620111733</v>
      </c>
      <c r="V7" s="789"/>
      <c r="W7" s="759"/>
      <c r="X7" s="759"/>
      <c r="Y7" s="790"/>
    </row>
    <row r="8" spans="1:25" s="791" customFormat="1" ht="15" hidden="1" customHeight="1">
      <c r="A8" s="2325" t="s">
        <v>440</v>
      </c>
      <c r="B8" s="2450">
        <f>SUM(B25:B36)</f>
        <v>6002</v>
      </c>
      <c r="C8" s="2453">
        <f>SUM(C25:C36)</f>
        <v>925</v>
      </c>
      <c r="D8" s="2454">
        <f t="shared" si="0"/>
        <v>6.488648648648649</v>
      </c>
      <c r="E8" s="2450">
        <f>SUM(E25:E36)</f>
        <v>1141</v>
      </c>
      <c r="F8" s="2453">
        <f>SUM(F25:F36)</f>
        <v>31</v>
      </c>
      <c r="G8" s="2455">
        <f t="shared" si="1"/>
        <v>36.806451612903224</v>
      </c>
      <c r="H8" s="2456">
        <f>SUM(H25:H36,59)</f>
        <v>853</v>
      </c>
      <c r="I8" s="2453">
        <f>SUM(I25:I36,104)</f>
        <v>176</v>
      </c>
      <c r="J8" s="2454">
        <f t="shared" si="2"/>
        <v>4.8465909090909092</v>
      </c>
      <c r="K8" s="2450">
        <f>SUM(K25:K36)</f>
        <v>149</v>
      </c>
      <c r="L8" s="2453">
        <f>SUM(L25:L36)</f>
        <v>79</v>
      </c>
      <c r="M8" s="2455">
        <f t="shared" si="3"/>
        <v>1.8860759493670887</v>
      </c>
      <c r="N8" s="2457">
        <f>SUM(N25:N36)</f>
        <v>310</v>
      </c>
      <c r="O8" s="2453">
        <f>SUM(O25:O36)</f>
        <v>118</v>
      </c>
      <c r="P8" s="2454">
        <f t="shared" si="4"/>
        <v>2.6271186440677967</v>
      </c>
      <c r="Q8" s="2458">
        <f t="shared" si="5"/>
        <v>8455</v>
      </c>
      <c r="R8" s="2459">
        <f>(Q8/Q7-1)*100</f>
        <v>13.810741687979533</v>
      </c>
      <c r="S8" s="2460">
        <f t="shared" si="6"/>
        <v>1329</v>
      </c>
      <c r="T8" s="2459">
        <f t="shared" ref="T8" si="8">(S8/S7-1)*100</f>
        <v>-7.192737430167595</v>
      </c>
      <c r="U8" s="2461">
        <f t="shared" si="7"/>
        <v>6.3619262603461246</v>
      </c>
      <c r="V8" s="789"/>
      <c r="W8" s="759"/>
      <c r="X8" s="759"/>
      <c r="Y8" s="790"/>
    </row>
    <row r="9" spans="1:25" s="791" customFormat="1" ht="15" hidden="1" customHeight="1" thickBot="1">
      <c r="A9" s="1911" t="s">
        <v>454</v>
      </c>
      <c r="B9" s="2452">
        <f>SUM(B37:B48)</f>
        <v>6252</v>
      </c>
      <c r="C9" s="2462">
        <f>SUM(C37:C48)</f>
        <v>893</v>
      </c>
      <c r="D9" s="1999">
        <f t="shared" ref="D9" si="9">B9/C9</f>
        <v>7.0011198208286674</v>
      </c>
      <c r="E9" s="2452">
        <f>SUM(E37:E48)</f>
        <v>957</v>
      </c>
      <c r="F9" s="2462">
        <f>SUM(F37:F48)</f>
        <v>28</v>
      </c>
      <c r="G9" s="2463">
        <f t="shared" ref="G9" si="10">E9/F9</f>
        <v>34.178571428571431</v>
      </c>
      <c r="H9" s="2000">
        <f>SUM(H37:H48,29)</f>
        <v>870</v>
      </c>
      <c r="I9" s="2462">
        <f>SUM(I37:I48,58)</f>
        <v>91</v>
      </c>
      <c r="J9" s="1999">
        <f t="shared" ref="J9" si="11">H9/I9</f>
        <v>9.5604395604395602</v>
      </c>
      <c r="K9" s="2452">
        <f>SUM(K37:K48)</f>
        <v>321</v>
      </c>
      <c r="L9" s="2462">
        <f>SUM(L37:L48)</f>
        <v>62</v>
      </c>
      <c r="M9" s="2463">
        <f t="shared" ref="M9" si="12">K9/L9</f>
        <v>5.17741935483871</v>
      </c>
      <c r="N9" s="2001">
        <f>SUM(N37:N48)</f>
        <v>271</v>
      </c>
      <c r="O9" s="2462">
        <f>SUM(O37:O48)</f>
        <v>120</v>
      </c>
      <c r="P9" s="1999">
        <f t="shared" ref="P9" si="13">N9/O9</f>
        <v>2.2583333333333333</v>
      </c>
      <c r="Q9" s="2464">
        <f t="shared" ref="Q9" si="14">SUM(B9,E9,H9,K9,N9)</f>
        <v>8671</v>
      </c>
      <c r="R9" s="2465">
        <f>(Q9/Q8-1)*100</f>
        <v>2.5547013601419311</v>
      </c>
      <c r="S9" s="2466">
        <f t="shared" ref="S9" si="15">SUM(C9,F9,I9,L9,O9)</f>
        <v>1194</v>
      </c>
      <c r="T9" s="2465">
        <f t="shared" ref="T9" si="16">(S9/S8-1)*100</f>
        <v>-10.158013544018063</v>
      </c>
      <c r="U9" s="2002">
        <f t="shared" ref="U9" si="17">Q9/S9</f>
        <v>7.2621440536013404</v>
      </c>
      <c r="V9" s="789"/>
      <c r="W9" s="759"/>
      <c r="X9" s="759"/>
      <c r="Y9" s="790"/>
    </row>
    <row r="10" spans="1:25" s="791" customFormat="1" ht="12" hidden="1" customHeight="1" thickTop="1">
      <c r="A10" s="1009" t="s">
        <v>323</v>
      </c>
      <c r="B10" s="2316">
        <v>482</v>
      </c>
      <c r="C10" s="2317">
        <v>70</v>
      </c>
      <c r="D10" s="2318">
        <f t="shared" ref="D10:D54" si="18">B10/C10</f>
        <v>6.8857142857142861</v>
      </c>
      <c r="E10" s="2316">
        <v>71</v>
      </c>
      <c r="F10" s="2317">
        <v>4</v>
      </c>
      <c r="G10" s="814">
        <f t="shared" ref="G10:G54" si="19">E10/F10</f>
        <v>17.75</v>
      </c>
      <c r="H10" s="815">
        <v>39</v>
      </c>
      <c r="I10" s="2317">
        <v>10</v>
      </c>
      <c r="J10" s="2318">
        <f t="shared" ref="J10:J54" si="20">H10/I10</f>
        <v>3.9</v>
      </c>
      <c r="K10" s="2316">
        <v>20</v>
      </c>
      <c r="L10" s="2317">
        <v>7</v>
      </c>
      <c r="M10" s="814">
        <f t="shared" ref="M10:M24" si="21">K10/L10</f>
        <v>2.8571428571428572</v>
      </c>
      <c r="N10" s="810">
        <v>20</v>
      </c>
      <c r="O10" s="2317">
        <v>10</v>
      </c>
      <c r="P10" s="2318">
        <f t="shared" ref="P10:P24" si="22">N10/O10</f>
        <v>2</v>
      </c>
      <c r="Q10" s="2040">
        <f t="shared" ref="Q10:Q48" si="23">SUM(B10,E10,H10,K10,N10)</f>
        <v>632</v>
      </c>
      <c r="R10" s="2319">
        <v>10.489510489510479</v>
      </c>
      <c r="S10" s="2037">
        <f t="shared" ref="S10:S54" si="24">SUM(C10,F10,I10,L10,O10)</f>
        <v>101</v>
      </c>
      <c r="T10" s="2319">
        <v>7.4468085106383031</v>
      </c>
      <c r="U10" s="2320">
        <f t="shared" ref="U10:U33" si="25">Q10/S10</f>
        <v>6.2574257425742577</v>
      </c>
      <c r="V10" s="789"/>
      <c r="W10" s="759"/>
      <c r="X10" s="759"/>
      <c r="Y10" s="790"/>
    </row>
    <row r="11" spans="1:25" s="791" customFormat="1" ht="12" hidden="1" customHeight="1">
      <c r="A11" s="1009">
        <v>2</v>
      </c>
      <c r="B11" s="1202">
        <v>477</v>
      </c>
      <c r="C11" s="748">
        <v>80</v>
      </c>
      <c r="D11" s="792">
        <f t="shared" si="18"/>
        <v>5.9625000000000004</v>
      </c>
      <c r="E11" s="750">
        <v>61</v>
      </c>
      <c r="F11" s="748">
        <v>7</v>
      </c>
      <c r="G11" s="793">
        <f t="shared" si="19"/>
        <v>8.7142857142857135</v>
      </c>
      <c r="H11" s="794">
        <v>45</v>
      </c>
      <c r="I11" s="748">
        <v>9</v>
      </c>
      <c r="J11" s="792">
        <f t="shared" si="20"/>
        <v>5</v>
      </c>
      <c r="K11" s="750">
        <v>22</v>
      </c>
      <c r="L11" s="748">
        <v>7</v>
      </c>
      <c r="M11" s="793">
        <f t="shared" si="21"/>
        <v>3.1428571428571428</v>
      </c>
      <c r="N11" s="747">
        <v>17</v>
      </c>
      <c r="O11" s="748">
        <v>8</v>
      </c>
      <c r="P11" s="792">
        <f t="shared" si="22"/>
        <v>2.125</v>
      </c>
      <c r="Q11" s="755">
        <f t="shared" si="23"/>
        <v>622</v>
      </c>
      <c r="R11" s="795">
        <v>1.1382113821138296</v>
      </c>
      <c r="S11" s="796">
        <f t="shared" si="24"/>
        <v>111</v>
      </c>
      <c r="T11" s="795">
        <v>14.432989690721643</v>
      </c>
      <c r="U11" s="797">
        <f t="shared" si="25"/>
        <v>5.6036036036036032</v>
      </c>
      <c r="V11" s="789"/>
      <c r="W11" s="759"/>
      <c r="X11" s="759"/>
      <c r="Y11" s="790"/>
    </row>
    <row r="12" spans="1:25" s="791" customFormat="1" ht="12" hidden="1" customHeight="1">
      <c r="A12" s="1009">
        <v>3</v>
      </c>
      <c r="B12" s="1202">
        <v>498</v>
      </c>
      <c r="C12" s="748">
        <v>80</v>
      </c>
      <c r="D12" s="792">
        <f t="shared" si="18"/>
        <v>6.2249999999999996</v>
      </c>
      <c r="E12" s="750">
        <v>63</v>
      </c>
      <c r="F12" s="748">
        <v>11</v>
      </c>
      <c r="G12" s="793">
        <f t="shared" si="19"/>
        <v>5.7272727272727275</v>
      </c>
      <c r="H12" s="794">
        <v>34</v>
      </c>
      <c r="I12" s="748">
        <v>6</v>
      </c>
      <c r="J12" s="792">
        <f t="shared" si="20"/>
        <v>5.666666666666667</v>
      </c>
      <c r="K12" s="750">
        <v>23</v>
      </c>
      <c r="L12" s="748">
        <v>6</v>
      </c>
      <c r="M12" s="793">
        <f t="shared" si="21"/>
        <v>3.8333333333333335</v>
      </c>
      <c r="N12" s="747">
        <v>31</v>
      </c>
      <c r="O12" s="748">
        <v>9</v>
      </c>
      <c r="P12" s="792">
        <f t="shared" si="22"/>
        <v>3.4444444444444446</v>
      </c>
      <c r="Q12" s="755">
        <f t="shared" si="23"/>
        <v>649</v>
      </c>
      <c r="R12" s="795">
        <v>4.3408360128617263</v>
      </c>
      <c r="S12" s="796">
        <f t="shared" si="24"/>
        <v>112</v>
      </c>
      <c r="T12" s="795">
        <v>14.285714285714279</v>
      </c>
      <c r="U12" s="797">
        <f t="shared" si="25"/>
        <v>5.7946428571428568</v>
      </c>
      <c r="V12" s="789"/>
      <c r="W12" s="759"/>
      <c r="X12" s="759"/>
      <c r="Y12" s="790"/>
    </row>
    <row r="13" spans="1:25" s="791" customFormat="1" ht="12" hidden="1" customHeight="1">
      <c r="A13" s="1008" t="s">
        <v>443</v>
      </c>
      <c r="B13" s="1208">
        <v>451</v>
      </c>
      <c r="C13" s="753">
        <v>77</v>
      </c>
      <c r="D13" s="783">
        <f t="shared" si="18"/>
        <v>5.8571428571428568</v>
      </c>
      <c r="E13" s="752">
        <v>75</v>
      </c>
      <c r="F13" s="753">
        <v>11</v>
      </c>
      <c r="G13" s="784">
        <f t="shared" si="19"/>
        <v>6.8181818181818183</v>
      </c>
      <c r="H13" s="785">
        <v>58</v>
      </c>
      <c r="I13" s="753">
        <v>5</v>
      </c>
      <c r="J13" s="783">
        <f t="shared" si="20"/>
        <v>11.6</v>
      </c>
      <c r="K13" s="752">
        <v>13</v>
      </c>
      <c r="L13" s="753">
        <v>7</v>
      </c>
      <c r="M13" s="784">
        <f t="shared" si="21"/>
        <v>1.8571428571428572</v>
      </c>
      <c r="N13" s="782">
        <v>35</v>
      </c>
      <c r="O13" s="753">
        <v>10</v>
      </c>
      <c r="P13" s="783">
        <f t="shared" si="22"/>
        <v>3.5</v>
      </c>
      <c r="Q13" s="348">
        <f t="shared" si="23"/>
        <v>632</v>
      </c>
      <c r="R13" s="786">
        <v>10.683012259194392</v>
      </c>
      <c r="S13" s="787">
        <f t="shared" si="24"/>
        <v>110</v>
      </c>
      <c r="T13" s="786">
        <v>1.8518518518518601</v>
      </c>
      <c r="U13" s="788">
        <f t="shared" si="25"/>
        <v>5.7454545454545451</v>
      </c>
      <c r="V13" s="789"/>
      <c r="W13" s="759"/>
      <c r="X13" s="759"/>
      <c r="Y13" s="790"/>
    </row>
    <row r="14" spans="1:25" s="791" customFormat="1" ht="12" hidden="1" customHeight="1">
      <c r="A14" s="1009">
        <v>5</v>
      </c>
      <c r="B14" s="1202">
        <v>460</v>
      </c>
      <c r="C14" s="748">
        <v>74</v>
      </c>
      <c r="D14" s="792">
        <f t="shared" si="18"/>
        <v>6.2162162162162158</v>
      </c>
      <c r="E14" s="750">
        <v>76</v>
      </c>
      <c r="F14" s="748">
        <v>9</v>
      </c>
      <c r="G14" s="793">
        <f t="shared" si="19"/>
        <v>8.4444444444444446</v>
      </c>
      <c r="H14" s="794">
        <v>68</v>
      </c>
      <c r="I14" s="748">
        <v>5</v>
      </c>
      <c r="J14" s="792">
        <f t="shared" si="20"/>
        <v>13.6</v>
      </c>
      <c r="K14" s="750">
        <v>12</v>
      </c>
      <c r="L14" s="748">
        <v>8</v>
      </c>
      <c r="M14" s="793">
        <f t="shared" si="21"/>
        <v>1.5</v>
      </c>
      <c r="N14" s="747">
        <v>35</v>
      </c>
      <c r="O14" s="748">
        <v>9</v>
      </c>
      <c r="P14" s="792">
        <f t="shared" si="22"/>
        <v>3.8888888888888888</v>
      </c>
      <c r="Q14" s="755">
        <f t="shared" si="23"/>
        <v>651</v>
      </c>
      <c r="R14" s="795">
        <v>15.221238938053094</v>
      </c>
      <c r="S14" s="796">
        <f t="shared" si="24"/>
        <v>105</v>
      </c>
      <c r="T14" s="795">
        <v>0.96153846153845812</v>
      </c>
      <c r="U14" s="797">
        <f t="shared" si="25"/>
        <v>6.2</v>
      </c>
      <c r="V14" s="789"/>
      <c r="W14" s="759"/>
      <c r="X14" s="759"/>
      <c r="Y14" s="790"/>
    </row>
    <row r="15" spans="1:25" s="791" customFormat="1" ht="12" hidden="1" customHeight="1">
      <c r="A15" s="1009">
        <v>6</v>
      </c>
      <c r="B15" s="1202">
        <v>459</v>
      </c>
      <c r="C15" s="748">
        <v>77</v>
      </c>
      <c r="D15" s="792">
        <f t="shared" si="18"/>
        <v>5.9610389610389607</v>
      </c>
      <c r="E15" s="750">
        <v>69</v>
      </c>
      <c r="F15" s="748">
        <v>8</v>
      </c>
      <c r="G15" s="793">
        <f t="shared" si="19"/>
        <v>8.625</v>
      </c>
      <c r="H15" s="794">
        <v>83</v>
      </c>
      <c r="I15" s="748">
        <v>6</v>
      </c>
      <c r="J15" s="792">
        <f t="shared" si="20"/>
        <v>13.833333333333334</v>
      </c>
      <c r="K15" s="750">
        <v>12</v>
      </c>
      <c r="L15" s="748">
        <v>7</v>
      </c>
      <c r="M15" s="793">
        <f t="shared" si="21"/>
        <v>1.7142857142857142</v>
      </c>
      <c r="N15" s="747">
        <v>38</v>
      </c>
      <c r="O15" s="748">
        <v>9</v>
      </c>
      <c r="P15" s="792">
        <f t="shared" si="22"/>
        <v>4.2222222222222223</v>
      </c>
      <c r="Q15" s="755">
        <f t="shared" si="23"/>
        <v>661</v>
      </c>
      <c r="R15" s="795">
        <v>11.092436974789921</v>
      </c>
      <c r="S15" s="796">
        <f t="shared" si="24"/>
        <v>107</v>
      </c>
      <c r="T15" s="795">
        <v>0</v>
      </c>
      <c r="U15" s="797">
        <f t="shared" si="25"/>
        <v>6.1775700934579438</v>
      </c>
      <c r="V15" s="789"/>
      <c r="W15" s="759"/>
      <c r="X15" s="759"/>
      <c r="Y15" s="790"/>
    </row>
    <row r="16" spans="1:25" s="791" customFormat="1" ht="12" hidden="1" customHeight="1">
      <c r="A16" s="1008" t="s">
        <v>450</v>
      </c>
      <c r="B16" s="1208">
        <v>421</v>
      </c>
      <c r="C16" s="753">
        <v>77</v>
      </c>
      <c r="D16" s="783">
        <f t="shared" si="18"/>
        <v>5.4675324675324672</v>
      </c>
      <c r="E16" s="752">
        <v>61</v>
      </c>
      <c r="F16" s="753">
        <v>7</v>
      </c>
      <c r="G16" s="784">
        <f t="shared" si="19"/>
        <v>8.7142857142857135</v>
      </c>
      <c r="H16" s="785">
        <v>68</v>
      </c>
      <c r="I16" s="753">
        <v>5</v>
      </c>
      <c r="J16" s="783">
        <f t="shared" si="20"/>
        <v>13.6</v>
      </c>
      <c r="K16" s="752">
        <v>16</v>
      </c>
      <c r="L16" s="753">
        <v>7</v>
      </c>
      <c r="M16" s="784">
        <f t="shared" si="21"/>
        <v>2.2857142857142856</v>
      </c>
      <c r="N16" s="782">
        <v>35</v>
      </c>
      <c r="O16" s="753">
        <v>10</v>
      </c>
      <c r="P16" s="783">
        <f t="shared" si="22"/>
        <v>3.5</v>
      </c>
      <c r="Q16" s="348">
        <f t="shared" si="23"/>
        <v>601</v>
      </c>
      <c r="R16" s="786">
        <v>2.2108843537415046</v>
      </c>
      <c r="S16" s="787">
        <f t="shared" si="24"/>
        <v>106</v>
      </c>
      <c r="T16" s="786">
        <v>-4.5045045045045029</v>
      </c>
      <c r="U16" s="788">
        <f t="shared" si="25"/>
        <v>5.6698113207547172</v>
      </c>
      <c r="V16" s="789"/>
      <c r="W16" s="759"/>
      <c r="X16" s="759"/>
      <c r="Y16" s="790"/>
    </row>
    <row r="17" spans="1:25" s="791" customFormat="1" ht="12" hidden="1" customHeight="1">
      <c r="A17" s="1009">
        <v>8</v>
      </c>
      <c r="B17" s="1202">
        <v>410</v>
      </c>
      <c r="C17" s="748">
        <v>85</v>
      </c>
      <c r="D17" s="792">
        <f t="shared" si="18"/>
        <v>4.8235294117647056</v>
      </c>
      <c r="E17" s="750">
        <v>56</v>
      </c>
      <c r="F17" s="748">
        <v>7</v>
      </c>
      <c r="G17" s="793">
        <f t="shared" si="19"/>
        <v>8</v>
      </c>
      <c r="H17" s="794">
        <v>62</v>
      </c>
      <c r="I17" s="748">
        <v>5</v>
      </c>
      <c r="J17" s="792">
        <f t="shared" si="20"/>
        <v>12.4</v>
      </c>
      <c r="K17" s="750">
        <v>16</v>
      </c>
      <c r="L17" s="748">
        <v>7</v>
      </c>
      <c r="M17" s="793">
        <f t="shared" si="21"/>
        <v>2.2857142857142856</v>
      </c>
      <c r="N17" s="747">
        <v>19</v>
      </c>
      <c r="O17" s="748">
        <v>10</v>
      </c>
      <c r="P17" s="792">
        <f t="shared" si="22"/>
        <v>1.9</v>
      </c>
      <c r="Q17" s="755">
        <f t="shared" si="23"/>
        <v>563</v>
      </c>
      <c r="R17" s="795">
        <v>-4.2517006802721085</v>
      </c>
      <c r="S17" s="796">
        <f t="shared" si="24"/>
        <v>114</v>
      </c>
      <c r="T17" s="795">
        <v>9.6153846153846256</v>
      </c>
      <c r="U17" s="797">
        <f t="shared" si="25"/>
        <v>4.9385964912280702</v>
      </c>
      <c r="V17" s="789"/>
      <c r="W17" s="759"/>
      <c r="X17" s="759"/>
      <c r="Y17" s="790"/>
    </row>
    <row r="18" spans="1:25" s="791" customFormat="1" ht="12" hidden="1" customHeight="1">
      <c r="A18" s="1009">
        <v>9</v>
      </c>
      <c r="B18" s="1202">
        <v>413</v>
      </c>
      <c r="C18" s="748">
        <v>86</v>
      </c>
      <c r="D18" s="792">
        <f t="shared" si="18"/>
        <v>4.8023255813953485</v>
      </c>
      <c r="E18" s="750">
        <v>55</v>
      </c>
      <c r="F18" s="748">
        <v>8</v>
      </c>
      <c r="G18" s="793">
        <f t="shared" si="19"/>
        <v>6.875</v>
      </c>
      <c r="H18" s="794">
        <v>56</v>
      </c>
      <c r="I18" s="748">
        <v>4</v>
      </c>
      <c r="J18" s="792">
        <f t="shared" si="20"/>
        <v>14</v>
      </c>
      <c r="K18" s="750">
        <v>18</v>
      </c>
      <c r="L18" s="748">
        <v>4</v>
      </c>
      <c r="M18" s="793">
        <f t="shared" si="21"/>
        <v>4.5</v>
      </c>
      <c r="N18" s="747">
        <v>18</v>
      </c>
      <c r="O18" s="748">
        <v>10</v>
      </c>
      <c r="P18" s="792">
        <f t="shared" si="22"/>
        <v>1.8</v>
      </c>
      <c r="Q18" s="755">
        <f t="shared" si="23"/>
        <v>560</v>
      </c>
      <c r="R18" s="795">
        <v>-0.3558718861209953</v>
      </c>
      <c r="S18" s="796">
        <f t="shared" si="24"/>
        <v>112</v>
      </c>
      <c r="T18" s="795">
        <v>-0.88495575221239076</v>
      </c>
      <c r="U18" s="797">
        <f t="shared" si="25"/>
        <v>5</v>
      </c>
      <c r="V18" s="789"/>
      <c r="W18" s="759"/>
      <c r="X18" s="759"/>
      <c r="Y18" s="790"/>
    </row>
    <row r="19" spans="1:25" s="791" customFormat="1" ht="12" hidden="1" customHeight="1">
      <c r="A19" s="1008" t="s">
        <v>451</v>
      </c>
      <c r="B19" s="1208">
        <v>456</v>
      </c>
      <c r="C19" s="753">
        <v>87</v>
      </c>
      <c r="D19" s="783">
        <f t="shared" si="18"/>
        <v>5.2413793103448274</v>
      </c>
      <c r="E19" s="752">
        <v>79</v>
      </c>
      <c r="F19" s="753">
        <v>10</v>
      </c>
      <c r="G19" s="784">
        <f t="shared" si="19"/>
        <v>7.9</v>
      </c>
      <c r="H19" s="785">
        <v>55</v>
      </c>
      <c r="I19" s="753">
        <v>9</v>
      </c>
      <c r="J19" s="783">
        <f t="shared" si="20"/>
        <v>6.1111111111111107</v>
      </c>
      <c r="K19" s="752">
        <v>16</v>
      </c>
      <c r="L19" s="753">
        <v>3</v>
      </c>
      <c r="M19" s="784">
        <f t="shared" si="21"/>
        <v>5.333333333333333</v>
      </c>
      <c r="N19" s="782">
        <v>15</v>
      </c>
      <c r="O19" s="753">
        <v>12</v>
      </c>
      <c r="P19" s="783">
        <f t="shared" si="22"/>
        <v>1.25</v>
      </c>
      <c r="Q19" s="348">
        <f t="shared" si="23"/>
        <v>621</v>
      </c>
      <c r="R19" s="786">
        <v>10.4982206405694</v>
      </c>
      <c r="S19" s="787">
        <f t="shared" si="24"/>
        <v>121</v>
      </c>
      <c r="T19" s="786">
        <v>0.83333333333333037</v>
      </c>
      <c r="U19" s="788">
        <f t="shared" si="25"/>
        <v>5.1322314049586772</v>
      </c>
      <c r="V19" s="789"/>
      <c r="W19" s="759"/>
      <c r="X19" s="759"/>
      <c r="Y19" s="790"/>
    </row>
    <row r="20" spans="1:25" s="791" customFormat="1" ht="12" hidden="1" customHeight="1">
      <c r="A20" s="1009">
        <v>11</v>
      </c>
      <c r="B20" s="1202">
        <v>418</v>
      </c>
      <c r="C20" s="748">
        <v>79</v>
      </c>
      <c r="D20" s="792">
        <f t="shared" si="18"/>
        <v>5.2911392405063289</v>
      </c>
      <c r="E20" s="750">
        <v>72</v>
      </c>
      <c r="F20" s="748">
        <v>7</v>
      </c>
      <c r="G20" s="793">
        <f t="shared" si="19"/>
        <v>10.285714285714286</v>
      </c>
      <c r="H20" s="794">
        <v>35</v>
      </c>
      <c r="I20" s="748">
        <v>10</v>
      </c>
      <c r="J20" s="792">
        <f t="shared" si="20"/>
        <v>3.5</v>
      </c>
      <c r="K20" s="750">
        <v>17</v>
      </c>
      <c r="L20" s="748">
        <v>4</v>
      </c>
      <c r="M20" s="793">
        <f t="shared" si="21"/>
        <v>4.25</v>
      </c>
      <c r="N20" s="747">
        <v>31</v>
      </c>
      <c r="O20" s="748">
        <v>15</v>
      </c>
      <c r="P20" s="792">
        <f t="shared" si="22"/>
        <v>2.0666666666666669</v>
      </c>
      <c r="Q20" s="755">
        <f t="shared" si="23"/>
        <v>573</v>
      </c>
      <c r="R20" s="795">
        <v>1.4159292035398341</v>
      </c>
      <c r="S20" s="796">
        <f t="shared" si="24"/>
        <v>115</v>
      </c>
      <c r="T20" s="795">
        <v>6.4814814814814881</v>
      </c>
      <c r="U20" s="797">
        <f t="shared" si="25"/>
        <v>4.982608695652174</v>
      </c>
      <c r="V20" s="789"/>
      <c r="W20" s="759"/>
      <c r="X20" s="759"/>
      <c r="Y20" s="790"/>
    </row>
    <row r="21" spans="1:25" s="791" customFormat="1" ht="12" hidden="1" customHeight="1">
      <c r="A21" s="1009">
        <v>12</v>
      </c>
      <c r="B21" s="1202">
        <v>445</v>
      </c>
      <c r="C21" s="748">
        <v>84</v>
      </c>
      <c r="D21" s="792">
        <f t="shared" si="18"/>
        <v>5.2976190476190474</v>
      </c>
      <c r="E21" s="750">
        <v>93</v>
      </c>
      <c r="F21" s="748">
        <v>10</v>
      </c>
      <c r="G21" s="793">
        <f t="shared" si="19"/>
        <v>9.3000000000000007</v>
      </c>
      <c r="H21" s="794">
        <v>62</v>
      </c>
      <c r="I21" s="748">
        <v>9</v>
      </c>
      <c r="J21" s="792">
        <f t="shared" si="20"/>
        <v>6.8888888888888893</v>
      </c>
      <c r="K21" s="750">
        <v>21</v>
      </c>
      <c r="L21" s="748">
        <v>5</v>
      </c>
      <c r="M21" s="793">
        <f t="shared" si="21"/>
        <v>4.2</v>
      </c>
      <c r="N21" s="747">
        <v>24</v>
      </c>
      <c r="O21" s="748">
        <v>6</v>
      </c>
      <c r="P21" s="792">
        <f t="shared" si="22"/>
        <v>4</v>
      </c>
      <c r="Q21" s="755">
        <f t="shared" si="23"/>
        <v>645</v>
      </c>
      <c r="R21" s="795">
        <v>21.698113207547177</v>
      </c>
      <c r="S21" s="796">
        <f t="shared" si="24"/>
        <v>114</v>
      </c>
      <c r="T21" s="795">
        <v>22.580645161290324</v>
      </c>
      <c r="U21" s="797">
        <f t="shared" si="25"/>
        <v>5.6578947368421053</v>
      </c>
      <c r="V21" s="789"/>
      <c r="W21" s="759"/>
      <c r="X21" s="759"/>
      <c r="Y21" s="790"/>
    </row>
    <row r="22" spans="1:25" s="771" customFormat="1" ht="12" hidden="1" customHeight="1">
      <c r="A22" s="1008" t="s">
        <v>324</v>
      </c>
      <c r="B22" s="1208">
        <v>457</v>
      </c>
      <c r="C22" s="753">
        <v>98</v>
      </c>
      <c r="D22" s="783">
        <f t="shared" si="18"/>
        <v>4.6632653061224492</v>
      </c>
      <c r="E22" s="752">
        <v>82</v>
      </c>
      <c r="F22" s="753">
        <v>7</v>
      </c>
      <c r="G22" s="784">
        <f t="shared" si="19"/>
        <v>11.714285714285714</v>
      </c>
      <c r="H22" s="785">
        <v>51</v>
      </c>
      <c r="I22" s="753">
        <v>8</v>
      </c>
      <c r="J22" s="783">
        <f t="shared" si="20"/>
        <v>6.375</v>
      </c>
      <c r="K22" s="752">
        <v>21</v>
      </c>
      <c r="L22" s="753">
        <v>3</v>
      </c>
      <c r="M22" s="784">
        <f t="shared" si="21"/>
        <v>7</v>
      </c>
      <c r="N22" s="782">
        <v>20</v>
      </c>
      <c r="O22" s="753">
        <v>8</v>
      </c>
      <c r="P22" s="783">
        <f t="shared" si="22"/>
        <v>2.5</v>
      </c>
      <c r="Q22" s="348">
        <f t="shared" si="23"/>
        <v>631</v>
      </c>
      <c r="R22" s="786">
        <f t="shared" ref="R22:R54" si="26">(Q22/Q10-1)*100</f>
        <v>-0.15822784810126667</v>
      </c>
      <c r="S22" s="787">
        <f t="shared" si="24"/>
        <v>124</v>
      </c>
      <c r="T22" s="786">
        <f>(S22/S10-1)*100</f>
        <v>22.772277227722771</v>
      </c>
      <c r="U22" s="788">
        <f t="shared" si="25"/>
        <v>5.088709677419355</v>
      </c>
      <c r="V22" s="798"/>
      <c r="W22" s="759"/>
      <c r="X22" s="759"/>
      <c r="Y22" s="790"/>
    </row>
    <row r="23" spans="1:25" s="771" customFormat="1" ht="12" hidden="1" customHeight="1">
      <c r="A23" s="1009">
        <v>2</v>
      </c>
      <c r="B23" s="1202">
        <v>470</v>
      </c>
      <c r="C23" s="748">
        <v>92</v>
      </c>
      <c r="D23" s="792">
        <f t="shared" si="18"/>
        <v>5.1086956521739131</v>
      </c>
      <c r="E23" s="750">
        <v>79</v>
      </c>
      <c r="F23" s="748">
        <v>5</v>
      </c>
      <c r="G23" s="793">
        <f t="shared" si="19"/>
        <v>15.8</v>
      </c>
      <c r="H23" s="799">
        <v>52</v>
      </c>
      <c r="I23" s="748">
        <v>7</v>
      </c>
      <c r="J23" s="792">
        <f t="shared" si="20"/>
        <v>7.4285714285714288</v>
      </c>
      <c r="K23" s="750">
        <v>20</v>
      </c>
      <c r="L23" s="748">
        <v>4</v>
      </c>
      <c r="M23" s="793">
        <f t="shared" si="21"/>
        <v>5</v>
      </c>
      <c r="N23" s="747">
        <v>23</v>
      </c>
      <c r="O23" s="748">
        <v>10</v>
      </c>
      <c r="P23" s="792">
        <f t="shared" si="22"/>
        <v>2.2999999999999998</v>
      </c>
      <c r="Q23" s="755">
        <f t="shared" si="23"/>
        <v>644</v>
      </c>
      <c r="R23" s="795">
        <f t="shared" si="26"/>
        <v>3.5369774919614239</v>
      </c>
      <c r="S23" s="796">
        <f t="shared" si="24"/>
        <v>118</v>
      </c>
      <c r="T23" s="795">
        <f>(S23/S11-1)*100</f>
        <v>6.3063063063063085</v>
      </c>
      <c r="U23" s="797">
        <f t="shared" si="25"/>
        <v>5.4576271186440675</v>
      </c>
      <c r="V23" s="798"/>
      <c r="W23" s="759"/>
      <c r="X23" s="759"/>
      <c r="Y23" s="790"/>
    </row>
    <row r="24" spans="1:25" s="771" customFormat="1" ht="12" hidden="1" customHeight="1">
      <c r="A24" s="1009">
        <v>3</v>
      </c>
      <c r="B24" s="1209">
        <v>456</v>
      </c>
      <c r="C24" s="801">
        <v>91</v>
      </c>
      <c r="D24" s="802">
        <f t="shared" si="18"/>
        <v>5.0109890109890109</v>
      </c>
      <c r="E24" s="803">
        <v>72</v>
      </c>
      <c r="F24" s="801">
        <v>4</v>
      </c>
      <c r="G24" s="804">
        <f t="shared" si="19"/>
        <v>18</v>
      </c>
      <c r="H24" s="805">
        <v>51</v>
      </c>
      <c r="I24" s="801">
        <v>3</v>
      </c>
      <c r="J24" s="802">
        <f t="shared" si="20"/>
        <v>17</v>
      </c>
      <c r="K24" s="803">
        <v>19</v>
      </c>
      <c r="L24" s="801">
        <v>6</v>
      </c>
      <c r="M24" s="804">
        <f t="shared" si="21"/>
        <v>3.1666666666666665</v>
      </c>
      <c r="N24" s="800">
        <v>18</v>
      </c>
      <c r="O24" s="801">
        <v>12</v>
      </c>
      <c r="P24" s="802">
        <f t="shared" si="22"/>
        <v>1.5</v>
      </c>
      <c r="Q24" s="806">
        <f t="shared" si="23"/>
        <v>616</v>
      </c>
      <c r="R24" s="807">
        <f t="shared" si="26"/>
        <v>-5.0847457627118615</v>
      </c>
      <c r="S24" s="808">
        <f t="shared" si="24"/>
        <v>116</v>
      </c>
      <c r="T24" s="807">
        <f t="shared" ref="T24:T33" si="27">(S24/S12-1)*100</f>
        <v>3.5714285714285809</v>
      </c>
      <c r="U24" s="809">
        <f t="shared" si="25"/>
        <v>5.3103448275862073</v>
      </c>
      <c r="V24" s="798"/>
      <c r="W24" s="759"/>
      <c r="X24" s="759"/>
      <c r="Y24" s="790"/>
    </row>
    <row r="25" spans="1:25" s="771" customFormat="1" ht="12" hidden="1" customHeight="1">
      <c r="A25" s="1008">
        <v>4</v>
      </c>
      <c r="B25" s="813">
        <v>454</v>
      </c>
      <c r="C25" s="811">
        <v>80</v>
      </c>
      <c r="D25" s="812">
        <f>B25/C25</f>
        <v>5.6749999999999998</v>
      </c>
      <c r="E25" s="813">
        <v>79</v>
      </c>
      <c r="F25" s="811">
        <v>4</v>
      </c>
      <c r="G25" s="814">
        <f t="shared" si="19"/>
        <v>19.75</v>
      </c>
      <c r="H25" s="815">
        <v>49</v>
      </c>
      <c r="I25" s="811">
        <v>4</v>
      </c>
      <c r="J25" s="812">
        <f>H25/I25</f>
        <v>12.25</v>
      </c>
      <c r="K25" s="813">
        <v>11</v>
      </c>
      <c r="L25" s="811">
        <v>8</v>
      </c>
      <c r="M25" s="814">
        <f>K25/L25</f>
        <v>1.375</v>
      </c>
      <c r="N25" s="810">
        <v>18</v>
      </c>
      <c r="O25" s="811">
        <v>11</v>
      </c>
      <c r="P25" s="812">
        <f>N25/O25</f>
        <v>1.6363636363636365</v>
      </c>
      <c r="Q25" s="816">
        <f t="shared" si="23"/>
        <v>611</v>
      </c>
      <c r="R25" s="817">
        <f t="shared" si="26"/>
        <v>-3.3227848101265778</v>
      </c>
      <c r="S25" s="818">
        <f t="shared" si="24"/>
        <v>107</v>
      </c>
      <c r="T25" s="817">
        <f t="shared" si="27"/>
        <v>-2.7272727272727226</v>
      </c>
      <c r="U25" s="819">
        <f t="shared" si="25"/>
        <v>5.7102803738317753</v>
      </c>
      <c r="V25" s="798"/>
      <c r="W25" s="759"/>
      <c r="X25" s="759"/>
      <c r="Y25" s="790"/>
    </row>
    <row r="26" spans="1:25" s="771" customFormat="1" ht="12" hidden="1" customHeight="1">
      <c r="A26" s="1009">
        <v>5</v>
      </c>
      <c r="B26" s="1202">
        <v>454</v>
      </c>
      <c r="C26" s="748">
        <v>78</v>
      </c>
      <c r="D26" s="792">
        <f t="shared" si="18"/>
        <v>5.8205128205128203</v>
      </c>
      <c r="E26" s="750">
        <v>84</v>
      </c>
      <c r="F26" s="748">
        <v>4</v>
      </c>
      <c r="G26" s="793">
        <f t="shared" si="19"/>
        <v>21</v>
      </c>
      <c r="H26" s="794">
        <v>74</v>
      </c>
      <c r="I26" s="748">
        <v>5</v>
      </c>
      <c r="J26" s="792">
        <f t="shared" si="20"/>
        <v>14.8</v>
      </c>
      <c r="K26" s="750">
        <v>9</v>
      </c>
      <c r="L26" s="748">
        <v>6</v>
      </c>
      <c r="M26" s="793">
        <f t="shared" ref="M26:M54" si="28">K26/L26</f>
        <v>1.5</v>
      </c>
      <c r="N26" s="747">
        <v>22</v>
      </c>
      <c r="O26" s="748">
        <v>12</v>
      </c>
      <c r="P26" s="792">
        <f t="shared" ref="P26:P54" si="29">N26/O26</f>
        <v>1.8333333333333333</v>
      </c>
      <c r="Q26" s="755">
        <f t="shared" si="23"/>
        <v>643</v>
      </c>
      <c r="R26" s="795">
        <f t="shared" si="26"/>
        <v>-1.228878648233489</v>
      </c>
      <c r="S26" s="796">
        <f t="shared" si="24"/>
        <v>105</v>
      </c>
      <c r="T26" s="795">
        <f t="shared" si="27"/>
        <v>0</v>
      </c>
      <c r="U26" s="797">
        <f t="shared" si="25"/>
        <v>6.1238095238095234</v>
      </c>
      <c r="V26" s="798"/>
      <c r="W26" s="759"/>
      <c r="X26" s="759"/>
      <c r="Y26" s="790"/>
    </row>
    <row r="27" spans="1:25" s="771" customFormat="1" ht="12" hidden="1" customHeight="1">
      <c r="A27" s="1009">
        <v>6</v>
      </c>
      <c r="B27" s="1202">
        <v>458</v>
      </c>
      <c r="C27" s="748">
        <v>83</v>
      </c>
      <c r="D27" s="792">
        <f t="shared" si="18"/>
        <v>5.5180722891566267</v>
      </c>
      <c r="E27" s="750">
        <v>83</v>
      </c>
      <c r="F27" s="748">
        <v>3</v>
      </c>
      <c r="G27" s="793">
        <f t="shared" si="19"/>
        <v>27.666666666666668</v>
      </c>
      <c r="H27" s="794">
        <v>79</v>
      </c>
      <c r="I27" s="748">
        <v>9</v>
      </c>
      <c r="J27" s="792">
        <f t="shared" si="20"/>
        <v>8.7777777777777786</v>
      </c>
      <c r="K27" s="750">
        <v>11</v>
      </c>
      <c r="L27" s="748">
        <v>2</v>
      </c>
      <c r="M27" s="793">
        <f t="shared" si="28"/>
        <v>5.5</v>
      </c>
      <c r="N27" s="747">
        <v>19</v>
      </c>
      <c r="O27" s="748">
        <v>10</v>
      </c>
      <c r="P27" s="792">
        <f t="shared" si="29"/>
        <v>1.9</v>
      </c>
      <c r="Q27" s="755">
        <f t="shared" si="23"/>
        <v>650</v>
      </c>
      <c r="R27" s="795">
        <f t="shared" si="26"/>
        <v>-1.6641452344931973</v>
      </c>
      <c r="S27" s="796">
        <f t="shared" si="24"/>
        <v>107</v>
      </c>
      <c r="T27" s="795">
        <f t="shared" si="27"/>
        <v>0</v>
      </c>
      <c r="U27" s="797">
        <f t="shared" si="25"/>
        <v>6.0747663551401869</v>
      </c>
      <c r="V27" s="798"/>
      <c r="W27" s="759"/>
      <c r="X27" s="759"/>
      <c r="Y27" s="790"/>
    </row>
    <row r="28" spans="1:25" s="771" customFormat="1" ht="12" hidden="1" customHeight="1">
      <c r="A28" s="1008">
        <v>7</v>
      </c>
      <c r="B28" s="1208">
        <v>455</v>
      </c>
      <c r="C28" s="753">
        <v>78</v>
      </c>
      <c r="D28" s="783">
        <f t="shared" si="18"/>
        <v>5.833333333333333</v>
      </c>
      <c r="E28" s="752">
        <v>86</v>
      </c>
      <c r="F28" s="753">
        <v>3</v>
      </c>
      <c r="G28" s="784">
        <f t="shared" si="19"/>
        <v>28.666666666666668</v>
      </c>
      <c r="H28" s="785">
        <v>77</v>
      </c>
      <c r="I28" s="753">
        <v>6</v>
      </c>
      <c r="J28" s="783">
        <f t="shared" si="20"/>
        <v>12.833333333333334</v>
      </c>
      <c r="K28" s="752">
        <v>9</v>
      </c>
      <c r="L28" s="753">
        <v>4</v>
      </c>
      <c r="M28" s="784">
        <f t="shared" si="28"/>
        <v>2.25</v>
      </c>
      <c r="N28" s="782">
        <v>23</v>
      </c>
      <c r="O28" s="753">
        <v>7</v>
      </c>
      <c r="P28" s="783">
        <f t="shared" si="29"/>
        <v>3.2857142857142856</v>
      </c>
      <c r="Q28" s="348">
        <f t="shared" si="23"/>
        <v>650</v>
      </c>
      <c r="R28" s="786">
        <f t="shared" si="26"/>
        <v>8.1530782029950011</v>
      </c>
      <c r="S28" s="787">
        <f t="shared" si="24"/>
        <v>98</v>
      </c>
      <c r="T28" s="786">
        <f t="shared" si="27"/>
        <v>-7.547169811320753</v>
      </c>
      <c r="U28" s="788">
        <f t="shared" si="25"/>
        <v>6.6326530612244898</v>
      </c>
      <c r="V28" s="798"/>
      <c r="W28" s="759"/>
      <c r="X28" s="759"/>
      <c r="Y28" s="790"/>
    </row>
    <row r="29" spans="1:25" s="771" customFormat="1" ht="12" hidden="1" customHeight="1">
      <c r="A29" s="1009">
        <v>8</v>
      </c>
      <c r="B29" s="1202">
        <v>505</v>
      </c>
      <c r="C29" s="748">
        <v>82</v>
      </c>
      <c r="D29" s="792">
        <f>B29/C29</f>
        <v>6.1585365853658534</v>
      </c>
      <c r="E29" s="750">
        <v>94</v>
      </c>
      <c r="F29" s="748">
        <v>2</v>
      </c>
      <c r="G29" s="793">
        <f>E29/F29</f>
        <v>47</v>
      </c>
      <c r="H29" s="794">
        <v>61</v>
      </c>
      <c r="I29" s="748">
        <v>7</v>
      </c>
      <c r="J29" s="792">
        <f t="shared" si="20"/>
        <v>8.7142857142857135</v>
      </c>
      <c r="K29" s="750">
        <v>14</v>
      </c>
      <c r="L29" s="748">
        <v>8</v>
      </c>
      <c r="M29" s="793">
        <f t="shared" si="28"/>
        <v>1.75</v>
      </c>
      <c r="N29" s="747">
        <v>18</v>
      </c>
      <c r="O29" s="748">
        <v>6</v>
      </c>
      <c r="P29" s="792">
        <f t="shared" si="29"/>
        <v>3</v>
      </c>
      <c r="Q29" s="755">
        <f t="shared" si="23"/>
        <v>692</v>
      </c>
      <c r="R29" s="795">
        <f t="shared" si="26"/>
        <v>22.912966252220258</v>
      </c>
      <c r="S29" s="796">
        <f t="shared" si="24"/>
        <v>105</v>
      </c>
      <c r="T29" s="795">
        <f t="shared" si="27"/>
        <v>-7.8947368421052655</v>
      </c>
      <c r="U29" s="797">
        <f t="shared" si="25"/>
        <v>6.5904761904761902</v>
      </c>
      <c r="V29" s="798"/>
      <c r="W29" s="759"/>
      <c r="X29" s="759"/>
      <c r="Y29" s="790"/>
    </row>
    <row r="30" spans="1:25" s="771" customFormat="1" ht="12" hidden="1" customHeight="1">
      <c r="A30" s="1009">
        <v>9</v>
      </c>
      <c r="B30" s="1202">
        <v>570</v>
      </c>
      <c r="C30" s="748">
        <v>80</v>
      </c>
      <c r="D30" s="792">
        <f t="shared" si="18"/>
        <v>7.125</v>
      </c>
      <c r="E30" s="750">
        <v>91</v>
      </c>
      <c r="F30" s="748">
        <v>4</v>
      </c>
      <c r="G30" s="793">
        <f t="shared" si="19"/>
        <v>22.75</v>
      </c>
      <c r="H30" s="794">
        <v>57</v>
      </c>
      <c r="I30" s="748">
        <v>4</v>
      </c>
      <c r="J30" s="792">
        <f t="shared" si="20"/>
        <v>14.25</v>
      </c>
      <c r="K30" s="750">
        <v>12</v>
      </c>
      <c r="L30" s="748">
        <v>10</v>
      </c>
      <c r="M30" s="793">
        <f t="shared" si="28"/>
        <v>1.2</v>
      </c>
      <c r="N30" s="747">
        <v>29</v>
      </c>
      <c r="O30" s="748">
        <v>8</v>
      </c>
      <c r="P30" s="792">
        <f t="shared" si="29"/>
        <v>3.625</v>
      </c>
      <c r="Q30" s="755">
        <f t="shared" si="23"/>
        <v>759</v>
      </c>
      <c r="R30" s="795">
        <f t="shared" si="26"/>
        <v>35.535714285714292</v>
      </c>
      <c r="S30" s="796">
        <f t="shared" si="24"/>
        <v>106</v>
      </c>
      <c r="T30" s="795">
        <f t="shared" si="27"/>
        <v>-5.3571428571428603</v>
      </c>
      <c r="U30" s="797">
        <f t="shared" si="25"/>
        <v>7.1603773584905657</v>
      </c>
      <c r="V30" s="798"/>
      <c r="W30" s="759"/>
      <c r="X30" s="759"/>
      <c r="Y30" s="790"/>
    </row>
    <row r="31" spans="1:25" s="771" customFormat="1" ht="21" customHeight="1">
      <c r="A31" s="1008">
        <v>10</v>
      </c>
      <c r="B31" s="1208">
        <v>552</v>
      </c>
      <c r="C31" s="753">
        <v>79</v>
      </c>
      <c r="D31" s="783">
        <f t="shared" si="18"/>
        <v>6.9873417721518987</v>
      </c>
      <c r="E31" s="752">
        <v>95</v>
      </c>
      <c r="F31" s="753">
        <v>2</v>
      </c>
      <c r="G31" s="784">
        <f t="shared" si="19"/>
        <v>47.5</v>
      </c>
      <c r="H31" s="785">
        <v>58</v>
      </c>
      <c r="I31" s="753">
        <v>2</v>
      </c>
      <c r="J31" s="783">
        <f t="shared" si="20"/>
        <v>29</v>
      </c>
      <c r="K31" s="752">
        <v>12</v>
      </c>
      <c r="L31" s="753">
        <v>8</v>
      </c>
      <c r="M31" s="784">
        <f>K31/L31</f>
        <v>1.5</v>
      </c>
      <c r="N31" s="782">
        <v>32</v>
      </c>
      <c r="O31" s="753">
        <v>12</v>
      </c>
      <c r="P31" s="783">
        <f t="shared" si="29"/>
        <v>2.6666666666666665</v>
      </c>
      <c r="Q31" s="348">
        <f t="shared" si="23"/>
        <v>749</v>
      </c>
      <c r="R31" s="786">
        <f t="shared" si="26"/>
        <v>20.61191626409018</v>
      </c>
      <c r="S31" s="787">
        <f t="shared" si="24"/>
        <v>103</v>
      </c>
      <c r="T31" s="786">
        <f t="shared" si="27"/>
        <v>-14.876033057851235</v>
      </c>
      <c r="U31" s="788">
        <f t="shared" si="25"/>
        <v>7.2718446601941746</v>
      </c>
      <c r="V31" s="798"/>
      <c r="W31" s="759"/>
      <c r="X31" s="759"/>
      <c r="Y31" s="790"/>
    </row>
    <row r="32" spans="1:25" s="771" customFormat="1" ht="21" customHeight="1">
      <c r="A32" s="1009">
        <v>11</v>
      </c>
      <c r="B32" s="1202">
        <v>563</v>
      </c>
      <c r="C32" s="748">
        <v>68</v>
      </c>
      <c r="D32" s="792">
        <f t="shared" si="18"/>
        <v>8.2794117647058822</v>
      </c>
      <c r="E32" s="750">
        <v>106</v>
      </c>
      <c r="F32" s="748">
        <v>0</v>
      </c>
      <c r="G32" s="820" t="s">
        <v>300</v>
      </c>
      <c r="H32" s="794">
        <v>58</v>
      </c>
      <c r="I32" s="748">
        <v>7</v>
      </c>
      <c r="J32" s="792">
        <f t="shared" si="20"/>
        <v>8.2857142857142865</v>
      </c>
      <c r="K32" s="750">
        <v>12</v>
      </c>
      <c r="L32" s="748">
        <v>7</v>
      </c>
      <c r="M32" s="793">
        <f t="shared" si="28"/>
        <v>1.7142857142857142</v>
      </c>
      <c r="N32" s="747">
        <v>32</v>
      </c>
      <c r="O32" s="748">
        <v>16</v>
      </c>
      <c r="P32" s="792">
        <f t="shared" si="29"/>
        <v>2</v>
      </c>
      <c r="Q32" s="755">
        <f t="shared" si="23"/>
        <v>771</v>
      </c>
      <c r="R32" s="795">
        <f t="shared" si="26"/>
        <v>34.554973821989535</v>
      </c>
      <c r="S32" s="796">
        <f t="shared" si="24"/>
        <v>98</v>
      </c>
      <c r="T32" s="795">
        <f t="shared" si="27"/>
        <v>-14.782608695652177</v>
      </c>
      <c r="U32" s="797">
        <f t="shared" si="25"/>
        <v>7.8673469387755102</v>
      </c>
      <c r="V32" s="821"/>
      <c r="W32" s="759"/>
      <c r="X32" s="759"/>
      <c r="Y32" s="790"/>
    </row>
    <row r="33" spans="1:25" s="771" customFormat="1" ht="21" customHeight="1">
      <c r="A33" s="1009">
        <v>12</v>
      </c>
      <c r="B33" s="1210">
        <v>549</v>
      </c>
      <c r="C33" s="823">
        <v>70</v>
      </c>
      <c r="D33" s="824">
        <f t="shared" si="18"/>
        <v>7.8428571428571425</v>
      </c>
      <c r="E33" s="825">
        <v>98</v>
      </c>
      <c r="F33" s="823">
        <v>2</v>
      </c>
      <c r="G33" s="826">
        <f t="shared" si="19"/>
        <v>49</v>
      </c>
      <c r="H33" s="827">
        <v>69</v>
      </c>
      <c r="I33" s="823">
        <v>8</v>
      </c>
      <c r="J33" s="824">
        <f t="shared" si="20"/>
        <v>8.625</v>
      </c>
      <c r="K33" s="825">
        <v>11</v>
      </c>
      <c r="L33" s="823">
        <v>6</v>
      </c>
      <c r="M33" s="826">
        <f t="shared" si="28"/>
        <v>1.8333333333333333</v>
      </c>
      <c r="N33" s="822">
        <v>30</v>
      </c>
      <c r="O33" s="823">
        <v>11</v>
      </c>
      <c r="P33" s="824">
        <f t="shared" si="29"/>
        <v>2.7272727272727271</v>
      </c>
      <c r="Q33" s="755">
        <f t="shared" si="23"/>
        <v>757</v>
      </c>
      <c r="R33" s="795">
        <f t="shared" si="26"/>
        <v>17.364341085271317</v>
      </c>
      <c r="S33" s="828">
        <f t="shared" si="24"/>
        <v>97</v>
      </c>
      <c r="T33" s="829">
        <f t="shared" si="27"/>
        <v>-14.912280701754387</v>
      </c>
      <c r="U33" s="830">
        <f t="shared" si="25"/>
        <v>7.804123711340206</v>
      </c>
      <c r="V33" s="798"/>
      <c r="W33" s="759"/>
      <c r="X33" s="759"/>
      <c r="Y33" s="790"/>
    </row>
    <row r="34" spans="1:25" s="771" customFormat="1" ht="21" customHeight="1">
      <c r="A34" s="1008" t="s">
        <v>445</v>
      </c>
      <c r="B34" s="1208">
        <v>473</v>
      </c>
      <c r="C34" s="753">
        <v>76</v>
      </c>
      <c r="D34" s="783">
        <f t="shared" si="18"/>
        <v>6.2236842105263159</v>
      </c>
      <c r="E34" s="752">
        <v>110</v>
      </c>
      <c r="F34" s="753">
        <v>2</v>
      </c>
      <c r="G34" s="784">
        <f t="shared" si="19"/>
        <v>55</v>
      </c>
      <c r="H34" s="785">
        <v>71</v>
      </c>
      <c r="I34" s="753">
        <v>6</v>
      </c>
      <c r="J34" s="783">
        <f t="shared" si="20"/>
        <v>11.833333333333334</v>
      </c>
      <c r="K34" s="752">
        <v>11</v>
      </c>
      <c r="L34" s="753">
        <v>5</v>
      </c>
      <c r="M34" s="784">
        <f>K34/L34</f>
        <v>2.2000000000000002</v>
      </c>
      <c r="N34" s="782">
        <v>26</v>
      </c>
      <c r="O34" s="753">
        <v>10</v>
      </c>
      <c r="P34" s="783">
        <f t="shared" si="29"/>
        <v>2.6</v>
      </c>
      <c r="Q34" s="348">
        <f t="shared" si="23"/>
        <v>691</v>
      </c>
      <c r="R34" s="786">
        <f t="shared" si="26"/>
        <v>9.5087163232963512</v>
      </c>
      <c r="S34" s="787">
        <f t="shared" si="24"/>
        <v>99</v>
      </c>
      <c r="T34" s="786">
        <f t="shared" ref="T34:T54" si="30">(S34/S22-1)*100</f>
        <v>-20.161290322580648</v>
      </c>
      <c r="U34" s="788">
        <f t="shared" ref="U34:U54" si="31">Q34/S34</f>
        <v>6.9797979797979801</v>
      </c>
      <c r="V34" s="798"/>
      <c r="W34" s="759"/>
      <c r="X34" s="759"/>
      <c r="Y34" s="790"/>
    </row>
    <row r="35" spans="1:25" s="771" customFormat="1" ht="21" customHeight="1">
      <c r="A35" s="1009">
        <v>2</v>
      </c>
      <c r="B35" s="1202">
        <v>494</v>
      </c>
      <c r="C35" s="748">
        <v>75</v>
      </c>
      <c r="D35" s="792">
        <f t="shared" si="18"/>
        <v>6.5866666666666669</v>
      </c>
      <c r="E35" s="750">
        <v>110</v>
      </c>
      <c r="F35" s="748">
        <v>2</v>
      </c>
      <c r="G35" s="1839">
        <f t="shared" si="19"/>
        <v>55</v>
      </c>
      <c r="H35" s="794">
        <v>73</v>
      </c>
      <c r="I35" s="748">
        <v>6</v>
      </c>
      <c r="J35" s="792">
        <f t="shared" si="20"/>
        <v>12.166666666666666</v>
      </c>
      <c r="K35" s="750">
        <v>16</v>
      </c>
      <c r="L35" s="748">
        <v>7</v>
      </c>
      <c r="M35" s="793">
        <f t="shared" si="28"/>
        <v>2.2857142857142856</v>
      </c>
      <c r="N35" s="747">
        <v>31</v>
      </c>
      <c r="O35" s="748">
        <v>10</v>
      </c>
      <c r="P35" s="792">
        <f t="shared" si="29"/>
        <v>3.1</v>
      </c>
      <c r="Q35" s="755">
        <f t="shared" si="23"/>
        <v>724</v>
      </c>
      <c r="R35" s="795">
        <f t="shared" si="26"/>
        <v>12.422360248447205</v>
      </c>
      <c r="S35" s="796">
        <f t="shared" si="24"/>
        <v>100</v>
      </c>
      <c r="T35" s="795">
        <f t="shared" si="30"/>
        <v>-15.254237288135597</v>
      </c>
      <c r="U35" s="797">
        <f t="shared" si="31"/>
        <v>7.24</v>
      </c>
      <c r="V35" s="821"/>
      <c r="W35" s="759"/>
      <c r="X35" s="759"/>
      <c r="Y35" s="790"/>
    </row>
    <row r="36" spans="1:25" s="771" customFormat="1" ht="21" customHeight="1">
      <c r="A36" s="1009">
        <v>3</v>
      </c>
      <c r="B36" s="1202">
        <v>475</v>
      </c>
      <c r="C36" s="748">
        <v>76</v>
      </c>
      <c r="D36" s="792">
        <f t="shared" si="18"/>
        <v>6.25</v>
      </c>
      <c r="E36" s="750">
        <v>105</v>
      </c>
      <c r="F36" s="748">
        <v>3</v>
      </c>
      <c r="G36" s="793">
        <f t="shared" si="19"/>
        <v>35</v>
      </c>
      <c r="H36" s="794">
        <v>68</v>
      </c>
      <c r="I36" s="748">
        <v>8</v>
      </c>
      <c r="J36" s="792">
        <f t="shared" si="20"/>
        <v>8.5</v>
      </c>
      <c r="K36" s="750">
        <v>21</v>
      </c>
      <c r="L36" s="748">
        <v>8</v>
      </c>
      <c r="M36" s="793">
        <f t="shared" si="28"/>
        <v>2.625</v>
      </c>
      <c r="N36" s="747">
        <v>30</v>
      </c>
      <c r="O36" s="748">
        <v>5</v>
      </c>
      <c r="P36" s="824">
        <f t="shared" si="29"/>
        <v>6</v>
      </c>
      <c r="Q36" s="755">
        <f t="shared" si="23"/>
        <v>699</v>
      </c>
      <c r="R36" s="795">
        <f t="shared" si="26"/>
        <v>13.474025974025983</v>
      </c>
      <c r="S36" s="796">
        <f t="shared" si="24"/>
        <v>100</v>
      </c>
      <c r="T36" s="795">
        <f t="shared" si="30"/>
        <v>-13.793103448275868</v>
      </c>
      <c r="U36" s="797">
        <f t="shared" si="31"/>
        <v>6.99</v>
      </c>
      <c r="V36" s="798"/>
      <c r="W36" s="759"/>
      <c r="X36" s="759"/>
      <c r="Y36" s="790"/>
    </row>
    <row r="37" spans="1:25" s="771" customFormat="1" ht="21" customHeight="1">
      <c r="A37" s="1008">
        <v>4</v>
      </c>
      <c r="B37" s="1208">
        <v>574</v>
      </c>
      <c r="C37" s="753">
        <v>87</v>
      </c>
      <c r="D37" s="783">
        <f t="shared" si="18"/>
        <v>6.5977011494252871</v>
      </c>
      <c r="E37" s="752">
        <v>63</v>
      </c>
      <c r="F37" s="753">
        <v>2</v>
      </c>
      <c r="G37" s="784">
        <f t="shared" si="19"/>
        <v>31.5</v>
      </c>
      <c r="H37" s="785">
        <v>49</v>
      </c>
      <c r="I37" s="753">
        <v>2</v>
      </c>
      <c r="J37" s="783">
        <f t="shared" si="20"/>
        <v>24.5</v>
      </c>
      <c r="K37" s="752">
        <v>14</v>
      </c>
      <c r="L37" s="753">
        <v>10</v>
      </c>
      <c r="M37" s="784">
        <f>K37/L37</f>
        <v>1.4</v>
      </c>
      <c r="N37" s="782">
        <v>19</v>
      </c>
      <c r="O37" s="753">
        <v>13</v>
      </c>
      <c r="P37" s="783">
        <f t="shared" si="29"/>
        <v>1.4615384615384615</v>
      </c>
      <c r="Q37" s="348">
        <f t="shared" si="23"/>
        <v>719</v>
      </c>
      <c r="R37" s="786">
        <f t="shared" si="26"/>
        <v>17.675941080196388</v>
      </c>
      <c r="S37" s="787">
        <f t="shared" si="24"/>
        <v>114</v>
      </c>
      <c r="T37" s="786">
        <f t="shared" si="30"/>
        <v>6.5420560747663448</v>
      </c>
      <c r="U37" s="788">
        <f t="shared" si="31"/>
        <v>6.307017543859649</v>
      </c>
      <c r="V37" s="798"/>
      <c r="W37" s="759"/>
      <c r="X37" s="759"/>
      <c r="Y37" s="790"/>
    </row>
    <row r="38" spans="1:25" s="771" customFormat="1" ht="21" customHeight="1">
      <c r="A38" s="1009">
        <v>5</v>
      </c>
      <c r="B38" s="1202">
        <v>514</v>
      </c>
      <c r="C38" s="748">
        <v>68</v>
      </c>
      <c r="D38" s="792">
        <f t="shared" si="18"/>
        <v>7.5588235294117645</v>
      </c>
      <c r="E38" s="750">
        <v>83</v>
      </c>
      <c r="F38" s="748">
        <v>3</v>
      </c>
      <c r="G38" s="1839">
        <f t="shared" si="19"/>
        <v>27.666666666666668</v>
      </c>
      <c r="H38" s="794">
        <v>69</v>
      </c>
      <c r="I38" s="748">
        <v>3</v>
      </c>
      <c r="J38" s="792">
        <f t="shared" si="20"/>
        <v>23</v>
      </c>
      <c r="K38" s="750">
        <v>27</v>
      </c>
      <c r="L38" s="748">
        <v>10</v>
      </c>
      <c r="M38" s="793">
        <f t="shared" si="28"/>
        <v>2.7</v>
      </c>
      <c r="N38" s="747">
        <v>22</v>
      </c>
      <c r="O38" s="748">
        <v>15</v>
      </c>
      <c r="P38" s="792">
        <f t="shared" si="29"/>
        <v>1.4666666666666666</v>
      </c>
      <c r="Q38" s="755">
        <f t="shared" si="23"/>
        <v>715</v>
      </c>
      <c r="R38" s="795">
        <f t="shared" si="26"/>
        <v>11.197511664074655</v>
      </c>
      <c r="S38" s="796">
        <f t="shared" si="24"/>
        <v>99</v>
      </c>
      <c r="T38" s="795">
        <f t="shared" si="30"/>
        <v>-5.7142857142857162</v>
      </c>
      <c r="U38" s="797">
        <f t="shared" si="31"/>
        <v>7.2222222222222223</v>
      </c>
      <c r="V38" s="821"/>
      <c r="W38" s="759"/>
      <c r="X38" s="759"/>
      <c r="Y38" s="790"/>
    </row>
    <row r="39" spans="1:25" s="771" customFormat="1" ht="21" customHeight="1">
      <c r="A39" s="1009">
        <v>6</v>
      </c>
      <c r="B39" s="1202">
        <v>450</v>
      </c>
      <c r="C39" s="748">
        <v>67</v>
      </c>
      <c r="D39" s="792">
        <f t="shared" si="18"/>
        <v>6.7164179104477615</v>
      </c>
      <c r="E39" s="750">
        <v>78</v>
      </c>
      <c r="F39" s="748">
        <v>3</v>
      </c>
      <c r="G39" s="793">
        <f t="shared" si="19"/>
        <v>26</v>
      </c>
      <c r="H39" s="794">
        <v>74</v>
      </c>
      <c r="I39" s="748">
        <v>3</v>
      </c>
      <c r="J39" s="792">
        <f t="shared" si="20"/>
        <v>24.666666666666668</v>
      </c>
      <c r="K39" s="750">
        <v>36</v>
      </c>
      <c r="L39" s="748">
        <v>7</v>
      </c>
      <c r="M39" s="793">
        <f t="shared" si="28"/>
        <v>5.1428571428571432</v>
      </c>
      <c r="N39" s="747">
        <v>24</v>
      </c>
      <c r="O39" s="748">
        <v>10</v>
      </c>
      <c r="P39" s="792">
        <f t="shared" si="29"/>
        <v>2.4</v>
      </c>
      <c r="Q39" s="755">
        <f t="shared" si="23"/>
        <v>662</v>
      </c>
      <c r="R39" s="795">
        <f t="shared" si="26"/>
        <v>1.8461538461538529</v>
      </c>
      <c r="S39" s="796">
        <f t="shared" si="24"/>
        <v>90</v>
      </c>
      <c r="T39" s="795">
        <f t="shared" si="30"/>
        <v>-15.887850467289722</v>
      </c>
      <c r="U39" s="797">
        <f t="shared" si="31"/>
        <v>7.3555555555555552</v>
      </c>
      <c r="V39" s="798"/>
      <c r="W39" s="759"/>
      <c r="X39" s="759"/>
      <c r="Y39" s="790"/>
    </row>
    <row r="40" spans="1:25" s="771" customFormat="1" ht="21" customHeight="1">
      <c r="A40" s="1008">
        <v>7</v>
      </c>
      <c r="B40" s="1208">
        <v>509</v>
      </c>
      <c r="C40" s="753">
        <v>72</v>
      </c>
      <c r="D40" s="783">
        <f t="shared" si="18"/>
        <v>7.0694444444444446</v>
      </c>
      <c r="E40" s="752">
        <v>86</v>
      </c>
      <c r="F40" s="753">
        <v>2</v>
      </c>
      <c r="G40" s="784">
        <f t="shared" si="19"/>
        <v>43</v>
      </c>
      <c r="H40" s="785">
        <v>72</v>
      </c>
      <c r="I40" s="753">
        <v>3</v>
      </c>
      <c r="J40" s="783">
        <f t="shared" si="20"/>
        <v>24</v>
      </c>
      <c r="K40" s="752">
        <v>33</v>
      </c>
      <c r="L40" s="753">
        <v>7</v>
      </c>
      <c r="M40" s="784">
        <f>K40/L40</f>
        <v>4.7142857142857144</v>
      </c>
      <c r="N40" s="782">
        <v>25</v>
      </c>
      <c r="O40" s="753">
        <v>7</v>
      </c>
      <c r="P40" s="783">
        <f t="shared" si="29"/>
        <v>3.5714285714285716</v>
      </c>
      <c r="Q40" s="348">
        <f t="shared" si="23"/>
        <v>725</v>
      </c>
      <c r="R40" s="786">
        <f t="shared" si="26"/>
        <v>11.538461538461542</v>
      </c>
      <c r="S40" s="787">
        <f t="shared" si="24"/>
        <v>91</v>
      </c>
      <c r="T40" s="786">
        <f t="shared" si="30"/>
        <v>-7.1428571428571397</v>
      </c>
      <c r="U40" s="788">
        <f t="shared" si="31"/>
        <v>7.9670329670329672</v>
      </c>
      <c r="V40" s="798"/>
      <c r="W40" s="759"/>
      <c r="X40" s="759"/>
      <c r="Y40" s="790"/>
    </row>
    <row r="41" spans="1:25" s="771" customFormat="1" ht="21" customHeight="1">
      <c r="A41" s="1009">
        <v>8</v>
      </c>
      <c r="B41" s="1202">
        <v>527</v>
      </c>
      <c r="C41" s="748">
        <v>65</v>
      </c>
      <c r="D41" s="792">
        <f t="shared" si="18"/>
        <v>8.1076923076923073</v>
      </c>
      <c r="E41" s="750">
        <v>73</v>
      </c>
      <c r="F41" s="748">
        <v>0</v>
      </c>
      <c r="G41" s="1839" t="e">
        <f t="shared" si="19"/>
        <v>#DIV/0!</v>
      </c>
      <c r="H41" s="794">
        <v>70</v>
      </c>
      <c r="I41" s="748">
        <v>2</v>
      </c>
      <c r="J41" s="792">
        <f t="shared" si="20"/>
        <v>35</v>
      </c>
      <c r="K41" s="750">
        <v>16</v>
      </c>
      <c r="L41" s="748">
        <v>5</v>
      </c>
      <c r="M41" s="793">
        <f t="shared" si="28"/>
        <v>3.2</v>
      </c>
      <c r="N41" s="747">
        <v>27</v>
      </c>
      <c r="O41" s="748">
        <v>5</v>
      </c>
      <c r="P41" s="792">
        <f t="shared" si="29"/>
        <v>5.4</v>
      </c>
      <c r="Q41" s="755">
        <f t="shared" si="23"/>
        <v>713</v>
      </c>
      <c r="R41" s="795">
        <f t="shared" si="26"/>
        <v>3.0346820809248554</v>
      </c>
      <c r="S41" s="796">
        <f t="shared" si="24"/>
        <v>77</v>
      </c>
      <c r="T41" s="795">
        <f t="shared" si="30"/>
        <v>-26.666666666666671</v>
      </c>
      <c r="U41" s="797">
        <f t="shared" si="31"/>
        <v>9.2597402597402603</v>
      </c>
      <c r="V41" s="821"/>
      <c r="W41" s="759"/>
      <c r="X41" s="759"/>
      <c r="Y41" s="790"/>
    </row>
    <row r="42" spans="1:25" s="771" customFormat="1" ht="21" customHeight="1">
      <c r="A42" s="1009">
        <v>9</v>
      </c>
      <c r="B42" s="1202">
        <v>530</v>
      </c>
      <c r="C42" s="748">
        <v>65</v>
      </c>
      <c r="D42" s="792">
        <f t="shared" si="18"/>
        <v>8.1538461538461533</v>
      </c>
      <c r="E42" s="750">
        <v>64</v>
      </c>
      <c r="F42" s="748">
        <v>1</v>
      </c>
      <c r="G42" s="793">
        <f t="shared" si="19"/>
        <v>64</v>
      </c>
      <c r="H42" s="794">
        <v>73</v>
      </c>
      <c r="I42" s="748">
        <v>2</v>
      </c>
      <c r="J42" s="792">
        <f t="shared" si="20"/>
        <v>36.5</v>
      </c>
      <c r="K42" s="750">
        <v>27</v>
      </c>
      <c r="L42" s="748">
        <v>1</v>
      </c>
      <c r="M42" s="793">
        <f t="shared" si="28"/>
        <v>27</v>
      </c>
      <c r="N42" s="747">
        <v>24</v>
      </c>
      <c r="O42" s="748">
        <v>11</v>
      </c>
      <c r="P42" s="792">
        <f t="shared" si="29"/>
        <v>2.1818181818181817</v>
      </c>
      <c r="Q42" s="755">
        <f t="shared" si="23"/>
        <v>718</v>
      </c>
      <c r="R42" s="795">
        <f t="shared" si="26"/>
        <v>-5.4018445322793092</v>
      </c>
      <c r="S42" s="796">
        <f t="shared" si="24"/>
        <v>80</v>
      </c>
      <c r="T42" s="795">
        <f t="shared" si="30"/>
        <v>-24.528301886792448</v>
      </c>
      <c r="U42" s="797">
        <f t="shared" si="31"/>
        <v>8.9749999999999996</v>
      </c>
      <c r="V42" s="798"/>
      <c r="W42" s="759"/>
      <c r="X42" s="759"/>
      <c r="Y42" s="790"/>
    </row>
    <row r="43" spans="1:25" s="771" customFormat="1" ht="21" customHeight="1">
      <c r="A43" s="1008">
        <v>10</v>
      </c>
      <c r="B43" s="1208">
        <v>543</v>
      </c>
      <c r="C43" s="753">
        <v>75</v>
      </c>
      <c r="D43" s="783">
        <f t="shared" si="18"/>
        <v>7.24</v>
      </c>
      <c r="E43" s="752">
        <v>88</v>
      </c>
      <c r="F43" s="753">
        <v>3</v>
      </c>
      <c r="G43" s="784">
        <f t="shared" si="19"/>
        <v>29.333333333333332</v>
      </c>
      <c r="H43" s="785">
        <v>74</v>
      </c>
      <c r="I43" s="753">
        <v>2</v>
      </c>
      <c r="J43" s="783">
        <f t="shared" si="20"/>
        <v>37</v>
      </c>
      <c r="K43" s="752">
        <v>35</v>
      </c>
      <c r="L43" s="753">
        <v>2</v>
      </c>
      <c r="M43" s="784">
        <f>K43/L43</f>
        <v>17.5</v>
      </c>
      <c r="N43" s="782">
        <v>26</v>
      </c>
      <c r="O43" s="753">
        <v>16</v>
      </c>
      <c r="P43" s="783">
        <f t="shared" si="29"/>
        <v>1.625</v>
      </c>
      <c r="Q43" s="348">
        <f t="shared" si="23"/>
        <v>766</v>
      </c>
      <c r="R43" s="786">
        <f t="shared" si="26"/>
        <v>2.2696929238985364</v>
      </c>
      <c r="S43" s="787">
        <f t="shared" si="24"/>
        <v>98</v>
      </c>
      <c r="T43" s="786">
        <f t="shared" si="30"/>
        <v>-4.8543689320388328</v>
      </c>
      <c r="U43" s="788">
        <f t="shared" si="31"/>
        <v>7.8163265306122449</v>
      </c>
      <c r="V43" s="798"/>
      <c r="W43" s="759"/>
      <c r="X43" s="759"/>
      <c r="Y43" s="790"/>
    </row>
    <row r="44" spans="1:25" s="771" customFormat="1" ht="21" customHeight="1">
      <c r="A44" s="1009">
        <v>11</v>
      </c>
      <c r="B44" s="1202">
        <v>465</v>
      </c>
      <c r="C44" s="748">
        <v>81</v>
      </c>
      <c r="D44" s="792">
        <f t="shared" si="18"/>
        <v>5.7407407407407405</v>
      </c>
      <c r="E44" s="750">
        <v>69</v>
      </c>
      <c r="F44" s="748">
        <v>4</v>
      </c>
      <c r="G44" s="1839">
        <f t="shared" si="19"/>
        <v>17.25</v>
      </c>
      <c r="H44" s="794">
        <v>74</v>
      </c>
      <c r="I44" s="748">
        <v>2</v>
      </c>
      <c r="J44" s="792">
        <f t="shared" si="20"/>
        <v>37</v>
      </c>
      <c r="K44" s="750">
        <v>30</v>
      </c>
      <c r="L44" s="748">
        <v>2</v>
      </c>
      <c r="M44" s="793">
        <f t="shared" si="28"/>
        <v>15</v>
      </c>
      <c r="N44" s="747">
        <v>25</v>
      </c>
      <c r="O44" s="748">
        <v>14</v>
      </c>
      <c r="P44" s="792">
        <f t="shared" si="29"/>
        <v>1.7857142857142858</v>
      </c>
      <c r="Q44" s="755">
        <f t="shared" si="23"/>
        <v>663</v>
      </c>
      <c r="R44" s="795">
        <f t="shared" si="26"/>
        <v>-14.00778210116731</v>
      </c>
      <c r="S44" s="796">
        <f t="shared" si="24"/>
        <v>103</v>
      </c>
      <c r="T44" s="795">
        <f t="shared" si="30"/>
        <v>5.1020408163265252</v>
      </c>
      <c r="U44" s="797">
        <f t="shared" si="31"/>
        <v>6.4368932038834954</v>
      </c>
      <c r="V44" s="821"/>
      <c r="W44" s="759"/>
      <c r="X44" s="759"/>
      <c r="Y44" s="790"/>
    </row>
    <row r="45" spans="1:25" s="771" customFormat="1" ht="21" customHeight="1">
      <c r="A45" s="1009">
        <v>12</v>
      </c>
      <c r="B45" s="1202">
        <v>520</v>
      </c>
      <c r="C45" s="748">
        <v>78</v>
      </c>
      <c r="D45" s="792">
        <f t="shared" si="18"/>
        <v>6.666666666666667</v>
      </c>
      <c r="E45" s="750">
        <v>76</v>
      </c>
      <c r="F45" s="748">
        <v>4</v>
      </c>
      <c r="G45" s="793">
        <f t="shared" si="19"/>
        <v>19</v>
      </c>
      <c r="H45" s="794">
        <v>73</v>
      </c>
      <c r="I45" s="748">
        <v>2</v>
      </c>
      <c r="J45" s="792">
        <f t="shared" si="20"/>
        <v>36.5</v>
      </c>
      <c r="K45" s="750">
        <v>26</v>
      </c>
      <c r="L45" s="748">
        <v>3</v>
      </c>
      <c r="M45" s="793">
        <f t="shared" si="28"/>
        <v>8.6666666666666661</v>
      </c>
      <c r="N45" s="747">
        <v>20</v>
      </c>
      <c r="O45" s="748">
        <v>10</v>
      </c>
      <c r="P45" s="792">
        <f t="shared" si="29"/>
        <v>2</v>
      </c>
      <c r="Q45" s="755">
        <f t="shared" si="23"/>
        <v>715</v>
      </c>
      <c r="R45" s="795">
        <f t="shared" si="26"/>
        <v>-5.5482166446499388</v>
      </c>
      <c r="S45" s="796">
        <f t="shared" si="24"/>
        <v>97</v>
      </c>
      <c r="T45" s="795">
        <f t="shared" si="30"/>
        <v>0</v>
      </c>
      <c r="U45" s="797">
        <f t="shared" si="31"/>
        <v>7.3711340206185563</v>
      </c>
      <c r="V45" s="798"/>
      <c r="W45" s="759"/>
      <c r="X45" s="759"/>
      <c r="Y45" s="790"/>
    </row>
    <row r="46" spans="1:25" s="771" customFormat="1" ht="21" customHeight="1">
      <c r="A46" s="1008" t="s">
        <v>457</v>
      </c>
      <c r="B46" s="1208">
        <v>578</v>
      </c>
      <c r="C46" s="753">
        <v>81</v>
      </c>
      <c r="D46" s="783">
        <f t="shared" si="18"/>
        <v>7.1358024691358022</v>
      </c>
      <c r="E46" s="752">
        <v>92</v>
      </c>
      <c r="F46" s="753">
        <v>2</v>
      </c>
      <c r="G46" s="784">
        <f t="shared" si="19"/>
        <v>46</v>
      </c>
      <c r="H46" s="785">
        <v>72</v>
      </c>
      <c r="I46" s="753">
        <v>1</v>
      </c>
      <c r="J46" s="783">
        <f t="shared" si="20"/>
        <v>72</v>
      </c>
      <c r="K46" s="752">
        <v>32</v>
      </c>
      <c r="L46" s="753">
        <v>3</v>
      </c>
      <c r="M46" s="784">
        <f>K46/L46</f>
        <v>10.666666666666666</v>
      </c>
      <c r="N46" s="782">
        <v>23</v>
      </c>
      <c r="O46" s="753">
        <v>9</v>
      </c>
      <c r="P46" s="783">
        <f t="shared" si="29"/>
        <v>2.5555555555555554</v>
      </c>
      <c r="Q46" s="348">
        <f t="shared" si="23"/>
        <v>797</v>
      </c>
      <c r="R46" s="786">
        <f t="shared" si="26"/>
        <v>15.340086830680178</v>
      </c>
      <c r="S46" s="787">
        <f t="shared" si="24"/>
        <v>96</v>
      </c>
      <c r="T46" s="786">
        <f t="shared" si="30"/>
        <v>-3.0303030303030276</v>
      </c>
      <c r="U46" s="788">
        <f t="shared" si="31"/>
        <v>8.3020833333333339</v>
      </c>
      <c r="V46" s="798"/>
      <c r="W46" s="759"/>
      <c r="X46" s="759"/>
      <c r="Y46" s="790"/>
    </row>
    <row r="47" spans="1:25" s="771" customFormat="1" ht="21" customHeight="1">
      <c r="A47" s="1009">
        <v>2</v>
      </c>
      <c r="B47" s="1202">
        <v>567</v>
      </c>
      <c r="C47" s="748">
        <v>78</v>
      </c>
      <c r="D47" s="792">
        <f t="shared" si="18"/>
        <v>7.2692307692307692</v>
      </c>
      <c r="E47" s="750">
        <v>80</v>
      </c>
      <c r="F47" s="748">
        <v>1</v>
      </c>
      <c r="G47" s="1839">
        <f t="shared" si="19"/>
        <v>80</v>
      </c>
      <c r="H47" s="794">
        <v>73</v>
      </c>
      <c r="I47" s="748">
        <v>3</v>
      </c>
      <c r="J47" s="792">
        <f t="shared" si="20"/>
        <v>24.333333333333332</v>
      </c>
      <c r="K47" s="750">
        <v>24</v>
      </c>
      <c r="L47" s="748">
        <v>4</v>
      </c>
      <c r="M47" s="793">
        <f t="shared" si="28"/>
        <v>6</v>
      </c>
      <c r="N47" s="747">
        <v>20</v>
      </c>
      <c r="O47" s="748">
        <v>9</v>
      </c>
      <c r="P47" s="792">
        <f t="shared" si="29"/>
        <v>2.2222222222222223</v>
      </c>
      <c r="Q47" s="755">
        <f t="shared" si="23"/>
        <v>764</v>
      </c>
      <c r="R47" s="795">
        <f t="shared" si="26"/>
        <v>5.5248618784530468</v>
      </c>
      <c r="S47" s="796">
        <f t="shared" si="24"/>
        <v>95</v>
      </c>
      <c r="T47" s="795">
        <f t="shared" si="30"/>
        <v>-5.0000000000000044</v>
      </c>
      <c r="U47" s="797">
        <f t="shared" si="31"/>
        <v>8.0421052631578949</v>
      </c>
      <c r="V47" s="821"/>
      <c r="W47" s="759"/>
      <c r="X47" s="759"/>
      <c r="Y47" s="790"/>
    </row>
    <row r="48" spans="1:25" s="771" customFormat="1" ht="21" customHeight="1">
      <c r="A48" s="1009">
        <v>3</v>
      </c>
      <c r="B48" s="1202">
        <v>475</v>
      </c>
      <c r="C48" s="748">
        <v>76</v>
      </c>
      <c r="D48" s="792">
        <f t="shared" si="18"/>
        <v>6.25</v>
      </c>
      <c r="E48" s="750">
        <v>105</v>
      </c>
      <c r="F48" s="748">
        <v>3</v>
      </c>
      <c r="G48" s="793">
        <f t="shared" si="19"/>
        <v>35</v>
      </c>
      <c r="H48" s="794">
        <v>68</v>
      </c>
      <c r="I48" s="748">
        <v>8</v>
      </c>
      <c r="J48" s="792">
        <f t="shared" si="20"/>
        <v>8.5</v>
      </c>
      <c r="K48" s="750">
        <v>21</v>
      </c>
      <c r="L48" s="748">
        <v>8</v>
      </c>
      <c r="M48" s="793">
        <f t="shared" si="28"/>
        <v>2.625</v>
      </c>
      <c r="N48" s="747">
        <v>16</v>
      </c>
      <c r="O48" s="748">
        <v>1</v>
      </c>
      <c r="P48" s="792">
        <f t="shared" si="29"/>
        <v>16</v>
      </c>
      <c r="Q48" s="755">
        <f t="shared" si="23"/>
        <v>685</v>
      </c>
      <c r="R48" s="795">
        <f t="shared" si="26"/>
        <v>-2.002861230329045</v>
      </c>
      <c r="S48" s="796">
        <f t="shared" si="24"/>
        <v>96</v>
      </c>
      <c r="T48" s="795">
        <f t="shared" si="30"/>
        <v>-4.0000000000000036</v>
      </c>
      <c r="U48" s="797">
        <f t="shared" si="31"/>
        <v>7.135416666666667</v>
      </c>
      <c r="V48" s="798"/>
      <c r="W48" s="759"/>
      <c r="X48" s="759"/>
      <c r="Y48" s="790"/>
    </row>
    <row r="49" spans="1:26" s="771" customFormat="1" ht="21" customHeight="1">
      <c r="A49" s="1008">
        <v>4</v>
      </c>
      <c r="B49" s="1208">
        <v>512</v>
      </c>
      <c r="C49" s="753">
        <v>76</v>
      </c>
      <c r="D49" s="783">
        <f t="shared" si="18"/>
        <v>6.7368421052631575</v>
      </c>
      <c r="E49" s="752">
        <v>92</v>
      </c>
      <c r="F49" s="753">
        <v>4</v>
      </c>
      <c r="G49" s="784">
        <f t="shared" si="19"/>
        <v>23</v>
      </c>
      <c r="H49" s="785">
        <v>70</v>
      </c>
      <c r="I49" s="753">
        <v>2</v>
      </c>
      <c r="J49" s="783">
        <f t="shared" si="20"/>
        <v>35</v>
      </c>
      <c r="K49" s="752">
        <v>32</v>
      </c>
      <c r="L49" s="753">
        <v>10</v>
      </c>
      <c r="M49" s="784">
        <f>K49/L49</f>
        <v>3.2</v>
      </c>
      <c r="N49" s="782">
        <v>27</v>
      </c>
      <c r="O49" s="753">
        <v>13</v>
      </c>
      <c r="P49" s="783">
        <f t="shared" si="29"/>
        <v>2.0769230769230771</v>
      </c>
      <c r="Q49" s="348">
        <v>733</v>
      </c>
      <c r="R49" s="786">
        <f t="shared" si="26"/>
        <v>1.9471488178025131</v>
      </c>
      <c r="S49" s="787">
        <f t="shared" si="24"/>
        <v>105</v>
      </c>
      <c r="T49" s="786">
        <f t="shared" si="30"/>
        <v>-7.8947368421052655</v>
      </c>
      <c r="U49" s="788">
        <f t="shared" si="31"/>
        <v>6.980952380952381</v>
      </c>
      <c r="V49" s="798"/>
      <c r="W49" s="759"/>
      <c r="X49" s="759"/>
      <c r="Y49" s="790"/>
    </row>
    <row r="50" spans="1:26" s="771" customFormat="1" ht="21" customHeight="1">
      <c r="A50" s="1009">
        <v>5</v>
      </c>
      <c r="B50" s="1202">
        <v>523</v>
      </c>
      <c r="C50" s="748">
        <v>68</v>
      </c>
      <c r="D50" s="792">
        <f t="shared" si="18"/>
        <v>7.6911764705882355</v>
      </c>
      <c r="E50" s="750">
        <v>70</v>
      </c>
      <c r="F50" s="748">
        <v>4</v>
      </c>
      <c r="G50" s="1839">
        <f t="shared" si="19"/>
        <v>17.5</v>
      </c>
      <c r="H50" s="794">
        <v>73</v>
      </c>
      <c r="I50" s="748">
        <v>2</v>
      </c>
      <c r="J50" s="792">
        <f t="shared" si="20"/>
        <v>36.5</v>
      </c>
      <c r="K50" s="750">
        <v>25</v>
      </c>
      <c r="L50" s="748">
        <v>6</v>
      </c>
      <c r="M50" s="793">
        <f t="shared" si="28"/>
        <v>4.166666666666667</v>
      </c>
      <c r="N50" s="747">
        <v>35</v>
      </c>
      <c r="O50" s="748">
        <v>11</v>
      </c>
      <c r="P50" s="792">
        <f t="shared" si="29"/>
        <v>3.1818181818181817</v>
      </c>
      <c r="Q50" s="755">
        <v>726</v>
      </c>
      <c r="R50" s="795">
        <f t="shared" si="26"/>
        <v>1.538461538461533</v>
      </c>
      <c r="S50" s="796">
        <f t="shared" si="24"/>
        <v>91</v>
      </c>
      <c r="T50" s="795">
        <f t="shared" si="30"/>
        <v>-8.0808080808080778</v>
      </c>
      <c r="U50" s="797">
        <f t="shared" si="31"/>
        <v>7.9780219780219781</v>
      </c>
      <c r="V50" s="821"/>
      <c r="W50" s="759"/>
      <c r="X50" s="759"/>
      <c r="Y50" s="790"/>
    </row>
    <row r="51" spans="1:26" s="771" customFormat="1" ht="21" customHeight="1">
      <c r="A51" s="1009">
        <v>6</v>
      </c>
      <c r="B51" s="1202">
        <v>503</v>
      </c>
      <c r="C51" s="748">
        <v>67</v>
      </c>
      <c r="D51" s="792">
        <f t="shared" si="18"/>
        <v>7.5074626865671643</v>
      </c>
      <c r="E51" s="750">
        <v>57</v>
      </c>
      <c r="F51" s="748">
        <v>3</v>
      </c>
      <c r="G51" s="793">
        <f t="shared" si="19"/>
        <v>19</v>
      </c>
      <c r="H51" s="794">
        <v>69</v>
      </c>
      <c r="I51" s="748">
        <v>3</v>
      </c>
      <c r="J51" s="792">
        <f t="shared" si="20"/>
        <v>23</v>
      </c>
      <c r="K51" s="750">
        <v>19</v>
      </c>
      <c r="L51" s="748">
        <v>3</v>
      </c>
      <c r="M51" s="793">
        <f t="shared" si="28"/>
        <v>6.333333333333333</v>
      </c>
      <c r="N51" s="747">
        <v>34</v>
      </c>
      <c r="O51" s="748">
        <v>7</v>
      </c>
      <c r="P51" s="792">
        <f t="shared" si="29"/>
        <v>4.8571428571428568</v>
      </c>
      <c r="Q51" s="755">
        <v>682</v>
      </c>
      <c r="R51" s="795">
        <f t="shared" si="26"/>
        <v>3.0211480362537735</v>
      </c>
      <c r="S51" s="796">
        <f t="shared" si="24"/>
        <v>83</v>
      </c>
      <c r="T51" s="795">
        <f t="shared" si="30"/>
        <v>-7.7777777777777724</v>
      </c>
      <c r="U51" s="797">
        <f t="shared" si="31"/>
        <v>8.2168674698795172</v>
      </c>
      <c r="V51" s="798"/>
      <c r="W51" s="759"/>
      <c r="X51" s="759"/>
      <c r="Y51" s="790"/>
    </row>
    <row r="52" spans="1:26" s="771" customFormat="1" ht="21" customHeight="1">
      <c r="A52" s="1008">
        <v>7</v>
      </c>
      <c r="B52" s="1208">
        <v>503</v>
      </c>
      <c r="C52" s="753">
        <v>68</v>
      </c>
      <c r="D52" s="783">
        <f t="shared" si="18"/>
        <v>7.3970588235294121</v>
      </c>
      <c r="E52" s="752">
        <v>41</v>
      </c>
      <c r="F52" s="753">
        <v>6</v>
      </c>
      <c r="G52" s="784">
        <f t="shared" si="19"/>
        <v>6.833333333333333</v>
      </c>
      <c r="H52" s="785">
        <v>69</v>
      </c>
      <c r="I52" s="753">
        <v>2</v>
      </c>
      <c r="J52" s="783">
        <f t="shared" si="20"/>
        <v>34.5</v>
      </c>
      <c r="K52" s="752">
        <v>14</v>
      </c>
      <c r="L52" s="753">
        <v>3</v>
      </c>
      <c r="M52" s="784">
        <f>K52/L52</f>
        <v>4.666666666666667</v>
      </c>
      <c r="N52" s="782">
        <v>36</v>
      </c>
      <c r="O52" s="753">
        <v>12</v>
      </c>
      <c r="P52" s="783">
        <f t="shared" si="29"/>
        <v>3</v>
      </c>
      <c r="Q52" s="348">
        <v>663</v>
      </c>
      <c r="R52" s="786">
        <f t="shared" si="26"/>
        <v>-8.5517241379310391</v>
      </c>
      <c r="S52" s="787">
        <f t="shared" si="24"/>
        <v>91</v>
      </c>
      <c r="T52" s="786">
        <f t="shared" si="30"/>
        <v>0</v>
      </c>
      <c r="U52" s="788">
        <f t="shared" si="31"/>
        <v>7.2857142857142856</v>
      </c>
      <c r="V52" s="798"/>
      <c r="W52" s="759"/>
      <c r="X52" s="759"/>
      <c r="Y52" s="790"/>
    </row>
    <row r="53" spans="1:26" s="771" customFormat="1" ht="21" customHeight="1">
      <c r="A53" s="1009">
        <v>8</v>
      </c>
      <c r="B53" s="1202">
        <v>473</v>
      </c>
      <c r="C53" s="748">
        <v>72</v>
      </c>
      <c r="D53" s="792">
        <f t="shared" si="18"/>
        <v>6.5694444444444446</v>
      </c>
      <c r="E53" s="750">
        <v>45</v>
      </c>
      <c r="F53" s="748">
        <v>8</v>
      </c>
      <c r="G53" s="1839">
        <f t="shared" si="19"/>
        <v>5.625</v>
      </c>
      <c r="H53" s="794">
        <v>81</v>
      </c>
      <c r="I53" s="748">
        <v>0</v>
      </c>
      <c r="J53" s="792" t="e">
        <f t="shared" si="20"/>
        <v>#DIV/0!</v>
      </c>
      <c r="K53" s="750">
        <v>21</v>
      </c>
      <c r="L53" s="748">
        <v>4</v>
      </c>
      <c r="M53" s="793">
        <f t="shared" si="28"/>
        <v>5.25</v>
      </c>
      <c r="N53" s="747">
        <v>34</v>
      </c>
      <c r="O53" s="748">
        <v>11</v>
      </c>
      <c r="P53" s="792">
        <f t="shared" si="29"/>
        <v>3.0909090909090908</v>
      </c>
      <c r="Q53" s="755">
        <v>654</v>
      </c>
      <c r="R53" s="795">
        <f t="shared" si="26"/>
        <v>-8.274894810659184</v>
      </c>
      <c r="S53" s="796">
        <f t="shared" si="24"/>
        <v>95</v>
      </c>
      <c r="T53" s="795">
        <f t="shared" si="30"/>
        <v>23.376623376623385</v>
      </c>
      <c r="U53" s="797">
        <f t="shared" si="31"/>
        <v>6.8842105263157896</v>
      </c>
      <c r="V53" s="821"/>
      <c r="W53" s="759"/>
      <c r="X53" s="759"/>
      <c r="Y53" s="790"/>
    </row>
    <row r="54" spans="1:26" s="771" customFormat="1" ht="21" customHeight="1" thickBot="1">
      <c r="A54" s="1009">
        <v>9</v>
      </c>
      <c r="B54" s="1202">
        <v>346</v>
      </c>
      <c r="C54" s="748">
        <v>41</v>
      </c>
      <c r="D54" s="792">
        <f t="shared" si="18"/>
        <v>8.4390243902439028</v>
      </c>
      <c r="E54" s="750">
        <v>30</v>
      </c>
      <c r="F54" s="748">
        <v>3</v>
      </c>
      <c r="G54" s="793">
        <f t="shared" si="19"/>
        <v>10</v>
      </c>
      <c r="H54" s="794">
        <v>57</v>
      </c>
      <c r="I54" s="748">
        <v>1</v>
      </c>
      <c r="J54" s="792">
        <f t="shared" si="20"/>
        <v>57</v>
      </c>
      <c r="K54" s="750">
        <v>15</v>
      </c>
      <c r="L54" s="748">
        <v>4</v>
      </c>
      <c r="M54" s="793">
        <f t="shared" si="28"/>
        <v>3.75</v>
      </c>
      <c r="N54" s="747">
        <v>28</v>
      </c>
      <c r="O54" s="748">
        <v>3</v>
      </c>
      <c r="P54" s="792">
        <f t="shared" si="29"/>
        <v>9.3333333333333339</v>
      </c>
      <c r="Q54" s="755">
        <v>476</v>
      </c>
      <c r="R54" s="795">
        <f t="shared" si="26"/>
        <v>-33.704735376044567</v>
      </c>
      <c r="S54" s="796">
        <f t="shared" si="24"/>
        <v>52</v>
      </c>
      <c r="T54" s="795">
        <f t="shared" si="30"/>
        <v>-35</v>
      </c>
      <c r="U54" s="797">
        <f t="shared" si="31"/>
        <v>9.1538461538461533</v>
      </c>
      <c r="V54" s="798"/>
      <c r="W54" s="759"/>
      <c r="X54" s="759"/>
      <c r="Y54" s="790"/>
    </row>
    <row r="55" spans="1:26" s="771" customFormat="1" ht="23.25" customHeight="1">
      <c r="A55" s="2985" t="s">
        <v>348</v>
      </c>
      <c r="B55" s="2987" t="s">
        <v>301</v>
      </c>
      <c r="C55" s="2987"/>
      <c r="D55" s="2987"/>
      <c r="E55" s="2987"/>
      <c r="F55" s="2987"/>
      <c r="G55" s="2987"/>
      <c r="H55" s="2987"/>
      <c r="I55" s="2987"/>
      <c r="J55" s="2987"/>
      <c r="K55" s="2987"/>
      <c r="L55" s="2987"/>
      <c r="M55" s="2987"/>
      <c r="N55" s="2987"/>
      <c r="O55" s="2987"/>
      <c r="P55" s="2987"/>
      <c r="Q55" s="2987"/>
      <c r="R55" s="2987"/>
      <c r="S55" s="2987"/>
      <c r="T55" s="2987"/>
      <c r="U55" s="2988"/>
    </row>
    <row r="56" spans="1:26" s="771" customFormat="1" ht="23.25" customHeight="1">
      <c r="A56" s="2986"/>
      <c r="B56" s="2989" t="s">
        <v>302</v>
      </c>
      <c r="C56" s="2989"/>
      <c r="D56" s="2989"/>
      <c r="E56" s="2989"/>
      <c r="F56" s="2989"/>
      <c r="G56" s="2989"/>
      <c r="H56" s="2989"/>
      <c r="I56" s="2989"/>
      <c r="J56" s="2989"/>
      <c r="K56" s="2989"/>
      <c r="L56" s="2989"/>
      <c r="M56" s="2989"/>
      <c r="N56" s="2989"/>
      <c r="O56" s="2989"/>
      <c r="P56" s="2989"/>
      <c r="Q56" s="2989"/>
      <c r="R56" s="2989"/>
      <c r="S56" s="2989"/>
      <c r="T56" s="2989"/>
      <c r="U56" s="2990"/>
      <c r="V56" s="798"/>
      <c r="W56" s="798"/>
      <c r="X56" s="798"/>
      <c r="Y56" s="798"/>
    </row>
    <row r="57" spans="1:26" s="771" customFormat="1" ht="23.25" customHeight="1">
      <c r="A57" s="2986"/>
      <c r="B57" s="2989" t="s">
        <v>303</v>
      </c>
      <c r="C57" s="2989"/>
      <c r="D57" s="2989"/>
      <c r="E57" s="2989"/>
      <c r="F57" s="2989"/>
      <c r="G57" s="2989"/>
      <c r="H57" s="2989"/>
      <c r="I57" s="2989"/>
      <c r="J57" s="2989"/>
      <c r="K57" s="2989"/>
      <c r="L57" s="2989"/>
      <c r="M57" s="2989"/>
      <c r="N57" s="2989"/>
      <c r="O57" s="2989"/>
      <c r="P57" s="2989"/>
      <c r="Q57" s="2989"/>
      <c r="R57" s="2989"/>
      <c r="S57" s="2989"/>
      <c r="T57" s="2989"/>
      <c r="U57" s="2990"/>
      <c r="V57" s="798"/>
      <c r="W57" s="798"/>
    </row>
    <row r="58" spans="1:26" s="771" customFormat="1" ht="23.25" customHeight="1">
      <c r="A58" s="2986"/>
      <c r="B58" s="2991" t="s">
        <v>304</v>
      </c>
      <c r="C58" s="2991"/>
      <c r="D58" s="2991"/>
      <c r="E58" s="2991"/>
      <c r="F58" s="2991"/>
      <c r="G58" s="2991"/>
      <c r="H58" s="2991"/>
      <c r="I58" s="2991"/>
      <c r="J58" s="2991"/>
      <c r="K58" s="2991"/>
      <c r="L58" s="2991"/>
      <c r="M58" s="2991"/>
      <c r="N58" s="2991"/>
      <c r="O58" s="2991"/>
      <c r="P58" s="2991"/>
      <c r="Q58" s="2991"/>
      <c r="R58" s="2991"/>
      <c r="S58" s="2991"/>
      <c r="T58" s="2991"/>
      <c r="U58" s="2992"/>
      <c r="V58" s="798"/>
      <c r="W58" s="798"/>
    </row>
    <row r="59" spans="1:26" s="771" customFormat="1" ht="23.25" customHeight="1">
      <c r="A59" s="2735"/>
      <c r="B59" s="2991" t="s">
        <v>305</v>
      </c>
      <c r="C59" s="2991"/>
      <c r="D59" s="2991"/>
      <c r="E59" s="2991"/>
      <c r="F59" s="2991"/>
      <c r="G59" s="2991"/>
      <c r="H59" s="2991"/>
      <c r="I59" s="2991"/>
      <c r="J59" s="2991"/>
      <c r="K59" s="2991"/>
      <c r="L59" s="2991"/>
      <c r="M59" s="2991"/>
      <c r="N59" s="2991"/>
      <c r="O59" s="2991"/>
      <c r="P59" s="2991"/>
      <c r="Q59" s="2991"/>
      <c r="R59" s="2991"/>
      <c r="S59" s="2991"/>
      <c r="T59" s="2991"/>
      <c r="U59" s="2992"/>
      <c r="V59" s="798"/>
      <c r="W59" s="798"/>
      <c r="Y59" s="831"/>
      <c r="Z59" s="831"/>
    </row>
    <row r="60" spans="1:26" s="544" customFormat="1" ht="23.25" customHeight="1" thickBot="1">
      <c r="A60" s="2736"/>
      <c r="B60" s="2993" t="s">
        <v>306</v>
      </c>
      <c r="C60" s="2993"/>
      <c r="D60" s="2993"/>
      <c r="E60" s="2993"/>
      <c r="F60" s="2993"/>
      <c r="G60" s="2993"/>
      <c r="H60" s="2993"/>
      <c r="I60" s="2993"/>
      <c r="J60" s="2993"/>
      <c r="K60" s="2993"/>
      <c r="L60" s="2993"/>
      <c r="M60" s="2993"/>
      <c r="N60" s="2993"/>
      <c r="O60" s="2993"/>
      <c r="P60" s="2993"/>
      <c r="Q60" s="2993"/>
      <c r="R60" s="2993"/>
      <c r="S60" s="2993"/>
      <c r="T60" s="2993"/>
      <c r="U60" s="2994"/>
      <c r="V60" s="798"/>
      <c r="W60" s="798"/>
      <c r="Y60" s="831"/>
      <c r="Z60" s="831"/>
    </row>
    <row r="61" spans="1:26" s="544" customFormat="1" ht="15" customHeight="1">
      <c r="R61" s="832"/>
      <c r="T61" s="832"/>
      <c r="V61" s="798"/>
      <c r="W61" s="798"/>
      <c r="Y61" s="831"/>
      <c r="Z61" s="831"/>
    </row>
    <row r="62" spans="1:26" s="544" customFormat="1" ht="15" customHeight="1">
      <c r="L62" s="798"/>
      <c r="M62" s="798"/>
      <c r="N62" s="798"/>
      <c r="R62" s="832"/>
      <c r="T62" s="832"/>
    </row>
    <row r="63" spans="1:26" ht="15" customHeight="1">
      <c r="R63" s="80"/>
      <c r="S63"/>
    </row>
    <row r="64" spans="1:26" ht="15" customHeight="1">
      <c r="Q64" s="834"/>
    </row>
    <row r="65" spans="18:20" ht="15" customHeight="1"/>
    <row r="66" spans="18:20" ht="15" customHeight="1"/>
    <row r="67" spans="18:20" ht="15" customHeight="1">
      <c r="R67" s="834"/>
    </row>
    <row r="68" spans="18:20" ht="15" customHeight="1">
      <c r="R68" s="834"/>
      <c r="T68" s="834"/>
    </row>
    <row r="69" spans="18:20" ht="15" customHeight="1">
      <c r="R69" s="834"/>
      <c r="T69" s="834"/>
    </row>
    <row r="70" spans="18:20" ht="15" customHeight="1">
      <c r="T70" s="834"/>
    </row>
    <row r="71" spans="18:20" ht="15" customHeight="1"/>
    <row r="72" spans="18:20" ht="15" customHeight="1">
      <c r="R72" s="545"/>
    </row>
    <row r="73" spans="18:20" ht="15" customHeight="1">
      <c r="R73" s="545"/>
    </row>
    <row r="74" spans="18:20" ht="15" customHeight="1"/>
    <row r="75" spans="18:20" ht="15" customHeight="1"/>
    <row r="76" spans="18:20" ht="15" customHeight="1"/>
    <row r="77" spans="18:20" ht="15" customHeight="1"/>
    <row r="78" spans="18:20" ht="15" customHeight="1"/>
    <row r="79" spans="18:20" ht="15" customHeight="1"/>
    <row r="80" spans="18:20" ht="15" customHeight="1"/>
    <row r="81" ht="15" customHeight="1"/>
    <row r="82" ht="15" customHeight="1"/>
    <row r="83" ht="15" customHeight="1"/>
    <row r="84" ht="15" customHeight="1"/>
    <row r="85" ht="15" customHeight="1"/>
    <row r="86" ht="15" customHeight="1"/>
    <row r="87" ht="15" customHeight="1"/>
    <row r="88" ht="15" customHeight="1"/>
    <row r="89" ht="10.8"/>
    <row r="90" ht="15" customHeight="1"/>
    <row r="91" ht="15" customHeight="1"/>
    <row r="92" ht="15" customHeight="1"/>
    <row r="93" ht="15" customHeight="1"/>
    <row r="94" ht="15" customHeight="1"/>
    <row r="95" ht="15" customHeight="1"/>
    <row r="96" ht="15" customHeight="1"/>
    <row r="97" ht="15" customHeight="1"/>
  </sheetData>
  <mergeCells count="14">
    <mergeCell ref="A55:A60"/>
    <mergeCell ref="B55:U55"/>
    <mergeCell ref="B56:U56"/>
    <mergeCell ref="B57:U57"/>
    <mergeCell ref="B58:U58"/>
    <mergeCell ref="B59:U59"/>
    <mergeCell ref="B60:U60"/>
    <mergeCell ref="Q4:U5"/>
    <mergeCell ref="B5:D5"/>
    <mergeCell ref="E5:G5"/>
    <mergeCell ref="B4:G4"/>
    <mergeCell ref="H4:J5"/>
    <mergeCell ref="K4:M5"/>
    <mergeCell ref="N4:P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M65"/>
  <sheetViews>
    <sheetView zoomScaleNormal="100" zoomScaleSheetLayoutView="87" workbookViewId="0">
      <selection activeCell="G10" sqref="G10"/>
    </sheetView>
  </sheetViews>
  <sheetFormatPr defaultColWidth="13.21875" defaultRowHeight="17.25" customHeight="1"/>
  <cols>
    <col min="1" max="1" width="13.6640625" style="13" customWidth="1"/>
    <col min="2" max="3" width="13.44140625" style="13" customWidth="1"/>
    <col min="4" max="9" width="13.6640625" style="13" customWidth="1"/>
    <col min="10" max="11" width="14.109375" style="13" customWidth="1"/>
    <col min="12" max="13" width="12.88671875" style="13" customWidth="1"/>
    <col min="14" max="14" width="14" style="13" bestFit="1" customWidth="1"/>
    <col min="15" max="15" width="13.44140625" style="13" bestFit="1" customWidth="1"/>
    <col min="16" max="16384" width="13.21875" style="13"/>
  </cols>
  <sheetData>
    <row r="1" spans="1:12" s="1293" customFormat="1" ht="20.25" customHeight="1">
      <c r="A1" s="1292"/>
      <c r="K1" s="1294"/>
    </row>
    <row r="2" spans="1:12" s="1293" customFormat="1" ht="12.75" customHeight="1">
      <c r="A2" s="1295" t="s">
        <v>59</v>
      </c>
      <c r="J2" s="1294"/>
      <c r="K2" s="1294"/>
    </row>
    <row r="3" spans="1:12" s="1293" customFormat="1" ht="15" customHeight="1" thickBot="1">
      <c r="A3" s="1296" t="s">
        <v>60</v>
      </c>
      <c r="B3" s="1297"/>
      <c r="C3" s="1298"/>
      <c r="D3" s="1297"/>
      <c r="E3" s="1298"/>
      <c r="F3" s="1299"/>
      <c r="G3" s="1300"/>
      <c r="H3" s="1297"/>
      <c r="I3" s="1298"/>
      <c r="J3" s="1301"/>
      <c r="K3" s="1302" t="s">
        <v>43</v>
      </c>
    </row>
    <row r="4" spans="1:12" s="5" customFormat="1" ht="17.25" customHeight="1">
      <c r="A4" s="1077"/>
      <c r="B4" s="2609" t="s">
        <v>28</v>
      </c>
      <c r="C4" s="2610"/>
      <c r="D4" s="2626" t="s">
        <v>29</v>
      </c>
      <c r="E4" s="2610"/>
      <c r="F4" s="2611" t="s">
        <v>30</v>
      </c>
      <c r="G4" s="2610"/>
      <c r="H4" s="2612" t="s">
        <v>78</v>
      </c>
      <c r="I4" s="2613"/>
      <c r="J4" s="2611" t="s">
        <v>31</v>
      </c>
      <c r="K4" s="2614"/>
      <c r="L4" s="6"/>
    </row>
    <row r="5" spans="1:12" s="5" customFormat="1" ht="13.8" thickBot="1">
      <c r="A5" s="1078"/>
      <c r="B5" s="239" t="s">
        <v>1</v>
      </c>
      <c r="C5" s="280" t="s">
        <v>125</v>
      </c>
      <c r="D5" s="240" t="s">
        <v>1</v>
      </c>
      <c r="E5" s="1684" t="s">
        <v>124</v>
      </c>
      <c r="F5" s="239" t="s">
        <v>1</v>
      </c>
      <c r="G5" s="1684" t="s">
        <v>124</v>
      </c>
      <c r="H5" s="239" t="s">
        <v>1</v>
      </c>
      <c r="I5" s="1684" t="s">
        <v>124</v>
      </c>
      <c r="J5" s="239" t="s">
        <v>1</v>
      </c>
      <c r="K5" s="289" t="s">
        <v>124</v>
      </c>
      <c r="L5" s="55"/>
    </row>
    <row r="6" spans="1:12" s="139" customFormat="1" ht="13.8" hidden="1" thickBot="1">
      <c r="A6" s="1808" t="s">
        <v>438</v>
      </c>
      <c r="B6" s="290">
        <f>SUM(B12:B23)</f>
        <v>55345</v>
      </c>
      <c r="C6" s="1772">
        <v>-69.900000000000006</v>
      </c>
      <c r="D6" s="343">
        <f>SUM(D12:D23)</f>
        <v>310846</v>
      </c>
      <c r="E6" s="1772">
        <v>-64.8</v>
      </c>
      <c r="F6" s="343">
        <f>SUM(F12:F23)</f>
        <v>263078</v>
      </c>
      <c r="G6" s="1772">
        <v>-51.3</v>
      </c>
      <c r="H6" s="343">
        <f>SUM(H12:H23)</f>
        <v>106954</v>
      </c>
      <c r="I6" s="1772">
        <v>-56.7</v>
      </c>
      <c r="J6" s="343">
        <f>SUM(J12:J23)</f>
        <v>736223</v>
      </c>
      <c r="K6" s="1773">
        <v>-60.3</v>
      </c>
      <c r="L6" s="288"/>
    </row>
    <row r="7" spans="1:12" s="139" customFormat="1" ht="15" hidden="1" customHeight="1">
      <c r="A7" s="1808" t="s">
        <v>435</v>
      </c>
      <c r="B7" s="290">
        <f>SUM(B24:B35)</f>
        <v>98674</v>
      </c>
      <c r="C7" s="1772">
        <v>78.3</v>
      </c>
      <c r="D7" s="343">
        <f>SUM(D24:D35)</f>
        <v>337259</v>
      </c>
      <c r="E7" s="1772">
        <v>8.5</v>
      </c>
      <c r="F7" s="343">
        <f>SUM(F24:F35)</f>
        <v>290559</v>
      </c>
      <c r="G7" s="1772">
        <v>10.4</v>
      </c>
      <c r="H7" s="343">
        <f>SUM(H24:H35)</f>
        <v>158350</v>
      </c>
      <c r="I7" s="1772">
        <v>48.1</v>
      </c>
      <c r="J7" s="343">
        <f>SUM(J24:J35)</f>
        <v>884842</v>
      </c>
      <c r="K7" s="1773">
        <v>20.2</v>
      </c>
      <c r="L7" s="288"/>
    </row>
    <row r="8" spans="1:12" s="5" customFormat="1" ht="15" hidden="1" customHeight="1" thickBot="1">
      <c r="A8" s="1881" t="s">
        <v>454</v>
      </c>
      <c r="B8" s="1894">
        <f>SUM(B36:B47)</f>
        <v>117682</v>
      </c>
      <c r="C8" s="1895">
        <f>(B8/B7-1)*100</f>
        <v>19.263433123213815</v>
      </c>
      <c r="D8" s="1896">
        <f>SUM(D36:D47)</f>
        <v>525332</v>
      </c>
      <c r="E8" s="1897">
        <f>(D8/D7-1)*100</f>
        <v>55.765153783887158</v>
      </c>
      <c r="F8" s="1896">
        <f>SUM(F36:F47)</f>
        <v>413558</v>
      </c>
      <c r="G8" s="1898">
        <f>(F8/F7-1)*100</f>
        <v>42.331849985717199</v>
      </c>
      <c r="H8" s="1896">
        <f>SUM(H36:H47)</f>
        <v>204490</v>
      </c>
      <c r="I8" s="1897">
        <f>(H8/H7-1)*100</f>
        <v>29.137985475213135</v>
      </c>
      <c r="J8" s="1896">
        <f>SUM(J36:J47)</f>
        <v>1261062</v>
      </c>
      <c r="K8" s="1899">
        <f>(J8/J7-1)*100</f>
        <v>42.518325305534766</v>
      </c>
      <c r="L8" s="12"/>
    </row>
    <row r="9" spans="1:12" ht="12" hidden="1" customHeight="1" thickTop="1">
      <c r="A9" s="1007" t="s">
        <v>323</v>
      </c>
      <c r="B9" s="1875">
        <v>7973</v>
      </c>
      <c r="C9" s="2124">
        <v>-34.025651634257351</v>
      </c>
      <c r="D9" s="7">
        <v>53278</v>
      </c>
      <c r="E9" s="2124">
        <v>-3.4748894847452694</v>
      </c>
      <c r="F9" s="7">
        <v>28065</v>
      </c>
      <c r="G9" s="2124">
        <v>-3.9987685571594711</v>
      </c>
      <c r="H9" s="7">
        <v>15400</v>
      </c>
      <c r="I9" s="2124">
        <v>6.8257491675915549</v>
      </c>
      <c r="J9" s="2125">
        <f t="shared" ref="J9:J35" si="0">SUM(B9,D9,F9,H9)</f>
        <v>104716</v>
      </c>
      <c r="K9" s="2126">
        <v>-5.6025817850736015</v>
      </c>
    </row>
    <row r="10" spans="1:12" ht="12" hidden="1" customHeight="1">
      <c r="A10" s="1007">
        <v>2</v>
      </c>
      <c r="B10" s="284">
        <v>9544</v>
      </c>
      <c r="C10" s="345">
        <v>-35.942009530840998</v>
      </c>
      <c r="D10" s="339">
        <v>48094</v>
      </c>
      <c r="E10" s="345">
        <v>-13.291025132513612</v>
      </c>
      <c r="F10" s="339">
        <v>32009</v>
      </c>
      <c r="G10" s="345">
        <v>-8.899704007285969</v>
      </c>
      <c r="H10" s="339">
        <v>18524</v>
      </c>
      <c r="I10" s="345">
        <v>-2.1654167106792022</v>
      </c>
      <c r="J10" s="324">
        <f t="shared" si="0"/>
        <v>108171</v>
      </c>
      <c r="K10" s="292">
        <v>-13.070277655000606</v>
      </c>
    </row>
    <row r="11" spans="1:12" ht="12" hidden="1" customHeight="1">
      <c r="A11" s="1007">
        <v>3</v>
      </c>
      <c r="B11" s="284">
        <v>1847</v>
      </c>
      <c r="C11" s="345">
        <v>-90.541301787268907</v>
      </c>
      <c r="D11" s="339">
        <v>7848</v>
      </c>
      <c r="E11" s="345">
        <v>-86.973192796082671</v>
      </c>
      <c r="F11" s="339">
        <v>10135</v>
      </c>
      <c r="G11" s="345">
        <v>-75.097056366406207</v>
      </c>
      <c r="H11" s="339">
        <v>2842</v>
      </c>
      <c r="I11" s="345">
        <v>-85.016870518768457</v>
      </c>
      <c r="J11" s="324">
        <f t="shared" si="0"/>
        <v>22672</v>
      </c>
      <c r="K11" s="292">
        <v>-83.740443781465601</v>
      </c>
    </row>
    <row r="12" spans="1:12" ht="12" hidden="1" customHeight="1">
      <c r="A12" s="1006" t="s">
        <v>398</v>
      </c>
      <c r="B12" s="126">
        <v>280</v>
      </c>
      <c r="C12" s="291">
        <v>-97.835330498647082</v>
      </c>
      <c r="D12" s="241">
        <v>5021</v>
      </c>
      <c r="E12" s="291">
        <v>-93.358026324492357</v>
      </c>
      <c r="F12" s="241">
        <v>7383</v>
      </c>
      <c r="G12" s="291">
        <v>-84.015328656793969</v>
      </c>
      <c r="H12" s="241">
        <v>1449</v>
      </c>
      <c r="I12" s="291">
        <v>-93.523443436284808</v>
      </c>
      <c r="J12" s="281">
        <f t="shared" si="0"/>
        <v>14133</v>
      </c>
      <c r="K12" s="344">
        <v>-91.003303817532512</v>
      </c>
    </row>
    <row r="13" spans="1:12" ht="12" hidden="1" customHeight="1">
      <c r="A13" s="1007">
        <v>5</v>
      </c>
      <c r="B13" s="284">
        <v>0</v>
      </c>
      <c r="C13" s="345">
        <v>-100</v>
      </c>
      <c r="D13" s="339">
        <v>3875</v>
      </c>
      <c r="E13" s="345">
        <v>-96.491148639471177</v>
      </c>
      <c r="F13" s="339">
        <v>4847</v>
      </c>
      <c r="G13" s="345">
        <v>-91.973969631236443</v>
      </c>
      <c r="H13" s="339">
        <v>2590</v>
      </c>
      <c r="I13" s="345">
        <v>-90.99067761235564</v>
      </c>
      <c r="J13" s="324">
        <f t="shared" si="0"/>
        <v>11312</v>
      </c>
      <c r="K13" s="292">
        <v>-95.061685278478691</v>
      </c>
    </row>
    <row r="14" spans="1:12" ht="12" hidden="1" customHeight="1">
      <c r="A14" s="1007">
        <v>6</v>
      </c>
      <c r="B14" s="284">
        <v>110</v>
      </c>
      <c r="C14" s="345">
        <v>-99.399333806585489</v>
      </c>
      <c r="D14" s="339">
        <v>23247</v>
      </c>
      <c r="E14" s="345">
        <v>-67.612187748164459</v>
      </c>
      <c r="F14" s="339">
        <v>12811</v>
      </c>
      <c r="G14" s="345">
        <v>-74.954056695992179</v>
      </c>
      <c r="H14" s="339">
        <v>5706</v>
      </c>
      <c r="I14" s="345">
        <v>-74.114231275234772</v>
      </c>
      <c r="J14" s="324">
        <f t="shared" si="0"/>
        <v>41874</v>
      </c>
      <c r="K14" s="292">
        <v>-74.354954281829706</v>
      </c>
    </row>
    <row r="15" spans="1:12" ht="12" hidden="1" customHeight="1">
      <c r="A15" s="1006" t="s">
        <v>448</v>
      </c>
      <c r="B15" s="126">
        <v>1427</v>
      </c>
      <c r="C15" s="291">
        <v>-89.516602997355278</v>
      </c>
      <c r="D15" s="241">
        <v>24846</v>
      </c>
      <c r="E15" s="291">
        <v>-71.535606268902939</v>
      </c>
      <c r="F15" s="241">
        <v>18130</v>
      </c>
      <c r="G15" s="291">
        <v>-69.207513842182138</v>
      </c>
      <c r="H15" s="241">
        <v>6205</v>
      </c>
      <c r="I15" s="291">
        <v>-68.218602745339069</v>
      </c>
      <c r="J15" s="281">
        <f t="shared" si="0"/>
        <v>50608</v>
      </c>
      <c r="K15" s="344">
        <v>-71.774994143958239</v>
      </c>
    </row>
    <row r="16" spans="1:12" ht="12" hidden="1" customHeight="1">
      <c r="A16" s="1007">
        <v>8</v>
      </c>
      <c r="B16" s="284">
        <v>1224</v>
      </c>
      <c r="C16" s="345">
        <v>-91.824193440651925</v>
      </c>
      <c r="D16" s="339">
        <v>20766</v>
      </c>
      <c r="E16" s="345">
        <v>-80.221161813869756</v>
      </c>
      <c r="F16" s="339">
        <v>14829</v>
      </c>
      <c r="G16" s="345">
        <v>-62.559648546974024</v>
      </c>
      <c r="H16" s="339">
        <v>3415</v>
      </c>
      <c r="I16" s="345">
        <v>-79.81201229605108</v>
      </c>
      <c r="J16" s="324">
        <f t="shared" si="0"/>
        <v>40234</v>
      </c>
      <c r="K16" s="292">
        <v>-77.202595121398417</v>
      </c>
    </row>
    <row r="17" spans="1:11" ht="12" hidden="1" customHeight="1">
      <c r="A17" s="1007">
        <v>9</v>
      </c>
      <c r="B17" s="284">
        <v>3700</v>
      </c>
      <c r="C17" s="345">
        <v>-79.247293734926245</v>
      </c>
      <c r="D17" s="339">
        <v>33707</v>
      </c>
      <c r="E17" s="345">
        <v>-50.280994173611624</v>
      </c>
      <c r="F17" s="339">
        <v>31392</v>
      </c>
      <c r="G17" s="345">
        <v>-29.986395164707723</v>
      </c>
      <c r="H17" s="339">
        <v>11465</v>
      </c>
      <c r="I17" s="345">
        <v>-44.484795661437147</v>
      </c>
      <c r="J17" s="324">
        <f t="shared" si="0"/>
        <v>80264</v>
      </c>
      <c r="K17" s="292">
        <v>-46.884781587288984</v>
      </c>
    </row>
    <row r="18" spans="1:11" ht="12" hidden="1" customHeight="1">
      <c r="A18" s="1006" t="s">
        <v>451</v>
      </c>
      <c r="B18" s="126">
        <v>9366</v>
      </c>
      <c r="C18" s="291">
        <v>-65.44548976203653</v>
      </c>
      <c r="D18" s="241">
        <v>52930</v>
      </c>
      <c r="E18" s="291">
        <v>-54.30569344325982</v>
      </c>
      <c r="F18" s="241">
        <v>43675</v>
      </c>
      <c r="G18" s="291">
        <v>-33.319592665536881</v>
      </c>
      <c r="H18" s="241">
        <v>20754</v>
      </c>
      <c r="I18" s="291">
        <v>-32.837125012135523</v>
      </c>
      <c r="J18" s="281">
        <f t="shared" si="0"/>
        <v>126725</v>
      </c>
      <c r="K18" s="344">
        <v>-47.052310520598319</v>
      </c>
    </row>
    <row r="19" spans="1:11" ht="12" hidden="1" customHeight="1">
      <c r="A19" s="1007">
        <v>11</v>
      </c>
      <c r="B19" s="284">
        <v>13806</v>
      </c>
      <c r="C19" s="345">
        <v>-31.79864644568493</v>
      </c>
      <c r="D19" s="339">
        <v>47817</v>
      </c>
      <c r="E19" s="345">
        <v>-44.436956041785294</v>
      </c>
      <c r="F19" s="339">
        <v>47407</v>
      </c>
      <c r="G19" s="345">
        <v>-27.702372964070033</v>
      </c>
      <c r="H19" s="339">
        <v>18611</v>
      </c>
      <c r="I19" s="345">
        <v>-44.497793152809265</v>
      </c>
      <c r="J19" s="324">
        <f t="shared" si="0"/>
        <v>127641</v>
      </c>
      <c r="K19" s="292">
        <v>-37.859166723464746</v>
      </c>
    </row>
    <row r="20" spans="1:11" ht="12" hidden="1" customHeight="1">
      <c r="A20" s="1007">
        <v>12</v>
      </c>
      <c r="B20" s="284">
        <v>8320</v>
      </c>
      <c r="C20" s="345">
        <v>-16.841579210394809</v>
      </c>
      <c r="D20" s="339">
        <v>33061</v>
      </c>
      <c r="E20" s="345">
        <v>-39.963318079465395</v>
      </c>
      <c r="F20" s="339">
        <v>31351</v>
      </c>
      <c r="G20" s="345">
        <v>-16.404021011652404</v>
      </c>
      <c r="H20" s="339">
        <v>10046</v>
      </c>
      <c r="I20" s="345">
        <v>-36.024963382793096</v>
      </c>
      <c r="J20" s="324">
        <f t="shared" si="0"/>
        <v>82778</v>
      </c>
      <c r="K20" s="292">
        <v>-30.014626434109182</v>
      </c>
    </row>
    <row r="21" spans="1:11" ht="12" hidden="1" customHeight="1">
      <c r="A21" s="1006" t="s">
        <v>324</v>
      </c>
      <c r="B21" s="126">
        <v>4843</v>
      </c>
      <c r="C21" s="291">
        <f>($B21/$B9-1)*100</f>
        <v>-39.257494042393084</v>
      </c>
      <c r="D21" s="241">
        <v>22407</v>
      </c>
      <c r="E21" s="291">
        <f>($D21/$D9-1)*100</f>
        <v>-57.943241112654384</v>
      </c>
      <c r="F21" s="241">
        <v>12084</v>
      </c>
      <c r="G21" s="291">
        <f t="shared" ref="G21:G53" si="1">($F21/$F9-1)*100</f>
        <v>-56.942811330839113</v>
      </c>
      <c r="H21" s="241">
        <v>7026</v>
      </c>
      <c r="I21" s="291">
        <f t="shared" ref="I21:I53" si="2">($H21/$H9-1)*100</f>
        <v>-54.376623376623378</v>
      </c>
      <c r="J21" s="281">
        <f t="shared" si="0"/>
        <v>46360</v>
      </c>
      <c r="K21" s="344">
        <f t="shared" ref="K21:K53" si="3">($J21/$J9-1)*100</f>
        <v>-55.727873486382215</v>
      </c>
    </row>
    <row r="22" spans="1:11" ht="12" hidden="1" customHeight="1">
      <c r="A22" s="1007">
        <v>2</v>
      </c>
      <c r="B22" s="284">
        <v>5042</v>
      </c>
      <c r="C22" s="345">
        <f t="shared" ref="C22:C53" si="4">($B22/$B10-1)*100</f>
        <v>-47.1709974853311</v>
      </c>
      <c r="D22" s="339">
        <v>20303</v>
      </c>
      <c r="E22" s="345">
        <f t="shared" ref="E22:E53" si="5">($D22/$D10-1)*100</f>
        <v>-57.784754855075484</v>
      </c>
      <c r="F22" s="339">
        <v>15773</v>
      </c>
      <c r="G22" s="345">
        <f t="shared" si="1"/>
        <v>-50.72323409041207</v>
      </c>
      <c r="H22" s="339">
        <v>10872</v>
      </c>
      <c r="I22" s="345">
        <f t="shared" si="2"/>
        <v>-41.308572662491905</v>
      </c>
      <c r="J22" s="324">
        <f t="shared" si="0"/>
        <v>51990</v>
      </c>
      <c r="K22" s="292">
        <f t="shared" si="3"/>
        <v>-51.93721052777547</v>
      </c>
    </row>
    <row r="23" spans="1:11" ht="12" hidden="1" customHeight="1">
      <c r="A23" s="1007">
        <v>3</v>
      </c>
      <c r="B23" s="284">
        <v>7227</v>
      </c>
      <c r="C23" s="345">
        <f t="shared" si="4"/>
        <v>291.28316188413646</v>
      </c>
      <c r="D23" s="339">
        <v>22866</v>
      </c>
      <c r="E23" s="345">
        <f t="shared" si="5"/>
        <v>191.36085626911316</v>
      </c>
      <c r="F23" s="339">
        <v>23396</v>
      </c>
      <c r="G23" s="345">
        <f t="shared" si="1"/>
        <v>130.84361124814995</v>
      </c>
      <c r="H23" s="339">
        <v>8815</v>
      </c>
      <c r="I23" s="345">
        <f t="shared" si="2"/>
        <v>210.16889514426461</v>
      </c>
      <c r="J23" s="324">
        <f t="shared" si="0"/>
        <v>62304</v>
      </c>
      <c r="K23" s="292">
        <f t="shared" si="3"/>
        <v>174.80592801693717</v>
      </c>
    </row>
    <row r="24" spans="1:11" ht="12" hidden="1" customHeight="1">
      <c r="A24" s="1006">
        <v>4</v>
      </c>
      <c r="B24" s="126">
        <v>5178</v>
      </c>
      <c r="C24" s="291">
        <f t="shared" si="4"/>
        <v>1749.2857142857144</v>
      </c>
      <c r="D24" s="241">
        <v>30038</v>
      </c>
      <c r="E24" s="291">
        <f t="shared" si="5"/>
        <v>498.24736108344945</v>
      </c>
      <c r="F24" s="241">
        <v>13626</v>
      </c>
      <c r="G24" s="291">
        <f t="shared" si="1"/>
        <v>84.559122308004888</v>
      </c>
      <c r="H24" s="241">
        <v>12956</v>
      </c>
      <c r="I24" s="291">
        <f t="shared" si="2"/>
        <v>794.13388543823316</v>
      </c>
      <c r="J24" s="281">
        <f t="shared" si="0"/>
        <v>61798</v>
      </c>
      <c r="K24" s="344">
        <f t="shared" si="3"/>
        <v>337.26031274322503</v>
      </c>
    </row>
    <row r="25" spans="1:11" ht="12" hidden="1" customHeight="1">
      <c r="A25" s="1007">
        <v>5</v>
      </c>
      <c r="B25" s="284">
        <v>3497</v>
      </c>
      <c r="C25" s="345" t="e">
        <f t="shared" si="4"/>
        <v>#DIV/0!</v>
      </c>
      <c r="D25" s="339">
        <v>18731</v>
      </c>
      <c r="E25" s="345">
        <f t="shared" si="5"/>
        <v>383.38064516129037</v>
      </c>
      <c r="F25" s="339">
        <v>10432</v>
      </c>
      <c r="G25" s="345">
        <f t="shared" si="1"/>
        <v>115.22591293583662</v>
      </c>
      <c r="H25" s="339">
        <v>10800</v>
      </c>
      <c r="I25" s="345">
        <f t="shared" si="2"/>
        <v>316.98841698841693</v>
      </c>
      <c r="J25" s="324">
        <f t="shared" si="0"/>
        <v>43460</v>
      </c>
      <c r="K25" s="292">
        <f t="shared" si="3"/>
        <v>284.19377652050918</v>
      </c>
    </row>
    <row r="26" spans="1:11" ht="12" hidden="1" customHeight="1">
      <c r="A26" s="1007">
        <v>6</v>
      </c>
      <c r="B26" s="284">
        <v>4574</v>
      </c>
      <c r="C26" s="345">
        <f>($B26/$B14-1)*100</f>
        <v>4058.181818181818</v>
      </c>
      <c r="D26" s="339">
        <v>25010</v>
      </c>
      <c r="E26" s="345">
        <f t="shared" si="5"/>
        <v>7.5837742504409222</v>
      </c>
      <c r="F26" s="339">
        <v>22664</v>
      </c>
      <c r="G26" s="345">
        <f t="shared" si="1"/>
        <v>76.91046756693467</v>
      </c>
      <c r="H26" s="339">
        <v>10219</v>
      </c>
      <c r="I26" s="345">
        <f t="shared" si="2"/>
        <v>79.09218366631616</v>
      </c>
      <c r="J26" s="324">
        <f t="shared" si="0"/>
        <v>62467</v>
      </c>
      <c r="K26" s="292">
        <f t="shared" si="3"/>
        <v>49.178487844485844</v>
      </c>
    </row>
    <row r="27" spans="1:11" ht="12" hidden="1" customHeight="1">
      <c r="A27" s="1006">
        <v>7</v>
      </c>
      <c r="B27" s="126">
        <v>9344</v>
      </c>
      <c r="C27" s="291">
        <f t="shared" si="4"/>
        <v>554.80028030833921</v>
      </c>
      <c r="D27" s="241">
        <v>31133</v>
      </c>
      <c r="E27" s="291">
        <f t="shared" si="5"/>
        <v>25.303871850599702</v>
      </c>
      <c r="F27" s="241">
        <v>31478</v>
      </c>
      <c r="G27" s="291">
        <f t="shared" si="1"/>
        <v>73.6238279095422</v>
      </c>
      <c r="H27" s="241">
        <v>10858</v>
      </c>
      <c r="I27" s="291">
        <f t="shared" si="2"/>
        <v>74.987912973408541</v>
      </c>
      <c r="J27" s="281">
        <f t="shared" si="0"/>
        <v>82813</v>
      </c>
      <c r="K27" s="344">
        <f t="shared" si="3"/>
        <v>63.636184002529241</v>
      </c>
    </row>
    <row r="28" spans="1:11" ht="12" hidden="1" customHeight="1">
      <c r="A28" s="1007">
        <v>8</v>
      </c>
      <c r="B28" s="284">
        <v>6893</v>
      </c>
      <c r="C28" s="345">
        <f t="shared" si="4"/>
        <v>463.15359477124184</v>
      </c>
      <c r="D28" s="339">
        <v>14456</v>
      </c>
      <c r="E28" s="345">
        <f t="shared" si="5"/>
        <v>-30.386208224983147</v>
      </c>
      <c r="F28" s="339">
        <v>17339</v>
      </c>
      <c r="G28" s="345">
        <f t="shared" si="1"/>
        <v>16.92629307438127</v>
      </c>
      <c r="H28" s="339">
        <v>5513</v>
      </c>
      <c r="I28" s="345">
        <f t="shared" si="2"/>
        <v>61.434846266471446</v>
      </c>
      <c r="J28" s="324">
        <f t="shared" si="0"/>
        <v>44201</v>
      </c>
      <c r="K28" s="292">
        <f t="shared" si="3"/>
        <v>9.8598200526917488</v>
      </c>
    </row>
    <row r="29" spans="1:11" ht="12" hidden="1" customHeight="1">
      <c r="A29" s="1007">
        <v>9</v>
      </c>
      <c r="B29" s="284">
        <v>4883</v>
      </c>
      <c r="C29" s="345">
        <f t="shared" si="4"/>
        <v>31.972972972972968</v>
      </c>
      <c r="D29" s="339">
        <v>16362</v>
      </c>
      <c r="E29" s="345">
        <f t="shared" si="5"/>
        <v>-51.458154092621712</v>
      </c>
      <c r="F29" s="339">
        <v>15573</v>
      </c>
      <c r="G29" s="345">
        <f t="shared" si="1"/>
        <v>-50.391819571865447</v>
      </c>
      <c r="H29" s="339">
        <v>8519</v>
      </c>
      <c r="I29" s="345">
        <f t="shared" si="2"/>
        <v>-25.695595290013085</v>
      </c>
      <c r="J29" s="324">
        <f t="shared" si="0"/>
        <v>45337</v>
      </c>
      <c r="K29" s="292">
        <f t="shared" si="3"/>
        <v>-43.515150004983546</v>
      </c>
    </row>
    <row r="30" spans="1:11" ht="20.25" customHeight="1">
      <c r="A30" s="1006">
        <v>10</v>
      </c>
      <c r="B30" s="126">
        <v>14818</v>
      </c>
      <c r="C30" s="291">
        <f t="shared" si="4"/>
        <v>58.210548793508444</v>
      </c>
      <c r="D30" s="241">
        <v>55462</v>
      </c>
      <c r="E30" s="291">
        <f t="shared" si="5"/>
        <v>4.7836765539391646</v>
      </c>
      <c r="F30" s="241">
        <v>36730</v>
      </c>
      <c r="G30" s="291">
        <f t="shared" si="1"/>
        <v>-15.901545506582714</v>
      </c>
      <c r="H30" s="241">
        <v>22321</v>
      </c>
      <c r="I30" s="291">
        <f t="shared" si="2"/>
        <v>7.5503517394237329</v>
      </c>
      <c r="J30" s="281">
        <f t="shared" si="0"/>
        <v>129331</v>
      </c>
      <c r="K30" s="344">
        <f t="shared" si="3"/>
        <v>2.0564213848885293</v>
      </c>
    </row>
    <row r="31" spans="1:11" ht="20.25" customHeight="1">
      <c r="A31" s="1007">
        <v>11</v>
      </c>
      <c r="B31" s="284">
        <v>24154</v>
      </c>
      <c r="C31" s="345">
        <f t="shared" si="4"/>
        <v>74.95291902071564</v>
      </c>
      <c r="D31" s="339">
        <v>49990</v>
      </c>
      <c r="E31" s="345">
        <f t="shared" si="5"/>
        <v>4.5444088922349746</v>
      </c>
      <c r="F31" s="339">
        <v>48676</v>
      </c>
      <c r="G31" s="345">
        <f t="shared" si="1"/>
        <v>2.6768198789208331</v>
      </c>
      <c r="H31" s="339">
        <v>25603</v>
      </c>
      <c r="I31" s="345">
        <f t="shared" si="2"/>
        <v>37.569179517489658</v>
      </c>
      <c r="J31" s="324">
        <f t="shared" si="0"/>
        <v>148423</v>
      </c>
      <c r="K31" s="292">
        <f t="shared" si="3"/>
        <v>16.281602306468933</v>
      </c>
    </row>
    <row r="32" spans="1:11" ht="19.5" customHeight="1">
      <c r="A32" s="1007">
        <v>12</v>
      </c>
      <c r="B32" s="1755">
        <v>13788</v>
      </c>
      <c r="C32" s="1756">
        <f t="shared" si="4"/>
        <v>65.72115384615384</v>
      </c>
      <c r="D32" s="1757">
        <v>40323</v>
      </c>
      <c r="E32" s="1756">
        <f t="shared" si="5"/>
        <v>21.965457790145493</v>
      </c>
      <c r="F32" s="1757">
        <v>38321</v>
      </c>
      <c r="G32" s="1756">
        <f t="shared" si="1"/>
        <v>22.232145705081187</v>
      </c>
      <c r="H32" s="1757">
        <v>16254</v>
      </c>
      <c r="I32" s="1756">
        <f t="shared" si="2"/>
        <v>61.795739597849895</v>
      </c>
      <c r="J32" s="1758">
        <f t="shared" si="0"/>
        <v>108686</v>
      </c>
      <c r="K32" s="1759">
        <f t="shared" si="3"/>
        <v>31.298171011621445</v>
      </c>
    </row>
    <row r="33" spans="1:11" ht="20.25" customHeight="1">
      <c r="A33" s="1006" t="s">
        <v>416</v>
      </c>
      <c r="B33" s="1806">
        <v>4012</v>
      </c>
      <c r="C33" s="291">
        <f t="shared" si="4"/>
        <v>-17.158785876522821</v>
      </c>
      <c r="D33" s="1807">
        <v>20939</v>
      </c>
      <c r="E33" s="291">
        <f t="shared" si="5"/>
        <v>-6.5515240772972767</v>
      </c>
      <c r="F33" s="1807">
        <v>17734</v>
      </c>
      <c r="G33" s="291">
        <f t="shared" si="1"/>
        <v>46.756041046011255</v>
      </c>
      <c r="H33" s="1807">
        <v>10930</v>
      </c>
      <c r="I33" s="291">
        <f t="shared" si="2"/>
        <v>55.565044121833182</v>
      </c>
      <c r="J33" s="281">
        <f t="shared" si="0"/>
        <v>53615</v>
      </c>
      <c r="K33" s="344">
        <f t="shared" si="3"/>
        <v>15.649266609145807</v>
      </c>
    </row>
    <row r="34" spans="1:11" ht="20.25" customHeight="1">
      <c r="A34" s="1007">
        <v>2</v>
      </c>
      <c r="B34" s="1755">
        <v>2375</v>
      </c>
      <c r="C34" s="345">
        <f t="shared" si="4"/>
        <v>-52.895676318921069</v>
      </c>
      <c r="D34" s="1757">
        <v>14212</v>
      </c>
      <c r="E34" s="345">
        <f t="shared" si="5"/>
        <v>-30.000492538048562</v>
      </c>
      <c r="F34" s="1757">
        <v>15514</v>
      </c>
      <c r="G34" s="345">
        <f t="shared" si="1"/>
        <v>-1.642046535218411</v>
      </c>
      <c r="H34" s="1757">
        <v>12942</v>
      </c>
      <c r="I34" s="345">
        <f t="shared" si="2"/>
        <v>19.03973509933774</v>
      </c>
      <c r="J34" s="324">
        <f t="shared" si="0"/>
        <v>45043</v>
      </c>
      <c r="K34" s="292">
        <f t="shared" si="3"/>
        <v>-13.362185035583762</v>
      </c>
    </row>
    <row r="35" spans="1:11" ht="19.5" customHeight="1">
      <c r="A35" s="1007">
        <v>3</v>
      </c>
      <c r="B35" s="1848">
        <v>5158</v>
      </c>
      <c r="C35" s="1756">
        <f t="shared" si="4"/>
        <v>-28.628753286287534</v>
      </c>
      <c r="D35" s="1849">
        <v>20603</v>
      </c>
      <c r="E35" s="1756">
        <f t="shared" si="5"/>
        <v>-9.8967899938773751</v>
      </c>
      <c r="F35" s="1849">
        <v>22472</v>
      </c>
      <c r="G35" s="1756">
        <f t="shared" si="1"/>
        <v>-3.949393058642503</v>
      </c>
      <c r="H35" s="1849">
        <v>11435</v>
      </c>
      <c r="I35" s="1756">
        <f t="shared" si="2"/>
        <v>29.722064662507087</v>
      </c>
      <c r="J35" s="1758">
        <f t="shared" si="0"/>
        <v>59668</v>
      </c>
      <c r="K35" s="1759">
        <f t="shared" si="3"/>
        <v>-4.2308680020544447</v>
      </c>
    </row>
    <row r="36" spans="1:11" ht="20.25" customHeight="1">
      <c r="A36" s="1006">
        <v>4</v>
      </c>
      <c r="B36" s="1806">
        <v>4682</v>
      </c>
      <c r="C36" s="291">
        <f t="shared" si="4"/>
        <v>-9.5789880262649678</v>
      </c>
      <c r="D36" s="1866">
        <v>37529</v>
      </c>
      <c r="E36" s="291">
        <f t="shared" si="5"/>
        <v>24.938411345628865</v>
      </c>
      <c r="F36" s="1866">
        <v>22895</v>
      </c>
      <c r="G36" s="291">
        <f t="shared" si="1"/>
        <v>68.024365184206673</v>
      </c>
      <c r="H36" s="1866">
        <v>15475</v>
      </c>
      <c r="I36" s="291">
        <f t="shared" si="2"/>
        <v>19.442729237418966</v>
      </c>
      <c r="J36" s="281">
        <v>80581</v>
      </c>
      <c r="K36" s="344">
        <f t="shared" si="3"/>
        <v>30.394187514159032</v>
      </c>
    </row>
    <row r="37" spans="1:11" ht="20.25" customHeight="1">
      <c r="A37" s="1007">
        <v>5</v>
      </c>
      <c r="B37" s="1848">
        <v>13481</v>
      </c>
      <c r="C37" s="345">
        <f t="shared" si="4"/>
        <v>285.50185873605949</v>
      </c>
      <c r="D37" s="1849">
        <v>56804</v>
      </c>
      <c r="E37" s="345">
        <f t="shared" si="5"/>
        <v>203.26197213176022</v>
      </c>
      <c r="F37" s="1849">
        <v>35973</v>
      </c>
      <c r="G37" s="345">
        <f t="shared" si="1"/>
        <v>244.83320552147239</v>
      </c>
      <c r="H37" s="1849">
        <v>18623</v>
      </c>
      <c r="I37" s="345">
        <f t="shared" si="2"/>
        <v>72.43518518518519</v>
      </c>
      <c r="J37" s="324">
        <v>124881</v>
      </c>
      <c r="K37" s="292">
        <f t="shared" si="3"/>
        <v>187.34698573400829</v>
      </c>
    </row>
    <row r="38" spans="1:11" ht="19.5" customHeight="1">
      <c r="A38" s="1007">
        <v>6</v>
      </c>
      <c r="B38" s="1848">
        <v>10664</v>
      </c>
      <c r="C38" s="1756">
        <f t="shared" si="4"/>
        <v>133.14385658067337</v>
      </c>
      <c r="D38" s="1757">
        <v>35322</v>
      </c>
      <c r="E38" s="1756">
        <f t="shared" si="5"/>
        <v>41.231507397041177</v>
      </c>
      <c r="F38" s="1757">
        <v>44480</v>
      </c>
      <c r="G38" s="1756">
        <f t="shared" si="1"/>
        <v>96.258383339216365</v>
      </c>
      <c r="H38" s="1757">
        <v>18864</v>
      </c>
      <c r="I38" s="1756">
        <f t="shared" si="2"/>
        <v>84.597318720031311</v>
      </c>
      <c r="J38" s="1758">
        <v>109330</v>
      </c>
      <c r="K38" s="2008">
        <f t="shared" si="3"/>
        <v>75.020410776890188</v>
      </c>
    </row>
    <row r="39" spans="1:11" ht="20.25" customHeight="1">
      <c r="A39" s="1006">
        <v>7</v>
      </c>
      <c r="B39" s="1806">
        <v>10354</v>
      </c>
      <c r="C39" s="2009">
        <f t="shared" si="4"/>
        <v>10.809075342465757</v>
      </c>
      <c r="D39" s="1807">
        <v>44823</v>
      </c>
      <c r="E39" s="2009">
        <f t="shared" si="5"/>
        <v>43.972633539973671</v>
      </c>
      <c r="F39" s="1807">
        <v>40980</v>
      </c>
      <c r="G39" s="2009">
        <f t="shared" si="1"/>
        <v>30.186161763771512</v>
      </c>
      <c r="H39" s="1807">
        <v>16124</v>
      </c>
      <c r="I39" s="2009">
        <f t="shared" si="2"/>
        <v>48.498802726100564</v>
      </c>
      <c r="J39" s="2010">
        <v>112281</v>
      </c>
      <c r="K39" s="2011">
        <f t="shared" si="3"/>
        <v>35.583785154504731</v>
      </c>
    </row>
    <row r="40" spans="1:11" ht="20.25" customHeight="1">
      <c r="A40" s="1007">
        <v>8</v>
      </c>
      <c r="B40" s="1848">
        <v>9022</v>
      </c>
      <c r="C40" s="1756">
        <f t="shared" si="4"/>
        <v>30.886406499347174</v>
      </c>
      <c r="D40" s="1757">
        <v>59379</v>
      </c>
      <c r="E40" s="1756">
        <f t="shared" si="5"/>
        <v>310.75677919203099</v>
      </c>
      <c r="F40" s="1757">
        <v>21873</v>
      </c>
      <c r="G40" s="1756">
        <f t="shared" si="1"/>
        <v>26.149143549224284</v>
      </c>
      <c r="H40" s="1757">
        <v>10671</v>
      </c>
      <c r="I40" s="1756">
        <f t="shared" si="2"/>
        <v>93.560674768728475</v>
      </c>
      <c r="J40" s="1758">
        <v>100945</v>
      </c>
      <c r="K40" s="2008">
        <f t="shared" si="3"/>
        <v>128.37718603651501</v>
      </c>
    </row>
    <row r="41" spans="1:11" ht="19.5" customHeight="1">
      <c r="A41" s="1007">
        <v>9</v>
      </c>
      <c r="B41" s="2062">
        <v>7883</v>
      </c>
      <c r="C41" s="2063">
        <f t="shared" si="4"/>
        <v>61.437640794593484</v>
      </c>
      <c r="D41" s="1849">
        <v>56253</v>
      </c>
      <c r="E41" s="2063">
        <f t="shared" si="5"/>
        <v>243.80271360469382</v>
      </c>
      <c r="F41" s="1849">
        <v>27724</v>
      </c>
      <c r="G41" s="2063">
        <f t="shared" si="1"/>
        <v>78.026070763500925</v>
      </c>
      <c r="H41" s="1849">
        <v>13403</v>
      </c>
      <c r="I41" s="2063">
        <f t="shared" si="2"/>
        <v>57.330672614156583</v>
      </c>
      <c r="J41" s="2064">
        <v>105263</v>
      </c>
      <c r="K41" s="2065">
        <f t="shared" si="3"/>
        <v>132.17901493261573</v>
      </c>
    </row>
    <row r="42" spans="1:11" ht="20.25" customHeight="1">
      <c r="A42" s="1006">
        <v>10</v>
      </c>
      <c r="B42" s="1806">
        <v>15657</v>
      </c>
      <c r="C42" s="2009">
        <f t="shared" si="4"/>
        <v>5.6620326629774675</v>
      </c>
      <c r="D42" s="1807">
        <v>56751</v>
      </c>
      <c r="E42" s="2009">
        <f t="shared" si="5"/>
        <v>2.3241138076520951</v>
      </c>
      <c r="F42" s="1807">
        <v>51613</v>
      </c>
      <c r="G42" s="2009">
        <f t="shared" si="1"/>
        <v>40.520010890280432</v>
      </c>
      <c r="H42" s="1807">
        <v>22955</v>
      </c>
      <c r="I42" s="2009">
        <f t="shared" si="2"/>
        <v>2.8403745351910814</v>
      </c>
      <c r="J42" s="2010">
        <v>146976</v>
      </c>
      <c r="K42" s="2011">
        <f t="shared" si="3"/>
        <v>13.643287378896019</v>
      </c>
    </row>
    <row r="43" spans="1:11" ht="20.25" customHeight="1">
      <c r="A43" s="1007">
        <v>11</v>
      </c>
      <c r="B43" s="2062">
        <v>17815</v>
      </c>
      <c r="C43" s="1756">
        <f t="shared" si="4"/>
        <v>-26.244100356048683</v>
      </c>
      <c r="D43" s="1849">
        <v>53379</v>
      </c>
      <c r="E43" s="1756">
        <f t="shared" si="5"/>
        <v>6.7793558711742419</v>
      </c>
      <c r="F43" s="1849">
        <v>51590</v>
      </c>
      <c r="G43" s="1756">
        <f t="shared" si="1"/>
        <v>5.9865231325499257</v>
      </c>
      <c r="H43" s="1849">
        <v>25079</v>
      </c>
      <c r="I43" s="1756">
        <f t="shared" si="2"/>
        <v>-2.0466351599421895</v>
      </c>
      <c r="J43" s="2064">
        <v>147863</v>
      </c>
      <c r="K43" s="2008">
        <f t="shared" si="3"/>
        <v>-0.37730001414875147</v>
      </c>
    </row>
    <row r="44" spans="1:11" ht="19.5" customHeight="1">
      <c r="A44" s="1007">
        <v>12</v>
      </c>
      <c r="B44" s="2062">
        <v>7311</v>
      </c>
      <c r="C44" s="2468">
        <f t="shared" si="4"/>
        <v>-46.97563098346388</v>
      </c>
      <c r="D44" s="1849">
        <v>37730</v>
      </c>
      <c r="E44" s="2468">
        <f t="shared" si="5"/>
        <v>-6.4305731220395295</v>
      </c>
      <c r="F44" s="1849">
        <v>41017</v>
      </c>
      <c r="G44" s="2468">
        <f t="shared" si="1"/>
        <v>7.0353070118212013</v>
      </c>
      <c r="H44" s="1849">
        <v>15159</v>
      </c>
      <c r="I44" s="2468">
        <f t="shared" si="2"/>
        <v>-6.7368032484311557</v>
      </c>
      <c r="J44" s="2469">
        <v>101217</v>
      </c>
      <c r="K44" s="2470">
        <f t="shared" si="3"/>
        <v>-6.8720902416134599</v>
      </c>
    </row>
    <row r="45" spans="1:11" ht="20.25" customHeight="1">
      <c r="A45" s="1006" t="s">
        <v>455</v>
      </c>
      <c r="B45" s="1806">
        <v>3768</v>
      </c>
      <c r="C45" s="2009">
        <f t="shared" si="4"/>
        <v>-6.0817547357926216</v>
      </c>
      <c r="D45" s="1807">
        <v>26509</v>
      </c>
      <c r="E45" s="2009">
        <f t="shared" si="5"/>
        <v>26.601079325660248</v>
      </c>
      <c r="F45" s="1807">
        <v>16360</v>
      </c>
      <c r="G45" s="2009">
        <f t="shared" si="1"/>
        <v>-7.7478290289838769</v>
      </c>
      <c r="H45" s="1807">
        <v>13804</v>
      </c>
      <c r="I45" s="2009">
        <f t="shared" si="2"/>
        <v>26.294602012808777</v>
      </c>
      <c r="J45" s="2010">
        <v>60441</v>
      </c>
      <c r="K45" s="2011">
        <f t="shared" si="3"/>
        <v>12.731511703814235</v>
      </c>
    </row>
    <row r="46" spans="1:11" ht="20.25" customHeight="1">
      <c r="A46" s="1007">
        <v>2</v>
      </c>
      <c r="B46" s="2062">
        <v>6970</v>
      </c>
      <c r="C46" s="2468">
        <f t="shared" si="4"/>
        <v>193.47368421052633</v>
      </c>
      <c r="D46" s="1849">
        <v>29283</v>
      </c>
      <c r="E46" s="2468">
        <f t="shared" si="5"/>
        <v>106.04418801013229</v>
      </c>
      <c r="F46" s="1849">
        <v>25255</v>
      </c>
      <c r="G46" s="2468">
        <f t="shared" si="1"/>
        <v>62.788449142709801</v>
      </c>
      <c r="H46" s="1849">
        <v>19172</v>
      </c>
      <c r="I46" s="2468">
        <f t="shared" si="2"/>
        <v>48.137845773450771</v>
      </c>
      <c r="J46" s="2469">
        <v>80680</v>
      </c>
      <c r="K46" s="2470">
        <f t="shared" si="3"/>
        <v>79.117731945030314</v>
      </c>
    </row>
    <row r="47" spans="1:11" ht="19.5" customHeight="1">
      <c r="A47" s="1007">
        <v>3</v>
      </c>
      <c r="B47" s="2062">
        <v>10075</v>
      </c>
      <c r="C47" s="2504">
        <f t="shared" si="4"/>
        <v>95.327646374563784</v>
      </c>
      <c r="D47" s="1849">
        <v>31570</v>
      </c>
      <c r="E47" s="2504">
        <f t="shared" si="5"/>
        <v>53.230112119594232</v>
      </c>
      <c r="F47" s="1849">
        <v>33798</v>
      </c>
      <c r="G47" s="2504">
        <f t="shared" si="1"/>
        <v>50.400498398006398</v>
      </c>
      <c r="H47" s="1849">
        <v>15161</v>
      </c>
      <c r="I47" s="2504">
        <f t="shared" si="2"/>
        <v>32.584171403585493</v>
      </c>
      <c r="J47" s="2505">
        <v>90604</v>
      </c>
      <c r="K47" s="2470">
        <f t="shared" si="3"/>
        <v>51.846886103103841</v>
      </c>
    </row>
    <row r="48" spans="1:11" ht="20.25" customHeight="1">
      <c r="A48" s="1006">
        <v>4</v>
      </c>
      <c r="B48" s="1806">
        <v>9555</v>
      </c>
      <c r="C48" s="2009">
        <f t="shared" si="4"/>
        <v>104.07945322511748</v>
      </c>
      <c r="D48" s="1807">
        <v>41022</v>
      </c>
      <c r="E48" s="2009">
        <f t="shared" si="5"/>
        <v>9.3074688907245129</v>
      </c>
      <c r="F48" s="1807">
        <v>36015</v>
      </c>
      <c r="G48" s="2009">
        <f t="shared" si="1"/>
        <v>57.305088447259237</v>
      </c>
      <c r="H48" s="1807">
        <v>18138</v>
      </c>
      <c r="I48" s="2009">
        <f t="shared" si="2"/>
        <v>17.208400646203547</v>
      </c>
      <c r="J48" s="2010">
        <v>104730</v>
      </c>
      <c r="K48" s="2011">
        <f t="shared" si="3"/>
        <v>29.968603020563165</v>
      </c>
    </row>
    <row r="49" spans="1:13" ht="20.25" customHeight="1">
      <c r="A49" s="1007">
        <v>5</v>
      </c>
      <c r="B49" s="2062">
        <v>15593</v>
      </c>
      <c r="C49" s="2468">
        <f t="shared" si="4"/>
        <v>15.666493583562048</v>
      </c>
      <c r="D49" s="1849">
        <v>45617</v>
      </c>
      <c r="E49" s="2468">
        <f t="shared" si="5"/>
        <v>-19.694035631293573</v>
      </c>
      <c r="F49" s="1849">
        <v>53436</v>
      </c>
      <c r="G49" s="2468">
        <f t="shared" si="1"/>
        <v>48.54474188975064</v>
      </c>
      <c r="H49" s="1849">
        <v>21769</v>
      </c>
      <c r="I49" s="2468">
        <f t="shared" si="2"/>
        <v>16.893089190785581</v>
      </c>
      <c r="J49" s="2505">
        <v>136415</v>
      </c>
      <c r="K49" s="2470">
        <f t="shared" si="3"/>
        <v>9.2359926650170898</v>
      </c>
    </row>
    <row r="50" spans="1:13" ht="19.5" customHeight="1">
      <c r="A50" s="1007">
        <v>6</v>
      </c>
      <c r="B50" s="2552">
        <v>13288</v>
      </c>
      <c r="C50" s="2561">
        <f t="shared" si="4"/>
        <v>24.606151537884479</v>
      </c>
      <c r="D50" s="1849">
        <v>40840</v>
      </c>
      <c r="E50" s="2561">
        <f t="shared" si="5"/>
        <v>15.621991959685189</v>
      </c>
      <c r="F50" s="1849">
        <v>49827</v>
      </c>
      <c r="G50" s="2561">
        <f t="shared" si="1"/>
        <v>12.021133093525172</v>
      </c>
      <c r="H50" s="1849">
        <v>18495</v>
      </c>
      <c r="I50" s="2561">
        <f t="shared" si="2"/>
        <v>-1.956106870229013</v>
      </c>
      <c r="J50" s="2562">
        <v>122450</v>
      </c>
      <c r="K50" s="2563">
        <f t="shared" si="3"/>
        <v>12.000365864812945</v>
      </c>
    </row>
    <row r="51" spans="1:13" ht="20.25" customHeight="1">
      <c r="A51" s="1434">
        <v>7</v>
      </c>
      <c r="B51" s="1806">
        <v>10733</v>
      </c>
      <c r="C51" s="2009">
        <f t="shared" si="4"/>
        <v>3.6604210932972725</v>
      </c>
      <c r="D51" s="1807">
        <v>41537</v>
      </c>
      <c r="E51" s="2009">
        <f t="shared" si="5"/>
        <v>-7.3310577159047767</v>
      </c>
      <c r="F51" s="1807">
        <v>36972</v>
      </c>
      <c r="G51" s="2009">
        <f t="shared" si="1"/>
        <v>-9.7803806734992662</v>
      </c>
      <c r="H51" s="1807">
        <v>17678</v>
      </c>
      <c r="I51" s="2009">
        <f t="shared" si="2"/>
        <v>9.6378069957826931</v>
      </c>
      <c r="J51" s="2010">
        <v>106920</v>
      </c>
      <c r="K51" s="2011">
        <f t="shared" si="3"/>
        <v>-4.7746279423945275</v>
      </c>
    </row>
    <row r="52" spans="1:13" ht="20.25" customHeight="1">
      <c r="A52" s="1007">
        <v>8</v>
      </c>
      <c r="B52" s="2552">
        <v>12033</v>
      </c>
      <c r="C52" s="2468">
        <f t="shared" si="4"/>
        <v>33.373974728441588</v>
      </c>
      <c r="D52" s="1849">
        <v>47651</v>
      </c>
      <c r="E52" s="2468">
        <f t="shared" si="5"/>
        <v>-19.751090452853703</v>
      </c>
      <c r="F52" s="1849">
        <v>25888</v>
      </c>
      <c r="G52" s="2468">
        <f t="shared" si="1"/>
        <v>18.355963973849043</v>
      </c>
      <c r="H52" s="1849">
        <v>11741</v>
      </c>
      <c r="I52" s="2468">
        <f t="shared" si="2"/>
        <v>10.027176459563304</v>
      </c>
      <c r="J52" s="2562">
        <v>97313</v>
      </c>
      <c r="K52" s="2470">
        <f t="shared" si="3"/>
        <v>-3.5979989102976839</v>
      </c>
    </row>
    <row r="53" spans="1:13" ht="19.5" customHeight="1" thickBot="1">
      <c r="A53" s="2099">
        <v>9</v>
      </c>
      <c r="B53" s="2098">
        <v>11969</v>
      </c>
      <c r="C53" s="2561">
        <f t="shared" si="4"/>
        <v>51.833058480273998</v>
      </c>
      <c r="D53" s="2559">
        <v>39108</v>
      </c>
      <c r="E53" s="2561">
        <f t="shared" si="5"/>
        <v>-30.478374486694037</v>
      </c>
      <c r="F53" s="2559">
        <v>33044</v>
      </c>
      <c r="G53" s="2561">
        <f t="shared" si="1"/>
        <v>19.189150194777092</v>
      </c>
      <c r="H53" s="2559">
        <v>17295</v>
      </c>
      <c r="I53" s="2561">
        <f t="shared" si="2"/>
        <v>29.038275013056779</v>
      </c>
      <c r="J53" s="2564">
        <v>101416</v>
      </c>
      <c r="K53" s="2563">
        <f t="shared" si="3"/>
        <v>-3.6546554819832267</v>
      </c>
    </row>
    <row r="54" spans="1:13" ht="19.5" customHeight="1">
      <c r="A54" s="2621" t="s">
        <v>386</v>
      </c>
      <c r="B54" s="2623" t="s">
        <v>40</v>
      </c>
      <c r="C54" s="2624"/>
      <c r="D54" s="2624"/>
      <c r="E54" s="2624"/>
      <c r="F54" s="2624"/>
      <c r="G54" s="2624"/>
      <c r="H54" s="2624"/>
      <c r="I54" s="2624"/>
      <c r="J54" s="2624"/>
      <c r="K54" s="2625"/>
    </row>
    <row r="55" spans="1:13" ht="19.5" customHeight="1" thickBot="1">
      <c r="A55" s="2622"/>
      <c r="B55" s="2615" t="s">
        <v>108</v>
      </c>
      <c r="C55" s="2616"/>
      <c r="D55" s="2617"/>
      <c r="E55" s="2617"/>
      <c r="F55" s="2617"/>
      <c r="G55" s="2617"/>
      <c r="H55" s="2617"/>
      <c r="I55" s="2617"/>
      <c r="J55" s="2617"/>
      <c r="K55" s="2618"/>
      <c r="M55" s="3"/>
    </row>
    <row r="56" spans="1:13" ht="17.25" customHeight="1">
      <c r="A56" s="56"/>
      <c r="B56" s="2619"/>
      <c r="C56" s="2620"/>
      <c r="D56" s="2619"/>
      <c r="E56" s="2620"/>
      <c r="F56" s="2619"/>
      <c r="G56" s="2620"/>
      <c r="H56" s="2619"/>
      <c r="I56" s="2620"/>
      <c r="J56" s="2619"/>
      <c r="K56" s="2620"/>
      <c r="M56" s="3"/>
    </row>
    <row r="57" spans="1:13" ht="17.25" customHeight="1">
      <c r="M57" s="3"/>
    </row>
    <row r="58" spans="1:13" ht="17.25" customHeight="1">
      <c r="M58" s="3"/>
    </row>
    <row r="59" spans="1:13" ht="17.25" customHeight="1">
      <c r="M59" s="3"/>
    </row>
    <row r="60" spans="1:13" ht="17.25" customHeight="1">
      <c r="M60" s="3"/>
    </row>
    <row r="61" spans="1:13" ht="17.25" customHeight="1">
      <c r="M61" s="3"/>
    </row>
    <row r="62" spans="1:13" ht="17.25" customHeight="1">
      <c r="B62" s="12"/>
      <c r="C62" s="12"/>
      <c r="M62" s="3"/>
    </row>
    <row r="63" spans="1:13" ht="17.25" customHeight="1">
      <c r="B63" s="12"/>
      <c r="C63" s="12"/>
    </row>
    <row r="64" spans="1:13" ht="17.25" customHeight="1">
      <c r="H64" s="57"/>
      <c r="I64" s="57"/>
    </row>
    <row r="65" spans="8:9" ht="17.25" customHeight="1">
      <c r="H65" s="58"/>
      <c r="I65" s="58"/>
    </row>
  </sheetData>
  <mergeCells count="9">
    <mergeCell ref="B55:K55"/>
    <mergeCell ref="B56:K56"/>
    <mergeCell ref="A54:A55"/>
    <mergeCell ref="B54:K54"/>
    <mergeCell ref="B4:C4"/>
    <mergeCell ref="D4:E4"/>
    <mergeCell ref="F4:G4"/>
    <mergeCell ref="H4:I4"/>
    <mergeCell ref="J4:K4"/>
  </mergeCells>
  <phoneticPr fontId="3"/>
  <printOptions horizontalCentered="1"/>
  <pageMargins left="0.70866141732283472" right="0.70866141732283472" top="0.74803149606299213" bottom="0.74803149606299213" header="0.31496062992125984" footer="0.31496062992125984"/>
  <pageSetup paperSize="9" scale="88"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S116"/>
  <sheetViews>
    <sheetView topLeftCell="A33" zoomScaleNormal="100" zoomScaleSheetLayoutView="89" workbookViewId="0">
      <selection activeCell="G10" sqref="G10"/>
    </sheetView>
  </sheetViews>
  <sheetFormatPr defaultColWidth="9" defaultRowHeight="13.2"/>
  <cols>
    <col min="1" max="1" width="13.21875" style="53" customWidth="1"/>
    <col min="2" max="11" width="15.21875" style="53" customWidth="1"/>
    <col min="12" max="12" width="3.109375" style="32" customWidth="1"/>
    <col min="13" max="13" width="12.109375" style="134" customWidth="1"/>
    <col min="14" max="16" width="9" style="134" customWidth="1"/>
    <col min="17" max="17" width="10.33203125" style="134" bestFit="1" customWidth="1"/>
    <col min="18" max="18" width="9" style="134"/>
    <col min="19" max="16384" width="9" style="32"/>
  </cols>
  <sheetData>
    <row r="1" spans="1:19" s="1311" customFormat="1">
      <c r="A1" s="1310"/>
      <c r="B1" s="1310"/>
      <c r="C1" s="1310"/>
      <c r="D1" s="1310"/>
      <c r="E1" s="1310"/>
      <c r="F1" s="1310"/>
      <c r="G1" s="1310"/>
      <c r="H1" s="1310"/>
      <c r="I1" s="1310"/>
      <c r="J1" s="1310"/>
      <c r="K1" s="1310"/>
      <c r="M1" s="1312"/>
      <c r="N1" s="1312"/>
      <c r="O1" s="1312"/>
      <c r="P1" s="1312"/>
      <c r="Q1" s="1312"/>
      <c r="R1" s="1312"/>
    </row>
    <row r="2" spans="1:19" s="1311" customFormat="1" ht="15" customHeight="1">
      <c r="A2" s="1313"/>
      <c r="B2" s="1313"/>
      <c r="C2" s="1313"/>
      <c r="D2" s="1313"/>
      <c r="E2" s="1313"/>
      <c r="F2" s="1313"/>
      <c r="G2" s="1313"/>
      <c r="H2" s="1313"/>
      <c r="I2" s="1313"/>
      <c r="J2" s="1313"/>
      <c r="K2" s="1313"/>
      <c r="M2" s="1312"/>
      <c r="N2" s="1312"/>
      <c r="O2" s="1312"/>
      <c r="P2" s="1312"/>
      <c r="Q2" s="1312"/>
      <c r="R2" s="1312"/>
    </row>
    <row r="3" spans="1:19" s="1311" customFormat="1" ht="15" customHeight="1" thickBot="1">
      <c r="A3" s="1314" t="s">
        <v>61</v>
      </c>
      <c r="B3" s="1315"/>
      <c r="C3" s="1315"/>
      <c r="D3" s="1315"/>
      <c r="E3" s="1315"/>
      <c r="F3" s="1315"/>
      <c r="G3" s="1315"/>
      <c r="H3" s="1315"/>
      <c r="I3" s="1315"/>
      <c r="J3" s="1315"/>
      <c r="K3" s="1302" t="s">
        <v>43</v>
      </c>
      <c r="M3" s="1312"/>
      <c r="N3" s="1312"/>
      <c r="O3" s="1312"/>
      <c r="P3" s="1312"/>
      <c r="Q3" s="1312"/>
      <c r="R3" s="1312"/>
    </row>
    <row r="4" spans="1:19" ht="18" customHeight="1">
      <c r="A4" s="1775"/>
      <c r="B4" s="2627" t="s">
        <v>63</v>
      </c>
      <c r="C4" s="2627"/>
      <c r="D4" s="2627"/>
      <c r="E4" s="2627"/>
      <c r="F4" s="2627"/>
      <c r="G4" s="2627"/>
      <c r="H4" s="2627"/>
      <c r="I4" s="2627"/>
      <c r="J4" s="2627"/>
      <c r="K4" s="2628"/>
    </row>
    <row r="5" spans="1:19" ht="13.8" thickBot="1">
      <c r="A5" s="1078"/>
      <c r="B5" s="1079" t="s">
        <v>7</v>
      </c>
      <c r="C5" s="1455" t="s">
        <v>126</v>
      </c>
      <c r="D5" s="1456" t="s">
        <v>6</v>
      </c>
      <c r="E5" s="1405" t="s">
        <v>126</v>
      </c>
      <c r="F5" s="1456" t="s">
        <v>8</v>
      </c>
      <c r="G5" s="1406" t="s">
        <v>402</v>
      </c>
      <c r="H5" s="237" t="s">
        <v>11</v>
      </c>
      <c r="I5" s="237" t="s">
        <v>403</v>
      </c>
      <c r="J5" s="237" t="s">
        <v>13</v>
      </c>
      <c r="K5" s="1457" t="s">
        <v>403</v>
      </c>
    </row>
    <row r="6" spans="1:19" s="143" customFormat="1" ht="13.8" hidden="1" thickBot="1">
      <c r="A6" s="1776" t="s">
        <v>438</v>
      </c>
      <c r="B6" s="1458">
        <f>SUM(B12:B23)</f>
        <v>436862</v>
      </c>
      <c r="C6" s="1774">
        <v>-75.3</v>
      </c>
      <c r="D6" s="1744">
        <f>SUM(D12:D23)</f>
        <v>269428</v>
      </c>
      <c r="E6" s="1774">
        <v>-75.400000000000006</v>
      </c>
      <c r="F6" s="1744">
        <f>SUM(F12:F23)</f>
        <v>114277</v>
      </c>
      <c r="G6" s="1774">
        <v>-77.8</v>
      </c>
      <c r="H6" s="1743">
        <f>SUM(H12:H23)</f>
        <v>115730</v>
      </c>
      <c r="I6" s="1774">
        <v>-69.099999999999994</v>
      </c>
      <c r="J6" s="1460">
        <f>SUM(J12:J23)</f>
        <v>936297</v>
      </c>
      <c r="K6" s="1810">
        <v>-75</v>
      </c>
      <c r="M6" s="142"/>
      <c r="N6" s="142"/>
      <c r="O6" s="142"/>
      <c r="P6" s="142"/>
      <c r="Q6" s="142"/>
      <c r="R6" s="142"/>
    </row>
    <row r="7" spans="1:19" s="143" customFormat="1" ht="15" hidden="1" customHeight="1">
      <c r="A7" s="1776" t="s">
        <v>435</v>
      </c>
      <c r="B7" s="1458">
        <f>SUM(B24:B35)</f>
        <v>614833</v>
      </c>
      <c r="C7" s="1774">
        <v>40.700000000000003</v>
      </c>
      <c r="D7" s="1744">
        <f>SUM(D24:D35)</f>
        <v>375097</v>
      </c>
      <c r="E7" s="1774">
        <v>39.200000000000003</v>
      </c>
      <c r="F7" s="1744">
        <f>SUM(F24:F35)</f>
        <v>164831</v>
      </c>
      <c r="G7" s="1774">
        <v>44.2</v>
      </c>
      <c r="H7" s="1743">
        <f>SUM(H24:H35)</f>
        <v>146164</v>
      </c>
      <c r="I7" s="1774">
        <v>26.3</v>
      </c>
      <c r="J7" s="1460">
        <f>SUM(J24:J35)</f>
        <v>1300925</v>
      </c>
      <c r="K7" s="1810">
        <v>38.9</v>
      </c>
      <c r="M7" s="142"/>
      <c r="N7" s="142"/>
      <c r="O7" s="142"/>
      <c r="P7" s="142"/>
      <c r="Q7" s="142"/>
      <c r="R7" s="142"/>
    </row>
    <row r="8" spans="1:19" ht="15" hidden="1" customHeight="1" thickBot="1">
      <c r="A8" s="1900" t="s">
        <v>454</v>
      </c>
      <c r="B8" s="1901">
        <f>SUM(B36:B47)</f>
        <v>1122104</v>
      </c>
      <c r="C8" s="1902">
        <f>(B8/B7-1)*100</f>
        <v>82.505493361612011</v>
      </c>
      <c r="D8" s="1903">
        <f>SUM(D36:D47)</f>
        <v>651021</v>
      </c>
      <c r="E8" s="1904">
        <f>(D8/D7-1)*100</f>
        <v>73.560705630810162</v>
      </c>
      <c r="F8" s="1903">
        <f>SUM(F36:F47)</f>
        <v>310271</v>
      </c>
      <c r="G8" s="1904">
        <f>(F8/F7-1)*100</f>
        <v>88.235829425290135</v>
      </c>
      <c r="H8" s="1887">
        <f>SUM(H36:H47)</f>
        <v>249229</v>
      </c>
      <c r="I8" s="1902">
        <f>(H8/H7-1)*100</f>
        <v>70.513259078842935</v>
      </c>
      <c r="J8" s="1887">
        <f>SUM(J36:J47)</f>
        <v>2332625</v>
      </c>
      <c r="K8" s="1905">
        <f>(J8/J7-1)*100</f>
        <v>79.305109825700939</v>
      </c>
    </row>
    <row r="9" spans="1:19" ht="12" hidden="1" customHeight="1" thickTop="1">
      <c r="A9" s="1007" t="s">
        <v>323</v>
      </c>
      <c r="B9" s="2127">
        <v>150115</v>
      </c>
      <c r="C9" s="1814">
        <v>4.222643421993566</v>
      </c>
      <c r="D9" s="1815">
        <v>92403</v>
      </c>
      <c r="E9" s="1814">
        <v>2.4798429580666914</v>
      </c>
      <c r="F9" s="1815">
        <v>44685</v>
      </c>
      <c r="G9" s="1814">
        <v>0.36836549044270139</v>
      </c>
      <c r="H9" s="85">
        <v>31759</v>
      </c>
      <c r="I9" s="1814">
        <v>9.44703363143784E-3</v>
      </c>
      <c r="J9" s="1720">
        <f t="shared" ref="J9:J38" si="0">SUM(D9,B9,F9,H9)</f>
        <v>318962</v>
      </c>
      <c r="K9" s="1816">
        <v>2.7328916473684073</v>
      </c>
      <c r="L9" s="86"/>
      <c r="M9" s="136"/>
      <c r="N9" s="136"/>
      <c r="O9" s="142"/>
      <c r="P9" s="272"/>
      <c r="Q9" s="136"/>
      <c r="R9" s="136"/>
      <c r="S9" s="49"/>
    </row>
    <row r="10" spans="1:19" ht="12" hidden="1" customHeight="1">
      <c r="A10" s="1007">
        <v>2</v>
      </c>
      <c r="B10" s="1467">
        <v>121574</v>
      </c>
      <c r="C10" s="1468">
        <v>-9.8837726450618177</v>
      </c>
      <c r="D10" s="1469">
        <v>80874</v>
      </c>
      <c r="E10" s="1468">
        <v>-2.8715546748333654</v>
      </c>
      <c r="F10" s="1469">
        <v>37909</v>
      </c>
      <c r="G10" s="1468">
        <v>-3.840397737361434</v>
      </c>
      <c r="H10" s="1459">
        <v>28347</v>
      </c>
      <c r="I10" s="1468">
        <v>-5.1114681662984491</v>
      </c>
      <c r="J10" s="1460">
        <f t="shared" si="0"/>
        <v>268704</v>
      </c>
      <c r="K10" s="1470">
        <v>-6.5279855289247628</v>
      </c>
      <c r="L10" s="86"/>
      <c r="M10" s="136"/>
      <c r="N10" s="136"/>
      <c r="O10" s="142"/>
      <c r="P10" s="272"/>
      <c r="Q10" s="136"/>
      <c r="R10" s="136"/>
      <c r="S10" s="49"/>
    </row>
    <row r="11" spans="1:19" ht="12" hidden="1" customHeight="1">
      <c r="A11" s="1007">
        <v>3</v>
      </c>
      <c r="B11" s="1467">
        <v>70751</v>
      </c>
      <c r="C11" s="1468">
        <v>-62.256873686344385</v>
      </c>
      <c r="D11" s="1469">
        <v>50158</v>
      </c>
      <c r="E11" s="1468">
        <v>-58.385809459807028</v>
      </c>
      <c r="F11" s="1469">
        <v>23061</v>
      </c>
      <c r="G11" s="1468">
        <v>-59.74338832155015</v>
      </c>
      <c r="H11" s="1459">
        <v>17159</v>
      </c>
      <c r="I11" s="1468">
        <v>-59.631581423798984</v>
      </c>
      <c r="J11" s="1460">
        <f t="shared" si="0"/>
        <v>161129</v>
      </c>
      <c r="K11" s="1470">
        <v>-60.485904025739622</v>
      </c>
      <c r="L11" s="86"/>
      <c r="M11" s="136"/>
      <c r="N11" s="136"/>
      <c r="O11" s="142"/>
      <c r="P11" s="272"/>
      <c r="Q11" s="136"/>
      <c r="R11" s="136"/>
      <c r="S11" s="49"/>
    </row>
    <row r="12" spans="1:19" ht="12" hidden="1" customHeight="1">
      <c r="A12" s="1434" t="s">
        <v>398</v>
      </c>
      <c r="B12" s="1461">
        <v>13439</v>
      </c>
      <c r="C12" s="1462">
        <v>-91.261233142158588</v>
      </c>
      <c r="D12" s="1463">
        <v>8086</v>
      </c>
      <c r="E12" s="1462">
        <v>-91.510672028052781</v>
      </c>
      <c r="F12" s="1463">
        <v>3725</v>
      </c>
      <c r="G12" s="1462">
        <v>-91.889479184811009</v>
      </c>
      <c r="H12" s="1464">
        <v>3803</v>
      </c>
      <c r="I12" s="1462">
        <v>-88.262707941112922</v>
      </c>
      <c r="J12" s="1465">
        <f t="shared" si="0"/>
        <v>29053</v>
      </c>
      <c r="K12" s="1466">
        <v>-91.125169536051615</v>
      </c>
      <c r="L12" s="86"/>
      <c r="M12" s="136"/>
      <c r="N12" s="136"/>
      <c r="O12" s="142"/>
      <c r="P12" s="272"/>
      <c r="Q12" s="136"/>
      <c r="R12" s="136"/>
      <c r="S12" s="49"/>
    </row>
    <row r="13" spans="1:19" ht="12" hidden="1" customHeight="1">
      <c r="A13" s="1007">
        <v>5</v>
      </c>
      <c r="B13" s="1467">
        <v>0</v>
      </c>
      <c r="C13" s="1468">
        <v>-100</v>
      </c>
      <c r="D13" s="1469">
        <v>0</v>
      </c>
      <c r="E13" s="1468">
        <v>-100</v>
      </c>
      <c r="F13" s="1469">
        <v>0</v>
      </c>
      <c r="G13" s="1468">
        <v>-100</v>
      </c>
      <c r="H13" s="1459">
        <v>0</v>
      </c>
      <c r="I13" s="1468">
        <v>-100</v>
      </c>
      <c r="J13" s="1460">
        <f t="shared" si="0"/>
        <v>0</v>
      </c>
      <c r="K13" s="1470">
        <v>-100</v>
      </c>
      <c r="L13" s="86"/>
      <c r="M13" s="136"/>
      <c r="N13" s="136"/>
      <c r="O13" s="142"/>
      <c r="P13" s="272"/>
      <c r="Q13" s="136"/>
      <c r="R13" s="136"/>
      <c r="S13" s="49"/>
    </row>
    <row r="14" spans="1:19" ht="12" hidden="1" customHeight="1">
      <c r="A14" s="1007">
        <v>6</v>
      </c>
      <c r="B14" s="1467">
        <v>33957</v>
      </c>
      <c r="C14" s="1468">
        <v>-74.579468637006755</v>
      </c>
      <c r="D14" s="1469">
        <v>13691</v>
      </c>
      <c r="E14" s="1468">
        <v>-82.901424985325519</v>
      </c>
      <c r="F14" s="1469">
        <v>5543</v>
      </c>
      <c r="G14" s="1468">
        <v>-84.18996006845407</v>
      </c>
      <c r="H14" s="1459">
        <v>6540</v>
      </c>
      <c r="I14" s="1468">
        <v>-74.699214669813159</v>
      </c>
      <c r="J14" s="1460">
        <f t="shared" si="0"/>
        <v>59731</v>
      </c>
      <c r="K14" s="1470">
        <v>-78.244907324783924</v>
      </c>
      <c r="L14" s="86"/>
      <c r="M14" s="136"/>
      <c r="N14" s="136"/>
      <c r="O14" s="142"/>
      <c r="P14" s="272"/>
      <c r="Q14" s="136"/>
      <c r="R14" s="136"/>
      <c r="S14" s="49"/>
    </row>
    <row r="15" spans="1:19" ht="12" hidden="1" customHeight="1">
      <c r="A15" s="1434" t="s">
        <v>449</v>
      </c>
      <c r="B15" s="1461">
        <v>43657</v>
      </c>
      <c r="C15" s="1462">
        <v>-70.468305023980093</v>
      </c>
      <c r="D15" s="1463">
        <v>26950</v>
      </c>
      <c r="E15" s="1462">
        <v>-69.814406200647397</v>
      </c>
      <c r="F15" s="1463">
        <v>12728</v>
      </c>
      <c r="G15" s="1462">
        <v>-68.503625250550598</v>
      </c>
      <c r="H15" s="1464">
        <v>11968</v>
      </c>
      <c r="I15" s="1462">
        <v>-59.993314390773868</v>
      </c>
      <c r="J15" s="1465">
        <f t="shared" si="0"/>
        <v>95303</v>
      </c>
      <c r="K15" s="1466">
        <v>-69.000904247360452</v>
      </c>
      <c r="L15" s="86"/>
      <c r="M15" s="136"/>
      <c r="N15" s="136"/>
      <c r="O15" s="142"/>
      <c r="P15" s="272"/>
      <c r="Q15" s="136"/>
      <c r="R15" s="136"/>
      <c r="S15" s="49"/>
    </row>
    <row r="16" spans="1:19" ht="12" hidden="1" customHeight="1">
      <c r="A16" s="1007">
        <v>8</v>
      </c>
      <c r="B16" s="1467">
        <v>36843</v>
      </c>
      <c r="C16" s="1468">
        <v>-81.345694264419961</v>
      </c>
      <c r="D16" s="1469">
        <v>25097</v>
      </c>
      <c r="E16" s="1468">
        <v>-79.436273505674137</v>
      </c>
      <c r="F16" s="1469">
        <v>10492</v>
      </c>
      <c r="G16" s="1468">
        <v>-82.952588307932288</v>
      </c>
      <c r="H16" s="1459">
        <v>12464</v>
      </c>
      <c r="I16" s="1468">
        <v>-71.601084554216328</v>
      </c>
      <c r="J16" s="1460">
        <f t="shared" si="0"/>
        <v>84896</v>
      </c>
      <c r="K16" s="1470">
        <v>-80.023718539992089</v>
      </c>
      <c r="L16" s="86"/>
      <c r="M16" s="136"/>
      <c r="N16" s="136"/>
      <c r="O16" s="142"/>
      <c r="P16" s="272"/>
      <c r="Q16" s="136"/>
      <c r="R16" s="136"/>
      <c r="S16" s="49"/>
    </row>
    <row r="17" spans="1:19" ht="12" hidden="1" customHeight="1">
      <c r="A17" s="1007">
        <v>9</v>
      </c>
      <c r="B17" s="1467">
        <v>44319</v>
      </c>
      <c r="C17" s="1468">
        <v>-71.275520124440988</v>
      </c>
      <c r="D17" s="1469">
        <v>28076</v>
      </c>
      <c r="E17" s="1468">
        <v>-71.65786737464795</v>
      </c>
      <c r="F17" s="1469">
        <v>11373</v>
      </c>
      <c r="G17" s="1468">
        <v>-74.618938159744701</v>
      </c>
      <c r="H17" s="1459">
        <v>12000</v>
      </c>
      <c r="I17" s="1468">
        <v>-64.935861847295669</v>
      </c>
      <c r="J17" s="1460">
        <f t="shared" si="0"/>
        <v>95768</v>
      </c>
      <c r="K17" s="1470">
        <v>-71.187455435446452</v>
      </c>
      <c r="L17" s="86"/>
      <c r="M17" s="136"/>
      <c r="N17" s="136"/>
      <c r="O17" s="142"/>
      <c r="P17" s="272"/>
      <c r="Q17" s="136"/>
      <c r="R17" s="136"/>
      <c r="S17" s="49"/>
    </row>
    <row r="18" spans="1:19" ht="12" hidden="1" customHeight="1">
      <c r="A18" s="1434" t="s">
        <v>451</v>
      </c>
      <c r="B18" s="1461">
        <v>52201</v>
      </c>
      <c r="C18" s="1462">
        <v>-64.230945806124467</v>
      </c>
      <c r="D18" s="1463">
        <v>31035</v>
      </c>
      <c r="E18" s="1462">
        <v>-65.445638256415961</v>
      </c>
      <c r="F18" s="1463">
        <v>13044</v>
      </c>
      <c r="G18" s="1462">
        <v>-68.509487711843946</v>
      </c>
      <c r="H18" s="1464">
        <v>12861</v>
      </c>
      <c r="I18" s="1462">
        <v>-55.857216406384083</v>
      </c>
      <c r="J18" s="1465">
        <f t="shared" si="0"/>
        <v>109141</v>
      </c>
      <c r="K18" s="1466">
        <v>-64.369219518724435</v>
      </c>
      <c r="L18" s="86"/>
      <c r="M18" s="136"/>
      <c r="N18" s="136"/>
      <c r="O18" s="142"/>
      <c r="P18" s="272"/>
      <c r="Q18" s="136"/>
      <c r="R18" s="136"/>
      <c r="S18" s="49"/>
    </row>
    <row r="19" spans="1:19" ht="12" hidden="1" customHeight="1">
      <c r="A19" s="1007">
        <v>11</v>
      </c>
      <c r="B19" s="1467">
        <v>54779</v>
      </c>
      <c r="C19" s="1468">
        <v>-65.895705445082243</v>
      </c>
      <c r="D19" s="1469">
        <v>33447</v>
      </c>
      <c r="E19" s="1468">
        <v>-66.084284816159325</v>
      </c>
      <c r="F19" s="1469">
        <v>13518</v>
      </c>
      <c r="G19" s="1468">
        <v>-70.063778899813983</v>
      </c>
      <c r="H19" s="1459">
        <v>13768</v>
      </c>
      <c r="I19" s="1468">
        <v>-59.663668590513574</v>
      </c>
      <c r="J19" s="1460">
        <f t="shared" si="0"/>
        <v>115512</v>
      </c>
      <c r="K19" s="1470">
        <v>-65.878255629502931</v>
      </c>
      <c r="L19" s="86"/>
      <c r="M19" s="136"/>
      <c r="N19" s="136"/>
      <c r="O19" s="142"/>
      <c r="P19" s="272"/>
      <c r="Q19" s="136"/>
      <c r="R19" s="136"/>
      <c r="S19" s="49"/>
    </row>
    <row r="20" spans="1:19" ht="12" hidden="1" customHeight="1">
      <c r="A20" s="1007">
        <v>12</v>
      </c>
      <c r="B20" s="1471">
        <v>42249</v>
      </c>
      <c r="C20" s="1472">
        <v>-73.972265174990611</v>
      </c>
      <c r="D20" s="1473">
        <v>26070</v>
      </c>
      <c r="E20" s="1472">
        <v>-73.362351715047652</v>
      </c>
      <c r="F20" s="1473">
        <v>11395</v>
      </c>
      <c r="G20" s="1472">
        <v>-76.429339731921232</v>
      </c>
      <c r="H20" s="1474">
        <v>10180</v>
      </c>
      <c r="I20" s="1472">
        <v>-69.958981320270311</v>
      </c>
      <c r="J20" s="1475">
        <f t="shared" si="0"/>
        <v>89894</v>
      </c>
      <c r="K20" s="1476">
        <v>-73.747674659704515</v>
      </c>
      <c r="L20" s="86"/>
      <c r="M20" s="136"/>
      <c r="N20" s="136"/>
      <c r="O20" s="142"/>
      <c r="P20" s="272"/>
      <c r="Q20" s="136"/>
      <c r="R20" s="136"/>
      <c r="S20" s="49"/>
    </row>
    <row r="21" spans="1:19" ht="12" hidden="1" customHeight="1">
      <c r="A21" s="1434" t="s">
        <v>399</v>
      </c>
      <c r="B21" s="1461">
        <v>30332</v>
      </c>
      <c r="C21" s="1462">
        <f>($B21/$B9-1)*100</f>
        <v>-79.794157812343869</v>
      </c>
      <c r="D21" s="1463">
        <v>21198</v>
      </c>
      <c r="E21" s="1462">
        <f t="shared" ref="E21:E53" si="1">($D21/$D9-1)*100</f>
        <v>-77.059186390052275</v>
      </c>
      <c r="F21" s="1463">
        <v>9329</v>
      </c>
      <c r="G21" s="1462">
        <f t="shared" ref="G21:G53" si="2">($F21/$F9-1)*100</f>
        <v>-79.122748125769277</v>
      </c>
      <c r="H21" s="1464">
        <v>9302</v>
      </c>
      <c r="I21" s="1462">
        <f t="shared" ref="I21:I53" si="3">($H21/$H9-1)*100</f>
        <v>-70.710664693472708</v>
      </c>
      <c r="J21" s="1465">
        <f t="shared" si="0"/>
        <v>70161</v>
      </c>
      <c r="K21" s="1466">
        <f t="shared" ref="K21:K53" si="4">($J21/$J9-1)*100</f>
        <v>-78.003335820567969</v>
      </c>
      <c r="L21" s="86"/>
      <c r="M21" s="136"/>
      <c r="N21" s="136"/>
      <c r="O21" s="142"/>
      <c r="P21" s="272"/>
      <c r="Q21" s="136"/>
      <c r="R21" s="136"/>
      <c r="S21" s="49"/>
    </row>
    <row r="22" spans="1:19" ht="12" hidden="1" customHeight="1">
      <c r="A22" s="1007">
        <v>2</v>
      </c>
      <c r="B22" s="1467">
        <v>29273</v>
      </c>
      <c r="C22" s="1468">
        <f t="shared" ref="C22:C53" si="5">($B22/$B10-1)*100</f>
        <v>-75.92166088143847</v>
      </c>
      <c r="D22" s="1469">
        <v>18891</v>
      </c>
      <c r="E22" s="1468">
        <f t="shared" si="1"/>
        <v>-76.641442243489877</v>
      </c>
      <c r="F22" s="1469">
        <v>7624</v>
      </c>
      <c r="G22" s="1468">
        <f t="shared" si="2"/>
        <v>-79.888680788203331</v>
      </c>
      <c r="H22" s="1459">
        <v>7709</v>
      </c>
      <c r="I22" s="1468">
        <f t="shared" si="3"/>
        <v>-72.804882350866052</v>
      </c>
      <c r="J22" s="1460">
        <f t="shared" si="0"/>
        <v>63497</v>
      </c>
      <c r="K22" s="1470">
        <f t="shared" si="4"/>
        <v>-76.369164582589022</v>
      </c>
      <c r="L22" s="86"/>
      <c r="M22" s="136"/>
      <c r="N22" s="136"/>
      <c r="O22" s="142"/>
      <c r="P22" s="272"/>
      <c r="Q22" s="136"/>
      <c r="R22" s="136"/>
      <c r="S22" s="49"/>
    </row>
    <row r="23" spans="1:19" ht="12" hidden="1" customHeight="1">
      <c r="A23" s="1007">
        <v>3</v>
      </c>
      <c r="B23" s="1467">
        <v>55813</v>
      </c>
      <c r="C23" s="1468">
        <f t="shared" si="5"/>
        <v>-21.113482494947068</v>
      </c>
      <c r="D23" s="1469">
        <v>36887</v>
      </c>
      <c r="E23" s="1468">
        <f t="shared" si="1"/>
        <v>-26.458391482913989</v>
      </c>
      <c r="F23" s="1469">
        <v>15506</v>
      </c>
      <c r="G23" s="1468">
        <f t="shared" si="2"/>
        <v>-32.760938380816093</v>
      </c>
      <c r="H23" s="1459">
        <v>15135</v>
      </c>
      <c r="I23" s="1468">
        <f t="shared" si="3"/>
        <v>-11.795559181770498</v>
      </c>
      <c r="J23" s="1460">
        <f t="shared" si="0"/>
        <v>123341</v>
      </c>
      <c r="K23" s="1470">
        <f t="shared" si="4"/>
        <v>-23.452016707110456</v>
      </c>
      <c r="L23" s="86"/>
      <c r="M23" s="136"/>
      <c r="N23" s="136"/>
      <c r="O23" s="142"/>
      <c r="P23" s="272"/>
      <c r="Q23" s="136"/>
      <c r="R23" s="136"/>
      <c r="S23" s="49"/>
    </row>
    <row r="24" spans="1:19" ht="21" hidden="1" customHeight="1">
      <c r="A24" s="1434">
        <v>4</v>
      </c>
      <c r="B24" s="1461">
        <v>33241</v>
      </c>
      <c r="C24" s="1462">
        <f t="shared" si="5"/>
        <v>147.34727286256418</v>
      </c>
      <c r="D24" s="1463">
        <v>21287</v>
      </c>
      <c r="E24" s="1462">
        <f t="shared" si="1"/>
        <v>163.25748206777146</v>
      </c>
      <c r="F24" s="1463">
        <v>8482</v>
      </c>
      <c r="G24" s="1462">
        <f t="shared" si="2"/>
        <v>127.7046979865772</v>
      </c>
      <c r="H24" s="1463">
        <v>8747</v>
      </c>
      <c r="I24" s="1462">
        <f t="shared" si="3"/>
        <v>130.00262950302391</v>
      </c>
      <c r="J24" s="1465">
        <f t="shared" si="0"/>
        <v>71757</v>
      </c>
      <c r="K24" s="1466">
        <f t="shared" si="4"/>
        <v>146.98654183733177</v>
      </c>
      <c r="L24" s="86"/>
      <c r="M24" s="136"/>
      <c r="N24" s="136"/>
      <c r="O24" s="142"/>
      <c r="P24" s="272"/>
      <c r="Q24" s="136"/>
      <c r="R24" s="136"/>
      <c r="S24" s="49"/>
    </row>
    <row r="25" spans="1:19" ht="21" hidden="1" customHeight="1">
      <c r="A25" s="1007">
        <v>5</v>
      </c>
      <c r="B25" s="1467">
        <v>25692</v>
      </c>
      <c r="C25" s="1468" t="e">
        <f t="shared" si="5"/>
        <v>#DIV/0!</v>
      </c>
      <c r="D25" s="1469">
        <v>17624</v>
      </c>
      <c r="E25" s="1468" t="e">
        <f t="shared" si="1"/>
        <v>#DIV/0!</v>
      </c>
      <c r="F25" s="1469">
        <v>6771</v>
      </c>
      <c r="G25" s="1468" t="e">
        <f t="shared" si="2"/>
        <v>#DIV/0!</v>
      </c>
      <c r="H25" s="1469">
        <v>6375</v>
      </c>
      <c r="I25" s="1468" t="e">
        <f t="shared" si="3"/>
        <v>#DIV/0!</v>
      </c>
      <c r="J25" s="1460">
        <f t="shared" si="0"/>
        <v>56462</v>
      </c>
      <c r="K25" s="1470" t="e">
        <f t="shared" si="4"/>
        <v>#DIV/0!</v>
      </c>
      <c r="L25" s="86"/>
      <c r="M25" s="136"/>
      <c r="N25" s="136"/>
      <c r="O25" s="142"/>
      <c r="P25" s="272"/>
      <c r="Q25" s="136"/>
      <c r="R25" s="136"/>
      <c r="S25" s="49"/>
    </row>
    <row r="26" spans="1:19" ht="21" hidden="1" customHeight="1">
      <c r="A26" s="1007">
        <v>6</v>
      </c>
      <c r="B26" s="1467">
        <v>31570</v>
      </c>
      <c r="C26" s="1468">
        <f t="shared" si="5"/>
        <v>-7.029478458049887</v>
      </c>
      <c r="D26" s="1469">
        <v>21849</v>
      </c>
      <c r="E26" s="1468">
        <f t="shared" si="1"/>
        <v>59.586589730479879</v>
      </c>
      <c r="F26" s="1469">
        <v>7663</v>
      </c>
      <c r="G26" s="1468">
        <f t="shared" si="2"/>
        <v>38.246436947501358</v>
      </c>
      <c r="H26" s="1469">
        <v>6474</v>
      </c>
      <c r="I26" s="1468">
        <f t="shared" si="3"/>
        <v>-1.0091743119266083</v>
      </c>
      <c r="J26" s="1460">
        <f t="shared" si="0"/>
        <v>67556</v>
      </c>
      <c r="K26" s="1470">
        <f t="shared" si="4"/>
        <v>13.100400127237123</v>
      </c>
      <c r="L26" s="86"/>
      <c r="M26" s="136"/>
      <c r="N26" s="136"/>
      <c r="O26" s="142"/>
      <c r="P26" s="272"/>
      <c r="Q26" s="136"/>
      <c r="R26" s="136"/>
      <c r="S26" s="49"/>
    </row>
    <row r="27" spans="1:19" ht="21" customHeight="1">
      <c r="A27" s="1434">
        <v>7</v>
      </c>
      <c r="B27" s="1461">
        <v>48022</v>
      </c>
      <c r="C27" s="1462">
        <f t="shared" si="5"/>
        <v>9.9983965916118791</v>
      </c>
      <c r="D27" s="1463">
        <v>29607</v>
      </c>
      <c r="E27" s="1462">
        <f t="shared" si="1"/>
        <v>9.8589981447124266</v>
      </c>
      <c r="F27" s="1463">
        <v>12980</v>
      </c>
      <c r="G27" s="1462">
        <f t="shared" si="2"/>
        <v>1.9798868636077938</v>
      </c>
      <c r="H27" s="1463">
        <v>11211</v>
      </c>
      <c r="I27" s="1462">
        <f t="shared" si="3"/>
        <v>-6.3252005347593565</v>
      </c>
      <c r="J27" s="1465">
        <f t="shared" si="0"/>
        <v>101820</v>
      </c>
      <c r="K27" s="1466">
        <f t="shared" si="4"/>
        <v>6.8381897736692343</v>
      </c>
      <c r="L27" s="86"/>
      <c r="M27" s="136"/>
      <c r="N27" s="136"/>
      <c r="O27" s="142"/>
      <c r="P27" s="272"/>
      <c r="Q27" s="136"/>
      <c r="R27" s="136"/>
      <c r="S27" s="49"/>
    </row>
    <row r="28" spans="1:19" ht="21" customHeight="1">
      <c r="A28" s="1007">
        <v>8</v>
      </c>
      <c r="B28" s="1467">
        <v>50582</v>
      </c>
      <c r="C28" s="1468">
        <f t="shared" si="5"/>
        <v>37.290665798116329</v>
      </c>
      <c r="D28" s="1469">
        <v>31969</v>
      </c>
      <c r="E28" s="1468">
        <f t="shared" si="1"/>
        <v>27.381758775949329</v>
      </c>
      <c r="F28" s="1469">
        <v>14999</v>
      </c>
      <c r="G28" s="1468">
        <f t="shared" si="2"/>
        <v>42.956538314906602</v>
      </c>
      <c r="H28" s="1469">
        <v>15499</v>
      </c>
      <c r="I28" s="1468">
        <f t="shared" si="3"/>
        <v>24.350128369704759</v>
      </c>
      <c r="J28" s="1460">
        <f t="shared" si="0"/>
        <v>113049</v>
      </c>
      <c r="K28" s="1470">
        <f t="shared" si="4"/>
        <v>33.161750848096496</v>
      </c>
      <c r="L28" s="86"/>
      <c r="M28" s="136"/>
      <c r="N28" s="136"/>
      <c r="O28" s="142"/>
      <c r="P28" s="272"/>
      <c r="Q28" s="136"/>
      <c r="R28" s="136"/>
      <c r="S28" s="49"/>
    </row>
    <row r="29" spans="1:19" ht="21" customHeight="1">
      <c r="A29" s="1007">
        <v>9</v>
      </c>
      <c r="B29" s="1467">
        <v>39504</v>
      </c>
      <c r="C29" s="1468">
        <f t="shared" si="5"/>
        <v>-10.864414810803492</v>
      </c>
      <c r="D29" s="1469">
        <v>23939</v>
      </c>
      <c r="E29" s="1468">
        <f t="shared" si="1"/>
        <v>-14.735004986465306</v>
      </c>
      <c r="F29" s="1469">
        <v>10199</v>
      </c>
      <c r="G29" s="1468">
        <f t="shared" si="2"/>
        <v>-10.322694100061547</v>
      </c>
      <c r="H29" s="1469">
        <v>9475</v>
      </c>
      <c r="I29" s="1468">
        <f t="shared" si="3"/>
        <v>-21.041666666666671</v>
      </c>
      <c r="J29" s="1460">
        <f t="shared" si="0"/>
        <v>83117</v>
      </c>
      <c r="K29" s="1470">
        <f t="shared" si="4"/>
        <v>-13.21004928577395</v>
      </c>
      <c r="L29" s="86"/>
      <c r="M29" s="136"/>
      <c r="N29" s="136"/>
      <c r="O29" s="142"/>
      <c r="P29" s="272"/>
      <c r="Q29" s="136"/>
      <c r="R29" s="136"/>
      <c r="S29" s="49"/>
    </row>
    <row r="30" spans="1:19" ht="21" customHeight="1">
      <c r="A30" s="1434">
        <v>10</v>
      </c>
      <c r="B30" s="1461">
        <v>59544</v>
      </c>
      <c r="C30" s="1462">
        <f t="shared" si="5"/>
        <v>14.066780329878736</v>
      </c>
      <c r="D30" s="1463">
        <v>34278</v>
      </c>
      <c r="E30" s="1462">
        <f t="shared" si="1"/>
        <v>10.449492508458192</v>
      </c>
      <c r="F30" s="1463">
        <v>13295</v>
      </c>
      <c r="G30" s="1462">
        <f t="shared" si="2"/>
        <v>1.9242563630788023</v>
      </c>
      <c r="H30" s="1463">
        <v>11551</v>
      </c>
      <c r="I30" s="1462">
        <f t="shared" si="3"/>
        <v>-10.18583313894721</v>
      </c>
      <c r="J30" s="1465">
        <f t="shared" si="0"/>
        <v>118668</v>
      </c>
      <c r="K30" s="1466">
        <f t="shared" si="4"/>
        <v>8.729075232955541</v>
      </c>
      <c r="L30" s="86"/>
      <c r="M30" s="136"/>
      <c r="N30" s="136"/>
      <c r="O30" s="142"/>
      <c r="P30" s="272"/>
      <c r="Q30" s="136"/>
      <c r="R30" s="136"/>
      <c r="S30" s="49"/>
    </row>
    <row r="31" spans="1:19" ht="21" customHeight="1">
      <c r="A31" s="1007">
        <v>11</v>
      </c>
      <c r="B31" s="1467">
        <v>74498</v>
      </c>
      <c r="C31" s="1468">
        <f t="shared" si="5"/>
        <v>35.997371255408098</v>
      </c>
      <c r="D31" s="1469">
        <v>42986</v>
      </c>
      <c r="E31" s="1468">
        <f t="shared" si="1"/>
        <v>28.51974766047778</v>
      </c>
      <c r="F31" s="1469">
        <v>17861</v>
      </c>
      <c r="G31" s="1468">
        <f t="shared" si="2"/>
        <v>32.127533658825278</v>
      </c>
      <c r="H31" s="1469">
        <v>16049</v>
      </c>
      <c r="I31" s="1468">
        <f t="shared" si="3"/>
        <v>16.567402672864606</v>
      </c>
      <c r="J31" s="1460">
        <f t="shared" si="0"/>
        <v>151394</v>
      </c>
      <c r="K31" s="1470">
        <f t="shared" si="4"/>
        <v>31.063439296350161</v>
      </c>
      <c r="L31" s="86"/>
      <c r="M31" s="7"/>
      <c r="N31" s="136"/>
      <c r="O31" s="142"/>
      <c r="P31" s="272"/>
      <c r="Q31" s="136"/>
      <c r="R31" s="136"/>
      <c r="S31" s="49"/>
    </row>
    <row r="32" spans="1:19" ht="21" customHeight="1">
      <c r="A32" s="1007">
        <v>12</v>
      </c>
      <c r="B32" s="1467">
        <v>86222</v>
      </c>
      <c r="C32" s="1472">
        <f t="shared" si="5"/>
        <v>104.08056995431845</v>
      </c>
      <c r="D32" s="1469">
        <v>48068</v>
      </c>
      <c r="E32" s="1472">
        <f t="shared" si="1"/>
        <v>84.380514000767164</v>
      </c>
      <c r="F32" s="1469">
        <v>23491</v>
      </c>
      <c r="G32" s="1472">
        <f t="shared" si="2"/>
        <v>106.15182097411147</v>
      </c>
      <c r="H32" s="1469">
        <v>19003</v>
      </c>
      <c r="I32" s="1472">
        <f t="shared" si="3"/>
        <v>86.669941060903739</v>
      </c>
      <c r="J32" s="1460">
        <f t="shared" si="0"/>
        <v>176784</v>
      </c>
      <c r="K32" s="1476">
        <f t="shared" si="4"/>
        <v>96.65828642623535</v>
      </c>
      <c r="L32" s="86"/>
      <c r="M32" s="7"/>
      <c r="N32" s="136"/>
      <c r="O32" s="142"/>
      <c r="P32" s="272"/>
      <c r="Q32" s="136"/>
      <c r="R32" s="136"/>
      <c r="S32" s="49"/>
    </row>
    <row r="33" spans="1:19" ht="21" customHeight="1">
      <c r="A33" s="1434" t="s">
        <v>400</v>
      </c>
      <c r="B33" s="1461">
        <v>60093</v>
      </c>
      <c r="C33" s="1462">
        <f t="shared" si="5"/>
        <v>98.117499670315183</v>
      </c>
      <c r="D33" s="1463">
        <v>36766</v>
      </c>
      <c r="E33" s="1462">
        <f t="shared" si="1"/>
        <v>73.44089065006132</v>
      </c>
      <c r="F33" s="1463">
        <v>18473</v>
      </c>
      <c r="G33" s="1462">
        <f t="shared" si="2"/>
        <v>98.016936434773299</v>
      </c>
      <c r="H33" s="1463">
        <v>15874</v>
      </c>
      <c r="I33" s="1462">
        <f t="shared" si="3"/>
        <v>70.651472801548039</v>
      </c>
      <c r="J33" s="1465">
        <f t="shared" si="0"/>
        <v>131206</v>
      </c>
      <c r="K33" s="1466">
        <f t="shared" si="4"/>
        <v>87.007026695742653</v>
      </c>
      <c r="L33" s="86"/>
      <c r="M33" s="7"/>
      <c r="N33" s="136"/>
      <c r="O33" s="142"/>
      <c r="P33" s="272"/>
      <c r="Q33" s="136"/>
      <c r="R33" s="136"/>
      <c r="S33" s="49"/>
    </row>
    <row r="34" spans="1:19" ht="21" customHeight="1">
      <c r="A34" s="1007">
        <v>2</v>
      </c>
      <c r="B34" s="1467">
        <v>37140</v>
      </c>
      <c r="C34" s="1811">
        <f t="shared" si="5"/>
        <v>26.874594336077617</v>
      </c>
      <c r="D34" s="1812">
        <v>22103</v>
      </c>
      <c r="E34" s="1811">
        <f t="shared" si="1"/>
        <v>17.00280556878937</v>
      </c>
      <c r="F34" s="1812">
        <v>9708</v>
      </c>
      <c r="G34" s="1811">
        <f t="shared" si="2"/>
        <v>27.334732423924457</v>
      </c>
      <c r="H34" s="1812">
        <v>8677</v>
      </c>
      <c r="I34" s="1811">
        <f t="shared" si="3"/>
        <v>12.556751848488791</v>
      </c>
      <c r="J34" s="1867">
        <f t="shared" si="0"/>
        <v>77628</v>
      </c>
      <c r="K34" s="1813">
        <f t="shared" si="4"/>
        <v>22.254594705261677</v>
      </c>
      <c r="L34" s="86"/>
      <c r="M34" s="136"/>
      <c r="N34" s="136"/>
      <c r="O34" s="142"/>
      <c r="P34" s="272"/>
      <c r="Q34" s="136"/>
      <c r="R34" s="136"/>
      <c r="S34" s="49"/>
    </row>
    <row r="35" spans="1:19" ht="21" customHeight="1">
      <c r="A35" s="1007">
        <v>3</v>
      </c>
      <c r="B35" s="1467">
        <v>68725</v>
      </c>
      <c r="C35" s="1814">
        <f t="shared" si="5"/>
        <v>23.134395212584892</v>
      </c>
      <c r="D35" s="1815">
        <v>44621</v>
      </c>
      <c r="E35" s="1814">
        <f t="shared" si="1"/>
        <v>20.966736248542837</v>
      </c>
      <c r="F35" s="1815">
        <v>20909</v>
      </c>
      <c r="G35" s="1814">
        <f t="shared" si="2"/>
        <v>34.844576293047844</v>
      </c>
      <c r="H35" s="1815">
        <v>17229</v>
      </c>
      <c r="I35" s="1814">
        <f t="shared" si="3"/>
        <v>13.835480673934587</v>
      </c>
      <c r="J35" s="1868">
        <f t="shared" si="0"/>
        <v>151484</v>
      </c>
      <c r="K35" s="1816">
        <f t="shared" si="4"/>
        <v>22.817230280279865</v>
      </c>
      <c r="L35" s="86"/>
      <c r="M35" s="136"/>
      <c r="N35" s="136"/>
      <c r="O35" s="142"/>
      <c r="P35" s="272"/>
      <c r="Q35" s="136"/>
      <c r="R35" s="136"/>
      <c r="S35" s="49"/>
    </row>
    <row r="36" spans="1:19" ht="21" customHeight="1">
      <c r="A36" s="1434">
        <v>4</v>
      </c>
      <c r="B36" s="1461">
        <v>70282</v>
      </c>
      <c r="C36" s="1462">
        <f t="shared" si="5"/>
        <v>111.43166571402787</v>
      </c>
      <c r="D36" s="1463">
        <v>41529</v>
      </c>
      <c r="E36" s="1462">
        <f t="shared" si="1"/>
        <v>95.090900549631229</v>
      </c>
      <c r="F36" s="1463">
        <v>18947</v>
      </c>
      <c r="G36" s="1462">
        <f t="shared" si="2"/>
        <v>123.37892006602216</v>
      </c>
      <c r="H36" s="1463">
        <v>15384</v>
      </c>
      <c r="I36" s="1462">
        <f t="shared" si="3"/>
        <v>75.877443694981125</v>
      </c>
      <c r="J36" s="1465">
        <f t="shared" si="0"/>
        <v>146142</v>
      </c>
      <c r="K36" s="1466">
        <f t="shared" si="4"/>
        <v>103.66236046657468</v>
      </c>
      <c r="L36" s="86"/>
      <c r="M36" s="7"/>
      <c r="N36" s="136"/>
      <c r="O36" s="142"/>
      <c r="P36" s="272"/>
      <c r="Q36" s="136"/>
      <c r="R36" s="136"/>
      <c r="S36" s="49"/>
    </row>
    <row r="37" spans="1:19" ht="21" customHeight="1">
      <c r="A37" s="1007">
        <v>5</v>
      </c>
      <c r="B37" s="1467">
        <v>84870</v>
      </c>
      <c r="C37" s="1811">
        <f t="shared" si="5"/>
        <v>230.33629145259223</v>
      </c>
      <c r="D37" s="1812">
        <v>53236</v>
      </c>
      <c r="E37" s="1811">
        <f t="shared" si="1"/>
        <v>202.06536541080345</v>
      </c>
      <c r="F37" s="1812">
        <v>23492</v>
      </c>
      <c r="G37" s="1811">
        <f t="shared" si="2"/>
        <v>246.95022891744202</v>
      </c>
      <c r="H37" s="1812">
        <v>18978</v>
      </c>
      <c r="I37" s="1811">
        <f t="shared" si="3"/>
        <v>197.69411764705885</v>
      </c>
      <c r="J37" s="1867">
        <f t="shared" si="0"/>
        <v>180576</v>
      </c>
      <c r="K37" s="1813">
        <f t="shared" si="4"/>
        <v>219.81863908469413</v>
      </c>
      <c r="L37" s="86"/>
      <c r="M37" s="136"/>
      <c r="N37" s="136"/>
      <c r="O37" s="142"/>
      <c r="P37" s="272"/>
      <c r="Q37" s="136"/>
      <c r="R37" s="136"/>
      <c r="S37" s="49"/>
    </row>
    <row r="38" spans="1:19" ht="21" customHeight="1">
      <c r="A38" s="1007">
        <v>6</v>
      </c>
      <c r="B38" s="1467">
        <v>76511</v>
      </c>
      <c r="C38" s="1814">
        <f t="shared" si="5"/>
        <v>142.35350015837821</v>
      </c>
      <c r="D38" s="1815">
        <v>43520</v>
      </c>
      <c r="E38" s="1814">
        <f t="shared" si="1"/>
        <v>99.185317405830915</v>
      </c>
      <c r="F38" s="1815">
        <v>19126</v>
      </c>
      <c r="G38" s="1811">
        <f t="shared" si="2"/>
        <v>149.58893383792247</v>
      </c>
      <c r="H38" s="1815">
        <v>15207</v>
      </c>
      <c r="I38" s="1814">
        <f t="shared" si="3"/>
        <v>134.89341983317885</v>
      </c>
      <c r="J38" s="1868">
        <f t="shared" si="0"/>
        <v>154364</v>
      </c>
      <c r="K38" s="1813">
        <f t="shared" si="4"/>
        <v>128.49783883000771</v>
      </c>
      <c r="L38" s="1864"/>
      <c r="M38" s="136"/>
      <c r="N38" s="136"/>
      <c r="O38" s="142"/>
      <c r="P38" s="272"/>
      <c r="Q38" s="136"/>
      <c r="R38" s="136"/>
      <c r="S38" s="49"/>
    </row>
    <row r="39" spans="1:19" ht="21" customHeight="1">
      <c r="A39" s="1434">
        <v>7</v>
      </c>
      <c r="B39" s="1461">
        <v>82600</v>
      </c>
      <c r="C39" s="1462">
        <f t="shared" si="5"/>
        <v>72.004497938444871</v>
      </c>
      <c r="D39" s="1463">
        <v>48863</v>
      </c>
      <c r="E39" s="1462">
        <f t="shared" si="1"/>
        <v>65.038673286722727</v>
      </c>
      <c r="F39" s="1463">
        <v>22425</v>
      </c>
      <c r="G39" s="1462">
        <f t="shared" si="2"/>
        <v>72.765793528505384</v>
      </c>
      <c r="H39" s="1463">
        <v>18704</v>
      </c>
      <c r="I39" s="1462">
        <f t="shared" si="3"/>
        <v>66.836143073766834</v>
      </c>
      <c r="J39" s="1465">
        <v>172592</v>
      </c>
      <c r="K39" s="1466">
        <f t="shared" si="4"/>
        <v>69.506973089766262</v>
      </c>
      <c r="L39" s="86"/>
      <c r="M39" s="7"/>
      <c r="N39" s="136"/>
      <c r="O39" s="142"/>
      <c r="P39" s="272"/>
      <c r="Q39" s="136"/>
      <c r="R39" s="136"/>
      <c r="S39" s="49"/>
    </row>
    <row r="40" spans="1:19" ht="21" customHeight="1">
      <c r="A40" s="1007">
        <v>8</v>
      </c>
      <c r="B40" s="1467">
        <v>99632</v>
      </c>
      <c r="C40" s="1811">
        <f t="shared" si="5"/>
        <v>96.971254596496777</v>
      </c>
      <c r="D40" s="1812">
        <v>62532</v>
      </c>
      <c r="E40" s="1811">
        <f t="shared" si="1"/>
        <v>95.601989427257664</v>
      </c>
      <c r="F40" s="1812">
        <v>32019</v>
      </c>
      <c r="G40" s="1811">
        <f t="shared" si="2"/>
        <v>113.47423161544103</v>
      </c>
      <c r="H40" s="1812">
        <v>26815</v>
      </c>
      <c r="I40" s="1811">
        <f t="shared" si="3"/>
        <v>73.011162010452281</v>
      </c>
      <c r="J40" s="1867">
        <v>220998</v>
      </c>
      <c r="K40" s="1813">
        <f t="shared" si="4"/>
        <v>95.488681898999545</v>
      </c>
      <c r="L40" s="86"/>
      <c r="M40" s="136"/>
      <c r="N40" s="136"/>
      <c r="O40" s="142"/>
      <c r="P40" s="272"/>
      <c r="Q40" s="136"/>
      <c r="R40" s="136"/>
      <c r="S40" s="49"/>
    </row>
    <row r="41" spans="1:19" ht="21" customHeight="1">
      <c r="A41" s="1007">
        <v>9</v>
      </c>
      <c r="B41" s="1467">
        <v>82646</v>
      </c>
      <c r="C41" s="1814">
        <f t="shared" si="5"/>
        <v>109.20919400567031</v>
      </c>
      <c r="D41" s="1815">
        <v>49412</v>
      </c>
      <c r="E41" s="1814">
        <f t="shared" si="1"/>
        <v>106.40795354860271</v>
      </c>
      <c r="F41" s="1815">
        <v>23679</v>
      </c>
      <c r="G41" s="1811">
        <f t="shared" si="2"/>
        <v>132.16982057064416</v>
      </c>
      <c r="H41" s="1815">
        <v>19436</v>
      </c>
      <c r="I41" s="1814">
        <f t="shared" si="3"/>
        <v>105.1292875989446</v>
      </c>
      <c r="J41" s="1868">
        <v>175173</v>
      </c>
      <c r="K41" s="1813">
        <f t="shared" si="4"/>
        <v>110.75471925117606</v>
      </c>
      <c r="L41" s="1864"/>
      <c r="M41" s="136"/>
      <c r="N41" s="136"/>
      <c r="O41" s="142"/>
      <c r="P41" s="272"/>
      <c r="Q41" s="136"/>
      <c r="R41" s="136"/>
      <c r="S41" s="49"/>
    </row>
    <row r="42" spans="1:19" ht="21" customHeight="1">
      <c r="A42" s="1434">
        <v>10</v>
      </c>
      <c r="B42" s="1461">
        <v>102035</v>
      </c>
      <c r="C42" s="1462">
        <f t="shared" si="5"/>
        <v>71.360674459223432</v>
      </c>
      <c r="D42" s="1463">
        <v>55593</v>
      </c>
      <c r="E42" s="1462">
        <f t="shared" si="1"/>
        <v>62.182741116751259</v>
      </c>
      <c r="F42" s="1463">
        <v>25717</v>
      </c>
      <c r="G42" s="1462">
        <f t="shared" si="2"/>
        <v>93.433621662279037</v>
      </c>
      <c r="H42" s="1463">
        <v>20223</v>
      </c>
      <c r="I42" s="1462">
        <f t="shared" si="3"/>
        <v>75.075751017227944</v>
      </c>
      <c r="J42" s="1465">
        <v>203568</v>
      </c>
      <c r="K42" s="1466">
        <f t="shared" si="4"/>
        <v>71.544139953483679</v>
      </c>
      <c r="L42" s="86"/>
      <c r="M42" s="7"/>
      <c r="N42" s="136"/>
      <c r="O42" s="142"/>
      <c r="P42" s="272"/>
      <c r="Q42" s="136"/>
      <c r="R42" s="136"/>
      <c r="S42" s="49"/>
    </row>
    <row r="43" spans="1:19" ht="21" customHeight="1">
      <c r="A43" s="1007">
        <v>11</v>
      </c>
      <c r="B43" s="1467">
        <v>107114</v>
      </c>
      <c r="C43" s="1811">
        <f t="shared" si="5"/>
        <v>43.781041101774541</v>
      </c>
      <c r="D43" s="1812">
        <v>53888</v>
      </c>
      <c r="E43" s="1811">
        <f t="shared" si="1"/>
        <v>25.361745684641512</v>
      </c>
      <c r="F43" s="1812">
        <v>26043</v>
      </c>
      <c r="G43" s="1811">
        <f t="shared" si="2"/>
        <v>45.809305190078952</v>
      </c>
      <c r="H43" s="1812">
        <v>20949</v>
      </c>
      <c r="I43" s="1811">
        <f t="shared" si="3"/>
        <v>30.531497289550757</v>
      </c>
      <c r="J43" s="1867">
        <v>207994</v>
      </c>
      <c r="K43" s="1813">
        <f t="shared" si="4"/>
        <v>37.385893760651022</v>
      </c>
      <c r="L43" s="86"/>
      <c r="M43" s="136"/>
      <c r="N43" s="136"/>
      <c r="O43" s="142"/>
      <c r="P43" s="272"/>
      <c r="Q43" s="136"/>
      <c r="R43" s="136"/>
      <c r="S43" s="49"/>
    </row>
    <row r="44" spans="1:19" ht="21" customHeight="1">
      <c r="A44" s="1007">
        <v>12</v>
      </c>
      <c r="B44" s="1467">
        <v>104811</v>
      </c>
      <c r="C44" s="1814">
        <f t="shared" si="5"/>
        <v>21.559462782120576</v>
      </c>
      <c r="D44" s="1815">
        <v>58671</v>
      </c>
      <c r="E44" s="1814">
        <f t="shared" si="1"/>
        <v>22.058334026795379</v>
      </c>
      <c r="F44" s="1815">
        <v>29026</v>
      </c>
      <c r="G44" s="1811">
        <f t="shared" si="2"/>
        <v>23.562215316504197</v>
      </c>
      <c r="H44" s="1815">
        <v>22472</v>
      </c>
      <c r="I44" s="1814">
        <f t="shared" si="3"/>
        <v>18.255012366468449</v>
      </c>
      <c r="J44" s="1868">
        <v>214980</v>
      </c>
      <c r="K44" s="1813">
        <f t="shared" si="4"/>
        <v>21.60602769481401</v>
      </c>
      <c r="L44" s="1864"/>
      <c r="M44" s="136"/>
      <c r="N44" s="136"/>
      <c r="O44" s="142"/>
      <c r="P44" s="272"/>
      <c r="Q44" s="136"/>
      <c r="R44" s="136"/>
      <c r="S44" s="49"/>
    </row>
    <row r="45" spans="1:19" ht="21" customHeight="1">
      <c r="A45" s="1434" t="s">
        <v>455</v>
      </c>
      <c r="B45" s="1461">
        <v>90104</v>
      </c>
      <c r="C45" s="1462">
        <f t="shared" si="5"/>
        <v>49.940924899738739</v>
      </c>
      <c r="D45" s="1463">
        <v>53259</v>
      </c>
      <c r="E45" s="1462">
        <f t="shared" si="1"/>
        <v>44.859380949790562</v>
      </c>
      <c r="F45" s="1463">
        <v>26576</v>
      </c>
      <c r="G45" s="1462">
        <f t="shared" si="2"/>
        <v>43.864017755643367</v>
      </c>
      <c r="H45" s="1463">
        <v>21237</v>
      </c>
      <c r="I45" s="1462">
        <f t="shared" si="3"/>
        <v>33.7848053420688</v>
      </c>
      <c r="J45" s="1465">
        <v>191176</v>
      </c>
      <c r="K45" s="1466">
        <f t="shared" si="4"/>
        <v>45.706751215645625</v>
      </c>
      <c r="L45" s="86"/>
      <c r="M45" s="7"/>
      <c r="N45" s="136"/>
      <c r="O45" s="142"/>
      <c r="P45" s="272"/>
      <c r="Q45" s="136"/>
      <c r="R45" s="136"/>
      <c r="S45" s="49"/>
    </row>
    <row r="46" spans="1:19" ht="21" customHeight="1">
      <c r="A46" s="1007">
        <v>2</v>
      </c>
      <c r="B46" s="1467">
        <v>86752</v>
      </c>
      <c r="C46" s="1811">
        <f t="shared" si="5"/>
        <v>133.58104469574582</v>
      </c>
      <c r="D46" s="1812">
        <v>51310</v>
      </c>
      <c r="E46" s="1811">
        <f t="shared" si="1"/>
        <v>132.14043342532688</v>
      </c>
      <c r="F46" s="1812">
        <v>24623</v>
      </c>
      <c r="G46" s="1811">
        <f t="shared" si="2"/>
        <v>153.63617634940258</v>
      </c>
      <c r="H46" s="1812">
        <v>19764</v>
      </c>
      <c r="I46" s="1811">
        <f t="shared" si="3"/>
        <v>127.7745764665207</v>
      </c>
      <c r="J46" s="1867">
        <v>182449</v>
      </c>
      <c r="K46" s="1813">
        <f t="shared" si="4"/>
        <v>135.02988612356367</v>
      </c>
      <c r="L46" s="86"/>
      <c r="M46" s="136"/>
      <c r="N46" s="136"/>
      <c r="O46" s="142"/>
      <c r="P46" s="272"/>
      <c r="Q46" s="136"/>
      <c r="R46" s="136"/>
      <c r="S46" s="49"/>
    </row>
    <row r="47" spans="1:19" ht="21" customHeight="1">
      <c r="A47" s="1007">
        <v>3</v>
      </c>
      <c r="B47" s="1467">
        <v>134747</v>
      </c>
      <c r="C47" s="1814">
        <f t="shared" si="5"/>
        <v>96.066933430338295</v>
      </c>
      <c r="D47" s="1815">
        <v>79208</v>
      </c>
      <c r="E47" s="1814">
        <f t="shared" si="1"/>
        <v>77.512830281705931</v>
      </c>
      <c r="F47" s="1815">
        <v>38598</v>
      </c>
      <c r="G47" s="1811">
        <f t="shared" si="2"/>
        <v>84.599933043187136</v>
      </c>
      <c r="H47" s="1815">
        <v>30060</v>
      </c>
      <c r="I47" s="1814">
        <f t="shared" si="3"/>
        <v>74.473271809158973</v>
      </c>
      <c r="J47" s="1868">
        <v>282613</v>
      </c>
      <c r="K47" s="1813">
        <f t="shared" si="4"/>
        <v>86.562937339917085</v>
      </c>
      <c r="L47" s="86"/>
      <c r="M47" s="136"/>
      <c r="N47" s="136"/>
      <c r="O47" s="142"/>
      <c r="P47" s="272"/>
      <c r="Q47" s="136"/>
      <c r="R47" s="136"/>
      <c r="S47" s="49"/>
    </row>
    <row r="48" spans="1:19" ht="21" customHeight="1">
      <c r="A48" s="1434">
        <v>4</v>
      </c>
      <c r="B48" s="1461">
        <v>102976</v>
      </c>
      <c r="C48" s="1462">
        <f t="shared" si="5"/>
        <v>46.518311943314082</v>
      </c>
      <c r="D48" s="1463">
        <v>57068</v>
      </c>
      <c r="E48" s="1462">
        <f t="shared" si="1"/>
        <v>37.417226516410217</v>
      </c>
      <c r="F48" s="1463">
        <v>27022</v>
      </c>
      <c r="G48" s="1462">
        <f t="shared" si="2"/>
        <v>42.618884256082758</v>
      </c>
      <c r="H48" s="1463">
        <v>20030</v>
      </c>
      <c r="I48" s="1462">
        <f t="shared" si="3"/>
        <v>30.200208008320327</v>
      </c>
      <c r="J48" s="1465">
        <v>207096</v>
      </c>
      <c r="K48" s="1466">
        <f t="shared" si="4"/>
        <v>41.708749024920962</v>
      </c>
      <c r="L48" s="86"/>
      <c r="M48" s="7"/>
      <c r="N48" s="136"/>
      <c r="O48" s="142"/>
      <c r="P48" s="272"/>
      <c r="Q48" s="136"/>
      <c r="R48" s="136"/>
      <c r="S48" s="49"/>
    </row>
    <row r="49" spans="1:19" ht="21" customHeight="1">
      <c r="A49" s="1007">
        <v>5</v>
      </c>
      <c r="B49" s="1467">
        <v>126644</v>
      </c>
      <c r="C49" s="1811">
        <f t="shared" si="5"/>
        <v>49.221161776835153</v>
      </c>
      <c r="D49" s="1812">
        <v>67521</v>
      </c>
      <c r="E49" s="1811">
        <f t="shared" si="1"/>
        <v>26.833345856187552</v>
      </c>
      <c r="F49" s="1812">
        <v>34639</v>
      </c>
      <c r="G49" s="1811">
        <f t="shared" si="2"/>
        <v>47.450195811340024</v>
      </c>
      <c r="H49" s="1812">
        <v>25325</v>
      </c>
      <c r="I49" s="1811">
        <f t="shared" si="3"/>
        <v>33.443987775318782</v>
      </c>
      <c r="J49" s="1867">
        <v>254129</v>
      </c>
      <c r="K49" s="1813">
        <f t="shared" si="4"/>
        <v>40.732433989012939</v>
      </c>
      <c r="L49" s="86"/>
      <c r="M49" s="136"/>
      <c r="N49" s="136"/>
      <c r="O49" s="142"/>
      <c r="P49" s="272"/>
      <c r="Q49" s="136"/>
      <c r="R49" s="136"/>
      <c r="S49" s="49"/>
    </row>
    <row r="50" spans="1:19" ht="21" customHeight="1">
      <c r="A50" s="1007">
        <v>6</v>
      </c>
      <c r="B50" s="1467">
        <v>100611</v>
      </c>
      <c r="C50" s="1814">
        <f t="shared" si="5"/>
        <v>31.498738743448662</v>
      </c>
      <c r="D50" s="1815">
        <v>51308</v>
      </c>
      <c r="E50" s="1814">
        <f t="shared" si="1"/>
        <v>17.895220588235293</v>
      </c>
      <c r="F50" s="1815">
        <v>24135</v>
      </c>
      <c r="G50" s="1811">
        <f t="shared" si="2"/>
        <v>26.189480288612366</v>
      </c>
      <c r="H50" s="1815">
        <v>17900</v>
      </c>
      <c r="I50" s="1814">
        <f t="shared" si="3"/>
        <v>17.708949825738141</v>
      </c>
      <c r="J50" s="1868">
        <v>193954</v>
      </c>
      <c r="K50" s="1813">
        <f t="shared" si="4"/>
        <v>25.647171620325992</v>
      </c>
      <c r="L50" s="1864"/>
      <c r="M50" s="136"/>
      <c r="N50" s="136"/>
      <c r="O50" s="142"/>
      <c r="P50" s="272"/>
      <c r="Q50" s="136"/>
      <c r="R50" s="136"/>
      <c r="S50" s="49"/>
    </row>
    <row r="51" spans="1:19" ht="21" customHeight="1">
      <c r="A51" s="1434">
        <v>7</v>
      </c>
      <c r="B51" s="1461">
        <v>109966</v>
      </c>
      <c r="C51" s="1462">
        <f t="shared" si="5"/>
        <v>33.130750605326888</v>
      </c>
      <c r="D51" s="1463">
        <v>58491</v>
      </c>
      <c r="E51" s="1462">
        <f t="shared" si="1"/>
        <v>19.70407056463992</v>
      </c>
      <c r="F51" s="1463">
        <v>28641</v>
      </c>
      <c r="G51" s="1462">
        <f t="shared" si="2"/>
        <v>27.719063545150501</v>
      </c>
      <c r="H51" s="1463">
        <v>21317</v>
      </c>
      <c r="I51" s="1462">
        <f t="shared" si="3"/>
        <v>13.970273738237804</v>
      </c>
      <c r="J51" s="1465">
        <v>218415</v>
      </c>
      <c r="K51" s="1466">
        <f t="shared" si="4"/>
        <v>26.549898025400953</v>
      </c>
      <c r="L51" s="86"/>
      <c r="M51" s="7"/>
      <c r="N51" s="136"/>
      <c r="O51" s="142"/>
      <c r="P51" s="272"/>
      <c r="Q51" s="136"/>
      <c r="R51" s="136"/>
      <c r="S51" s="49"/>
    </row>
    <row r="52" spans="1:19" ht="21" customHeight="1">
      <c r="A52" s="1007">
        <v>8</v>
      </c>
      <c r="B52" s="1467">
        <v>145331</v>
      </c>
      <c r="C52" s="1811">
        <f t="shared" si="5"/>
        <v>45.867793480006426</v>
      </c>
      <c r="D52" s="1812">
        <v>78358</v>
      </c>
      <c r="E52" s="1811">
        <f t="shared" si="1"/>
        <v>25.308641975308642</v>
      </c>
      <c r="F52" s="1812">
        <v>45467</v>
      </c>
      <c r="G52" s="1811">
        <f t="shared" si="2"/>
        <v>42.000062462912638</v>
      </c>
      <c r="H52" s="1812">
        <v>31791</v>
      </c>
      <c r="I52" s="1811">
        <f t="shared" si="3"/>
        <v>18.55677792280439</v>
      </c>
      <c r="J52" s="1867">
        <v>300947</v>
      </c>
      <c r="K52" s="1813">
        <f t="shared" si="4"/>
        <v>36.176345487289474</v>
      </c>
      <c r="L52" s="86"/>
      <c r="M52" s="136"/>
      <c r="N52" s="136"/>
      <c r="O52" s="142"/>
      <c r="P52" s="272"/>
      <c r="Q52" s="136"/>
      <c r="R52" s="136"/>
      <c r="S52" s="49"/>
    </row>
    <row r="53" spans="1:19" ht="21" customHeight="1" thickBot="1">
      <c r="A53" s="1007">
        <v>9</v>
      </c>
      <c r="B53" s="1467">
        <v>121839</v>
      </c>
      <c r="C53" s="1811">
        <f t="shared" si="5"/>
        <v>47.422742782469804</v>
      </c>
      <c r="D53" s="2546">
        <v>64424</v>
      </c>
      <c r="E53" s="1811">
        <f t="shared" si="1"/>
        <v>30.381283898648093</v>
      </c>
      <c r="F53" s="2546">
        <v>33309</v>
      </c>
      <c r="G53" s="1811">
        <f t="shared" si="2"/>
        <v>40.668947168377031</v>
      </c>
      <c r="H53" s="2546">
        <v>24905</v>
      </c>
      <c r="I53" s="1811">
        <f t="shared" si="3"/>
        <v>28.138505865404404</v>
      </c>
      <c r="J53" s="2547">
        <v>244477</v>
      </c>
      <c r="K53" s="1813">
        <f t="shared" si="4"/>
        <v>39.563174690163436</v>
      </c>
      <c r="L53" s="1864"/>
      <c r="M53" s="136"/>
      <c r="N53" s="136"/>
      <c r="O53" s="142"/>
      <c r="P53" s="272"/>
      <c r="Q53" s="136"/>
      <c r="R53" s="136"/>
      <c r="S53" s="49"/>
    </row>
    <row r="54" spans="1:19" ht="21" customHeight="1">
      <c r="A54" s="2629" t="s">
        <v>404</v>
      </c>
      <c r="B54" s="1477" t="s">
        <v>90</v>
      </c>
      <c r="C54" s="1478"/>
      <c r="D54" s="1479"/>
      <c r="E54" s="1479"/>
      <c r="F54" s="1479"/>
      <c r="G54" s="1479"/>
      <c r="H54" s="1480"/>
      <c r="I54" s="1480"/>
      <c r="J54" s="1480"/>
      <c r="K54" s="1481"/>
      <c r="L54" s="86"/>
      <c r="M54" s="136"/>
      <c r="N54" s="136"/>
      <c r="O54" s="142"/>
      <c r="P54" s="272"/>
      <c r="Q54" s="136"/>
      <c r="R54" s="136"/>
      <c r="S54" s="49"/>
    </row>
    <row r="55" spans="1:19" ht="21" customHeight="1">
      <c r="A55" s="2630"/>
      <c r="B55" s="295" t="s">
        <v>91</v>
      </c>
      <c r="C55" s="293"/>
      <c r="D55" s="67"/>
      <c r="E55" s="67"/>
      <c r="F55" s="67"/>
      <c r="G55" s="67"/>
      <c r="H55" s="85"/>
      <c r="I55" s="85"/>
      <c r="J55" s="85"/>
      <c r="K55" s="1482"/>
      <c r="L55" s="49"/>
      <c r="M55" s="135"/>
      <c r="N55" s="135"/>
      <c r="O55" s="135"/>
      <c r="P55" s="135"/>
      <c r="Q55" s="135"/>
      <c r="R55" s="135"/>
      <c r="S55" s="49"/>
    </row>
    <row r="56" spans="1:19" ht="21" customHeight="1">
      <c r="A56" s="2630"/>
      <c r="B56" s="295" t="s">
        <v>89</v>
      </c>
      <c r="C56" s="293"/>
      <c r="D56" s="67"/>
      <c r="E56" s="67"/>
      <c r="F56" s="67"/>
      <c r="G56" s="67"/>
      <c r="H56" s="85"/>
      <c r="I56" s="85"/>
      <c r="J56" s="85"/>
      <c r="K56" s="1482"/>
      <c r="L56" s="49"/>
      <c r="M56" s="135"/>
      <c r="N56" s="135"/>
      <c r="O56" s="135"/>
      <c r="P56" s="135"/>
      <c r="Q56" s="135"/>
      <c r="R56" s="135"/>
      <c r="S56" s="49"/>
    </row>
    <row r="57" spans="1:19" ht="21" customHeight="1">
      <c r="A57" s="2630"/>
      <c r="B57" s="295" t="s">
        <v>92</v>
      </c>
      <c r="C57" s="293"/>
      <c r="D57" s="67"/>
      <c r="E57" s="67"/>
      <c r="F57" s="67"/>
      <c r="G57" s="67"/>
      <c r="H57" s="85"/>
      <c r="I57" s="85"/>
      <c r="J57" s="85"/>
      <c r="K57" s="1482"/>
      <c r="L57" s="49"/>
      <c r="M57" s="135"/>
      <c r="N57" s="135"/>
      <c r="O57" s="135"/>
      <c r="P57" s="135"/>
      <c r="Q57" s="135"/>
      <c r="R57" s="135"/>
      <c r="S57" s="49"/>
    </row>
    <row r="58" spans="1:19" ht="21" customHeight="1" thickBot="1">
      <c r="A58" s="2631"/>
      <c r="B58" s="1483" t="s">
        <v>107</v>
      </c>
      <c r="C58" s="1484"/>
      <c r="D58" s="1485"/>
      <c r="E58" s="1485"/>
      <c r="F58" s="1485"/>
      <c r="G58" s="1485"/>
      <c r="H58" s="1486"/>
      <c r="I58" s="1486"/>
      <c r="J58" s="1486"/>
      <c r="K58" s="1487"/>
      <c r="L58" s="49"/>
      <c r="M58" s="135"/>
      <c r="N58" s="135"/>
      <c r="O58" s="135"/>
      <c r="P58" s="135"/>
      <c r="Q58" s="135"/>
      <c r="R58" s="135"/>
      <c r="S58" s="49"/>
    </row>
    <row r="59" spans="1:19" ht="14.25" customHeight="1">
      <c r="A59" s="82"/>
      <c r="B59" s="68"/>
      <c r="C59" s="68"/>
      <c r="D59" s="67"/>
      <c r="E59" s="67"/>
      <c r="F59" s="67"/>
      <c r="G59" s="67"/>
      <c r="H59" s="67"/>
      <c r="I59" s="67"/>
      <c r="J59" s="67"/>
      <c r="K59" s="67"/>
      <c r="L59" s="49"/>
    </row>
    <row r="60" spans="1:19" ht="14.4">
      <c r="A60" s="314"/>
      <c r="B60" s="69"/>
      <c r="C60" s="69"/>
      <c r="D60" s="69"/>
      <c r="E60" s="69"/>
      <c r="F60" s="69"/>
      <c r="G60" s="69"/>
      <c r="H60" s="271"/>
      <c r="I60" s="271"/>
      <c r="J60" s="69"/>
      <c r="K60" s="69"/>
    </row>
    <row r="61" spans="1:19" ht="14.4">
      <c r="A61" s="314"/>
      <c r="B61" s="69"/>
      <c r="C61" s="69"/>
      <c r="D61" s="69"/>
      <c r="E61" s="69"/>
    </row>
    <row r="62" spans="1:19">
      <c r="A62" s="315"/>
      <c r="B62" s="69"/>
      <c r="C62" s="69"/>
    </row>
    <row r="63" spans="1:19">
      <c r="A63" s="315"/>
      <c r="B63" s="69"/>
      <c r="C63" s="69"/>
    </row>
    <row r="64" spans="1:19">
      <c r="A64" s="315"/>
      <c r="B64" s="69"/>
      <c r="C64" s="69"/>
    </row>
    <row r="65" spans="1:7">
      <c r="A65" s="315"/>
      <c r="B65" s="69"/>
      <c r="C65" s="69"/>
    </row>
    <row r="66" spans="1:7">
      <c r="A66" s="315"/>
      <c r="B66" s="69"/>
      <c r="C66" s="69"/>
    </row>
    <row r="67" spans="1:7">
      <c r="A67" s="315"/>
      <c r="B67" s="69"/>
      <c r="C67" s="69"/>
    </row>
    <row r="68" spans="1:7">
      <c r="A68" s="315"/>
      <c r="B68" s="69"/>
      <c r="C68" s="69"/>
    </row>
    <row r="69" spans="1:7">
      <c r="A69" s="315"/>
      <c r="B69" s="69"/>
      <c r="C69" s="69"/>
    </row>
    <row r="70" spans="1:7">
      <c r="A70" s="315"/>
      <c r="B70" s="69"/>
      <c r="C70" s="69"/>
    </row>
    <row r="71" spans="1:7">
      <c r="A71" s="93"/>
      <c r="B71" s="69"/>
      <c r="C71" s="69"/>
    </row>
    <row r="72" spans="1:7">
      <c r="A72" s="93"/>
      <c r="B72" s="69"/>
      <c r="C72" s="69"/>
    </row>
    <row r="73" spans="1:7">
      <c r="A73" s="93"/>
      <c r="B73" s="69"/>
      <c r="C73" s="69"/>
    </row>
    <row r="74" spans="1:7">
      <c r="A74" s="93"/>
      <c r="B74" s="69"/>
      <c r="C74" s="69"/>
    </row>
    <row r="75" spans="1:7">
      <c r="A75" s="93"/>
      <c r="B75" s="69"/>
      <c r="C75" s="69"/>
    </row>
    <row r="76" spans="1:7">
      <c r="A76" s="93"/>
      <c r="B76" s="69"/>
      <c r="C76" s="69"/>
    </row>
    <row r="77" spans="1:7" ht="16.2">
      <c r="A77" s="93"/>
      <c r="B77" s="69"/>
      <c r="C77" s="69"/>
      <c r="F77" s="70"/>
      <c r="G77" s="70"/>
    </row>
    <row r="78" spans="1:7">
      <c r="A78" s="93"/>
      <c r="B78" s="69"/>
      <c r="C78" s="69"/>
    </row>
    <row r="79" spans="1:7">
      <c r="A79" s="93"/>
      <c r="B79" s="69"/>
      <c r="C79" s="69"/>
    </row>
    <row r="80" spans="1:7">
      <c r="A80" s="93"/>
      <c r="B80" s="69"/>
      <c r="C80" s="69"/>
    </row>
    <row r="81" spans="1:7">
      <c r="A81" s="93"/>
      <c r="B81" s="69"/>
      <c r="C81" s="69"/>
    </row>
    <row r="82" spans="1:7">
      <c r="A82" s="93"/>
      <c r="B82" s="69"/>
      <c r="C82" s="69"/>
    </row>
    <row r="83" spans="1:7">
      <c r="A83" s="93"/>
      <c r="B83" s="69"/>
      <c r="C83" s="69"/>
      <c r="F83" s="270"/>
      <c r="G83" s="270"/>
    </row>
    <row r="84" spans="1:7">
      <c r="A84" s="93"/>
      <c r="B84" s="69"/>
      <c r="C84" s="69"/>
    </row>
    <row r="85" spans="1:7">
      <c r="A85" s="93"/>
      <c r="B85" s="69"/>
      <c r="C85" s="69"/>
    </row>
    <row r="86" spans="1:7">
      <c r="A86" s="93"/>
      <c r="B86" s="69"/>
      <c r="C86" s="69"/>
      <c r="F86" s="71"/>
      <c r="G86" s="71"/>
    </row>
    <row r="87" spans="1:7">
      <c r="A87" s="93"/>
      <c r="B87" s="69"/>
      <c r="C87" s="69"/>
      <c r="F87" s="71"/>
      <c r="G87" s="71"/>
    </row>
    <row r="88" spans="1:7">
      <c r="A88" s="93"/>
      <c r="B88" s="69"/>
      <c r="C88" s="69"/>
      <c r="F88" s="71"/>
      <c r="G88" s="71"/>
    </row>
    <row r="89" spans="1:7">
      <c r="A89" s="93"/>
      <c r="B89" s="69"/>
      <c r="C89" s="69"/>
      <c r="F89" s="71"/>
      <c r="G89" s="71"/>
    </row>
    <row r="90" spans="1:7">
      <c r="A90" s="93"/>
      <c r="B90" s="69"/>
      <c r="C90" s="69"/>
      <c r="F90" s="71"/>
      <c r="G90" s="71"/>
    </row>
    <row r="91" spans="1:7">
      <c r="A91" s="93"/>
      <c r="B91" s="69"/>
      <c r="C91" s="69"/>
      <c r="F91" s="71"/>
      <c r="G91" s="71"/>
    </row>
    <row r="92" spans="1:7">
      <c r="A92" s="1"/>
      <c r="B92" s="69"/>
      <c r="C92" s="69"/>
      <c r="F92" s="71"/>
      <c r="G92" s="71"/>
    </row>
    <row r="93" spans="1:7">
      <c r="A93" s="93"/>
      <c r="B93" s="69"/>
      <c r="C93" s="69"/>
      <c r="F93" s="71"/>
      <c r="G93" s="71"/>
    </row>
    <row r="94" spans="1:7" ht="14.4">
      <c r="A94" s="314"/>
      <c r="B94" s="69"/>
      <c r="C94" s="69"/>
    </row>
    <row r="95" spans="1:7" ht="14.4">
      <c r="A95" s="2"/>
      <c r="B95" s="69"/>
      <c r="C95" s="69"/>
    </row>
    <row r="96" spans="1:7" ht="14.4">
      <c r="A96" s="314"/>
      <c r="B96" s="69"/>
      <c r="C96" s="69"/>
    </row>
    <row r="97" spans="1:3" ht="14.4">
      <c r="A97" s="314"/>
      <c r="B97" s="69"/>
      <c r="C97" s="69"/>
    </row>
    <row r="98" spans="1:3" ht="14.4">
      <c r="A98" s="2"/>
      <c r="B98" s="69"/>
      <c r="C98" s="69"/>
    </row>
    <row r="99" spans="1:3" ht="14.4">
      <c r="A99" s="314"/>
      <c r="B99" s="69"/>
      <c r="C99" s="69"/>
    </row>
    <row r="100" spans="1:3" ht="14.4">
      <c r="A100" s="314"/>
      <c r="B100" s="69"/>
      <c r="C100" s="69"/>
    </row>
    <row r="101" spans="1:3" ht="14.4">
      <c r="A101" s="2"/>
      <c r="B101" s="69"/>
      <c r="C101" s="69"/>
    </row>
    <row r="102" spans="1:3" ht="14.4">
      <c r="A102" s="314"/>
      <c r="B102" s="69"/>
      <c r="C102" s="69"/>
    </row>
    <row r="103" spans="1:3" ht="14.4">
      <c r="A103" s="314"/>
      <c r="B103" s="69"/>
      <c r="C103" s="69"/>
    </row>
    <row r="104" spans="1:3" ht="14.25" customHeight="1">
      <c r="A104" s="2"/>
      <c r="B104" s="69"/>
      <c r="C104" s="69"/>
    </row>
    <row r="105" spans="1:3" ht="14.25" customHeight="1">
      <c r="A105" s="314"/>
      <c r="B105" s="69"/>
      <c r="C105" s="69"/>
    </row>
    <row r="106" spans="1:3" ht="14.4">
      <c r="A106" s="314"/>
      <c r="B106" s="69"/>
      <c r="C106" s="69"/>
    </row>
    <row r="107" spans="1:3" ht="14.4">
      <c r="A107" s="2"/>
      <c r="B107" s="69"/>
      <c r="C107" s="69"/>
    </row>
    <row r="108" spans="1:3" ht="14.4">
      <c r="A108" s="314"/>
      <c r="B108" s="69"/>
      <c r="C108" s="69"/>
    </row>
    <row r="109" spans="1:3" ht="14.4">
      <c r="A109" s="314"/>
      <c r="B109" s="69"/>
      <c r="C109" s="69"/>
    </row>
    <row r="110" spans="1:3" ht="14.4">
      <c r="A110" s="2"/>
      <c r="B110" s="69"/>
      <c r="C110" s="69"/>
    </row>
    <row r="111" spans="1:3" ht="14.4">
      <c r="A111" s="314"/>
      <c r="B111" s="69"/>
      <c r="C111" s="69"/>
    </row>
    <row r="112" spans="1:3" ht="14.4">
      <c r="A112" s="314"/>
      <c r="B112" s="69"/>
      <c r="C112" s="69"/>
    </row>
    <row r="113" spans="1:5" ht="14.4">
      <c r="A113" s="2"/>
      <c r="B113" s="69"/>
      <c r="C113" s="69"/>
    </row>
    <row r="114" spans="1:5" ht="14.4">
      <c r="A114" s="314"/>
      <c r="B114" s="69"/>
      <c r="C114" s="69"/>
    </row>
    <row r="115" spans="1:5">
      <c r="A115" s="316"/>
      <c r="B115" s="72"/>
      <c r="C115" s="72"/>
      <c r="D115" s="72"/>
      <c r="E115" s="72"/>
    </row>
    <row r="116" spans="1:5">
      <c r="A116" s="2632"/>
      <c r="B116" s="2632"/>
      <c r="C116" s="2632"/>
    </row>
  </sheetData>
  <sheetProtection formatColumns="0" formatRows="0" insertColumns="0" insertRows="0" deleteColumns="0"/>
  <mergeCells count="3">
    <mergeCell ref="B4:K4"/>
    <mergeCell ref="A54:A58"/>
    <mergeCell ref="A116:C116"/>
  </mergeCells>
  <phoneticPr fontId="3"/>
  <printOptions horizontalCentered="1"/>
  <pageMargins left="0.70866141732283472" right="0.70866141732283472" top="0.74803149606299213" bottom="0.74803149606299213" header="0.31496062992125984" footer="0.31496062992125984"/>
  <pageSetup paperSize="9" scale="70"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164"/>
  <sheetViews>
    <sheetView zoomScaleNormal="100" zoomScaleSheetLayoutView="91" workbookViewId="0">
      <selection activeCell="G10" sqref="G10"/>
    </sheetView>
  </sheetViews>
  <sheetFormatPr defaultColWidth="9" defaultRowHeight="13.2"/>
  <cols>
    <col min="1" max="1" width="13.6640625" style="31" customWidth="1"/>
    <col min="2" max="2" width="11.6640625" style="31" customWidth="1"/>
    <col min="3" max="3" width="12.109375" style="31" customWidth="1"/>
    <col min="4" max="4" width="11.6640625" style="31" customWidth="1"/>
    <col min="5" max="5" width="12.109375" style="31" customWidth="1"/>
    <col min="6" max="6" width="11.6640625" style="31" customWidth="1"/>
    <col min="7" max="7" width="12.109375" style="31" customWidth="1"/>
    <col min="8" max="8" width="11.6640625" style="31" customWidth="1"/>
    <col min="9" max="9" width="12.109375" style="31" customWidth="1"/>
    <col min="10" max="10" width="15.88671875" style="31" bestFit="1" customWidth="1"/>
    <col min="11" max="11" width="12.109375" style="31" customWidth="1"/>
    <col min="12" max="22" width="9.109375" style="31" customWidth="1"/>
    <col min="23" max="23" width="9.109375" style="31" bestFit="1" customWidth="1"/>
    <col min="24" max="16384" width="9" style="31"/>
  </cols>
  <sheetData>
    <row r="1" spans="1:34" s="1311" customFormat="1" ht="15" customHeight="1">
      <c r="A1" s="1316"/>
      <c r="B1" s="1316"/>
      <c r="C1" s="1316"/>
      <c r="D1" s="1316"/>
      <c r="E1" s="1316"/>
      <c r="F1" s="1316"/>
      <c r="G1" s="1316"/>
      <c r="H1" s="1316"/>
      <c r="I1" s="1316"/>
      <c r="J1" s="1316"/>
      <c r="K1" s="1316"/>
    </row>
    <row r="2" spans="1:34" s="1311" customFormat="1" ht="15" customHeight="1">
      <c r="A2" s="1316"/>
      <c r="B2" s="1316"/>
      <c r="C2" s="1316"/>
      <c r="D2" s="1316"/>
      <c r="E2" s="1316"/>
      <c r="F2" s="1316"/>
      <c r="G2" s="1316"/>
      <c r="H2" s="1316"/>
      <c r="I2" s="1316"/>
      <c r="J2" s="1316"/>
      <c r="K2" s="1316"/>
    </row>
    <row r="3" spans="1:34" s="1311" customFormat="1" ht="15" customHeight="1" thickBot="1">
      <c r="A3" s="1314" t="s">
        <v>62</v>
      </c>
      <c r="B3" s="1317"/>
      <c r="C3" s="1317"/>
      <c r="D3" s="1317"/>
      <c r="E3" s="1317"/>
      <c r="F3" s="1317"/>
      <c r="G3" s="1317"/>
      <c r="H3" s="1317"/>
      <c r="I3" s="1317"/>
      <c r="J3" s="1317"/>
      <c r="K3" s="1318" t="s">
        <v>405</v>
      </c>
    </row>
    <row r="4" spans="1:34" ht="18" customHeight="1">
      <c r="A4" s="1077"/>
      <c r="B4" s="2633" t="s">
        <v>4</v>
      </c>
      <c r="C4" s="2634"/>
      <c r="D4" s="2634"/>
      <c r="E4" s="2634"/>
      <c r="F4" s="2634"/>
      <c r="G4" s="2634"/>
      <c r="H4" s="2634"/>
      <c r="I4" s="2634"/>
      <c r="J4" s="2634"/>
      <c r="K4" s="2635"/>
      <c r="L4" s="34"/>
      <c r="M4" s="2636"/>
      <c r="N4" s="2636"/>
      <c r="O4" s="33"/>
      <c r="P4" s="33"/>
      <c r="Q4" s="33"/>
      <c r="R4" s="33"/>
      <c r="S4" s="33"/>
      <c r="T4" s="33"/>
    </row>
    <row r="5" spans="1:34" ht="13.8" thickBot="1">
      <c r="A5" s="1078"/>
      <c r="B5" s="1488" t="s">
        <v>406</v>
      </c>
      <c r="C5" s="1489" t="s">
        <v>327</v>
      </c>
      <c r="D5" s="1490" t="s">
        <v>6</v>
      </c>
      <c r="E5" s="1489" t="s">
        <v>327</v>
      </c>
      <c r="F5" s="1490" t="s">
        <v>407</v>
      </c>
      <c r="G5" s="1489" t="s">
        <v>327</v>
      </c>
      <c r="H5" s="1490" t="s">
        <v>408</v>
      </c>
      <c r="I5" s="1489" t="s">
        <v>327</v>
      </c>
      <c r="J5" s="1490" t="s">
        <v>2</v>
      </c>
      <c r="K5" s="1491" t="s">
        <v>327</v>
      </c>
    </row>
    <row r="6" spans="1:34" ht="15" hidden="1" customHeight="1">
      <c r="A6" s="1691" t="s">
        <v>442</v>
      </c>
      <c r="B6" s="1787"/>
      <c r="C6" s="1788"/>
      <c r="D6" s="1789"/>
      <c r="E6" s="1788"/>
      <c r="F6" s="1789"/>
      <c r="G6" s="1788"/>
      <c r="H6" s="1789"/>
      <c r="I6" s="1788"/>
      <c r="J6" s="1789"/>
      <c r="K6" s="1790"/>
      <c r="L6" s="49"/>
      <c r="M6" s="49"/>
      <c r="N6" s="49"/>
      <c r="O6" s="135"/>
      <c r="P6" s="49"/>
      <c r="Q6" s="49"/>
      <c r="R6" s="49"/>
      <c r="S6" s="49"/>
      <c r="T6" s="49"/>
      <c r="U6" s="49"/>
      <c r="V6" s="49"/>
      <c r="W6" s="49"/>
      <c r="X6" s="49"/>
      <c r="Y6" s="49"/>
      <c r="Z6" s="49"/>
      <c r="AA6" s="49"/>
      <c r="AB6" s="49"/>
      <c r="AC6" s="49"/>
      <c r="AD6" s="49"/>
      <c r="AE6" s="49"/>
      <c r="AF6" s="49"/>
      <c r="AG6" s="49"/>
      <c r="AH6" s="49"/>
    </row>
    <row r="7" spans="1:34" ht="15" hidden="1" customHeight="1" thickBot="1">
      <c r="A7" s="1906" t="s">
        <v>454</v>
      </c>
      <c r="B7" s="1907"/>
      <c r="C7" s="1908"/>
      <c r="D7" s="1909"/>
      <c r="E7" s="1908"/>
      <c r="F7" s="1909"/>
      <c r="G7" s="1908"/>
      <c r="H7" s="1909"/>
      <c r="I7" s="1908"/>
      <c r="J7" s="1909"/>
      <c r="K7" s="1910"/>
      <c r="L7" s="49"/>
      <c r="M7" s="49"/>
      <c r="N7" s="49"/>
      <c r="O7" s="135"/>
      <c r="P7" s="49"/>
      <c r="Q7" s="49"/>
      <c r="R7" s="49"/>
      <c r="S7" s="49"/>
      <c r="T7" s="49"/>
      <c r="U7" s="49"/>
      <c r="V7" s="49"/>
      <c r="W7" s="49"/>
      <c r="X7" s="49"/>
      <c r="Y7" s="49"/>
      <c r="Z7" s="49"/>
      <c r="AA7" s="49"/>
      <c r="AB7" s="49"/>
      <c r="AC7" s="49"/>
      <c r="AD7" s="49"/>
      <c r="AE7" s="49"/>
      <c r="AF7" s="49"/>
      <c r="AG7" s="49"/>
      <c r="AH7" s="49"/>
    </row>
    <row r="8" spans="1:34" ht="12" hidden="1" customHeight="1" thickTop="1">
      <c r="A8" s="1007" t="s">
        <v>323</v>
      </c>
      <c r="B8" s="2128">
        <v>8449</v>
      </c>
      <c r="C8" s="2129">
        <v>-5.1952423698384154</v>
      </c>
      <c r="D8" s="2130">
        <v>4397</v>
      </c>
      <c r="E8" s="2129">
        <v>0.84862385321100575</v>
      </c>
      <c r="F8" s="2130">
        <v>4799</v>
      </c>
      <c r="G8" s="2129">
        <v>-0.35299003322258882</v>
      </c>
      <c r="H8" s="2130">
        <v>3444</v>
      </c>
      <c r="I8" s="2129">
        <v>-16.650532429816067</v>
      </c>
      <c r="J8" s="2130">
        <v>21089</v>
      </c>
      <c r="K8" s="2131">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t="12" hidden="1" customHeight="1">
      <c r="A9" s="1007">
        <v>2</v>
      </c>
      <c r="B9" s="1492">
        <v>8919</v>
      </c>
      <c r="C9" s="1493">
        <v>-10.684958942519529</v>
      </c>
      <c r="D9" s="1494">
        <v>4723</v>
      </c>
      <c r="E9" s="1493">
        <v>-3.0383904742352752</v>
      </c>
      <c r="F9" s="1494">
        <v>3470</v>
      </c>
      <c r="G9" s="1493">
        <v>-3.2078103207810349</v>
      </c>
      <c r="H9" s="1494">
        <v>2379</v>
      </c>
      <c r="I9" s="1493">
        <v>-15.518465909090907</v>
      </c>
      <c r="J9" s="1494">
        <v>19491</v>
      </c>
      <c r="K9" s="1495">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t="12" hidden="1" customHeight="1">
      <c r="A10" s="1007">
        <v>3</v>
      </c>
      <c r="B10" s="1492">
        <v>6609</v>
      </c>
      <c r="C10" s="1493">
        <v>-54.395528567485506</v>
      </c>
      <c r="D10" s="1494">
        <v>3491</v>
      </c>
      <c r="E10" s="1493">
        <v>-49.921101707072154</v>
      </c>
      <c r="F10" s="1494">
        <v>1674</v>
      </c>
      <c r="G10" s="1493">
        <v>-69.908322847384511</v>
      </c>
      <c r="H10" s="1494">
        <v>1561</v>
      </c>
      <c r="I10" s="1493">
        <v>-63.663873370577285</v>
      </c>
      <c r="J10" s="1494">
        <v>13335</v>
      </c>
      <c r="K10" s="1495">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t="12" hidden="1" customHeight="1">
      <c r="A11" s="1434" t="s">
        <v>398</v>
      </c>
      <c r="B11" s="1496">
        <v>496</v>
      </c>
      <c r="C11" s="1497">
        <v>-94.90498202362609</v>
      </c>
      <c r="D11" s="1498">
        <v>179</v>
      </c>
      <c r="E11" s="1497">
        <v>-96.165381319622966</v>
      </c>
      <c r="F11" s="1498">
        <v>136</v>
      </c>
      <c r="G11" s="1497">
        <v>-96.940382452193475</v>
      </c>
      <c r="H11" s="1498">
        <v>130</v>
      </c>
      <c r="I11" s="1497">
        <v>-96.639089968976208</v>
      </c>
      <c r="J11" s="1498">
        <v>941</v>
      </c>
      <c r="K11" s="1499">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t="12" hidden="1" customHeight="1">
      <c r="A12" s="1007">
        <v>5</v>
      </c>
      <c r="B12" s="1492">
        <v>0</v>
      </c>
      <c r="C12" s="1493">
        <v>-100</v>
      </c>
      <c r="D12" s="1494">
        <v>0</v>
      </c>
      <c r="E12" s="1493">
        <v>-100</v>
      </c>
      <c r="F12" s="1494">
        <v>0</v>
      </c>
      <c r="G12" s="1493">
        <v>-100</v>
      </c>
      <c r="H12" s="1494">
        <v>0</v>
      </c>
      <c r="I12" s="1493">
        <v>-100</v>
      </c>
      <c r="J12" s="1494">
        <v>0</v>
      </c>
      <c r="K12" s="1495">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t="12" hidden="1" customHeight="1">
      <c r="A13" s="1007">
        <v>6</v>
      </c>
      <c r="B13" s="1492">
        <v>845</v>
      </c>
      <c r="C13" s="1493">
        <v>-88.512778684067428</v>
      </c>
      <c r="D13" s="1494">
        <v>260</v>
      </c>
      <c r="E13" s="1493">
        <v>-92.835491871038855</v>
      </c>
      <c r="F13" s="1494">
        <v>0</v>
      </c>
      <c r="G13" s="1493">
        <v>-100</v>
      </c>
      <c r="H13" s="1494">
        <v>549</v>
      </c>
      <c r="I13" s="1493">
        <v>-80.406852248394003</v>
      </c>
      <c r="J13" s="1494">
        <v>1654</v>
      </c>
      <c r="K13" s="1495">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ht="12" hidden="1" customHeight="1">
      <c r="A14" s="1434" t="s">
        <v>448</v>
      </c>
      <c r="B14" s="1496">
        <v>2551</v>
      </c>
      <c r="C14" s="1497">
        <v>-72.247606614447349</v>
      </c>
      <c r="D14" s="1498">
        <v>885</v>
      </c>
      <c r="E14" s="1497">
        <v>-80.116827679173213</v>
      </c>
      <c r="F14" s="1498">
        <v>124</v>
      </c>
      <c r="G14" s="1497">
        <v>-96.938271604938279</v>
      </c>
      <c r="H14" s="1498">
        <v>447</v>
      </c>
      <c r="I14" s="1497">
        <v>-85.938974520289406</v>
      </c>
      <c r="J14" s="1498">
        <v>4007</v>
      </c>
      <c r="K14" s="1499">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2" hidden="1" customHeight="1">
      <c r="A15" s="1007">
        <v>8</v>
      </c>
      <c r="B15" s="1492">
        <v>1850</v>
      </c>
      <c r="C15" s="1493">
        <v>-87.17059639389737</v>
      </c>
      <c r="D15" s="1494">
        <v>599</v>
      </c>
      <c r="E15" s="1493">
        <v>-91.838125085161465</v>
      </c>
      <c r="F15" s="1494">
        <v>156</v>
      </c>
      <c r="G15" s="1493">
        <v>-97.821533305404273</v>
      </c>
      <c r="H15" s="1494">
        <v>347</v>
      </c>
      <c r="I15" s="1493">
        <v>-94.076476613178556</v>
      </c>
      <c r="J15" s="1494">
        <v>2952</v>
      </c>
      <c r="K15" s="1495">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2" hidden="1" customHeight="1">
      <c r="A16" s="1007">
        <v>9</v>
      </c>
      <c r="B16" s="1777"/>
      <c r="C16" s="1778"/>
      <c r="D16" s="1779"/>
      <c r="E16" s="1778"/>
      <c r="F16" s="1779"/>
      <c r="G16" s="1778"/>
      <c r="H16" s="1779"/>
      <c r="I16" s="1778"/>
      <c r="J16" s="1779"/>
      <c r="K16" s="1780"/>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2" hidden="1" customHeight="1">
      <c r="A17" s="1434" t="s">
        <v>451</v>
      </c>
      <c r="B17" s="1781"/>
      <c r="C17" s="1782"/>
      <c r="D17" s="1783"/>
      <c r="E17" s="1782"/>
      <c r="F17" s="1783"/>
      <c r="G17" s="1782"/>
      <c r="H17" s="1783"/>
      <c r="I17" s="1782"/>
      <c r="J17" s="1783"/>
      <c r="K17" s="1784"/>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2" hidden="1" customHeight="1">
      <c r="A18" s="1007">
        <v>11</v>
      </c>
      <c r="B18" s="1777"/>
      <c r="C18" s="1778"/>
      <c r="D18" s="1779"/>
      <c r="E18" s="1778"/>
      <c r="F18" s="1779"/>
      <c r="G18" s="1778"/>
      <c r="H18" s="1779"/>
      <c r="I18" s="1778"/>
      <c r="J18" s="1779"/>
      <c r="K18" s="1780"/>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2" hidden="1" customHeight="1">
      <c r="A19" s="1007">
        <v>12</v>
      </c>
      <c r="B19" s="1777"/>
      <c r="C19" s="1778"/>
      <c r="D19" s="1779"/>
      <c r="E19" s="1778"/>
      <c r="F19" s="1779"/>
      <c r="G19" s="1778"/>
      <c r="H19" s="1779"/>
      <c r="I19" s="1778"/>
      <c r="J19" s="1779"/>
      <c r="K19" s="1780"/>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2" hidden="1" customHeight="1">
      <c r="A20" s="1434" t="s">
        <v>324</v>
      </c>
      <c r="B20" s="1781"/>
      <c r="C20" s="1782"/>
      <c r="D20" s="1783"/>
      <c r="E20" s="1782"/>
      <c r="F20" s="1783"/>
      <c r="G20" s="1782"/>
      <c r="H20" s="1783"/>
      <c r="I20" s="1782"/>
      <c r="J20" s="1783"/>
      <c r="K20" s="1784"/>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2" hidden="1" customHeight="1">
      <c r="A21" s="1007">
        <v>2</v>
      </c>
      <c r="B21" s="1777"/>
      <c r="C21" s="1778"/>
      <c r="D21" s="1779"/>
      <c r="E21" s="1778"/>
      <c r="F21" s="1779"/>
      <c r="G21" s="1778"/>
      <c r="H21" s="1779"/>
      <c r="I21" s="1778"/>
      <c r="J21" s="1779"/>
      <c r="K21" s="1780"/>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2" hidden="1" customHeight="1">
      <c r="A22" s="1007">
        <v>3</v>
      </c>
      <c r="B22" s="1777"/>
      <c r="C22" s="1778"/>
      <c r="D22" s="1779"/>
      <c r="E22" s="1778"/>
      <c r="F22" s="1779"/>
      <c r="G22" s="1778"/>
      <c r="H22" s="1779"/>
      <c r="I22" s="1778"/>
      <c r="J22" s="1779"/>
      <c r="K22" s="1780"/>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1.4" hidden="1" customHeight="1">
      <c r="A23" s="1434">
        <v>4</v>
      </c>
      <c r="B23" s="1781"/>
      <c r="C23" s="1782"/>
      <c r="D23" s="1783"/>
      <c r="E23" s="1782"/>
      <c r="F23" s="1783"/>
      <c r="G23" s="1782"/>
      <c r="H23" s="1783"/>
      <c r="I23" s="1782"/>
      <c r="J23" s="1783"/>
      <c r="K23" s="1784"/>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1.4" hidden="1" customHeight="1">
      <c r="A24" s="1007">
        <v>5</v>
      </c>
      <c r="B24" s="1777"/>
      <c r="C24" s="1778"/>
      <c r="D24" s="1779"/>
      <c r="E24" s="1778"/>
      <c r="F24" s="1779"/>
      <c r="G24" s="1778"/>
      <c r="H24" s="1779"/>
      <c r="I24" s="1778"/>
      <c r="J24" s="1779"/>
      <c r="K24" s="1780"/>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1.4" hidden="1" customHeight="1">
      <c r="A25" s="1007">
        <v>6</v>
      </c>
      <c r="B25" s="1777"/>
      <c r="C25" s="1778"/>
      <c r="D25" s="1779"/>
      <c r="E25" s="1778"/>
      <c r="F25" s="1779"/>
      <c r="G25" s="1778"/>
      <c r="H25" s="1779"/>
      <c r="I25" s="1778"/>
      <c r="J25" s="1779"/>
      <c r="K25" s="1780"/>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1.4" hidden="1" customHeight="1">
      <c r="A26" s="1434">
        <v>7</v>
      </c>
      <c r="B26" s="1781"/>
      <c r="C26" s="1782"/>
      <c r="D26" s="1783"/>
      <c r="E26" s="1782"/>
      <c r="F26" s="1783"/>
      <c r="G26" s="1782"/>
      <c r="H26" s="1783"/>
      <c r="I26" s="1782"/>
      <c r="J26" s="1783"/>
      <c r="K26" s="1784"/>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1.4" hidden="1" customHeight="1">
      <c r="A27" s="1007">
        <v>8</v>
      </c>
      <c r="B27" s="1777"/>
      <c r="C27" s="1778"/>
      <c r="D27" s="1779"/>
      <c r="E27" s="1778"/>
      <c r="F27" s="1779"/>
      <c r="G27" s="1778"/>
      <c r="H27" s="1779"/>
      <c r="I27" s="1778"/>
      <c r="J27" s="1779"/>
      <c r="K27" s="1780"/>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1.4" hidden="1" customHeight="1">
      <c r="A28" s="1007">
        <v>9</v>
      </c>
      <c r="B28" s="1777"/>
      <c r="C28" s="1778"/>
      <c r="D28" s="1779"/>
      <c r="E28" s="1778"/>
      <c r="F28" s="1779"/>
      <c r="G28" s="1778"/>
      <c r="H28" s="1779"/>
      <c r="I28" s="1778"/>
      <c r="J28" s="1779"/>
      <c r="K28" s="1780"/>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34">
        <v>10</v>
      </c>
      <c r="B29" s="1785"/>
      <c r="C29" s="1782"/>
      <c r="D29" s="1783"/>
      <c r="E29" s="1782"/>
      <c r="F29" s="1783"/>
      <c r="G29" s="1782"/>
      <c r="H29" s="1783"/>
      <c r="I29" s="1782"/>
      <c r="J29" s="1783"/>
      <c r="K29" s="1784"/>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07">
        <v>11</v>
      </c>
      <c r="B30" s="1786"/>
      <c r="C30" s="1778"/>
      <c r="D30" s="1779"/>
      <c r="E30" s="1778"/>
      <c r="F30" s="1779"/>
      <c r="G30" s="1778"/>
      <c r="H30" s="1779"/>
      <c r="I30" s="1778"/>
      <c r="J30" s="1779"/>
      <c r="K30" s="1780"/>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07">
        <v>12</v>
      </c>
      <c r="B31" s="1786"/>
      <c r="C31" s="1778"/>
      <c r="D31" s="1779"/>
      <c r="E31" s="1778"/>
      <c r="F31" s="1779"/>
      <c r="G31" s="1778"/>
      <c r="H31" s="1779"/>
      <c r="I31" s="1778"/>
      <c r="J31" s="1779"/>
      <c r="K31" s="1780"/>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34" t="s">
        <v>409</v>
      </c>
      <c r="B32" s="541"/>
      <c r="C32" s="2012"/>
      <c r="D32" s="2013"/>
      <c r="E32" s="2012"/>
      <c r="F32" s="2013"/>
      <c r="G32" s="2012"/>
      <c r="H32" s="2013"/>
      <c r="I32" s="2012"/>
      <c r="J32" s="2013"/>
      <c r="K32" s="2014"/>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07">
        <v>2</v>
      </c>
      <c r="B33" s="1492"/>
      <c r="C33" s="2015"/>
      <c r="D33" s="1494"/>
      <c r="E33" s="2015"/>
      <c r="F33" s="1494"/>
      <c r="G33" s="2015"/>
      <c r="H33" s="1494"/>
      <c r="I33" s="2015"/>
      <c r="J33" s="1494"/>
      <c r="K33" s="2016"/>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07">
        <v>3</v>
      </c>
      <c r="B34" s="2006"/>
      <c r="C34" s="2015"/>
      <c r="D34" s="1494"/>
      <c r="E34" s="2015"/>
      <c r="F34" s="1494"/>
      <c r="G34" s="2015"/>
      <c r="H34" s="1494"/>
      <c r="I34" s="2015"/>
      <c r="J34" s="1494"/>
      <c r="K34" s="2016"/>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34">
        <v>4</v>
      </c>
      <c r="B35" s="541"/>
      <c r="C35" s="2012"/>
      <c r="D35" s="2013"/>
      <c r="E35" s="2012"/>
      <c r="F35" s="2013"/>
      <c r="G35" s="2012"/>
      <c r="H35" s="2013"/>
      <c r="I35" s="2012"/>
      <c r="J35" s="2013"/>
      <c r="K35" s="2014"/>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07">
        <v>5</v>
      </c>
      <c r="B36" s="1492"/>
      <c r="C36" s="2015"/>
      <c r="D36" s="1494"/>
      <c r="E36" s="2015"/>
      <c r="F36" s="1494"/>
      <c r="G36" s="2015"/>
      <c r="H36" s="1494"/>
      <c r="I36" s="2015"/>
      <c r="J36" s="1494"/>
      <c r="K36" s="2016"/>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c r="A37" s="1007">
        <v>6</v>
      </c>
      <c r="B37" s="2006"/>
      <c r="C37" s="2015"/>
      <c r="D37" s="1494"/>
      <c r="E37" s="2015"/>
      <c r="F37" s="1494"/>
      <c r="G37" s="2015"/>
      <c r="H37" s="1494"/>
      <c r="I37" s="2015"/>
      <c r="J37" s="1494"/>
      <c r="K37" s="2016"/>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19.5" customHeight="1">
      <c r="A38" s="1434">
        <v>7</v>
      </c>
      <c r="B38" s="541"/>
      <c r="C38" s="2012"/>
      <c r="D38" s="2013"/>
      <c r="E38" s="2012"/>
      <c r="F38" s="2013"/>
      <c r="G38" s="2012"/>
      <c r="H38" s="2013"/>
      <c r="I38" s="2012"/>
      <c r="J38" s="2013"/>
      <c r="K38" s="2014"/>
      <c r="L38" s="49"/>
      <c r="M38" s="49"/>
      <c r="N38" s="49"/>
      <c r="O38" s="135"/>
      <c r="P38" s="49"/>
      <c r="Q38" s="49"/>
      <c r="R38" s="49"/>
      <c r="S38" s="49"/>
      <c r="T38" s="49"/>
      <c r="U38" s="49"/>
      <c r="V38" s="49"/>
      <c r="W38" s="49"/>
      <c r="X38" s="49"/>
      <c r="Y38" s="49"/>
      <c r="Z38" s="49"/>
      <c r="AA38" s="49"/>
      <c r="AB38" s="49"/>
      <c r="AC38" s="49"/>
      <c r="AD38" s="49"/>
      <c r="AE38" s="49"/>
      <c r="AF38" s="49"/>
      <c r="AG38" s="49"/>
      <c r="AH38" s="49"/>
    </row>
    <row r="39" spans="1:34" ht="19.5" customHeight="1">
      <c r="A39" s="1007">
        <v>8</v>
      </c>
      <c r="B39" s="1492"/>
      <c r="C39" s="2015"/>
      <c r="D39" s="1494"/>
      <c r="E39" s="2015"/>
      <c r="F39" s="1494"/>
      <c r="G39" s="2015"/>
      <c r="H39" s="1494"/>
      <c r="I39" s="2015"/>
      <c r="J39" s="1494"/>
      <c r="K39" s="2016"/>
      <c r="L39" s="49"/>
      <c r="M39" s="49"/>
      <c r="N39" s="49"/>
      <c r="O39" s="135"/>
      <c r="P39" s="49"/>
      <c r="Q39" s="49"/>
      <c r="R39" s="49"/>
      <c r="S39" s="49"/>
      <c r="T39" s="49"/>
      <c r="U39" s="49"/>
      <c r="V39" s="49"/>
      <c r="W39" s="49"/>
      <c r="X39" s="49"/>
      <c r="Y39" s="49"/>
      <c r="Z39" s="49"/>
      <c r="AA39" s="49"/>
      <c r="AB39" s="49"/>
      <c r="AC39" s="49"/>
      <c r="AD39" s="49"/>
      <c r="AE39" s="49"/>
      <c r="AF39" s="49"/>
      <c r="AG39" s="49"/>
      <c r="AH39" s="49"/>
    </row>
    <row r="40" spans="1:34" ht="19.5" customHeight="1">
      <c r="A40" s="1007">
        <v>9</v>
      </c>
      <c r="B40" s="2006"/>
      <c r="C40" s="1778"/>
      <c r="D40" s="1494"/>
      <c r="E40" s="1778"/>
      <c r="F40" s="1494"/>
      <c r="G40" s="1778"/>
      <c r="H40" s="1494"/>
      <c r="I40" s="1778"/>
      <c r="J40" s="1494"/>
      <c r="K40" s="1780"/>
      <c r="L40" s="49"/>
      <c r="M40" s="49"/>
      <c r="N40" s="49"/>
      <c r="O40" s="135"/>
      <c r="P40" s="49"/>
      <c r="Q40" s="49"/>
      <c r="R40" s="49"/>
      <c r="S40" s="49"/>
      <c r="T40" s="49"/>
      <c r="U40" s="49"/>
      <c r="V40" s="49"/>
      <c r="W40" s="49"/>
      <c r="X40" s="49"/>
      <c r="Y40" s="49"/>
      <c r="Z40" s="49"/>
      <c r="AA40" s="49"/>
      <c r="AB40" s="49"/>
      <c r="AC40" s="49"/>
      <c r="AD40" s="49"/>
      <c r="AE40" s="49"/>
      <c r="AF40" s="49"/>
      <c r="AG40" s="49"/>
      <c r="AH40" s="49"/>
    </row>
    <row r="41" spans="1:34" ht="19.5" customHeight="1">
      <c r="A41" s="1434">
        <v>10</v>
      </c>
      <c r="B41" s="541"/>
      <c r="C41" s="2012"/>
      <c r="D41" s="2013"/>
      <c r="E41" s="2012"/>
      <c r="F41" s="2013"/>
      <c r="G41" s="2012"/>
      <c r="H41" s="2013"/>
      <c r="I41" s="2012"/>
      <c r="J41" s="2013"/>
      <c r="K41" s="2014"/>
      <c r="L41" s="49"/>
      <c r="M41" s="49"/>
      <c r="N41" s="49"/>
      <c r="O41" s="135"/>
      <c r="P41" s="49"/>
      <c r="Q41" s="49"/>
      <c r="R41" s="49"/>
      <c r="S41" s="49"/>
      <c r="T41" s="49"/>
      <c r="U41" s="49"/>
      <c r="V41" s="49"/>
      <c r="W41" s="49"/>
      <c r="X41" s="49"/>
      <c r="Y41" s="49"/>
      <c r="Z41" s="49"/>
      <c r="AA41" s="49"/>
      <c r="AB41" s="49"/>
      <c r="AC41" s="49"/>
      <c r="AD41" s="49"/>
      <c r="AE41" s="49"/>
      <c r="AF41" s="49"/>
      <c r="AG41" s="49"/>
      <c r="AH41" s="49"/>
    </row>
    <row r="42" spans="1:34" ht="19.5" customHeight="1">
      <c r="A42" s="1007">
        <v>11</v>
      </c>
      <c r="B42" s="1492"/>
      <c r="C42" s="2015"/>
      <c r="D42" s="1494"/>
      <c r="E42" s="2015"/>
      <c r="F42" s="1494"/>
      <c r="G42" s="2015"/>
      <c r="H42" s="1494"/>
      <c r="I42" s="2015"/>
      <c r="J42" s="1494"/>
      <c r="K42" s="2016"/>
      <c r="L42" s="49"/>
      <c r="M42" s="49"/>
      <c r="N42" s="49"/>
      <c r="O42" s="135"/>
      <c r="P42" s="49"/>
      <c r="Q42" s="49"/>
      <c r="R42" s="49"/>
      <c r="S42" s="49"/>
      <c r="T42" s="49"/>
      <c r="U42" s="49"/>
      <c r="V42" s="49"/>
      <c r="W42" s="49"/>
      <c r="X42" s="49"/>
      <c r="Y42" s="49"/>
      <c r="Z42" s="49"/>
      <c r="AA42" s="49"/>
      <c r="AB42" s="49"/>
      <c r="AC42" s="49"/>
      <c r="AD42" s="49"/>
      <c r="AE42" s="49"/>
      <c r="AF42" s="49"/>
      <c r="AG42" s="49"/>
      <c r="AH42" s="49"/>
    </row>
    <row r="43" spans="1:34" ht="19.5" customHeight="1">
      <c r="A43" s="1007">
        <v>12</v>
      </c>
      <c r="B43" s="2006"/>
      <c r="C43" s="1778"/>
      <c r="D43" s="1494"/>
      <c r="E43" s="1778"/>
      <c r="F43" s="1494"/>
      <c r="G43" s="1778"/>
      <c r="H43" s="1494"/>
      <c r="I43" s="1778"/>
      <c r="J43" s="1494"/>
      <c r="K43" s="1780"/>
      <c r="L43" s="49"/>
      <c r="M43" s="49"/>
      <c r="N43" s="49"/>
      <c r="O43" s="135"/>
      <c r="P43" s="49"/>
      <c r="Q43" s="49"/>
      <c r="R43" s="49"/>
      <c r="S43" s="49"/>
      <c r="T43" s="49"/>
      <c r="U43" s="49"/>
      <c r="V43" s="49"/>
      <c r="W43" s="49"/>
      <c r="X43" s="49"/>
      <c r="Y43" s="49"/>
      <c r="Z43" s="49"/>
      <c r="AA43" s="49"/>
      <c r="AB43" s="49"/>
      <c r="AC43" s="49"/>
      <c r="AD43" s="49"/>
      <c r="AE43" s="49"/>
      <c r="AF43" s="49"/>
      <c r="AG43" s="49"/>
      <c r="AH43" s="49"/>
    </row>
    <row r="44" spans="1:34" ht="19.5" customHeight="1">
      <c r="A44" s="1434" t="s">
        <v>455</v>
      </c>
      <c r="B44" s="541"/>
      <c r="C44" s="2012"/>
      <c r="D44" s="2013"/>
      <c r="E44" s="2012"/>
      <c r="F44" s="2013"/>
      <c r="G44" s="2012"/>
      <c r="H44" s="2013"/>
      <c r="I44" s="2012"/>
      <c r="J44" s="2013"/>
      <c r="K44" s="2014"/>
      <c r="L44" s="49"/>
      <c r="M44" s="49"/>
      <c r="N44" s="49"/>
      <c r="O44" s="135"/>
      <c r="P44" s="49"/>
      <c r="Q44" s="49"/>
      <c r="R44" s="49"/>
      <c r="S44" s="49"/>
      <c r="T44" s="49"/>
      <c r="U44" s="49"/>
      <c r="V44" s="49"/>
      <c r="W44" s="49"/>
      <c r="X44" s="49"/>
      <c r="Y44" s="49"/>
      <c r="Z44" s="49"/>
      <c r="AA44" s="49"/>
      <c r="AB44" s="49"/>
      <c r="AC44" s="49"/>
      <c r="AD44" s="49"/>
      <c r="AE44" s="49"/>
      <c r="AF44" s="49"/>
      <c r="AG44" s="49"/>
      <c r="AH44" s="49"/>
    </row>
    <row r="45" spans="1:34" ht="19.5" customHeight="1">
      <c r="A45" s="1007">
        <v>2</v>
      </c>
      <c r="B45" s="1492"/>
      <c r="C45" s="2015"/>
      <c r="D45" s="1494"/>
      <c r="E45" s="2015"/>
      <c r="F45" s="1494"/>
      <c r="G45" s="2015"/>
      <c r="H45" s="1494"/>
      <c r="I45" s="2015"/>
      <c r="J45" s="1494"/>
      <c r="K45" s="2016"/>
      <c r="L45" s="49"/>
      <c r="M45" s="49"/>
      <c r="N45" s="49"/>
      <c r="O45" s="135"/>
      <c r="P45" s="49"/>
      <c r="Q45" s="49"/>
      <c r="R45" s="49"/>
      <c r="S45" s="49"/>
      <c r="T45" s="49"/>
      <c r="U45" s="49"/>
      <c r="V45" s="49"/>
      <c r="W45" s="49"/>
      <c r="X45" s="49"/>
      <c r="Y45" s="49"/>
      <c r="Z45" s="49"/>
      <c r="AA45" s="49"/>
      <c r="AB45" s="49"/>
      <c r="AC45" s="49"/>
      <c r="AD45" s="49"/>
      <c r="AE45" s="49"/>
      <c r="AF45" s="49"/>
      <c r="AG45" s="49"/>
      <c r="AH45" s="49"/>
    </row>
    <row r="46" spans="1:34" ht="19.5" customHeight="1">
      <c r="A46" s="1007">
        <v>3</v>
      </c>
      <c r="B46" s="2006"/>
      <c r="C46" s="2015"/>
      <c r="D46" s="1494"/>
      <c r="E46" s="2015"/>
      <c r="F46" s="1494"/>
      <c r="G46" s="2015"/>
      <c r="H46" s="1494"/>
      <c r="I46" s="2015"/>
      <c r="J46" s="1494"/>
      <c r="K46" s="2016"/>
      <c r="L46" s="49"/>
      <c r="M46" s="49"/>
      <c r="N46" s="49"/>
      <c r="O46" s="135"/>
      <c r="P46" s="49"/>
      <c r="Q46" s="49"/>
      <c r="R46" s="49"/>
      <c r="S46" s="49"/>
      <c r="T46" s="49"/>
      <c r="U46" s="49"/>
      <c r="V46" s="49"/>
      <c r="W46" s="49"/>
      <c r="X46" s="49"/>
      <c r="Y46" s="49"/>
      <c r="Z46" s="49"/>
      <c r="AA46" s="49"/>
      <c r="AB46" s="49"/>
      <c r="AC46" s="49"/>
      <c r="AD46" s="49"/>
      <c r="AE46" s="49"/>
      <c r="AF46" s="49"/>
      <c r="AG46" s="49"/>
      <c r="AH46" s="49"/>
    </row>
    <row r="47" spans="1:34" ht="19.5" customHeight="1">
      <c r="A47" s="1434">
        <v>4</v>
      </c>
      <c r="B47" s="541"/>
      <c r="C47" s="2012"/>
      <c r="D47" s="2013"/>
      <c r="E47" s="2012"/>
      <c r="F47" s="2013"/>
      <c r="G47" s="2012"/>
      <c r="H47" s="2013"/>
      <c r="I47" s="2012"/>
      <c r="J47" s="2013"/>
      <c r="K47" s="2014"/>
      <c r="L47" s="49"/>
      <c r="M47" s="49"/>
      <c r="N47" s="49"/>
      <c r="O47" s="135"/>
      <c r="P47" s="49"/>
      <c r="Q47" s="49"/>
      <c r="R47" s="49"/>
      <c r="S47" s="49"/>
      <c r="T47" s="49"/>
      <c r="U47" s="49"/>
      <c r="V47" s="49"/>
      <c r="W47" s="49"/>
      <c r="X47" s="49"/>
      <c r="Y47" s="49"/>
      <c r="Z47" s="49"/>
      <c r="AA47" s="49"/>
      <c r="AB47" s="49"/>
      <c r="AC47" s="49"/>
      <c r="AD47" s="49"/>
      <c r="AE47" s="49"/>
      <c r="AF47" s="49"/>
      <c r="AG47" s="49"/>
      <c r="AH47" s="49"/>
    </row>
    <row r="48" spans="1:34" ht="19.5" customHeight="1">
      <c r="A48" s="1007">
        <v>5</v>
      </c>
      <c r="B48" s="1492"/>
      <c r="C48" s="2015"/>
      <c r="D48" s="1494"/>
      <c r="E48" s="2015"/>
      <c r="F48" s="1494"/>
      <c r="G48" s="2015"/>
      <c r="H48" s="1494"/>
      <c r="I48" s="2015"/>
      <c r="J48" s="1494"/>
      <c r="K48" s="2016"/>
      <c r="L48" s="49"/>
      <c r="M48" s="49"/>
      <c r="N48" s="49"/>
      <c r="O48" s="135"/>
      <c r="P48" s="49"/>
      <c r="Q48" s="49"/>
      <c r="R48" s="49"/>
      <c r="S48" s="49"/>
      <c r="T48" s="49"/>
      <c r="U48" s="49"/>
      <c r="V48" s="49"/>
      <c r="W48" s="49"/>
      <c r="X48" s="49"/>
      <c r="Y48" s="49"/>
      <c r="Z48" s="49"/>
      <c r="AA48" s="49"/>
      <c r="AB48" s="49"/>
      <c r="AC48" s="49"/>
      <c r="AD48" s="49"/>
      <c r="AE48" s="49"/>
      <c r="AF48" s="49"/>
      <c r="AG48" s="49"/>
      <c r="AH48" s="49"/>
    </row>
    <row r="49" spans="1:34" ht="19.5" customHeight="1">
      <c r="A49" s="1007">
        <v>6</v>
      </c>
      <c r="B49" s="2006"/>
      <c r="C49" s="2015"/>
      <c r="D49" s="1494"/>
      <c r="E49" s="2015"/>
      <c r="F49" s="1494"/>
      <c r="G49" s="2015"/>
      <c r="H49" s="1494"/>
      <c r="I49" s="2015"/>
      <c r="J49" s="1494"/>
      <c r="K49" s="2016"/>
      <c r="L49" s="49"/>
      <c r="M49" s="49"/>
      <c r="N49" s="49"/>
      <c r="O49" s="135"/>
      <c r="P49" s="49"/>
      <c r="Q49" s="49"/>
      <c r="R49" s="49"/>
      <c r="S49" s="49"/>
      <c r="T49" s="49"/>
      <c r="U49" s="49"/>
      <c r="V49" s="49"/>
      <c r="W49" s="49"/>
      <c r="X49" s="49"/>
      <c r="Y49" s="49"/>
      <c r="Z49" s="49"/>
      <c r="AA49" s="49"/>
      <c r="AB49" s="49"/>
      <c r="AC49" s="49"/>
      <c r="AD49" s="49"/>
      <c r="AE49" s="49"/>
      <c r="AF49" s="49"/>
      <c r="AG49" s="49"/>
      <c r="AH49" s="49"/>
    </row>
    <row r="50" spans="1:34" ht="19.5" customHeight="1">
      <c r="A50" s="1434">
        <v>7</v>
      </c>
      <c r="B50" s="541"/>
      <c r="C50" s="2012"/>
      <c r="D50" s="2013"/>
      <c r="E50" s="2012"/>
      <c r="F50" s="2013"/>
      <c r="G50" s="2012"/>
      <c r="H50" s="2013"/>
      <c r="I50" s="2012"/>
      <c r="J50" s="2013"/>
      <c r="K50" s="2014"/>
      <c r="L50" s="49"/>
      <c r="M50" s="49"/>
      <c r="N50" s="49"/>
      <c r="O50" s="135"/>
      <c r="P50" s="49"/>
      <c r="Q50" s="49"/>
      <c r="R50" s="49"/>
      <c r="S50" s="49"/>
      <c r="T50" s="49"/>
      <c r="U50" s="49"/>
      <c r="V50" s="49"/>
      <c r="W50" s="49"/>
      <c r="X50" s="49"/>
      <c r="Y50" s="49"/>
      <c r="Z50" s="49"/>
      <c r="AA50" s="49"/>
      <c r="AB50" s="49"/>
      <c r="AC50" s="49"/>
      <c r="AD50" s="49"/>
      <c r="AE50" s="49"/>
      <c r="AF50" s="49"/>
      <c r="AG50" s="49"/>
      <c r="AH50" s="49"/>
    </row>
    <row r="51" spans="1:34" ht="19.5" customHeight="1">
      <c r="A51" s="1007">
        <v>8</v>
      </c>
      <c r="B51" s="1492"/>
      <c r="C51" s="2015"/>
      <c r="D51" s="1494"/>
      <c r="E51" s="2015"/>
      <c r="F51" s="1494"/>
      <c r="G51" s="2015"/>
      <c r="H51" s="1494"/>
      <c r="I51" s="2015"/>
      <c r="J51" s="1494"/>
      <c r="K51" s="2016"/>
      <c r="L51" s="49"/>
      <c r="M51" s="49"/>
      <c r="N51" s="49"/>
      <c r="O51" s="135"/>
      <c r="P51" s="49"/>
      <c r="Q51" s="49"/>
      <c r="R51" s="49"/>
      <c r="S51" s="49"/>
      <c r="T51" s="49"/>
      <c r="U51" s="49"/>
      <c r="V51" s="49"/>
      <c r="W51" s="49"/>
      <c r="X51" s="49"/>
      <c r="Y51" s="49"/>
      <c r="Z51" s="49"/>
      <c r="AA51" s="49"/>
      <c r="AB51" s="49"/>
      <c r="AC51" s="49"/>
      <c r="AD51" s="49"/>
      <c r="AE51" s="49"/>
      <c r="AF51" s="49"/>
      <c r="AG51" s="49"/>
      <c r="AH51" s="49"/>
    </row>
    <row r="52" spans="1:34" ht="19.5" customHeight="1" thickBot="1">
      <c r="A52" s="1007">
        <v>9</v>
      </c>
      <c r="B52" s="2006"/>
      <c r="C52" s="1778"/>
      <c r="D52" s="1494"/>
      <c r="E52" s="1778"/>
      <c r="F52" s="1494"/>
      <c r="G52" s="1778"/>
      <c r="H52" s="1494"/>
      <c r="I52" s="1778"/>
      <c r="J52" s="1494"/>
      <c r="K52" s="1780"/>
      <c r="L52" s="49"/>
      <c r="M52" s="49"/>
      <c r="N52" s="49"/>
      <c r="O52" s="135"/>
      <c r="P52" s="49"/>
      <c r="Q52" s="49"/>
      <c r="R52" s="49"/>
      <c r="S52" s="49"/>
      <c r="T52" s="49"/>
      <c r="U52" s="49"/>
      <c r="V52" s="49"/>
      <c r="W52" s="49"/>
      <c r="X52" s="49"/>
      <c r="Y52" s="49"/>
      <c r="Z52" s="49"/>
      <c r="AA52" s="49"/>
      <c r="AB52" s="49"/>
      <c r="AC52" s="49"/>
      <c r="AD52" s="49"/>
      <c r="AE52" s="49"/>
      <c r="AF52" s="49"/>
      <c r="AG52" s="49"/>
      <c r="AH52" s="49"/>
    </row>
    <row r="53" spans="1:34" ht="20.25" customHeight="1">
      <c r="A53" s="2629" t="s">
        <v>388</v>
      </c>
      <c r="B53" s="2637" t="s">
        <v>93</v>
      </c>
      <c r="C53" s="2638"/>
      <c r="D53" s="2638"/>
      <c r="E53" s="2638"/>
      <c r="F53" s="2638"/>
      <c r="G53" s="2638"/>
      <c r="H53" s="2638"/>
      <c r="I53" s="2638"/>
      <c r="J53" s="2638"/>
      <c r="K53" s="2639"/>
      <c r="L53" s="1419"/>
      <c r="M53" s="83"/>
      <c r="N53" s="1419"/>
      <c r="O53" s="83"/>
      <c r="P53" s="1419"/>
      <c r="Q53" s="84"/>
      <c r="R53" s="64"/>
      <c r="S53" s="83"/>
      <c r="T53" s="33"/>
      <c r="U53" s="33"/>
      <c r="V53" s="33"/>
      <c r="W53" s="33"/>
      <c r="X53" s="33"/>
      <c r="Y53" s="33"/>
      <c r="Z53" s="33"/>
      <c r="AA53" s="33"/>
      <c r="AB53" s="33"/>
    </row>
    <row r="54" spans="1:34" ht="20.25" customHeight="1">
      <c r="A54" s="2630"/>
      <c r="B54" s="2640" t="s">
        <v>94</v>
      </c>
      <c r="C54" s="2641"/>
      <c r="D54" s="2641"/>
      <c r="E54" s="2641"/>
      <c r="F54" s="2641"/>
      <c r="G54" s="2641"/>
      <c r="H54" s="2641"/>
      <c r="I54" s="2641"/>
      <c r="J54" s="2641"/>
      <c r="K54" s="2642"/>
      <c r="L54" s="1419"/>
      <c r="M54" s="83"/>
      <c r="N54" s="1419"/>
      <c r="O54" s="83"/>
      <c r="P54" s="1419"/>
      <c r="Q54" s="84"/>
      <c r="R54" s="64"/>
      <c r="S54" s="83"/>
      <c r="T54" s="33"/>
      <c r="U54" s="33"/>
      <c r="V54" s="33"/>
      <c r="W54" s="33"/>
      <c r="X54" s="33"/>
      <c r="Y54" s="33"/>
      <c r="Z54" s="33"/>
      <c r="AA54" s="33"/>
      <c r="AB54" s="33"/>
    </row>
    <row r="55" spans="1:34" ht="20.25" customHeight="1">
      <c r="A55" s="2630"/>
      <c r="B55" s="2640" t="s">
        <v>102</v>
      </c>
      <c r="C55" s="2641"/>
      <c r="D55" s="2641"/>
      <c r="E55" s="2641"/>
      <c r="F55" s="2641"/>
      <c r="G55" s="2641"/>
      <c r="H55" s="2641"/>
      <c r="I55" s="2641"/>
      <c r="J55" s="2641"/>
      <c r="K55" s="2642"/>
      <c r="L55" s="49"/>
      <c r="M55" s="49"/>
      <c r="N55" s="49"/>
      <c r="O55" s="49"/>
      <c r="P55" s="49"/>
      <c r="Q55" s="49"/>
      <c r="R55" s="49"/>
      <c r="S55" s="83"/>
      <c r="T55" s="33"/>
      <c r="U55" s="33"/>
      <c r="V55" s="33"/>
      <c r="W55" s="33"/>
      <c r="X55" s="33"/>
      <c r="Y55" s="33"/>
      <c r="Z55" s="33"/>
      <c r="AA55" s="33"/>
      <c r="AB55" s="33"/>
    </row>
    <row r="56" spans="1:34" ht="20.25" customHeight="1" thickBot="1">
      <c r="A56" s="2631"/>
      <c r="B56" s="2643" t="s">
        <v>117</v>
      </c>
      <c r="C56" s="2644"/>
      <c r="D56" s="2644"/>
      <c r="E56" s="2644"/>
      <c r="F56" s="2644"/>
      <c r="G56" s="2644"/>
      <c r="H56" s="2644"/>
      <c r="I56" s="2644"/>
      <c r="J56" s="2644"/>
      <c r="K56" s="2645"/>
      <c r="L56" s="50"/>
      <c r="M56" s="1420"/>
      <c r="S56" s="83"/>
      <c r="T56" s="33"/>
      <c r="U56" s="33"/>
      <c r="V56" s="33"/>
      <c r="W56" s="33"/>
      <c r="X56" s="33"/>
      <c r="Y56" s="33"/>
      <c r="Z56" s="33"/>
      <c r="AA56" s="33"/>
      <c r="AB56" s="33"/>
    </row>
    <row r="57" spans="1:34" ht="15" customHeight="1">
      <c r="A57" s="1500"/>
      <c r="B57" s="1501"/>
      <c r="C57" s="1502"/>
      <c r="D57" s="1501"/>
      <c r="E57" s="1502"/>
      <c r="F57" s="1501"/>
      <c r="G57" s="1502"/>
      <c r="H57" s="1501"/>
      <c r="I57" s="1502"/>
      <c r="J57" s="1501"/>
      <c r="K57" s="1503"/>
      <c r="L57" s="32"/>
      <c r="S57" s="49"/>
      <c r="T57" s="49"/>
      <c r="U57" s="49"/>
      <c r="V57" s="49"/>
      <c r="W57" s="49"/>
      <c r="X57" s="49"/>
      <c r="Y57" s="49"/>
      <c r="Z57" s="49"/>
      <c r="AA57" s="49"/>
      <c r="AB57" s="49"/>
      <c r="AC57" s="49"/>
      <c r="AD57" s="49"/>
      <c r="AE57" s="49"/>
      <c r="AF57" s="49"/>
      <c r="AG57" s="49"/>
      <c r="AH57" s="49"/>
    </row>
    <row r="58" spans="1:34" ht="12.75" customHeight="1">
      <c r="A58" s="50"/>
      <c r="B58" s="50"/>
      <c r="C58" s="50"/>
      <c r="D58" s="50"/>
      <c r="E58" s="50"/>
      <c r="F58" s="50"/>
      <c r="G58" s="50"/>
      <c r="H58" s="50"/>
      <c r="I58" s="50"/>
      <c r="J58" s="50"/>
      <c r="K58" s="50"/>
      <c r="L58" s="32"/>
      <c r="AA58" s="3"/>
      <c r="AB58" s="3"/>
    </row>
    <row r="59" spans="1:34" ht="15" customHeight="1">
      <c r="A59" s="32"/>
      <c r="B59" s="32"/>
      <c r="C59" s="32"/>
      <c r="D59" s="32"/>
      <c r="E59" s="32"/>
      <c r="F59" s="32"/>
      <c r="G59" s="32"/>
      <c r="H59" s="32"/>
      <c r="I59" s="32"/>
      <c r="J59" s="32"/>
      <c r="K59" s="32"/>
      <c r="O59" s="41"/>
      <c r="AA59" s="3"/>
      <c r="AB59" s="3"/>
    </row>
    <row r="60" spans="1:34" ht="16.2">
      <c r="A60" s="32"/>
      <c r="B60" s="32"/>
      <c r="C60" s="32"/>
      <c r="D60" s="32"/>
      <c r="E60" s="32"/>
      <c r="F60" s="32"/>
      <c r="G60" s="32"/>
      <c r="H60" s="32"/>
      <c r="I60" s="32"/>
      <c r="J60" s="32"/>
      <c r="K60" s="51"/>
      <c r="O60" s="41"/>
      <c r="AA60" s="3"/>
      <c r="AB60" s="3"/>
    </row>
    <row r="61" spans="1:34">
      <c r="O61" s="41"/>
      <c r="AA61" s="3"/>
      <c r="AB61" s="3"/>
    </row>
    <row r="62" spans="1:34">
      <c r="O62" s="41"/>
      <c r="AA62" s="3"/>
      <c r="AB62" s="3"/>
    </row>
    <row r="63" spans="1:34">
      <c r="O63" s="41"/>
      <c r="AA63" s="3"/>
      <c r="AB63" s="3"/>
    </row>
    <row r="64" spans="1:34">
      <c r="O64" s="41"/>
      <c r="AA64" s="3"/>
      <c r="AB64" s="3"/>
    </row>
    <row r="65" spans="6:28">
      <c r="O65" s="41"/>
      <c r="AA65" s="3"/>
      <c r="AB65" s="3"/>
    </row>
    <row r="66" spans="6:28">
      <c r="O66" s="41"/>
      <c r="AA66" s="3"/>
      <c r="AB66" s="3"/>
    </row>
    <row r="67" spans="6:28">
      <c r="O67" s="41"/>
      <c r="V67" s="3"/>
      <c r="W67" s="3"/>
      <c r="AA67" s="3"/>
      <c r="AB67" s="3"/>
    </row>
    <row r="68" spans="6:28">
      <c r="O68" s="41"/>
      <c r="V68" s="3"/>
      <c r="W68" s="3"/>
      <c r="AA68" s="3"/>
      <c r="AB68" s="3"/>
    </row>
    <row r="69" spans="6:28">
      <c r="M69" s="41"/>
      <c r="O69" s="41"/>
      <c r="V69" s="3"/>
      <c r="W69" s="3"/>
      <c r="AA69" s="3"/>
      <c r="AB69" s="3"/>
    </row>
    <row r="70" spans="6:28">
      <c r="L70" s="41"/>
      <c r="M70" s="41"/>
      <c r="O70" s="43"/>
      <c r="P70" s="3"/>
      <c r="V70" s="3"/>
      <c r="W70" s="3"/>
      <c r="AA70" s="3"/>
      <c r="AB70" s="3"/>
    </row>
    <row r="71" spans="6:28">
      <c r="L71" s="41"/>
      <c r="M71" s="41"/>
      <c r="O71" s="3"/>
      <c r="P71" s="3"/>
      <c r="V71" s="3"/>
      <c r="W71" s="3"/>
      <c r="AA71" s="3"/>
      <c r="AB71" s="3"/>
    </row>
    <row r="72" spans="6:28">
      <c r="K72" s="3"/>
      <c r="L72" s="41"/>
      <c r="M72" s="41"/>
      <c r="O72" s="3"/>
    </row>
    <row r="73" spans="6:28">
      <c r="K73" s="3"/>
      <c r="L73" s="41"/>
      <c r="M73" s="41"/>
      <c r="O73" s="3"/>
    </row>
    <row r="74" spans="6:28">
      <c r="K74" s="3"/>
      <c r="L74" s="41"/>
      <c r="M74" s="41"/>
      <c r="O74" s="3"/>
    </row>
    <row r="75" spans="6:28" ht="14.25" customHeight="1">
      <c r="K75" s="3"/>
      <c r="L75" s="41"/>
      <c r="M75" s="41"/>
      <c r="O75" s="3"/>
    </row>
    <row r="76" spans="6:28" ht="14.25" customHeight="1">
      <c r="F76" s="32"/>
      <c r="K76" s="3"/>
      <c r="L76" s="41"/>
      <c r="M76" s="41"/>
      <c r="O76" s="3"/>
    </row>
    <row r="77" spans="6:28" ht="15" customHeight="1">
      <c r="F77" s="32"/>
      <c r="K77" s="3"/>
      <c r="L77" s="41"/>
      <c r="M77" s="41"/>
      <c r="O77" s="3"/>
    </row>
    <row r="78" spans="6:28" ht="13.65" customHeight="1">
      <c r="K78" s="3"/>
      <c r="L78" s="41"/>
      <c r="M78" s="41"/>
      <c r="O78" s="3"/>
    </row>
    <row r="79" spans="6:28">
      <c r="K79" s="3"/>
      <c r="L79" s="41"/>
      <c r="M79" s="41"/>
      <c r="O79" s="3"/>
    </row>
    <row r="80" spans="6:28">
      <c r="K80" s="3"/>
      <c r="L80" s="41"/>
      <c r="M80" s="41"/>
      <c r="O80" s="3"/>
    </row>
    <row r="81" spans="11:16">
      <c r="K81" s="3"/>
      <c r="L81" s="41"/>
      <c r="O81" s="3"/>
    </row>
    <row r="82" spans="11:16">
      <c r="K82" s="3"/>
      <c r="O82" s="3"/>
    </row>
    <row r="83" spans="11:16">
      <c r="K83" s="3"/>
      <c r="O83" s="3"/>
    </row>
    <row r="84" spans="11:16">
      <c r="K84" s="3"/>
      <c r="O84" s="3"/>
    </row>
    <row r="85" spans="11:16">
      <c r="K85" s="3"/>
      <c r="O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6">
      <c r="K113" s="3"/>
      <c r="O113" s="3"/>
      <c r="P113" s="3"/>
    </row>
    <row r="114" spans="11:16">
      <c r="K114" s="3"/>
      <c r="O114" s="3"/>
      <c r="P114" s="3"/>
    </row>
    <row r="115" spans="11:16">
      <c r="K115" s="3"/>
      <c r="O115" s="3"/>
      <c r="P115" s="3"/>
    </row>
    <row r="116" spans="11:16">
      <c r="K116" s="3"/>
      <c r="O116" s="3"/>
      <c r="P116" s="3"/>
    </row>
    <row r="117" spans="11:16">
      <c r="K117" s="3"/>
      <c r="O117" s="3"/>
      <c r="P117" s="3"/>
    </row>
    <row r="118" spans="11:16">
      <c r="K118" s="3"/>
      <c r="O118" s="3"/>
      <c r="P118" s="3"/>
    </row>
    <row r="119" spans="11:16">
      <c r="K119" s="3"/>
      <c r="O119" s="3"/>
      <c r="P119" s="3"/>
    </row>
    <row r="120" spans="11:16">
      <c r="K120" s="3"/>
      <c r="O120" s="3"/>
      <c r="P120" s="3"/>
    </row>
    <row r="121" spans="11:16">
      <c r="K121" s="3"/>
      <c r="O121" s="3"/>
      <c r="P121" s="3"/>
    </row>
    <row r="122" spans="11:16">
      <c r="K122" s="3"/>
      <c r="O122" s="3"/>
      <c r="P122" s="3"/>
    </row>
    <row r="123" spans="11:16">
      <c r="K123" s="3"/>
      <c r="O123" s="3"/>
      <c r="P123" s="3"/>
    </row>
    <row r="124" spans="11:16">
      <c r="K124" s="3"/>
      <c r="O124" s="3"/>
      <c r="P124" s="3"/>
    </row>
    <row r="125" spans="11:16">
      <c r="K125" s="3"/>
      <c r="O125" s="3"/>
      <c r="P125" s="3"/>
    </row>
    <row r="126" spans="11:16">
      <c r="K126" s="3"/>
      <c r="O126" s="3"/>
      <c r="P126" s="3"/>
    </row>
    <row r="127" spans="11:16">
      <c r="K127" s="3"/>
      <c r="O127" s="3"/>
      <c r="P127" s="3"/>
    </row>
    <row r="128" spans="11:16">
      <c r="K128" s="3"/>
      <c r="L128" s="3"/>
    </row>
    <row r="129" spans="11:12">
      <c r="K129" s="3"/>
      <c r="L129" s="3"/>
    </row>
    <row r="130" spans="11:12">
      <c r="K130" s="3"/>
      <c r="L130" s="3"/>
    </row>
    <row r="131" spans="11:12">
      <c r="K131" s="3"/>
      <c r="L131" s="3"/>
    </row>
    <row r="132" spans="11:12">
      <c r="K132" s="3"/>
      <c r="L132" s="3"/>
    </row>
    <row r="133" spans="11:12">
      <c r="K133" s="3"/>
      <c r="L133" s="3"/>
    </row>
    <row r="134" spans="11:12">
      <c r="K134" s="3"/>
      <c r="L134" s="3"/>
    </row>
    <row r="135" spans="11:12">
      <c r="K135" s="3"/>
      <c r="L135" s="3"/>
    </row>
    <row r="136" spans="11:12">
      <c r="K136" s="3"/>
    </row>
    <row r="137" spans="11:12">
      <c r="K137" s="3"/>
    </row>
    <row r="138" spans="11:12">
      <c r="K138" s="3"/>
    </row>
    <row r="139" spans="11:12">
      <c r="K139" s="3"/>
    </row>
    <row r="140" spans="11:12">
      <c r="K140" s="3"/>
    </row>
    <row r="141" spans="11:12">
      <c r="K141" s="3"/>
    </row>
    <row r="142" spans="11:12">
      <c r="K142" s="3"/>
    </row>
    <row r="143" spans="11:12">
      <c r="K143" s="3"/>
    </row>
    <row r="144" spans="11:12">
      <c r="K144" s="3"/>
    </row>
    <row r="145" spans="11:14">
      <c r="K145" s="3"/>
    </row>
    <row r="146" spans="11:14">
      <c r="K146" s="3"/>
    </row>
    <row r="147" spans="11:14">
      <c r="K147" s="3"/>
    </row>
    <row r="148" spans="11:14" ht="12.75" customHeight="1"/>
    <row r="153" spans="11:14">
      <c r="L153" s="3"/>
      <c r="N153" s="41"/>
    </row>
    <row r="154" spans="11:14">
      <c r="L154" s="3"/>
      <c r="N154" s="41"/>
    </row>
    <row r="155" spans="11:14">
      <c r="L155" s="3"/>
      <c r="N155" s="41"/>
    </row>
    <row r="156" spans="11:14">
      <c r="L156" s="3"/>
      <c r="N156" s="41"/>
    </row>
    <row r="157" spans="11:14">
      <c r="L157" s="3"/>
      <c r="N157" s="41"/>
    </row>
    <row r="158" spans="11:14">
      <c r="L158" s="3"/>
      <c r="N158" s="41"/>
    </row>
    <row r="159" spans="11:14">
      <c r="L159" s="3"/>
      <c r="N159" s="41"/>
    </row>
    <row r="160" spans="11:14">
      <c r="L160" s="3"/>
      <c r="N160" s="52"/>
    </row>
    <row r="161" spans="12:14">
      <c r="L161" s="3"/>
      <c r="N161" s="41"/>
    </row>
    <row r="162" spans="12:14">
      <c r="L162" s="3"/>
      <c r="N162" s="41"/>
    </row>
    <row r="163" spans="12:14">
      <c r="L163" s="3"/>
      <c r="N163" s="41"/>
    </row>
    <row r="164" spans="12:14">
      <c r="L164" s="3"/>
      <c r="N164" s="41"/>
    </row>
  </sheetData>
  <sheetProtection formatColumns="0" formatRows="0" insertColumns="0" insertRows="0" deleteColumns="0"/>
  <mergeCells count="7">
    <mergeCell ref="B4:K4"/>
    <mergeCell ref="M4:N4"/>
    <mergeCell ref="A53:A56"/>
    <mergeCell ref="B53:K53"/>
    <mergeCell ref="B54:K54"/>
    <mergeCell ref="B55:K55"/>
    <mergeCell ref="B56:K56"/>
  </mergeCells>
  <phoneticPr fontId="3"/>
  <printOptions horizontalCentered="1"/>
  <pageMargins left="0.70866141732283472" right="0.70866141732283472" top="0.74803149606299213" bottom="0.74803149606299213" header="0.31496062992125984" footer="0.31496062992125984"/>
  <pageSetup paperSize="9" scale="84"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B229"/>
  <sheetViews>
    <sheetView topLeftCell="A4" zoomScaleNormal="100" zoomScaleSheetLayoutView="80" workbookViewId="0">
      <selection activeCell="G10" sqref="G10"/>
    </sheetView>
  </sheetViews>
  <sheetFormatPr defaultColWidth="9" defaultRowHeight="13.2"/>
  <cols>
    <col min="1" max="1" width="13.6640625" style="31" customWidth="1"/>
    <col min="2" max="19" width="10.6640625" style="31" customWidth="1"/>
    <col min="20" max="22" width="9.109375" style="31" customWidth="1"/>
    <col min="23" max="23" width="9.109375" style="31" bestFit="1" customWidth="1"/>
    <col min="24" max="26" width="9" style="31"/>
    <col min="27" max="27" width="3.6640625" style="31" customWidth="1"/>
    <col min="28" max="33" width="9" style="31"/>
    <col min="34" max="34" width="33.77734375" style="31" bestFit="1" customWidth="1"/>
    <col min="35" max="16384" width="9" style="31"/>
  </cols>
  <sheetData>
    <row r="1" spans="1:21" s="1311" customFormat="1" ht="24" customHeight="1">
      <c r="A1" s="1316"/>
      <c r="B1" s="1316"/>
      <c r="C1" s="1316"/>
      <c r="D1" s="1316"/>
      <c r="E1" s="1316"/>
      <c r="F1" s="1316"/>
      <c r="G1" s="1316"/>
      <c r="H1" s="1316"/>
      <c r="I1" s="1316"/>
      <c r="J1" s="1316"/>
      <c r="K1" s="1316"/>
    </row>
    <row r="2" spans="1:21" s="1311" customFormat="1" ht="15" customHeight="1">
      <c r="A2" s="1316"/>
      <c r="B2" s="1316"/>
      <c r="C2" s="1316"/>
      <c r="D2" s="1316"/>
      <c r="E2" s="1316"/>
      <c r="F2" s="1316"/>
      <c r="G2" s="1316"/>
      <c r="H2" s="1316"/>
      <c r="I2" s="1316"/>
      <c r="J2" s="1316"/>
      <c r="K2" s="1316"/>
    </row>
    <row r="3" spans="1:21" s="1311" customFormat="1" ht="15" customHeight="1" thickBot="1">
      <c r="A3" s="1314" t="s">
        <v>64</v>
      </c>
      <c r="B3" s="1317"/>
      <c r="C3" s="1317"/>
      <c r="D3" s="1317"/>
      <c r="E3" s="1317"/>
      <c r="F3" s="1317"/>
      <c r="G3" s="1317"/>
      <c r="H3" s="1317"/>
      <c r="I3" s="1317"/>
      <c r="J3" s="1317"/>
      <c r="S3" s="1318" t="s">
        <v>410</v>
      </c>
    </row>
    <row r="4" spans="1:21" ht="18.899999999999999" customHeight="1">
      <c r="A4" s="1080"/>
      <c r="B4" s="2646" t="s">
        <v>5</v>
      </c>
      <c r="C4" s="2647"/>
      <c r="D4" s="2647"/>
      <c r="E4" s="2647"/>
      <c r="F4" s="2647"/>
      <c r="G4" s="2647"/>
      <c r="H4" s="2647"/>
      <c r="I4" s="2647"/>
      <c r="J4" s="2647"/>
      <c r="K4" s="2648"/>
      <c r="L4" s="2649" t="s">
        <v>109</v>
      </c>
      <c r="M4" s="2650"/>
      <c r="N4" s="2650"/>
      <c r="O4" s="2650"/>
      <c r="P4" s="2650"/>
      <c r="Q4" s="2650"/>
      <c r="R4" s="2650"/>
      <c r="S4" s="2651"/>
      <c r="T4" s="33"/>
      <c r="U4" s="33"/>
    </row>
    <row r="5" spans="1:21" ht="15" thickBot="1">
      <c r="A5" s="1081"/>
      <c r="B5" s="1504" t="s">
        <v>7</v>
      </c>
      <c r="C5" s="1505" t="s">
        <v>411</v>
      </c>
      <c r="D5" s="1506" t="s">
        <v>6</v>
      </c>
      <c r="E5" s="1507" t="s">
        <v>120</v>
      </c>
      <c r="F5" s="1508" t="s">
        <v>8</v>
      </c>
      <c r="G5" s="1507" t="s">
        <v>120</v>
      </c>
      <c r="H5" s="1508" t="s">
        <v>412</v>
      </c>
      <c r="I5" s="1507" t="s">
        <v>120</v>
      </c>
      <c r="J5" s="1508" t="s">
        <v>0</v>
      </c>
      <c r="K5" s="1509" t="s">
        <v>120</v>
      </c>
      <c r="L5" s="110" t="s">
        <v>12</v>
      </c>
      <c r="M5" s="111" t="s">
        <v>120</v>
      </c>
      <c r="N5" s="231" t="s">
        <v>6</v>
      </c>
      <c r="O5" s="232" t="s">
        <v>120</v>
      </c>
      <c r="P5" s="1510" t="s">
        <v>11</v>
      </c>
      <c r="Q5" s="233" t="s">
        <v>120</v>
      </c>
      <c r="R5" s="234" t="s">
        <v>0</v>
      </c>
      <c r="S5" s="235" t="s">
        <v>120</v>
      </c>
    </row>
    <row r="6" spans="1:21" ht="15" hidden="1" customHeight="1">
      <c r="A6" s="1696" t="s">
        <v>435</v>
      </c>
      <c r="B6" s="1512"/>
      <c r="C6" s="1513"/>
      <c r="D6" s="1693"/>
      <c r="E6" s="1513"/>
      <c r="F6" s="1693"/>
      <c r="G6" s="1513"/>
      <c r="H6" s="1693"/>
      <c r="I6" s="1513"/>
      <c r="J6" s="1693"/>
      <c r="K6" s="1694"/>
      <c r="L6" s="1695"/>
      <c r="M6" s="1513"/>
      <c r="N6" s="1693"/>
      <c r="O6" s="1513"/>
      <c r="P6" s="1693"/>
      <c r="Q6" s="1513"/>
      <c r="R6" s="1693"/>
      <c r="S6" s="1515"/>
    </row>
    <row r="7" spans="1:21" ht="15" hidden="1" customHeight="1" thickBot="1">
      <c r="A7" s="1911" t="s">
        <v>454</v>
      </c>
      <c r="B7" s="1912"/>
      <c r="C7" s="1913"/>
      <c r="D7" s="1914"/>
      <c r="E7" s="1913"/>
      <c r="F7" s="1914"/>
      <c r="G7" s="1913"/>
      <c r="H7" s="1914"/>
      <c r="I7" s="1913"/>
      <c r="J7" s="1914"/>
      <c r="K7" s="1915"/>
      <c r="L7" s="1916"/>
      <c r="M7" s="1913"/>
      <c r="N7" s="1914"/>
      <c r="O7" s="1913"/>
      <c r="P7" s="1914"/>
      <c r="Q7" s="1913"/>
      <c r="R7" s="1914"/>
      <c r="S7" s="1917"/>
    </row>
    <row r="8" spans="1:21" ht="12" hidden="1" customHeight="1" thickTop="1">
      <c r="A8" s="1009" t="s">
        <v>323</v>
      </c>
      <c r="B8" s="2132">
        <v>1549</v>
      </c>
      <c r="C8" s="2038">
        <v>-0.83226632522407362</v>
      </c>
      <c r="D8" s="2037">
        <v>1655</v>
      </c>
      <c r="E8" s="2038">
        <v>7.1197411003236288</v>
      </c>
      <c r="F8" s="2037">
        <v>1264</v>
      </c>
      <c r="G8" s="2038">
        <v>-6.3703703703703702</v>
      </c>
      <c r="H8" s="2037">
        <v>642</v>
      </c>
      <c r="I8" s="2038">
        <v>-14.171122994652407</v>
      </c>
      <c r="J8" s="2037">
        <v>5110</v>
      </c>
      <c r="K8" s="2039">
        <v>-1.8251681075888593</v>
      </c>
      <c r="L8" s="2040">
        <v>241</v>
      </c>
      <c r="M8" s="2038"/>
      <c r="N8" s="2037">
        <v>157</v>
      </c>
      <c r="O8" s="2038"/>
      <c r="P8" s="2037">
        <v>239</v>
      </c>
      <c r="Q8" s="2038"/>
      <c r="R8" s="2037">
        <v>637</v>
      </c>
      <c r="S8" s="2084"/>
    </row>
    <row r="9" spans="1:21" ht="12" hidden="1" customHeight="1">
      <c r="A9" s="1009">
        <v>2</v>
      </c>
      <c r="B9" s="1516">
        <v>1703</v>
      </c>
      <c r="C9" s="1517">
        <v>0.23543260741611949</v>
      </c>
      <c r="D9" s="1518">
        <v>2000</v>
      </c>
      <c r="E9" s="1517">
        <v>19.760479041916156</v>
      </c>
      <c r="F9" s="1518">
        <v>1237</v>
      </c>
      <c r="G9" s="1517">
        <v>-11.389684813753586</v>
      </c>
      <c r="H9" s="1518">
        <v>606</v>
      </c>
      <c r="I9" s="1517">
        <v>-3.0399999999999983</v>
      </c>
      <c r="J9" s="1518">
        <v>5546</v>
      </c>
      <c r="K9" s="1519">
        <v>2.8942486085343333</v>
      </c>
      <c r="L9" s="1520">
        <v>238</v>
      </c>
      <c r="M9" s="1517"/>
      <c r="N9" s="1518">
        <v>235</v>
      </c>
      <c r="O9" s="1517"/>
      <c r="P9" s="1518">
        <v>254</v>
      </c>
      <c r="Q9" s="1517"/>
      <c r="R9" s="1518">
        <v>727</v>
      </c>
      <c r="S9" s="1521"/>
    </row>
    <row r="10" spans="1:21" ht="12" hidden="1" customHeight="1">
      <c r="A10" s="1009">
        <v>3</v>
      </c>
      <c r="B10" s="1516">
        <v>1416</v>
      </c>
      <c r="C10" s="1517">
        <v>-33.521126760563376</v>
      </c>
      <c r="D10" s="1518">
        <v>1967</v>
      </c>
      <c r="E10" s="1517">
        <v>-10.834088848594735</v>
      </c>
      <c r="F10" s="1518">
        <v>736</v>
      </c>
      <c r="G10" s="1517">
        <v>-61.201897733263046</v>
      </c>
      <c r="H10" s="1518">
        <v>339</v>
      </c>
      <c r="I10" s="1517">
        <v>-64.650677789363925</v>
      </c>
      <c r="J10" s="1518">
        <v>4458</v>
      </c>
      <c r="K10" s="1519">
        <v>-38.014460511679651</v>
      </c>
      <c r="L10" s="1520">
        <v>206</v>
      </c>
      <c r="M10" s="1517"/>
      <c r="N10" s="1518">
        <v>171</v>
      </c>
      <c r="O10" s="1517"/>
      <c r="P10" s="1518">
        <v>236</v>
      </c>
      <c r="Q10" s="1517"/>
      <c r="R10" s="1518">
        <v>613</v>
      </c>
      <c r="S10" s="1521"/>
    </row>
    <row r="11" spans="1:21" ht="12" hidden="1" customHeight="1">
      <c r="A11" s="1511" t="s">
        <v>398</v>
      </c>
      <c r="B11" s="1512">
        <v>202</v>
      </c>
      <c r="C11" s="1513">
        <v>-88.103651354534747</v>
      </c>
      <c r="D11" s="1522">
        <v>196</v>
      </c>
      <c r="E11" s="1513">
        <v>-88.164251207729478</v>
      </c>
      <c r="F11" s="1522">
        <v>120</v>
      </c>
      <c r="G11" s="1513">
        <v>-91.501416430594901</v>
      </c>
      <c r="H11" s="1522">
        <v>80</v>
      </c>
      <c r="I11" s="1513">
        <v>-88.571428571428569</v>
      </c>
      <c r="J11" s="1522">
        <v>598</v>
      </c>
      <c r="K11" s="1523">
        <v>-89.059641419685335</v>
      </c>
      <c r="L11" s="1524">
        <v>59</v>
      </c>
      <c r="M11" s="1513"/>
      <c r="N11" s="1522">
        <v>36</v>
      </c>
      <c r="O11" s="1513"/>
      <c r="P11" s="1522">
        <v>44</v>
      </c>
      <c r="Q11" s="1513"/>
      <c r="R11" s="1522">
        <v>139</v>
      </c>
      <c r="S11" s="1515"/>
    </row>
    <row r="12" spans="1:21" ht="12" hidden="1" customHeight="1">
      <c r="A12" s="1009">
        <v>5</v>
      </c>
      <c r="B12" s="1516">
        <v>0</v>
      </c>
      <c r="C12" s="1517">
        <v>-100</v>
      </c>
      <c r="D12" s="1518">
        <v>0</v>
      </c>
      <c r="E12" s="1517">
        <v>-100</v>
      </c>
      <c r="F12" s="1518">
        <v>0</v>
      </c>
      <c r="G12" s="1517">
        <v>-100</v>
      </c>
      <c r="H12" s="1518">
        <v>0</v>
      </c>
      <c r="I12" s="1517">
        <v>-100</v>
      </c>
      <c r="J12" s="1518">
        <v>0</v>
      </c>
      <c r="K12" s="1519">
        <v>-100</v>
      </c>
      <c r="L12" s="1520">
        <v>0</v>
      </c>
      <c r="M12" s="1517" t="e">
        <v>#DIV/0!</v>
      </c>
      <c r="N12" s="1518">
        <v>0</v>
      </c>
      <c r="O12" s="1517" t="e">
        <v>#DIV/0!</v>
      </c>
      <c r="P12" s="1518">
        <v>0</v>
      </c>
      <c r="Q12" s="1517" t="e">
        <v>#DIV/0!</v>
      </c>
      <c r="R12" s="1518">
        <v>0</v>
      </c>
      <c r="S12" s="1521" t="e">
        <v>#DIV/0!</v>
      </c>
    </row>
    <row r="13" spans="1:21" ht="12" hidden="1" customHeight="1">
      <c r="A13" s="1009">
        <v>6</v>
      </c>
      <c r="B13" s="1516">
        <v>351</v>
      </c>
      <c r="C13" s="1517">
        <v>-76.754966887417226</v>
      </c>
      <c r="D13" s="1518">
        <v>125</v>
      </c>
      <c r="E13" s="1517">
        <v>-91.961414790996784</v>
      </c>
      <c r="F13" s="1518">
        <v>29</v>
      </c>
      <c r="G13" s="1517">
        <v>-97.489177489177493</v>
      </c>
      <c r="H13" s="1518">
        <v>0</v>
      </c>
      <c r="I13" s="1517">
        <v>-100</v>
      </c>
      <c r="J13" s="1518">
        <v>505</v>
      </c>
      <c r="K13" s="1519">
        <v>-89.259889408762234</v>
      </c>
      <c r="L13" s="1520">
        <v>0</v>
      </c>
      <c r="M13" s="1517">
        <v>-100</v>
      </c>
      <c r="N13" s="1518">
        <v>0</v>
      </c>
      <c r="O13" s="1517">
        <v>-100</v>
      </c>
      <c r="P13" s="1518">
        <v>0</v>
      </c>
      <c r="Q13" s="1517">
        <v>-100</v>
      </c>
      <c r="R13" s="1518">
        <v>0</v>
      </c>
      <c r="S13" s="1521">
        <v>-100</v>
      </c>
    </row>
    <row r="14" spans="1:21" ht="12" hidden="1" customHeight="1">
      <c r="A14" s="1511" t="s">
        <v>448</v>
      </c>
      <c r="B14" s="1512">
        <v>897</v>
      </c>
      <c r="C14" s="1513">
        <v>-50.221975582685907</v>
      </c>
      <c r="D14" s="1522">
        <v>555</v>
      </c>
      <c r="E14" s="1513">
        <v>-70.352564102564102</v>
      </c>
      <c r="F14" s="1522">
        <v>234</v>
      </c>
      <c r="G14" s="1513">
        <v>-80.835380835380832</v>
      </c>
      <c r="H14" s="1522">
        <v>64</v>
      </c>
      <c r="I14" s="1513">
        <v>-90.138674884437592</v>
      </c>
      <c r="J14" s="1522">
        <v>1750</v>
      </c>
      <c r="K14" s="1523">
        <v>-68.434343434343432</v>
      </c>
      <c r="L14" s="1524">
        <v>0</v>
      </c>
      <c r="M14" s="1513">
        <v>-100</v>
      </c>
      <c r="N14" s="1522">
        <v>0</v>
      </c>
      <c r="O14" s="1513">
        <v>-100</v>
      </c>
      <c r="P14" s="1522">
        <v>0</v>
      </c>
      <c r="Q14" s="1513">
        <v>-100</v>
      </c>
      <c r="R14" s="1522">
        <v>0</v>
      </c>
      <c r="S14" s="1515">
        <v>-100</v>
      </c>
    </row>
    <row r="15" spans="1:21" ht="12" hidden="1" customHeight="1">
      <c r="A15" s="1009">
        <v>8</v>
      </c>
      <c r="B15" s="1516">
        <v>758</v>
      </c>
      <c r="C15" s="1517">
        <v>-60.847107438016536</v>
      </c>
      <c r="D15" s="1518">
        <v>446</v>
      </c>
      <c r="E15" s="1517">
        <v>-79.71805366075489</v>
      </c>
      <c r="F15" s="1518">
        <v>206</v>
      </c>
      <c r="G15" s="1517">
        <v>-86.658031088082893</v>
      </c>
      <c r="H15" s="1518">
        <v>165</v>
      </c>
      <c r="I15" s="1517">
        <v>-81.888035126234911</v>
      </c>
      <c r="J15" s="1518">
        <v>1575</v>
      </c>
      <c r="K15" s="1519">
        <v>-76.100151745068274</v>
      </c>
      <c r="L15" s="1520">
        <v>0</v>
      </c>
      <c r="M15" s="1517">
        <v>-100</v>
      </c>
      <c r="N15" s="1518">
        <v>0</v>
      </c>
      <c r="O15" s="1517">
        <v>-100</v>
      </c>
      <c r="P15" s="1518">
        <v>0</v>
      </c>
      <c r="Q15" s="1517">
        <v>-100</v>
      </c>
      <c r="R15" s="1518">
        <v>0</v>
      </c>
      <c r="S15" s="1521">
        <v>-100</v>
      </c>
    </row>
    <row r="16" spans="1:21" ht="12" hidden="1" customHeight="1">
      <c r="A16" s="1009">
        <v>9</v>
      </c>
      <c r="B16" s="1516"/>
      <c r="C16" s="1517"/>
      <c r="D16" s="1518"/>
      <c r="E16" s="1517"/>
      <c r="F16" s="1518"/>
      <c r="G16" s="1517"/>
      <c r="H16" s="1518"/>
      <c r="I16" s="1517"/>
      <c r="J16" s="1518"/>
      <c r="K16" s="1519"/>
      <c r="L16" s="1520"/>
      <c r="M16" s="1517"/>
      <c r="N16" s="1518"/>
      <c r="O16" s="1517"/>
      <c r="P16" s="1518"/>
      <c r="Q16" s="1517"/>
      <c r="R16" s="1518"/>
      <c r="S16" s="1521"/>
    </row>
    <row r="17" spans="1:19" ht="12" hidden="1" customHeight="1">
      <c r="A17" s="1511" t="s">
        <v>451</v>
      </c>
      <c r="B17" s="1512"/>
      <c r="C17" s="1513"/>
      <c r="D17" s="1522"/>
      <c r="E17" s="1513"/>
      <c r="F17" s="1522"/>
      <c r="G17" s="1513"/>
      <c r="H17" s="1522"/>
      <c r="I17" s="1513"/>
      <c r="J17" s="1522"/>
      <c r="K17" s="1523"/>
      <c r="L17" s="1524"/>
      <c r="M17" s="1513"/>
      <c r="N17" s="1522"/>
      <c r="O17" s="1513"/>
      <c r="P17" s="1522"/>
      <c r="Q17" s="1513"/>
      <c r="R17" s="1522"/>
      <c r="S17" s="1515"/>
    </row>
    <row r="18" spans="1:19" ht="12" hidden="1" customHeight="1">
      <c r="A18" s="1009">
        <v>11</v>
      </c>
      <c r="B18" s="1516"/>
      <c r="C18" s="1517"/>
      <c r="D18" s="1518"/>
      <c r="E18" s="1517"/>
      <c r="F18" s="1518"/>
      <c r="G18" s="1517"/>
      <c r="H18" s="1518"/>
      <c r="I18" s="1517"/>
      <c r="J18" s="1518"/>
      <c r="K18" s="1519"/>
      <c r="L18" s="1520"/>
      <c r="M18" s="1517"/>
      <c r="N18" s="1518"/>
      <c r="O18" s="1517"/>
      <c r="P18" s="1518"/>
      <c r="Q18" s="1517"/>
      <c r="R18" s="1518"/>
      <c r="S18" s="1521"/>
    </row>
    <row r="19" spans="1:19" ht="12" hidden="1" customHeight="1">
      <c r="A19" s="1009">
        <v>12</v>
      </c>
      <c r="B19" s="1516"/>
      <c r="C19" s="1517"/>
      <c r="D19" s="1518"/>
      <c r="E19" s="1517"/>
      <c r="F19" s="1518"/>
      <c r="G19" s="1517"/>
      <c r="H19" s="1518"/>
      <c r="I19" s="1517"/>
      <c r="J19" s="1518"/>
      <c r="K19" s="1519"/>
      <c r="L19" s="1520"/>
      <c r="M19" s="1517"/>
      <c r="N19" s="1518"/>
      <c r="O19" s="1517"/>
      <c r="P19" s="1518"/>
      <c r="Q19" s="1517"/>
      <c r="R19" s="1518"/>
      <c r="S19" s="1521"/>
    </row>
    <row r="20" spans="1:19" ht="12" hidden="1" customHeight="1">
      <c r="A20" s="1511" t="s">
        <v>324</v>
      </c>
      <c r="B20" s="1512"/>
      <c r="C20" s="1513"/>
      <c r="D20" s="1522"/>
      <c r="E20" s="1513"/>
      <c r="F20" s="1522"/>
      <c r="G20" s="1513"/>
      <c r="H20" s="1522"/>
      <c r="I20" s="1513"/>
      <c r="J20" s="1522"/>
      <c r="K20" s="1523"/>
      <c r="L20" s="1524"/>
      <c r="M20" s="1513"/>
      <c r="N20" s="1522"/>
      <c r="O20" s="1513"/>
      <c r="P20" s="1522"/>
      <c r="Q20" s="1513"/>
      <c r="R20" s="1522"/>
      <c r="S20" s="1515"/>
    </row>
    <row r="21" spans="1:19" ht="12" hidden="1" customHeight="1">
      <c r="A21" s="1009">
        <v>2</v>
      </c>
      <c r="B21" s="1516"/>
      <c r="C21" s="1517"/>
      <c r="D21" s="1518"/>
      <c r="E21" s="1517"/>
      <c r="F21" s="1518"/>
      <c r="G21" s="1517"/>
      <c r="H21" s="1518"/>
      <c r="I21" s="1517"/>
      <c r="J21" s="1518"/>
      <c r="K21" s="1519"/>
      <c r="L21" s="1520"/>
      <c r="M21" s="1517"/>
      <c r="N21" s="1518"/>
      <c r="O21" s="1517"/>
      <c r="P21" s="1518"/>
      <c r="Q21" s="1517"/>
      <c r="R21" s="1518"/>
      <c r="S21" s="1521"/>
    </row>
    <row r="22" spans="1:19" ht="12" hidden="1" customHeight="1">
      <c r="A22" s="1009">
        <v>3</v>
      </c>
      <c r="B22" s="1516"/>
      <c r="C22" s="1517"/>
      <c r="D22" s="1518"/>
      <c r="E22" s="1517"/>
      <c r="F22" s="1518"/>
      <c r="G22" s="1517"/>
      <c r="H22" s="1518"/>
      <c r="I22" s="1517"/>
      <c r="J22" s="1518"/>
      <c r="K22" s="1519"/>
      <c r="L22" s="1520"/>
      <c r="M22" s="1517"/>
      <c r="N22" s="1518"/>
      <c r="O22" s="1517"/>
      <c r="P22" s="1518"/>
      <c r="Q22" s="1517"/>
      <c r="R22" s="1518"/>
      <c r="S22" s="1521"/>
    </row>
    <row r="23" spans="1:19" ht="12" hidden="1" customHeight="1">
      <c r="A23" s="1511">
        <v>4</v>
      </c>
      <c r="B23" s="1512"/>
      <c r="C23" s="1513"/>
      <c r="D23" s="1522"/>
      <c r="E23" s="1513"/>
      <c r="F23" s="1522"/>
      <c r="G23" s="1513"/>
      <c r="H23" s="1522"/>
      <c r="I23" s="1513"/>
      <c r="J23" s="1522"/>
      <c r="K23" s="1523"/>
      <c r="L23" s="1524"/>
      <c r="M23" s="1513"/>
      <c r="N23" s="1522"/>
      <c r="O23" s="1513"/>
      <c r="P23" s="1522"/>
      <c r="Q23" s="1513"/>
      <c r="R23" s="1522"/>
      <c r="S23" s="1515"/>
    </row>
    <row r="24" spans="1:19" ht="12" hidden="1" customHeight="1">
      <c r="A24" s="1009">
        <v>5</v>
      </c>
      <c r="B24" s="1516"/>
      <c r="C24" s="1517"/>
      <c r="D24" s="1518"/>
      <c r="E24" s="1517"/>
      <c r="F24" s="1518"/>
      <c r="G24" s="1517"/>
      <c r="H24" s="1518"/>
      <c r="I24" s="1517"/>
      <c r="J24" s="1518"/>
      <c r="K24" s="1519"/>
      <c r="L24" s="1520"/>
      <c r="M24" s="1517"/>
      <c r="N24" s="1518"/>
      <c r="O24" s="1517"/>
      <c r="P24" s="1518"/>
      <c r="Q24" s="1517"/>
      <c r="R24" s="1518"/>
      <c r="S24" s="1521"/>
    </row>
    <row r="25" spans="1:19" ht="12" hidden="1" customHeight="1">
      <c r="A25" s="1009">
        <v>6</v>
      </c>
      <c r="B25" s="1516"/>
      <c r="C25" s="1517"/>
      <c r="D25" s="1518"/>
      <c r="E25" s="1517"/>
      <c r="F25" s="1518"/>
      <c r="G25" s="1517"/>
      <c r="H25" s="1518"/>
      <c r="I25" s="1517"/>
      <c r="J25" s="1518"/>
      <c r="K25" s="1519"/>
      <c r="L25" s="1520"/>
      <c r="M25" s="1517"/>
      <c r="N25" s="1518"/>
      <c r="O25" s="1517"/>
      <c r="P25" s="1518"/>
      <c r="Q25" s="1517"/>
      <c r="R25" s="1518"/>
      <c r="S25" s="1521"/>
    </row>
    <row r="26" spans="1:19" ht="12" hidden="1" customHeight="1">
      <c r="A26" s="1511">
        <v>7</v>
      </c>
      <c r="B26" s="1512"/>
      <c r="C26" s="1513"/>
      <c r="D26" s="1522"/>
      <c r="E26" s="1513"/>
      <c r="F26" s="1522"/>
      <c r="G26" s="1513"/>
      <c r="H26" s="1522"/>
      <c r="I26" s="1513"/>
      <c r="J26" s="1522"/>
      <c r="K26" s="1523"/>
      <c r="L26" s="1524"/>
      <c r="M26" s="1513"/>
      <c r="N26" s="1522"/>
      <c r="O26" s="1513"/>
      <c r="P26" s="1522"/>
      <c r="Q26" s="1513"/>
      <c r="R26" s="1522"/>
      <c r="S26" s="1515"/>
    </row>
    <row r="27" spans="1:19" ht="12" hidden="1" customHeight="1">
      <c r="A27" s="1009">
        <v>8</v>
      </c>
      <c r="B27" s="1516"/>
      <c r="C27" s="1517"/>
      <c r="D27" s="1518"/>
      <c r="E27" s="1517"/>
      <c r="F27" s="1518"/>
      <c r="G27" s="1517"/>
      <c r="H27" s="1518"/>
      <c r="I27" s="1517"/>
      <c r="J27" s="1518"/>
      <c r="K27" s="1519"/>
      <c r="L27" s="1520"/>
      <c r="M27" s="1517"/>
      <c r="N27" s="1518"/>
      <c r="O27" s="1517"/>
      <c r="P27" s="1518"/>
      <c r="Q27" s="1517"/>
      <c r="R27" s="1518"/>
      <c r="S27" s="1521"/>
    </row>
    <row r="28" spans="1:19" ht="12" hidden="1" customHeight="1">
      <c r="A28" s="1009">
        <v>9</v>
      </c>
      <c r="B28" s="1516"/>
      <c r="C28" s="1517"/>
      <c r="D28" s="1518"/>
      <c r="E28" s="1517"/>
      <c r="F28" s="1518"/>
      <c r="G28" s="1517"/>
      <c r="H28" s="1518"/>
      <c r="I28" s="1517"/>
      <c r="J28" s="1518"/>
      <c r="K28" s="1519"/>
      <c r="L28" s="1520"/>
      <c r="M28" s="1517"/>
      <c r="N28" s="1518"/>
      <c r="O28" s="1517"/>
      <c r="P28" s="1518"/>
      <c r="Q28" s="1517"/>
      <c r="R28" s="1518"/>
      <c r="S28" s="1521"/>
    </row>
    <row r="29" spans="1:19" ht="20.25" customHeight="1">
      <c r="A29" s="1511">
        <v>10</v>
      </c>
      <c r="B29" s="347"/>
      <c r="C29" s="1513"/>
      <c r="D29" s="1525"/>
      <c r="E29" s="1513"/>
      <c r="F29" s="1525"/>
      <c r="G29" s="1513"/>
      <c r="H29" s="1525"/>
      <c r="I29" s="1513"/>
      <c r="J29" s="1525"/>
      <c r="K29" s="1523"/>
      <c r="L29" s="1526"/>
      <c r="M29" s="1513"/>
      <c r="N29" s="1525"/>
      <c r="O29" s="1513"/>
      <c r="P29" s="1525"/>
      <c r="Q29" s="1513"/>
      <c r="R29" s="1525"/>
      <c r="S29" s="1515"/>
    </row>
    <row r="30" spans="1:19" ht="20.25" customHeight="1">
      <c r="A30" s="1009">
        <v>11</v>
      </c>
      <c r="B30" s="265"/>
      <c r="C30" s="1517"/>
      <c r="D30" s="1527"/>
      <c r="E30" s="1517"/>
      <c r="F30" s="1527"/>
      <c r="G30" s="1517"/>
      <c r="H30" s="1527"/>
      <c r="I30" s="1517"/>
      <c r="J30" s="1527"/>
      <c r="K30" s="1519"/>
      <c r="L30" s="1528"/>
      <c r="M30" s="1517"/>
      <c r="N30" s="1527"/>
      <c r="O30" s="1517"/>
      <c r="P30" s="1527"/>
      <c r="Q30" s="1517"/>
      <c r="R30" s="1527"/>
      <c r="S30" s="1521"/>
    </row>
    <row r="31" spans="1:19" ht="20.25" customHeight="1">
      <c r="A31" s="1009">
        <v>12</v>
      </c>
      <c r="B31" s="1529"/>
      <c r="C31" s="1517"/>
      <c r="D31" s="1685"/>
      <c r="E31" s="1686"/>
      <c r="F31" s="1685"/>
      <c r="G31" s="1686"/>
      <c r="H31" s="1685"/>
      <c r="I31" s="1686"/>
      <c r="J31" s="1685"/>
      <c r="K31" s="1687"/>
      <c r="L31" s="1688"/>
      <c r="M31" s="1686"/>
      <c r="N31" s="1685"/>
      <c r="O31" s="1686"/>
      <c r="P31" s="1685"/>
      <c r="Q31" s="1686"/>
      <c r="R31" s="1685"/>
      <c r="S31" s="1689"/>
    </row>
    <row r="32" spans="1:19" ht="20.25" customHeight="1">
      <c r="A32" s="1511" t="s">
        <v>409</v>
      </c>
      <c r="B32" s="347"/>
      <c r="C32" s="1513"/>
      <c r="D32" s="1525"/>
      <c r="E32" s="2017"/>
      <c r="F32" s="1525"/>
      <c r="G32" s="2017"/>
      <c r="H32" s="1525"/>
      <c r="I32" s="2017"/>
      <c r="J32" s="1525"/>
      <c r="K32" s="1523"/>
      <c r="L32" s="1526"/>
      <c r="M32" s="2017"/>
      <c r="N32" s="1525"/>
      <c r="O32" s="2017"/>
      <c r="P32" s="1525"/>
      <c r="Q32" s="2017"/>
      <c r="R32" s="1525"/>
      <c r="S32" s="1515"/>
    </row>
    <row r="33" spans="1:19" ht="20.25" customHeight="1">
      <c r="A33" s="1009">
        <v>2</v>
      </c>
      <c r="B33" s="265"/>
      <c r="C33" s="1517"/>
      <c r="D33" s="1527"/>
      <c r="E33" s="2018"/>
      <c r="F33" s="1527"/>
      <c r="G33" s="2018"/>
      <c r="H33" s="1527"/>
      <c r="I33" s="2018"/>
      <c r="J33" s="1527"/>
      <c r="K33" s="2019"/>
      <c r="L33" s="2020"/>
      <c r="M33" s="2021"/>
      <c r="N33" s="2022"/>
      <c r="O33" s="2021"/>
      <c r="P33" s="2022"/>
      <c r="Q33" s="2021"/>
      <c r="R33" s="2022"/>
      <c r="S33" s="2023"/>
    </row>
    <row r="34" spans="1:19" ht="20.25" customHeight="1">
      <c r="A34" s="1009">
        <v>3</v>
      </c>
      <c r="B34" s="2024"/>
      <c r="C34" s="2025"/>
      <c r="D34" s="2026"/>
      <c r="E34" s="2025"/>
      <c r="F34" s="2026"/>
      <c r="G34" s="2025"/>
      <c r="H34" s="2026"/>
      <c r="I34" s="2025"/>
      <c r="J34" s="2026"/>
      <c r="K34" s="2027"/>
      <c r="L34" s="1688"/>
      <c r="M34" s="2025"/>
      <c r="N34" s="2026"/>
      <c r="O34" s="2025"/>
      <c r="P34" s="2026"/>
      <c r="Q34" s="2025"/>
      <c r="R34" s="2026"/>
      <c r="S34" s="2028"/>
    </row>
    <row r="35" spans="1:19" ht="20.25" customHeight="1">
      <c r="A35" s="1511">
        <v>4</v>
      </c>
      <c r="B35" s="2029"/>
      <c r="C35" s="2017"/>
      <c r="D35" s="1525"/>
      <c r="E35" s="2017"/>
      <c r="F35" s="1525"/>
      <c r="G35" s="2017"/>
      <c r="H35" s="1525"/>
      <c r="I35" s="2017"/>
      <c r="J35" s="1525"/>
      <c r="K35" s="1523"/>
      <c r="L35" s="1526"/>
      <c r="M35" s="2017"/>
      <c r="N35" s="1525"/>
      <c r="O35" s="2017"/>
      <c r="P35" s="1525"/>
      <c r="Q35" s="2017"/>
      <c r="R35" s="1525"/>
      <c r="S35" s="1515"/>
    </row>
    <row r="36" spans="1:19" ht="20.25" customHeight="1">
      <c r="A36" s="1009">
        <v>5</v>
      </c>
      <c r="B36" s="265"/>
      <c r="C36" s="2025"/>
      <c r="D36" s="1527"/>
      <c r="E36" s="2018"/>
      <c r="F36" s="1527"/>
      <c r="G36" s="2018"/>
      <c r="H36" s="1527"/>
      <c r="I36" s="2018"/>
      <c r="J36" s="1527"/>
      <c r="K36" s="2019"/>
      <c r="L36" s="1528"/>
      <c r="M36" s="2018"/>
      <c r="N36" s="1527"/>
      <c r="O36" s="2018"/>
      <c r="P36" s="1527"/>
      <c r="Q36" s="2018"/>
      <c r="R36" s="1527"/>
      <c r="S36" s="2023"/>
    </row>
    <row r="37" spans="1:19" ht="20.25" customHeight="1">
      <c r="A37" s="1009">
        <v>6</v>
      </c>
      <c r="B37" s="2024"/>
      <c r="C37" s="2025"/>
      <c r="D37" s="2026"/>
      <c r="E37" s="2025"/>
      <c r="F37" s="2026"/>
      <c r="G37" s="2025"/>
      <c r="H37" s="2026"/>
      <c r="I37" s="2025"/>
      <c r="J37" s="2026"/>
      <c r="K37" s="2027"/>
      <c r="L37" s="2030"/>
      <c r="M37" s="2025"/>
      <c r="N37" s="2026"/>
      <c r="O37" s="2025"/>
      <c r="P37" s="2026"/>
      <c r="Q37" s="2025"/>
      <c r="R37" s="2026"/>
      <c r="S37" s="2028"/>
    </row>
    <row r="38" spans="1:19" ht="20.25" customHeight="1">
      <c r="A38" s="1511">
        <v>7</v>
      </c>
      <c r="B38" s="2029"/>
      <c r="C38" s="2017"/>
      <c r="D38" s="2031"/>
      <c r="E38" s="2017"/>
      <c r="F38" s="2031"/>
      <c r="G38" s="2017"/>
      <c r="H38" s="2031"/>
      <c r="I38" s="2017"/>
      <c r="J38" s="2031"/>
      <c r="K38" s="1523"/>
      <c r="L38" s="2032"/>
      <c r="M38" s="2017"/>
      <c r="N38" s="2031"/>
      <c r="O38" s="2017"/>
      <c r="P38" s="2031"/>
      <c r="Q38" s="2017"/>
      <c r="R38" s="2031"/>
      <c r="S38" s="1515"/>
    </row>
    <row r="39" spans="1:19" ht="20.25" customHeight="1">
      <c r="A39" s="1009">
        <v>8</v>
      </c>
      <c r="B39" s="265"/>
      <c r="C39" s="2025"/>
      <c r="D39" s="1527"/>
      <c r="E39" s="2018"/>
      <c r="F39" s="1527"/>
      <c r="G39" s="2018"/>
      <c r="H39" s="1527"/>
      <c r="I39" s="2018"/>
      <c r="J39" s="1527"/>
      <c r="K39" s="2019"/>
      <c r="L39" s="1528"/>
      <c r="M39" s="2018"/>
      <c r="N39" s="1527"/>
      <c r="O39" s="2018"/>
      <c r="P39" s="1527"/>
      <c r="Q39" s="2018"/>
      <c r="R39" s="1527"/>
      <c r="S39" s="2023"/>
    </row>
    <row r="40" spans="1:19" ht="20.25" customHeight="1">
      <c r="A40" s="1009">
        <v>9</v>
      </c>
      <c r="B40" s="2042"/>
      <c r="C40" s="2080"/>
      <c r="D40" s="2081"/>
      <c r="E40" s="2080"/>
      <c r="F40" s="2081"/>
      <c r="G40" s="2080"/>
      <c r="H40" s="2081"/>
      <c r="I40" s="2080"/>
      <c r="J40" s="2081"/>
      <c r="K40" s="2082"/>
      <c r="L40" s="2030"/>
      <c r="M40" s="2080"/>
      <c r="N40" s="2081"/>
      <c r="O40" s="2080"/>
      <c r="P40" s="2081"/>
      <c r="Q40" s="2080"/>
      <c r="R40" s="2081"/>
      <c r="S40" s="2033"/>
    </row>
    <row r="41" spans="1:19" ht="20.25" customHeight="1">
      <c r="A41" s="2066">
        <v>10</v>
      </c>
      <c r="B41" s="2067"/>
      <c r="C41" s="2068"/>
      <c r="D41" s="2069"/>
      <c r="E41" s="2068"/>
      <c r="F41" s="2069"/>
      <c r="G41" s="2068"/>
      <c r="H41" s="2069"/>
      <c r="I41" s="2068"/>
      <c r="J41" s="2069"/>
      <c r="K41" s="2070"/>
      <c r="L41" s="2071"/>
      <c r="M41" s="2068"/>
      <c r="N41" s="2069"/>
      <c r="O41" s="2068"/>
      <c r="P41" s="2069"/>
      <c r="Q41" s="2068"/>
      <c r="R41" s="2069"/>
      <c r="S41" s="2072"/>
    </row>
    <row r="42" spans="1:19" ht="20.25" customHeight="1">
      <c r="A42" s="2073">
        <v>11</v>
      </c>
      <c r="B42" s="2074"/>
      <c r="C42" s="2083"/>
      <c r="D42" s="2075"/>
      <c r="E42" s="2076"/>
      <c r="F42" s="2075"/>
      <c r="G42" s="2076"/>
      <c r="H42" s="2075"/>
      <c r="I42" s="2076"/>
      <c r="J42" s="2075"/>
      <c r="K42" s="2077"/>
      <c r="L42" s="2078"/>
      <c r="M42" s="2076"/>
      <c r="N42" s="2075"/>
      <c r="O42" s="2076"/>
      <c r="P42" s="2075"/>
      <c r="Q42" s="2076"/>
      <c r="R42" s="2075"/>
      <c r="S42" s="2079"/>
    </row>
    <row r="43" spans="1:19" ht="20.25" customHeight="1">
      <c r="A43" s="2073">
        <v>12</v>
      </c>
      <c r="B43" s="2471"/>
      <c r="C43" s="2472"/>
      <c r="D43" s="2473"/>
      <c r="E43" s="2472"/>
      <c r="F43" s="2473"/>
      <c r="G43" s="2472"/>
      <c r="H43" s="2473"/>
      <c r="I43" s="2472"/>
      <c r="J43" s="2473"/>
      <c r="K43" s="2474"/>
      <c r="L43" s="2475"/>
      <c r="M43" s="2472"/>
      <c r="N43" s="2473"/>
      <c r="O43" s="2472"/>
      <c r="P43" s="2473"/>
      <c r="Q43" s="2472"/>
      <c r="R43" s="2473"/>
      <c r="S43" s="2476"/>
    </row>
    <row r="44" spans="1:19" ht="20.25" customHeight="1">
      <c r="A44" s="1511" t="s">
        <v>455</v>
      </c>
      <c r="B44" s="347"/>
      <c r="C44" s="2017"/>
      <c r="D44" s="2031"/>
      <c r="E44" s="2017"/>
      <c r="F44" s="2031"/>
      <c r="G44" s="2017"/>
      <c r="H44" s="2031"/>
      <c r="I44" s="2017"/>
      <c r="J44" s="2031"/>
      <c r="K44" s="1523"/>
      <c r="L44" s="2032"/>
      <c r="M44" s="2017"/>
      <c r="N44" s="2031"/>
      <c r="O44" s="2017"/>
      <c r="P44" s="2031"/>
      <c r="Q44" s="2017"/>
      <c r="R44" s="2031"/>
      <c r="S44" s="1515"/>
    </row>
    <row r="45" spans="1:19" ht="20.25" customHeight="1">
      <c r="A45" s="1009">
        <v>2</v>
      </c>
      <c r="B45" s="265"/>
      <c r="C45" s="2477"/>
      <c r="D45" s="1527"/>
      <c r="E45" s="2018"/>
      <c r="F45" s="1527"/>
      <c r="G45" s="2018"/>
      <c r="H45" s="1527"/>
      <c r="I45" s="2018"/>
      <c r="J45" s="1527"/>
      <c r="K45" s="2019"/>
      <c r="L45" s="1528"/>
      <c r="M45" s="2018"/>
      <c r="N45" s="1527"/>
      <c r="O45" s="2018"/>
      <c r="P45" s="1527"/>
      <c r="Q45" s="2018"/>
      <c r="R45" s="1527"/>
      <c r="S45" s="2023"/>
    </row>
    <row r="46" spans="1:19" ht="20.25" customHeight="1">
      <c r="A46" s="1009">
        <v>3</v>
      </c>
      <c r="B46" s="2042"/>
      <c r="C46" s="2506"/>
      <c r="D46" s="2507"/>
      <c r="E46" s="2506"/>
      <c r="F46" s="2507"/>
      <c r="G46" s="2506"/>
      <c r="H46" s="2507"/>
      <c r="I46" s="2506"/>
      <c r="J46" s="2507"/>
      <c r="K46" s="2082"/>
      <c r="L46" s="2458"/>
      <c r="M46" s="2506"/>
      <c r="N46" s="2507"/>
      <c r="O46" s="2506"/>
      <c r="P46" s="2507"/>
      <c r="Q46" s="2506"/>
      <c r="R46" s="2507"/>
      <c r="S46" s="2479"/>
    </row>
    <row r="47" spans="1:19" ht="20.25" customHeight="1">
      <c r="A47" s="1511">
        <v>4</v>
      </c>
      <c r="B47" s="2029"/>
      <c r="C47" s="2017"/>
      <c r="D47" s="2031"/>
      <c r="E47" s="2017"/>
      <c r="F47" s="2031"/>
      <c r="G47" s="2017"/>
      <c r="H47" s="2031"/>
      <c r="I47" s="2017"/>
      <c r="J47" s="2031"/>
      <c r="K47" s="1523"/>
      <c r="L47" s="2032"/>
      <c r="M47" s="2017"/>
      <c r="N47" s="2031"/>
      <c r="O47" s="2017"/>
      <c r="P47" s="2031"/>
      <c r="Q47" s="2017"/>
      <c r="R47" s="2031"/>
      <c r="S47" s="1515"/>
    </row>
    <row r="48" spans="1:19" ht="20.25" customHeight="1">
      <c r="A48" s="1009">
        <v>5</v>
      </c>
      <c r="B48" s="265"/>
      <c r="C48" s="2506"/>
      <c r="D48" s="1527"/>
      <c r="E48" s="2018"/>
      <c r="F48" s="1527"/>
      <c r="G48" s="2018"/>
      <c r="H48" s="1527"/>
      <c r="I48" s="2018"/>
      <c r="J48" s="1527"/>
      <c r="K48" s="2019"/>
      <c r="L48" s="1528"/>
      <c r="M48" s="2018"/>
      <c r="N48" s="1527"/>
      <c r="O48" s="2018"/>
      <c r="P48" s="1527"/>
      <c r="Q48" s="2018"/>
      <c r="R48" s="1527"/>
      <c r="S48" s="2023"/>
    </row>
    <row r="49" spans="1:28" ht="20.25" customHeight="1">
      <c r="A49" s="1009">
        <v>6</v>
      </c>
      <c r="B49" s="2565"/>
      <c r="C49" s="2566"/>
      <c r="D49" s="2567"/>
      <c r="E49" s="2566"/>
      <c r="F49" s="2567"/>
      <c r="G49" s="2566"/>
      <c r="H49" s="2567"/>
      <c r="I49" s="2566"/>
      <c r="J49" s="2567"/>
      <c r="K49" s="2568"/>
      <c r="L49" s="2458"/>
      <c r="M49" s="2566"/>
      <c r="N49" s="2567"/>
      <c r="O49" s="2566"/>
      <c r="P49" s="2567"/>
      <c r="Q49" s="2566"/>
      <c r="R49" s="2567"/>
      <c r="S49" s="2569"/>
    </row>
    <row r="50" spans="1:28" ht="20.25" customHeight="1">
      <c r="A50" s="1511">
        <v>7</v>
      </c>
      <c r="B50" s="347"/>
      <c r="C50" s="2017"/>
      <c r="D50" s="2031"/>
      <c r="E50" s="2017"/>
      <c r="F50" s="2031"/>
      <c r="G50" s="2017"/>
      <c r="H50" s="2031"/>
      <c r="I50" s="2017"/>
      <c r="J50" s="2031"/>
      <c r="K50" s="1523"/>
      <c r="L50" s="2032"/>
      <c r="M50" s="2017"/>
      <c r="N50" s="2031"/>
      <c r="O50" s="2017"/>
      <c r="P50" s="2031"/>
      <c r="Q50" s="2017"/>
      <c r="R50" s="2031"/>
      <c r="S50" s="1515"/>
    </row>
    <row r="51" spans="1:28" ht="20.25" customHeight="1">
      <c r="A51" s="1009">
        <v>8</v>
      </c>
      <c r="B51" s="265"/>
      <c r="C51" s="2566"/>
      <c r="D51" s="1527"/>
      <c r="E51" s="2018"/>
      <c r="F51" s="1527"/>
      <c r="G51" s="2018"/>
      <c r="H51" s="1527"/>
      <c r="I51" s="2018"/>
      <c r="J51" s="1527"/>
      <c r="K51" s="2019"/>
      <c r="L51" s="1528"/>
      <c r="M51" s="2018"/>
      <c r="N51" s="1527"/>
      <c r="O51" s="2018"/>
      <c r="P51" s="1527"/>
      <c r="Q51" s="2018"/>
      <c r="R51" s="1527"/>
      <c r="S51" s="2023"/>
    </row>
    <row r="52" spans="1:28" ht="20.25" customHeight="1" thickBot="1">
      <c r="A52" s="1009">
        <v>9</v>
      </c>
      <c r="B52" s="1850"/>
      <c r="C52" s="2570"/>
      <c r="D52" s="2571"/>
      <c r="E52" s="2570"/>
      <c r="F52" s="2571"/>
      <c r="G52" s="2570"/>
      <c r="H52" s="2571"/>
      <c r="I52" s="2570"/>
      <c r="J52" s="2571"/>
      <c r="K52" s="2478"/>
      <c r="L52" s="2572"/>
      <c r="M52" s="2570"/>
      <c r="N52" s="2571"/>
      <c r="O52" s="2570"/>
      <c r="P52" s="2571"/>
      <c r="Q52" s="2570"/>
      <c r="R52" s="2571"/>
      <c r="S52" s="1851"/>
    </row>
    <row r="53" spans="1:28" ht="21.75" customHeight="1">
      <c r="A53" s="2652" t="s">
        <v>388</v>
      </c>
      <c r="B53" s="1530" t="s">
        <v>103</v>
      </c>
      <c r="C53" s="1531"/>
      <c r="D53" s="1532"/>
      <c r="E53" s="1531"/>
      <c r="F53" s="1533"/>
      <c r="G53" s="1534"/>
      <c r="H53" s="1532"/>
      <c r="I53" s="1531"/>
      <c r="J53" s="1532"/>
      <c r="K53" s="1535"/>
      <c r="L53" s="1536" t="s">
        <v>114</v>
      </c>
      <c r="M53" s="1537"/>
      <c r="N53" s="1538"/>
      <c r="O53" s="1537"/>
      <c r="P53" s="1538"/>
      <c r="Q53" s="1539"/>
      <c r="R53" s="1540"/>
      <c r="S53" s="1541"/>
    </row>
    <row r="54" spans="1:28" ht="21.75" customHeight="1" thickBot="1">
      <c r="A54" s="2653"/>
      <c r="B54" s="1542" t="s">
        <v>413</v>
      </c>
      <c r="C54" s="1543"/>
      <c r="D54" s="1544"/>
      <c r="E54" s="1543"/>
      <c r="F54" s="1545"/>
      <c r="G54" s="1546"/>
      <c r="H54" s="1544"/>
      <c r="I54" s="1543"/>
      <c r="J54" s="1544"/>
      <c r="K54" s="127"/>
      <c r="L54" s="128"/>
      <c r="M54" s="1543"/>
      <c r="N54" s="1544"/>
      <c r="O54" s="1543"/>
      <c r="P54" s="1544"/>
      <c r="Q54" s="1547"/>
      <c r="R54" s="1548"/>
      <c r="S54" s="1549"/>
      <c r="U54" s="33"/>
      <c r="V54" s="33"/>
      <c r="W54" s="33"/>
      <c r="X54" s="33"/>
      <c r="Y54" s="33"/>
      <c r="Z54" s="33"/>
      <c r="AA54" s="33"/>
      <c r="AB54" s="33"/>
    </row>
    <row r="55" spans="1:28" ht="12.75" customHeight="1">
      <c r="A55" s="1550"/>
      <c r="B55" s="1550"/>
      <c r="C55" s="1550"/>
      <c r="D55" s="1550"/>
      <c r="E55" s="1550"/>
      <c r="F55" s="1551"/>
      <c r="G55" s="1551"/>
      <c r="H55" s="1550"/>
      <c r="I55" s="1550"/>
      <c r="J55" s="1551"/>
      <c r="K55" s="1551"/>
    </row>
    <row r="56" spans="1:28" ht="15" customHeight="1">
      <c r="A56" s="3"/>
      <c r="B56" s="3"/>
      <c r="C56" s="3"/>
      <c r="D56" s="3"/>
      <c r="E56" s="3"/>
      <c r="H56" s="3"/>
      <c r="I56" s="3"/>
    </row>
    <row r="57" spans="1:28">
      <c r="A57" s="3"/>
      <c r="B57" s="3"/>
      <c r="C57" s="3"/>
      <c r="D57" s="3"/>
      <c r="E57" s="3"/>
      <c r="H57" s="3"/>
      <c r="I57" s="3"/>
    </row>
    <row r="58" spans="1:28">
      <c r="A58" s="42"/>
      <c r="B58" s="3"/>
      <c r="C58" s="3"/>
      <c r="D58" s="3"/>
      <c r="E58" s="3"/>
      <c r="H58" s="3"/>
      <c r="I58" s="3"/>
    </row>
    <row r="59" spans="1:28">
      <c r="A59" s="3"/>
      <c r="B59" s="3"/>
      <c r="C59" s="3"/>
      <c r="D59" s="3"/>
      <c r="E59" s="3"/>
      <c r="H59" s="3"/>
      <c r="I59" s="3"/>
    </row>
    <row r="60" spans="1:28">
      <c r="A60" s="3"/>
      <c r="B60" s="3"/>
      <c r="C60" s="3"/>
      <c r="D60" s="3"/>
      <c r="E60" s="3"/>
      <c r="H60" s="3"/>
      <c r="I60" s="3"/>
    </row>
    <row r="61" spans="1:28">
      <c r="A61" s="3"/>
      <c r="B61" s="3"/>
      <c r="C61" s="3"/>
      <c r="D61" s="3"/>
      <c r="E61" s="3"/>
      <c r="H61" s="3"/>
      <c r="I61" s="3"/>
    </row>
    <row r="62" spans="1:28">
      <c r="A62" s="3"/>
      <c r="B62" s="3"/>
      <c r="C62" s="3"/>
      <c r="D62" s="3"/>
      <c r="E62" s="3"/>
      <c r="H62" s="3"/>
      <c r="I62" s="3"/>
    </row>
    <row r="63" spans="1:28">
      <c r="A63" s="3"/>
      <c r="B63" s="3"/>
      <c r="C63" s="3"/>
      <c r="D63" s="3"/>
      <c r="E63" s="3"/>
      <c r="H63" s="3"/>
      <c r="I63" s="3"/>
    </row>
    <row r="64" spans="1:28">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43"/>
      <c r="B71" s="3"/>
      <c r="C71" s="3"/>
      <c r="D71" s="3"/>
      <c r="E71" s="3"/>
      <c r="H71" s="3"/>
      <c r="I71" s="3"/>
    </row>
    <row r="72" spans="1:9">
      <c r="A72" s="3"/>
      <c r="B72" s="3"/>
      <c r="C72" s="3"/>
      <c r="D72" s="3"/>
      <c r="E72" s="3"/>
      <c r="H72" s="3"/>
      <c r="I72" s="3"/>
    </row>
    <row r="73" spans="1:9">
      <c r="A73" s="3"/>
      <c r="B73" s="3"/>
      <c r="C73" s="3"/>
      <c r="D73" s="3"/>
      <c r="E73" s="3"/>
      <c r="F73" s="32"/>
      <c r="H73" s="3"/>
      <c r="I73" s="3"/>
    </row>
    <row r="74" spans="1:9">
      <c r="A74" s="3"/>
      <c r="B74" s="3"/>
      <c r="C74" s="3"/>
      <c r="D74" s="3"/>
      <c r="E74" s="3"/>
      <c r="F74" s="32"/>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9">
      <c r="A113" s="3"/>
      <c r="B113" s="3"/>
      <c r="C113" s="3"/>
      <c r="D113" s="3"/>
      <c r="E113" s="3"/>
      <c r="H113" s="3"/>
      <c r="I113" s="3"/>
    </row>
    <row r="114" spans="1:9">
      <c r="A114" s="3"/>
      <c r="B114" s="3"/>
      <c r="C114" s="3"/>
      <c r="D114" s="3"/>
      <c r="E114" s="3"/>
      <c r="H114" s="3"/>
      <c r="I114" s="3"/>
    </row>
    <row r="115" spans="1:9">
      <c r="A115" s="3"/>
      <c r="B115" s="3"/>
      <c r="C115" s="3"/>
      <c r="D115" s="3"/>
      <c r="E115" s="3"/>
      <c r="H115" s="3"/>
      <c r="I115" s="3"/>
    </row>
    <row r="116" spans="1:9">
      <c r="A116" s="3"/>
      <c r="B116" s="3"/>
      <c r="C116" s="3"/>
      <c r="D116" s="3"/>
      <c r="E116" s="3"/>
      <c r="H116" s="3"/>
      <c r="I116" s="3"/>
    </row>
    <row r="117" spans="1:9">
      <c r="A117" s="3"/>
      <c r="B117" s="3"/>
      <c r="C117" s="3"/>
      <c r="D117" s="3"/>
      <c r="E117" s="3"/>
      <c r="H117" s="3"/>
      <c r="I117" s="3"/>
    </row>
    <row r="118" spans="1:9">
      <c r="A118" s="3"/>
      <c r="B118" s="3"/>
      <c r="C118" s="3"/>
      <c r="D118" s="3"/>
      <c r="E118" s="3"/>
      <c r="H118" s="3"/>
      <c r="I118" s="3"/>
    </row>
    <row r="119" spans="1:9">
      <c r="A119" s="3"/>
      <c r="B119" s="3"/>
      <c r="C119" s="3"/>
      <c r="D119" s="3"/>
      <c r="E119" s="3"/>
      <c r="H119" s="3"/>
      <c r="I119" s="3"/>
    </row>
    <row r="120" spans="1:9">
      <c r="A120" s="3"/>
      <c r="B120" s="3"/>
      <c r="C120" s="3"/>
      <c r="D120" s="3"/>
      <c r="E120" s="3"/>
      <c r="H120" s="3"/>
      <c r="I120" s="3"/>
    </row>
    <row r="121" spans="1:9">
      <c r="A121" s="3"/>
      <c r="B121" s="3"/>
      <c r="C121" s="3"/>
      <c r="D121" s="3"/>
      <c r="E121" s="3"/>
      <c r="H121" s="3"/>
      <c r="I121" s="3"/>
    </row>
    <row r="122" spans="1:9">
      <c r="A122" s="3"/>
      <c r="B122" s="3"/>
      <c r="C122" s="3"/>
      <c r="D122" s="3"/>
      <c r="E122" s="3"/>
      <c r="H122" s="3"/>
      <c r="I122" s="3"/>
    </row>
    <row r="123" spans="1:9">
      <c r="A123" s="3"/>
      <c r="B123" s="3"/>
      <c r="C123" s="3"/>
      <c r="D123" s="3"/>
      <c r="E123" s="3"/>
      <c r="H123" s="3"/>
      <c r="I123" s="3"/>
    </row>
    <row r="124" spans="1:9">
      <c r="A124" s="3"/>
      <c r="B124" s="3"/>
      <c r="C124" s="3"/>
      <c r="D124" s="3"/>
      <c r="E124" s="3"/>
      <c r="H124" s="3"/>
      <c r="I124" s="3"/>
    </row>
    <row r="125" spans="1:9">
      <c r="A125" s="3"/>
      <c r="B125" s="3"/>
      <c r="C125" s="3"/>
      <c r="D125" s="3"/>
      <c r="E125" s="3"/>
      <c r="H125" s="3"/>
      <c r="I125" s="3"/>
    </row>
    <row r="126" spans="1:9">
      <c r="A126" s="3"/>
      <c r="B126" s="3"/>
      <c r="C126" s="3"/>
      <c r="D126" s="3"/>
      <c r="E126" s="3"/>
      <c r="H126" s="3"/>
      <c r="I126" s="3"/>
    </row>
    <row r="127" spans="1:9">
      <c r="A127" s="3"/>
      <c r="B127" s="3"/>
      <c r="C127" s="3"/>
      <c r="D127" s="3"/>
      <c r="E127" s="3"/>
      <c r="H127" s="3"/>
      <c r="I127" s="3"/>
    </row>
    <row r="128" spans="1:9">
      <c r="A128" s="3"/>
      <c r="B128" s="3"/>
      <c r="C128" s="3"/>
      <c r="D128" s="3"/>
      <c r="E128" s="3"/>
      <c r="H128" s="3"/>
      <c r="I128" s="3"/>
    </row>
    <row r="129" spans="1:25">
      <c r="A129" s="3"/>
      <c r="B129" s="3"/>
      <c r="C129" s="3"/>
      <c r="D129" s="3"/>
      <c r="E129" s="3"/>
      <c r="H129" s="3"/>
      <c r="I129" s="3"/>
    </row>
    <row r="130" spans="1:25">
      <c r="A130" s="3"/>
      <c r="B130" s="3"/>
      <c r="C130" s="3"/>
      <c r="D130" s="3"/>
      <c r="E130" s="3"/>
      <c r="H130" s="3"/>
      <c r="I130" s="3"/>
    </row>
    <row r="131" spans="1:25">
      <c r="A131" s="3"/>
      <c r="B131" s="3"/>
      <c r="C131" s="3"/>
      <c r="D131" s="3"/>
      <c r="E131" s="3"/>
      <c r="H131" s="3"/>
      <c r="I131" s="3"/>
    </row>
    <row r="132" spans="1:25">
      <c r="A132" s="3"/>
      <c r="B132" s="3"/>
      <c r="C132" s="3"/>
      <c r="D132" s="3"/>
      <c r="E132" s="3"/>
      <c r="H132" s="3"/>
      <c r="I132" s="3"/>
    </row>
    <row r="133" spans="1:25">
      <c r="A133" s="3"/>
      <c r="B133" s="3"/>
      <c r="C133" s="3"/>
      <c r="D133" s="3"/>
      <c r="E133" s="3"/>
      <c r="H133" s="3"/>
      <c r="I133" s="3"/>
    </row>
    <row r="134" spans="1:25">
      <c r="A134" s="3"/>
      <c r="B134" s="3"/>
      <c r="C134" s="3"/>
      <c r="D134" s="3"/>
      <c r="E134" s="3"/>
      <c r="H134" s="3"/>
      <c r="I134" s="3"/>
    </row>
    <row r="135" spans="1:25">
      <c r="A135" s="3"/>
      <c r="B135" s="3"/>
      <c r="C135" s="3"/>
      <c r="D135" s="3"/>
      <c r="E135" s="3"/>
    </row>
    <row r="136" spans="1:25">
      <c r="A136" s="3"/>
      <c r="B136" s="3"/>
      <c r="C136" s="3"/>
      <c r="D136" s="3"/>
      <c r="E136" s="3"/>
    </row>
    <row r="137" spans="1:25">
      <c r="A137" s="3"/>
      <c r="B137" s="3"/>
      <c r="C137" s="3"/>
      <c r="D137" s="3"/>
      <c r="E137" s="3"/>
    </row>
    <row r="138" spans="1:25" ht="14.4">
      <c r="A138" s="44"/>
      <c r="B138" s="36"/>
      <c r="C138" s="37"/>
      <c r="D138" s="36"/>
      <c r="E138" s="35"/>
      <c r="F138" s="36"/>
      <c r="G138" s="37"/>
      <c r="H138" s="36"/>
      <c r="I138" s="37"/>
      <c r="J138" s="36"/>
      <c r="K138" s="37"/>
      <c r="L138" s="38"/>
      <c r="M138" s="36"/>
      <c r="N138" s="37"/>
      <c r="O138" s="36"/>
      <c r="P138" s="36"/>
      <c r="Q138" s="37"/>
      <c r="R138" s="37"/>
      <c r="S138" s="37"/>
      <c r="T138" s="36"/>
      <c r="U138" s="39"/>
      <c r="V138" s="3"/>
      <c r="W138" s="3"/>
    </row>
    <row r="139" spans="1:25">
      <c r="A139" s="40"/>
      <c r="B139" s="40"/>
      <c r="C139" s="40"/>
      <c r="D139" s="40"/>
      <c r="E139" s="40"/>
      <c r="F139" s="40"/>
      <c r="G139" s="40"/>
      <c r="H139" s="40"/>
      <c r="I139" s="40"/>
      <c r="J139" s="40"/>
      <c r="K139" s="40"/>
      <c r="L139" s="40"/>
      <c r="M139" s="40"/>
      <c r="N139" s="40"/>
      <c r="O139" s="40"/>
      <c r="P139" s="40"/>
      <c r="Q139" s="40"/>
      <c r="R139" s="40"/>
      <c r="S139" s="40"/>
      <c r="T139" s="45"/>
      <c r="U139" s="46"/>
      <c r="V139" s="47"/>
      <c r="W139" s="48"/>
      <c r="X139" s="33"/>
      <c r="Y139" s="33"/>
    </row>
    <row r="140" spans="1:25">
      <c r="A140" s="2654"/>
      <c r="B140" s="2654"/>
      <c r="C140" s="2654"/>
      <c r="D140" s="2654"/>
      <c r="E140" s="2654"/>
      <c r="F140" s="2654"/>
      <c r="G140" s="2654"/>
      <c r="H140" s="2654"/>
      <c r="I140" s="2654"/>
      <c r="J140" s="2654"/>
      <c r="K140" s="2654"/>
      <c r="L140" s="2654"/>
      <c r="M140" s="1420"/>
    </row>
    <row r="145" spans="22:23" ht="15" customHeight="1"/>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row r="215" spans="22:23">
      <c r="V215" s="3"/>
      <c r="W215" s="3"/>
    </row>
    <row r="216" spans="22:23">
      <c r="V216" s="3"/>
      <c r="W216" s="3"/>
    </row>
    <row r="217" spans="22:23">
      <c r="V217" s="3"/>
      <c r="W217" s="3"/>
    </row>
    <row r="218" spans="22:23">
      <c r="V218" s="3"/>
      <c r="W218" s="3"/>
    </row>
    <row r="219" spans="22:23">
      <c r="V219" s="3"/>
      <c r="W219" s="3"/>
    </row>
    <row r="220" spans="22:23">
      <c r="V220" s="3"/>
      <c r="W220" s="3"/>
    </row>
    <row r="221" spans="22:23">
      <c r="V221" s="3"/>
      <c r="W221" s="3"/>
    </row>
    <row r="222" spans="22:23">
      <c r="V222" s="3"/>
      <c r="W222" s="3"/>
    </row>
    <row r="223" spans="22:23">
      <c r="V223" s="3"/>
      <c r="W223" s="3"/>
    </row>
    <row r="224" spans="22:23">
      <c r="V224" s="3"/>
      <c r="W224" s="3"/>
    </row>
    <row r="225" spans="22:23">
      <c r="V225" s="3"/>
      <c r="W225" s="3"/>
    </row>
    <row r="226" spans="22:23">
      <c r="V226" s="3"/>
      <c r="W226" s="3"/>
    </row>
    <row r="227" spans="22:23">
      <c r="V227" s="3"/>
      <c r="W227" s="3"/>
    </row>
    <row r="228" spans="22:23">
      <c r="V228" s="3"/>
      <c r="W228" s="3"/>
    </row>
    <row r="229" spans="22:23">
      <c r="V229" s="3"/>
      <c r="W229" s="3"/>
    </row>
  </sheetData>
  <sheetProtection formatColumns="0" formatRows="0" insertColumns="0" insertRows="0" deleteColumns="0"/>
  <mergeCells count="4">
    <mergeCell ref="B4:K4"/>
    <mergeCell ref="L4:S4"/>
    <mergeCell ref="A53:A54"/>
    <mergeCell ref="A140:L140"/>
  </mergeCells>
  <phoneticPr fontId="3"/>
  <printOptions horizontalCentered="1"/>
  <pageMargins left="0.70866141732283472" right="0.70866141732283472" top="0.74803149606299213" bottom="0.74803149606299213" header="0.31496062992125984" footer="0.31496062992125984"/>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X74"/>
  <sheetViews>
    <sheetView zoomScaleNormal="100" zoomScaleSheetLayoutView="89" workbookViewId="0">
      <selection activeCell="G10" sqref="G10"/>
    </sheetView>
  </sheetViews>
  <sheetFormatPr defaultColWidth="9" defaultRowHeight="13.2"/>
  <cols>
    <col min="1" max="1" width="13.6640625" style="31" customWidth="1"/>
    <col min="2" max="2" width="12.33203125" style="31" customWidth="1"/>
    <col min="3" max="3" width="12.109375" style="31" customWidth="1"/>
    <col min="4" max="4" width="12.33203125" style="31" customWidth="1"/>
    <col min="5" max="5" width="12.109375" style="31" customWidth="1"/>
    <col min="6" max="6" width="12.33203125" style="31" customWidth="1"/>
    <col min="7" max="7" width="12.109375" style="31" customWidth="1"/>
    <col min="8" max="8" width="12.33203125" style="31" customWidth="1"/>
    <col min="9" max="9" width="12.109375" style="31" customWidth="1"/>
    <col min="10" max="10" width="12.33203125" style="31" customWidth="1"/>
    <col min="11" max="11" width="12.109375" style="31" customWidth="1"/>
    <col min="12" max="12" width="6.33203125" style="31" customWidth="1"/>
    <col min="13" max="18" width="9.109375" style="31" customWidth="1"/>
    <col min="19" max="19" width="19.109375" style="31" customWidth="1"/>
    <col min="20" max="23" width="9.109375" style="31" customWidth="1"/>
    <col min="24" max="24" width="9.109375" style="31" bestFit="1" customWidth="1"/>
    <col min="25" max="16384" width="9" style="31"/>
  </cols>
  <sheetData>
    <row r="1" spans="1:24" s="1311" customFormat="1" ht="15" customHeight="1">
      <c r="A1" s="1316"/>
      <c r="B1" s="1316"/>
      <c r="C1" s="1316"/>
      <c r="D1" s="1316"/>
      <c r="E1" s="1316"/>
      <c r="F1" s="1316"/>
      <c r="G1" s="1316"/>
      <c r="H1" s="1316"/>
      <c r="I1" s="1316"/>
      <c r="J1" s="1316"/>
      <c r="K1" s="1316"/>
    </row>
    <row r="2" spans="1:24" s="1311" customFormat="1" ht="15" customHeight="1">
      <c r="A2" s="1316"/>
      <c r="B2" s="1316"/>
      <c r="C2" s="1316"/>
      <c r="D2" s="1316"/>
      <c r="E2" s="1316"/>
      <c r="F2" s="1316"/>
      <c r="G2" s="1316"/>
      <c r="H2" s="1316"/>
      <c r="I2" s="1316"/>
      <c r="J2" s="1316"/>
      <c r="K2" s="1316"/>
    </row>
    <row r="3" spans="1:24" s="1311" customFormat="1" ht="15" customHeight="1" thickBot="1">
      <c r="A3" s="1314" t="s">
        <v>65</v>
      </c>
      <c r="B3" s="1317"/>
      <c r="C3" s="1317"/>
      <c r="D3" s="1317"/>
      <c r="E3" s="1317"/>
      <c r="F3" s="1317"/>
      <c r="G3" s="1317"/>
      <c r="H3" s="1317"/>
      <c r="I3" s="1317"/>
      <c r="J3" s="1317"/>
      <c r="K3" s="1318" t="s">
        <v>414</v>
      </c>
    </row>
    <row r="4" spans="1:24" ht="18.899999999999999" customHeight="1">
      <c r="A4" s="1077"/>
      <c r="B4" s="2655" t="s">
        <v>9</v>
      </c>
      <c r="C4" s="2655"/>
      <c r="D4" s="2655"/>
      <c r="E4" s="2655"/>
      <c r="F4" s="2655"/>
      <c r="G4" s="2655"/>
      <c r="H4" s="2655"/>
      <c r="I4" s="2655"/>
      <c r="J4" s="2655"/>
      <c r="K4" s="2656"/>
      <c r="L4" s="36"/>
      <c r="M4" s="94"/>
      <c r="N4" s="3"/>
      <c r="O4" s="3"/>
    </row>
    <row r="5" spans="1:24" ht="13.8" thickBot="1">
      <c r="A5" s="1078"/>
      <c r="B5" s="1082" t="s">
        <v>7</v>
      </c>
      <c r="C5" s="1552" t="s">
        <v>120</v>
      </c>
      <c r="D5" s="1553" t="s">
        <v>6</v>
      </c>
      <c r="E5" s="1554" t="s">
        <v>120</v>
      </c>
      <c r="F5" s="1490" t="s">
        <v>8</v>
      </c>
      <c r="G5" s="1554" t="s">
        <v>120</v>
      </c>
      <c r="H5" s="1490" t="s">
        <v>415</v>
      </c>
      <c r="I5" s="1555" t="s">
        <v>120</v>
      </c>
      <c r="J5" s="1490" t="s">
        <v>0</v>
      </c>
      <c r="K5" s="1491" t="s">
        <v>120</v>
      </c>
      <c r="L5" s="40"/>
      <c r="N5" s="3"/>
      <c r="O5" s="3"/>
    </row>
    <row r="6" spans="1:24" ht="15" hidden="1" customHeight="1">
      <c r="A6" s="1692" t="s">
        <v>435</v>
      </c>
      <c r="B6" s="1524"/>
      <c r="C6" s="1513"/>
      <c r="D6" s="1514"/>
      <c r="E6" s="1513"/>
      <c r="F6" s="1514"/>
      <c r="G6" s="1513"/>
      <c r="H6" s="1514"/>
      <c r="I6" s="1513"/>
      <c r="J6" s="1514"/>
      <c r="K6" s="1515"/>
      <c r="O6" s="135"/>
      <c r="W6" s="3"/>
      <c r="X6" s="3"/>
    </row>
    <row r="7" spans="1:24" ht="15" hidden="1" customHeight="1" thickBot="1">
      <c r="A7" s="1918" t="s">
        <v>454</v>
      </c>
      <c r="B7" s="1916"/>
      <c r="C7" s="1913"/>
      <c r="D7" s="1914"/>
      <c r="E7" s="1913"/>
      <c r="F7" s="1914"/>
      <c r="G7" s="1913"/>
      <c r="H7" s="1914"/>
      <c r="I7" s="1913"/>
      <c r="J7" s="1914"/>
      <c r="K7" s="1917"/>
      <c r="O7" s="135"/>
      <c r="W7" s="3"/>
      <c r="X7" s="3"/>
    </row>
    <row r="8" spans="1:24" ht="12" hidden="1" customHeight="1" thickTop="1">
      <c r="A8" s="1009" t="s">
        <v>323</v>
      </c>
      <c r="B8" s="2040">
        <v>1727</v>
      </c>
      <c r="C8" s="2038">
        <v>-5.5251641137855634</v>
      </c>
      <c r="D8" s="2037">
        <v>4901</v>
      </c>
      <c r="E8" s="2038">
        <v>5.4432013769363241</v>
      </c>
      <c r="F8" s="2037">
        <v>20290</v>
      </c>
      <c r="G8" s="2038">
        <v>2.036711088760379</v>
      </c>
      <c r="H8" s="2037">
        <v>1827</v>
      </c>
      <c r="I8" s="2038">
        <v>-2.7156549520766737</v>
      </c>
      <c r="J8" s="2037">
        <v>28745</v>
      </c>
      <c r="K8" s="2084">
        <v>1.7918481532632091</v>
      </c>
      <c r="O8" s="135"/>
      <c r="W8" s="3"/>
      <c r="X8" s="3"/>
    </row>
    <row r="9" spans="1:24" ht="12" hidden="1" customHeight="1">
      <c r="A9" s="1009">
        <v>2</v>
      </c>
      <c r="B9" s="1520">
        <v>1676</v>
      </c>
      <c r="C9" s="1517">
        <v>8.9726918075422546</v>
      </c>
      <c r="D9" s="1699">
        <v>4891</v>
      </c>
      <c r="E9" s="1698">
        <v>2.7952921395544283</v>
      </c>
      <c r="F9" s="1699">
        <v>16212</v>
      </c>
      <c r="G9" s="1698">
        <v>-5.1652529979526189</v>
      </c>
      <c r="H9" s="1699">
        <v>1725</v>
      </c>
      <c r="I9" s="1698">
        <v>-2.1554169030062353</v>
      </c>
      <c r="J9" s="1699">
        <v>24504</v>
      </c>
      <c r="K9" s="1689">
        <v>-2.5840820545440124</v>
      </c>
      <c r="O9" s="135"/>
      <c r="W9" s="3"/>
      <c r="X9" s="3"/>
    </row>
    <row r="10" spans="1:24" ht="12" hidden="1" customHeight="1">
      <c r="A10" s="1009">
        <v>3</v>
      </c>
      <c r="B10" s="1520">
        <v>1361</v>
      </c>
      <c r="C10" s="1517">
        <v>-40.851803563667964</v>
      </c>
      <c r="D10" s="2133">
        <v>3849</v>
      </c>
      <c r="E10" s="2134">
        <v>-42.654946364719905</v>
      </c>
      <c r="F10" s="2133">
        <v>12744</v>
      </c>
      <c r="G10" s="2134">
        <v>-48.792542291156025</v>
      </c>
      <c r="H10" s="2133">
        <v>1168</v>
      </c>
      <c r="I10" s="2134">
        <v>-51.595524243680067</v>
      </c>
      <c r="J10" s="2133">
        <v>19122</v>
      </c>
      <c r="K10" s="2135">
        <v>-47.341172582821578</v>
      </c>
      <c r="O10" s="135"/>
      <c r="W10" s="3"/>
      <c r="X10" s="3"/>
    </row>
    <row r="11" spans="1:24" ht="12" hidden="1" customHeight="1">
      <c r="A11" s="1511" t="s">
        <v>398</v>
      </c>
      <c r="B11" s="1524">
        <v>339</v>
      </c>
      <c r="C11" s="1513">
        <v>-83.455344070278187</v>
      </c>
      <c r="D11" s="1522">
        <v>983</v>
      </c>
      <c r="E11" s="1513">
        <v>-83.051724137931032</v>
      </c>
      <c r="F11" s="1522">
        <v>3378</v>
      </c>
      <c r="G11" s="1513">
        <v>-85.021948299561032</v>
      </c>
      <c r="H11" s="1522">
        <v>342</v>
      </c>
      <c r="I11" s="1513">
        <v>-83.438256658595648</v>
      </c>
      <c r="J11" s="1522">
        <v>5042</v>
      </c>
      <c r="K11" s="1515">
        <v>-84.470385314319145</v>
      </c>
      <c r="O11" s="135"/>
      <c r="W11" s="3"/>
      <c r="X11" s="3"/>
    </row>
    <row r="12" spans="1:24" ht="12" hidden="1" customHeight="1">
      <c r="A12" s="1009">
        <v>5</v>
      </c>
      <c r="B12" s="1520">
        <v>0</v>
      </c>
      <c r="C12" s="1517">
        <v>-100</v>
      </c>
      <c r="D12" s="1518">
        <v>0</v>
      </c>
      <c r="E12" s="1517">
        <v>-100</v>
      </c>
      <c r="F12" s="1518">
        <v>1957</v>
      </c>
      <c r="G12" s="1517">
        <v>-92.388175807078952</v>
      </c>
      <c r="H12" s="1518">
        <v>0</v>
      </c>
      <c r="I12" s="1517">
        <v>-100</v>
      </c>
      <c r="J12" s="1518">
        <v>1957</v>
      </c>
      <c r="K12" s="1521">
        <v>-94.530463946338742</v>
      </c>
      <c r="O12" s="135"/>
      <c r="W12" s="3"/>
      <c r="X12" s="3"/>
    </row>
    <row r="13" spans="1:24" ht="12" hidden="1" customHeight="1">
      <c r="A13" s="1009">
        <v>6</v>
      </c>
      <c r="B13" s="1520">
        <v>247</v>
      </c>
      <c r="C13" s="1517">
        <v>-84.176809737347853</v>
      </c>
      <c r="D13" s="1518">
        <v>1190</v>
      </c>
      <c r="E13" s="1517">
        <v>-76.570190982476859</v>
      </c>
      <c r="F13" s="1518">
        <v>4990</v>
      </c>
      <c r="G13" s="1517">
        <v>-72.609507080908983</v>
      </c>
      <c r="H13" s="1518">
        <v>291</v>
      </c>
      <c r="I13" s="1517">
        <v>-80.082135523613957</v>
      </c>
      <c r="J13" s="1518">
        <v>6718</v>
      </c>
      <c r="K13" s="1521">
        <v>-74.47471408488164</v>
      </c>
      <c r="O13" s="135"/>
      <c r="W13" s="3"/>
      <c r="X13" s="3"/>
    </row>
    <row r="14" spans="1:24" ht="12" hidden="1" customHeight="1">
      <c r="A14" s="1511" t="s">
        <v>448</v>
      </c>
      <c r="B14" s="1524">
        <v>694</v>
      </c>
      <c r="C14" s="1513">
        <v>-56.075949367088604</v>
      </c>
      <c r="D14" s="1522">
        <v>1886</v>
      </c>
      <c r="E14" s="1513">
        <v>-60.952380952380956</v>
      </c>
      <c r="F14" s="1522">
        <v>7673</v>
      </c>
      <c r="G14" s="1513">
        <v>-58.99861066581169</v>
      </c>
      <c r="H14" s="1522">
        <v>717</v>
      </c>
      <c r="I14" s="1513">
        <v>-54.476190476190482</v>
      </c>
      <c r="J14" s="1522">
        <v>10970</v>
      </c>
      <c r="K14" s="1515">
        <v>-58.912318813438702</v>
      </c>
      <c r="O14" s="135"/>
      <c r="W14" s="3"/>
      <c r="X14" s="3"/>
    </row>
    <row r="15" spans="1:24" ht="12" hidden="1" customHeight="1">
      <c r="A15" s="1009">
        <v>8</v>
      </c>
      <c r="B15" s="1520">
        <v>717</v>
      </c>
      <c r="C15" s="1517">
        <v>-75.793382849426067</v>
      </c>
      <c r="D15" s="1518">
        <v>1997</v>
      </c>
      <c r="E15" s="1517">
        <v>-70.901937928019819</v>
      </c>
      <c r="F15" s="1518">
        <v>7867</v>
      </c>
      <c r="G15" s="1517">
        <v>-71.513922583915715</v>
      </c>
      <c r="H15" s="1518">
        <v>983</v>
      </c>
      <c r="I15" s="1517">
        <v>-63.56560415122312</v>
      </c>
      <c r="J15" s="1518">
        <v>11564</v>
      </c>
      <c r="K15" s="1521">
        <v>-71.190832087693082</v>
      </c>
      <c r="O15" s="135"/>
      <c r="W15" s="3"/>
      <c r="X15" s="3"/>
    </row>
    <row r="16" spans="1:24" ht="12" hidden="1" customHeight="1">
      <c r="A16" s="1009">
        <v>9</v>
      </c>
      <c r="B16" s="1520"/>
      <c r="C16" s="1517"/>
      <c r="D16" s="1518"/>
      <c r="E16" s="1517"/>
      <c r="F16" s="1518"/>
      <c r="G16" s="1517"/>
      <c r="H16" s="1518"/>
      <c r="I16" s="1517"/>
      <c r="J16" s="1518"/>
      <c r="K16" s="1521"/>
      <c r="O16" s="135"/>
      <c r="W16" s="3"/>
      <c r="X16" s="3"/>
    </row>
    <row r="17" spans="1:24" ht="12" hidden="1" customHeight="1">
      <c r="A17" s="1511" t="s">
        <v>451</v>
      </c>
      <c r="B17" s="1524"/>
      <c r="C17" s="1513"/>
      <c r="D17" s="1522"/>
      <c r="E17" s="1513"/>
      <c r="F17" s="1522"/>
      <c r="G17" s="1513"/>
      <c r="H17" s="1522"/>
      <c r="I17" s="1513"/>
      <c r="J17" s="1522"/>
      <c r="K17" s="1515"/>
      <c r="O17" s="135"/>
      <c r="W17" s="3"/>
      <c r="X17" s="3"/>
    </row>
    <row r="18" spans="1:24" ht="12" hidden="1" customHeight="1">
      <c r="A18" s="1009">
        <v>11</v>
      </c>
      <c r="B18" s="1520"/>
      <c r="C18" s="1517"/>
      <c r="D18" s="1518"/>
      <c r="E18" s="1517"/>
      <c r="F18" s="1518"/>
      <c r="G18" s="1517"/>
      <c r="H18" s="1518"/>
      <c r="I18" s="1517"/>
      <c r="J18" s="1518"/>
      <c r="K18" s="1521"/>
      <c r="O18" s="135"/>
      <c r="W18" s="3"/>
      <c r="X18" s="3"/>
    </row>
    <row r="19" spans="1:24" ht="12" hidden="1" customHeight="1">
      <c r="A19" s="1009">
        <v>12</v>
      </c>
      <c r="B19" s="1520"/>
      <c r="C19" s="1517"/>
      <c r="D19" s="1518"/>
      <c r="E19" s="1517"/>
      <c r="F19" s="1518"/>
      <c r="G19" s="1517"/>
      <c r="H19" s="1518"/>
      <c r="I19" s="1517"/>
      <c r="J19" s="1518"/>
      <c r="K19" s="1521"/>
      <c r="O19" s="135"/>
      <c r="W19" s="3"/>
      <c r="X19" s="3"/>
    </row>
    <row r="20" spans="1:24" ht="12" hidden="1" customHeight="1">
      <c r="A20" s="1511" t="s">
        <v>324</v>
      </c>
      <c r="B20" s="1524"/>
      <c r="C20" s="1513"/>
      <c r="D20" s="1522"/>
      <c r="E20" s="1513"/>
      <c r="F20" s="1522"/>
      <c r="G20" s="1513"/>
      <c r="H20" s="1522"/>
      <c r="I20" s="1513"/>
      <c r="J20" s="1522"/>
      <c r="K20" s="1515"/>
      <c r="O20" s="135"/>
      <c r="W20" s="3"/>
      <c r="X20" s="3"/>
    </row>
    <row r="21" spans="1:24" ht="12" hidden="1" customHeight="1">
      <c r="A21" s="1009">
        <v>2</v>
      </c>
      <c r="B21" s="1520"/>
      <c r="C21" s="1517"/>
      <c r="D21" s="1518"/>
      <c r="E21" s="1517"/>
      <c r="F21" s="1518"/>
      <c r="G21" s="1517"/>
      <c r="H21" s="1518"/>
      <c r="I21" s="1517"/>
      <c r="J21" s="1518"/>
      <c r="K21" s="1521"/>
      <c r="O21" s="135"/>
      <c r="W21" s="3"/>
      <c r="X21" s="3"/>
    </row>
    <row r="22" spans="1:24" ht="12" hidden="1" customHeight="1">
      <c r="A22" s="1009">
        <v>3</v>
      </c>
      <c r="B22" s="1520"/>
      <c r="C22" s="1517"/>
      <c r="D22" s="1518"/>
      <c r="E22" s="1517"/>
      <c r="F22" s="1518"/>
      <c r="G22" s="1517"/>
      <c r="H22" s="1518"/>
      <c r="I22" s="1517"/>
      <c r="J22" s="1518"/>
      <c r="K22" s="1521"/>
      <c r="O22" s="135"/>
      <c r="W22" s="3"/>
      <c r="X22" s="3"/>
    </row>
    <row r="23" spans="1:24" ht="12" hidden="1" customHeight="1">
      <c r="A23" s="1511">
        <v>4</v>
      </c>
      <c r="B23" s="1524"/>
      <c r="C23" s="1513"/>
      <c r="D23" s="1522"/>
      <c r="E23" s="1513"/>
      <c r="F23" s="1522"/>
      <c r="G23" s="1513"/>
      <c r="H23" s="1522"/>
      <c r="I23" s="1513"/>
      <c r="J23" s="1522"/>
      <c r="K23" s="1515"/>
      <c r="O23" s="135"/>
      <c r="W23" s="3"/>
      <c r="X23" s="3"/>
    </row>
    <row r="24" spans="1:24" ht="12" hidden="1" customHeight="1">
      <c r="A24" s="1009">
        <v>5</v>
      </c>
      <c r="B24" s="1520"/>
      <c r="C24" s="1517"/>
      <c r="D24" s="1518"/>
      <c r="E24" s="1517"/>
      <c r="F24" s="1518"/>
      <c r="G24" s="1517"/>
      <c r="H24" s="1518"/>
      <c r="I24" s="1517"/>
      <c r="J24" s="1518"/>
      <c r="K24" s="1521"/>
      <c r="O24" s="135"/>
      <c r="W24" s="3"/>
      <c r="X24" s="3"/>
    </row>
    <row r="25" spans="1:24" ht="12" hidden="1" customHeight="1">
      <c r="A25" s="1009">
        <v>6</v>
      </c>
      <c r="B25" s="1520"/>
      <c r="C25" s="1517"/>
      <c r="D25" s="1518"/>
      <c r="E25" s="1517"/>
      <c r="F25" s="1518"/>
      <c r="G25" s="1517"/>
      <c r="H25" s="1518"/>
      <c r="I25" s="1517"/>
      <c r="J25" s="1518"/>
      <c r="K25" s="1521"/>
      <c r="O25" s="135"/>
      <c r="W25" s="3"/>
      <c r="X25" s="3"/>
    </row>
    <row r="26" spans="1:24" ht="12" hidden="1" customHeight="1">
      <c r="A26" s="1511">
        <v>7</v>
      </c>
      <c r="B26" s="1524"/>
      <c r="C26" s="1513"/>
      <c r="D26" s="1522"/>
      <c r="E26" s="1513"/>
      <c r="F26" s="1522"/>
      <c r="G26" s="1513"/>
      <c r="H26" s="1522"/>
      <c r="I26" s="1513"/>
      <c r="J26" s="1522"/>
      <c r="K26" s="1515"/>
      <c r="O26" s="135"/>
      <c r="W26" s="3"/>
      <c r="X26" s="3"/>
    </row>
    <row r="27" spans="1:24" ht="12" hidden="1" customHeight="1">
      <c r="A27" s="1009">
        <v>8</v>
      </c>
      <c r="B27" s="1520"/>
      <c r="C27" s="1517"/>
      <c r="D27" s="1518"/>
      <c r="E27" s="1517"/>
      <c r="F27" s="1518"/>
      <c r="G27" s="1517"/>
      <c r="H27" s="1518"/>
      <c r="I27" s="1517"/>
      <c r="J27" s="1518"/>
      <c r="K27" s="1521"/>
      <c r="O27" s="135"/>
      <c r="W27" s="3"/>
      <c r="X27" s="3"/>
    </row>
    <row r="28" spans="1:24" ht="12" hidden="1" customHeight="1">
      <c r="A28" s="1009">
        <v>9</v>
      </c>
      <c r="B28" s="1520"/>
      <c r="C28" s="1517"/>
      <c r="D28" s="1518"/>
      <c r="E28" s="1517"/>
      <c r="F28" s="1518"/>
      <c r="G28" s="1517"/>
      <c r="H28" s="1518"/>
      <c r="I28" s="1517"/>
      <c r="J28" s="1518"/>
      <c r="K28" s="1521"/>
      <c r="O28" s="135"/>
      <c r="W28" s="3"/>
      <c r="X28" s="3"/>
    </row>
    <row r="29" spans="1:24" ht="18" customHeight="1">
      <c r="A29" s="1511">
        <v>10</v>
      </c>
      <c r="B29" s="1526"/>
      <c r="C29" s="1513"/>
      <c r="D29" s="1525"/>
      <c r="E29" s="1513"/>
      <c r="F29" s="1525"/>
      <c r="G29" s="1513"/>
      <c r="H29" s="1525"/>
      <c r="I29" s="1513"/>
      <c r="J29" s="1525"/>
      <c r="K29" s="1515"/>
      <c r="O29" s="135"/>
      <c r="W29" s="3"/>
      <c r="X29" s="3"/>
    </row>
    <row r="30" spans="1:24" ht="18" customHeight="1">
      <c r="A30" s="1009">
        <v>11</v>
      </c>
      <c r="B30" s="1528"/>
      <c r="C30" s="1517"/>
      <c r="D30" s="1527"/>
      <c r="E30" s="1517"/>
      <c r="F30" s="1527"/>
      <c r="G30" s="1517"/>
      <c r="H30" s="1527"/>
      <c r="I30" s="1517"/>
      <c r="J30" s="1527"/>
      <c r="K30" s="1521"/>
      <c r="O30" s="135"/>
      <c r="W30" s="3"/>
      <c r="X30" s="3"/>
    </row>
    <row r="31" spans="1:24" ht="18" customHeight="1">
      <c r="A31" s="1009">
        <v>12</v>
      </c>
      <c r="B31" s="1697"/>
      <c r="C31" s="1698"/>
      <c r="D31" s="1699"/>
      <c r="E31" s="1698"/>
      <c r="F31" s="1699"/>
      <c r="G31" s="1698"/>
      <c r="H31" s="1699"/>
      <c r="I31" s="1698"/>
      <c r="J31" s="1699"/>
      <c r="K31" s="1689"/>
      <c r="O31" s="135"/>
      <c r="W31" s="3"/>
      <c r="X31" s="3"/>
    </row>
    <row r="32" spans="1:24" ht="18" customHeight="1">
      <c r="A32" s="1511" t="s">
        <v>416</v>
      </c>
      <c r="B32" s="2029"/>
      <c r="C32" s="1513"/>
      <c r="D32" s="1525"/>
      <c r="E32" s="1513"/>
      <c r="F32" s="1525"/>
      <c r="G32" s="1513"/>
      <c r="H32" s="1525"/>
      <c r="I32" s="1513"/>
      <c r="J32" s="1525"/>
      <c r="K32" s="1515"/>
      <c r="O32" s="135"/>
      <c r="W32" s="3"/>
      <c r="X32" s="3"/>
    </row>
    <row r="33" spans="1:24" ht="18" customHeight="1">
      <c r="A33" s="1009">
        <v>2</v>
      </c>
      <c r="B33" s="265"/>
      <c r="C33" s="2018"/>
      <c r="D33" s="1527"/>
      <c r="E33" s="2018"/>
      <c r="F33" s="1527"/>
      <c r="G33" s="2018"/>
      <c r="H33" s="1527"/>
      <c r="I33" s="2018"/>
      <c r="J33" s="1527"/>
      <c r="K33" s="2023"/>
      <c r="O33" s="135"/>
      <c r="W33" s="3"/>
      <c r="X33" s="3"/>
    </row>
    <row r="34" spans="1:24" ht="18" customHeight="1">
      <c r="A34" s="1009">
        <v>3</v>
      </c>
      <c r="B34" s="1556"/>
      <c r="C34" s="1517"/>
      <c r="D34" s="2026"/>
      <c r="E34" s="2025"/>
      <c r="F34" s="2026"/>
      <c r="G34" s="2025"/>
      <c r="H34" s="2026"/>
      <c r="I34" s="2025"/>
      <c r="J34" s="2026"/>
      <c r="K34" s="1521"/>
      <c r="O34" s="135"/>
      <c r="W34" s="3"/>
      <c r="X34" s="3"/>
    </row>
    <row r="35" spans="1:24" ht="18" customHeight="1">
      <c r="A35" s="1511">
        <v>4</v>
      </c>
      <c r="B35" s="2029"/>
      <c r="C35" s="1513"/>
      <c r="D35" s="1525"/>
      <c r="E35" s="2017"/>
      <c r="F35" s="1525"/>
      <c r="G35" s="2017"/>
      <c r="H35" s="1525"/>
      <c r="I35" s="2017"/>
      <c r="J35" s="1525"/>
      <c r="K35" s="1515"/>
      <c r="O35" s="135"/>
      <c r="W35" s="3"/>
      <c r="X35" s="3"/>
    </row>
    <row r="36" spans="1:24" ht="18" customHeight="1">
      <c r="A36" s="1009">
        <v>5</v>
      </c>
      <c r="B36" s="265"/>
      <c r="C36" s="2018"/>
      <c r="D36" s="1527"/>
      <c r="E36" s="2018"/>
      <c r="F36" s="1527"/>
      <c r="G36" s="2018"/>
      <c r="H36" s="1527"/>
      <c r="I36" s="2018"/>
      <c r="J36" s="1527"/>
      <c r="K36" s="2023"/>
      <c r="O36" s="135"/>
      <c r="W36" s="3"/>
      <c r="X36" s="3"/>
    </row>
    <row r="37" spans="1:24" ht="18" customHeight="1">
      <c r="A37" s="1009">
        <v>6</v>
      </c>
      <c r="B37" s="2030"/>
      <c r="C37" s="2025"/>
      <c r="D37" s="2026"/>
      <c r="E37" s="2025"/>
      <c r="F37" s="2026"/>
      <c r="G37" s="2025"/>
      <c r="H37" s="2026"/>
      <c r="I37" s="2025"/>
      <c r="J37" s="2026"/>
      <c r="K37" s="2033"/>
      <c r="O37" s="135"/>
      <c r="W37" s="3"/>
      <c r="X37" s="3"/>
    </row>
    <row r="38" spans="1:24" ht="18" customHeight="1">
      <c r="A38" s="1511">
        <v>7</v>
      </c>
      <c r="B38" s="2029"/>
      <c r="C38" s="2017"/>
      <c r="D38" s="2031"/>
      <c r="E38" s="2017"/>
      <c r="F38" s="2031"/>
      <c r="G38" s="2017"/>
      <c r="H38" s="2031"/>
      <c r="I38" s="2017"/>
      <c r="J38" s="2031"/>
      <c r="K38" s="1515"/>
      <c r="O38" s="135"/>
      <c r="W38" s="3"/>
      <c r="X38" s="3"/>
    </row>
    <row r="39" spans="1:24" ht="18" customHeight="1">
      <c r="A39" s="1009">
        <v>8</v>
      </c>
      <c r="B39" s="265"/>
      <c r="C39" s="2018"/>
      <c r="D39" s="1527"/>
      <c r="E39" s="2018"/>
      <c r="F39" s="1527"/>
      <c r="G39" s="2018"/>
      <c r="H39" s="1527"/>
      <c r="I39" s="2018"/>
      <c r="J39" s="1527"/>
      <c r="K39" s="2023"/>
      <c r="O39" s="135"/>
      <c r="W39" s="3"/>
      <c r="X39" s="3"/>
    </row>
    <row r="40" spans="1:24" ht="18" customHeight="1">
      <c r="A40" s="1009">
        <v>9</v>
      </c>
      <c r="B40" s="2030"/>
      <c r="C40" s="2080"/>
      <c r="D40" s="2081"/>
      <c r="E40" s="2080"/>
      <c r="F40" s="2081"/>
      <c r="G40" s="2080"/>
      <c r="H40" s="2081"/>
      <c r="I40" s="2080"/>
      <c r="J40" s="2081"/>
      <c r="K40" s="2033"/>
      <c r="O40" s="135"/>
      <c r="W40" s="3"/>
      <c r="X40" s="3"/>
    </row>
    <row r="41" spans="1:24" ht="18" customHeight="1">
      <c r="A41" s="1511">
        <v>10</v>
      </c>
      <c r="B41" s="2029"/>
      <c r="C41" s="2017"/>
      <c r="D41" s="2031"/>
      <c r="E41" s="2017"/>
      <c r="F41" s="2031"/>
      <c r="G41" s="2017"/>
      <c r="H41" s="2031"/>
      <c r="I41" s="2017"/>
      <c r="J41" s="2031"/>
      <c r="K41" s="1515"/>
      <c r="O41" s="135"/>
      <c r="W41" s="3"/>
      <c r="X41" s="3"/>
    </row>
    <row r="42" spans="1:24" ht="18" customHeight="1">
      <c r="A42" s="1009">
        <v>11</v>
      </c>
      <c r="B42" s="265"/>
      <c r="C42" s="2018"/>
      <c r="D42" s="1527"/>
      <c r="E42" s="2018"/>
      <c r="F42" s="1527"/>
      <c r="G42" s="2018"/>
      <c r="H42" s="1527"/>
      <c r="I42" s="2018"/>
      <c r="J42" s="1527"/>
      <c r="K42" s="2023"/>
      <c r="O42" s="135"/>
      <c r="W42" s="3"/>
      <c r="X42" s="3"/>
    </row>
    <row r="43" spans="1:24" ht="18" customHeight="1">
      <c r="A43" s="1009">
        <v>12</v>
      </c>
      <c r="B43" s="2458"/>
      <c r="C43" s="2477"/>
      <c r="D43" s="2460"/>
      <c r="E43" s="2477"/>
      <c r="F43" s="2460"/>
      <c r="G43" s="2477"/>
      <c r="H43" s="2460"/>
      <c r="I43" s="2477"/>
      <c r="J43" s="2460"/>
      <c r="K43" s="2479"/>
      <c r="O43" s="135"/>
      <c r="W43" s="3"/>
      <c r="X43" s="3"/>
    </row>
    <row r="44" spans="1:24" ht="18" customHeight="1">
      <c r="A44" s="1511" t="s">
        <v>455</v>
      </c>
      <c r="B44" s="347"/>
      <c r="C44" s="2017"/>
      <c r="D44" s="2031"/>
      <c r="E44" s="2017"/>
      <c r="F44" s="2031"/>
      <c r="G44" s="2017"/>
      <c r="H44" s="2031"/>
      <c r="I44" s="2017"/>
      <c r="J44" s="2031"/>
      <c r="K44" s="1515"/>
      <c r="O44" s="135"/>
      <c r="W44" s="3"/>
      <c r="X44" s="3"/>
    </row>
    <row r="45" spans="1:24" ht="18" customHeight="1">
      <c r="A45" s="1009">
        <v>2</v>
      </c>
      <c r="B45" s="265"/>
      <c r="C45" s="2018"/>
      <c r="D45" s="1527"/>
      <c r="E45" s="2018"/>
      <c r="F45" s="1527"/>
      <c r="G45" s="2018"/>
      <c r="H45" s="1527"/>
      <c r="I45" s="2018"/>
      <c r="J45" s="1527"/>
      <c r="K45" s="2023"/>
      <c r="O45" s="135"/>
      <c r="W45" s="3"/>
      <c r="X45" s="3"/>
    </row>
    <row r="46" spans="1:24" ht="18" customHeight="1">
      <c r="A46" s="1009">
        <v>3</v>
      </c>
      <c r="B46" s="2458"/>
      <c r="C46" s="2506"/>
      <c r="D46" s="2507"/>
      <c r="E46" s="2506"/>
      <c r="F46" s="2507"/>
      <c r="G46" s="2506"/>
      <c r="H46" s="2507"/>
      <c r="I46" s="2506"/>
      <c r="J46" s="2507"/>
      <c r="K46" s="2479"/>
      <c r="O46" s="135"/>
      <c r="W46" s="3"/>
      <c r="X46" s="3"/>
    </row>
    <row r="47" spans="1:24" ht="18" customHeight="1">
      <c r="A47" s="1511">
        <v>4</v>
      </c>
      <c r="B47" s="2029"/>
      <c r="C47" s="2017"/>
      <c r="D47" s="2031"/>
      <c r="E47" s="2017"/>
      <c r="F47" s="2031"/>
      <c r="G47" s="2017"/>
      <c r="H47" s="2031"/>
      <c r="I47" s="2017"/>
      <c r="J47" s="2031"/>
      <c r="K47" s="1515"/>
      <c r="O47" s="135"/>
      <c r="W47" s="3"/>
      <c r="X47" s="3"/>
    </row>
    <row r="48" spans="1:24" ht="18" customHeight="1">
      <c r="A48" s="1009">
        <v>5</v>
      </c>
      <c r="B48" s="265"/>
      <c r="C48" s="2018"/>
      <c r="D48" s="1527"/>
      <c r="E48" s="2018"/>
      <c r="F48" s="1527"/>
      <c r="G48" s="2018"/>
      <c r="H48" s="1527"/>
      <c r="I48" s="2018"/>
      <c r="J48" s="1527"/>
      <c r="K48" s="2023"/>
      <c r="O48" s="135"/>
      <c r="W48" s="3"/>
      <c r="X48" s="3"/>
    </row>
    <row r="49" spans="1:24" ht="18" customHeight="1">
      <c r="A49" s="1009">
        <v>6</v>
      </c>
      <c r="B49" s="2458"/>
      <c r="C49" s="2566"/>
      <c r="D49" s="2567"/>
      <c r="E49" s="2566"/>
      <c r="F49" s="2567"/>
      <c r="G49" s="2566"/>
      <c r="H49" s="2567"/>
      <c r="I49" s="2566"/>
      <c r="J49" s="2567"/>
      <c r="K49" s="2569"/>
      <c r="O49" s="135"/>
      <c r="W49" s="3"/>
      <c r="X49" s="3"/>
    </row>
    <row r="50" spans="1:24" ht="18" customHeight="1">
      <c r="A50" s="1511">
        <v>7</v>
      </c>
      <c r="B50" s="347"/>
      <c r="C50" s="2017"/>
      <c r="D50" s="2031"/>
      <c r="E50" s="2017"/>
      <c r="F50" s="2031"/>
      <c r="G50" s="2017"/>
      <c r="H50" s="2031"/>
      <c r="I50" s="2017"/>
      <c r="J50" s="2031"/>
      <c r="K50" s="1515"/>
      <c r="O50" s="135"/>
      <c r="W50" s="3"/>
      <c r="X50" s="3"/>
    </row>
    <row r="51" spans="1:24" ht="18" customHeight="1">
      <c r="A51" s="1009">
        <v>8</v>
      </c>
      <c r="B51" s="265"/>
      <c r="C51" s="2018"/>
      <c r="D51" s="1527"/>
      <c r="E51" s="2018"/>
      <c r="F51" s="1527"/>
      <c r="G51" s="2018"/>
      <c r="H51" s="1527"/>
      <c r="I51" s="2018"/>
      <c r="J51" s="1527"/>
      <c r="K51" s="2023"/>
      <c r="O51" s="135"/>
      <c r="W51" s="3"/>
      <c r="X51" s="3"/>
    </row>
    <row r="52" spans="1:24" ht="18" customHeight="1" thickBot="1">
      <c r="A52" s="2034">
        <v>9</v>
      </c>
      <c r="B52" s="2572"/>
      <c r="C52" s="2570"/>
      <c r="D52" s="2571"/>
      <c r="E52" s="2570"/>
      <c r="F52" s="2571"/>
      <c r="G52" s="2570"/>
      <c r="H52" s="2571"/>
      <c r="I52" s="2570"/>
      <c r="J52" s="2571"/>
      <c r="K52" s="1851"/>
      <c r="O52" s="135"/>
      <c r="W52" s="3"/>
      <c r="X52" s="3"/>
    </row>
    <row r="53" spans="1:24" ht="18" customHeight="1">
      <c r="A53" s="2657" t="s">
        <v>388</v>
      </c>
      <c r="B53" s="1557" t="s">
        <v>113</v>
      </c>
      <c r="C53" s="1558"/>
      <c r="D53" s="1559"/>
      <c r="E53" s="1558"/>
      <c r="F53" s="1559"/>
      <c r="G53" s="1558"/>
      <c r="H53" s="1560"/>
      <c r="I53" s="1561"/>
      <c r="J53" s="1562"/>
      <c r="K53" s="1563"/>
      <c r="W53" s="3"/>
      <c r="X53" s="3"/>
    </row>
    <row r="54" spans="1:24" ht="15" customHeight="1" thickBot="1">
      <c r="A54" s="2658"/>
      <c r="B54" s="1564" t="s">
        <v>116</v>
      </c>
      <c r="C54" s="1565"/>
      <c r="D54" s="1566"/>
      <c r="E54" s="1565"/>
      <c r="F54" s="1566"/>
      <c r="G54" s="1565"/>
      <c r="H54" s="1567"/>
      <c r="I54" s="1568"/>
      <c r="J54" s="1486"/>
      <c r="K54" s="1569"/>
      <c r="W54" s="3"/>
      <c r="X54" s="3"/>
    </row>
    <row r="55" spans="1:24">
      <c r="A55" s="1570"/>
      <c r="B55" s="1559"/>
      <c r="C55" s="1558"/>
      <c r="D55" s="1559"/>
      <c r="E55" s="1571"/>
      <c r="F55" s="1559"/>
      <c r="G55" s="1558"/>
      <c r="H55" s="1559"/>
      <c r="I55" s="1558"/>
      <c r="J55" s="1557"/>
      <c r="K55" s="1558"/>
      <c r="L55" s="33"/>
      <c r="W55" s="3"/>
      <c r="X55" s="3"/>
    </row>
    <row r="56" spans="1:24">
      <c r="W56" s="3"/>
      <c r="X56" s="3"/>
    </row>
    <row r="57" spans="1:24">
      <c r="W57" s="3"/>
      <c r="X57" s="3"/>
    </row>
    <row r="58" spans="1:24">
      <c r="W58" s="3"/>
      <c r="X58" s="3"/>
    </row>
    <row r="59" spans="1:24">
      <c r="W59" s="3"/>
      <c r="X59" s="3"/>
    </row>
    <row r="60" spans="1:24" ht="13.65" customHeight="1">
      <c r="A60" s="11"/>
    </row>
    <row r="61" spans="1:24">
      <c r="A61" s="11"/>
    </row>
    <row r="62" spans="1:24">
      <c r="A62" s="11"/>
    </row>
    <row r="74" spans="6:6">
      <c r="F74" s="32"/>
    </row>
  </sheetData>
  <sheetProtection formatColumns="0" formatRows="0" insertColumns="0" insertRows="0" deleteColumns="0"/>
  <mergeCells count="2">
    <mergeCell ref="B4:K4"/>
    <mergeCell ref="A53:A54"/>
  </mergeCells>
  <phoneticPr fontId="3"/>
  <printOptions horizontalCentered="1"/>
  <pageMargins left="0.70866141732283472" right="0.70866141732283472" top="0.74803149606299213" bottom="0.74803149606299213" header="0.31496062992125984" footer="0.31496062992125984"/>
  <pageSetup paperSize="9" scale="96"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M141"/>
  <sheetViews>
    <sheetView topLeftCell="A5" zoomScaleNormal="100" zoomScaleSheetLayoutView="79" workbookViewId="0">
      <selection activeCell="G10" sqref="G10"/>
    </sheetView>
  </sheetViews>
  <sheetFormatPr defaultColWidth="9" defaultRowHeight="13.2"/>
  <cols>
    <col min="1" max="1" width="13.44140625" style="4" customWidth="1"/>
    <col min="2" max="17" width="10.109375" style="4" customWidth="1"/>
    <col min="18" max="18" width="12.33203125" style="4" customWidth="1"/>
    <col min="19" max="20" width="10.109375" style="4" customWidth="1"/>
    <col min="21" max="21" width="7.109375" style="31" customWidth="1"/>
    <col min="22" max="24" width="9.109375" style="31" customWidth="1"/>
    <col min="25" max="25" width="9.109375" style="31" bestFit="1" customWidth="1"/>
    <col min="26" max="27" width="9" style="31"/>
    <col min="28" max="28" width="6" style="31" customWidth="1"/>
    <col min="29" max="35" width="9" style="31"/>
    <col min="36" max="36" width="17.33203125" style="31" customWidth="1"/>
    <col min="37" max="16384" width="9" style="31"/>
  </cols>
  <sheetData>
    <row r="1" spans="1:39" s="1311" customFormat="1" ht="21.75" customHeight="1">
      <c r="A1" s="1313"/>
      <c r="B1" s="1313"/>
      <c r="C1" s="1313"/>
      <c r="D1" s="1313"/>
      <c r="E1" s="1313"/>
      <c r="F1" s="1313"/>
      <c r="G1" s="1313"/>
      <c r="H1" s="1313"/>
      <c r="I1" s="1313"/>
      <c r="J1" s="1313"/>
      <c r="K1" s="1313"/>
      <c r="L1" s="1313"/>
      <c r="M1" s="1313"/>
      <c r="N1" s="1310"/>
      <c r="O1" s="1310"/>
      <c r="P1" s="1310"/>
      <c r="Q1" s="1310"/>
      <c r="R1" s="1310"/>
      <c r="S1" s="1310"/>
      <c r="T1" s="1310"/>
    </row>
    <row r="2" spans="1:39" s="1311" customFormat="1" ht="21.75" customHeight="1">
      <c r="A2" s="1313"/>
      <c r="B2" s="1313"/>
      <c r="C2" s="1313"/>
      <c r="D2" s="1313"/>
      <c r="E2" s="1313"/>
      <c r="F2" s="1313"/>
      <c r="G2" s="1313"/>
      <c r="H2" s="1313"/>
      <c r="I2" s="1313"/>
      <c r="J2" s="1313"/>
      <c r="K2" s="1313"/>
      <c r="L2" s="1313"/>
      <c r="M2" s="1313"/>
      <c r="N2" s="1310"/>
      <c r="O2" s="1310"/>
      <c r="P2" s="1310"/>
      <c r="Q2" s="1310"/>
      <c r="R2" s="1310"/>
      <c r="S2" s="1310"/>
      <c r="T2" s="1310"/>
    </row>
    <row r="3" spans="1:39" s="1311" customFormat="1" ht="21.75" customHeight="1" thickBot="1">
      <c r="A3" s="1314" t="s">
        <v>66</v>
      </c>
      <c r="B3" s="1315"/>
      <c r="C3" s="1315"/>
      <c r="D3" s="1315"/>
      <c r="E3" s="1315"/>
      <c r="F3" s="1315"/>
      <c r="G3" s="1315"/>
      <c r="H3" s="1315"/>
      <c r="I3" s="1315"/>
      <c r="J3" s="1315"/>
      <c r="K3" s="1315"/>
      <c r="L3" s="1315"/>
      <c r="M3" s="1310"/>
      <c r="N3" s="1310"/>
      <c r="O3" s="1310"/>
      <c r="P3" s="1310"/>
      <c r="Q3" s="1310"/>
      <c r="R3" s="1310"/>
      <c r="S3" s="1319" t="s">
        <v>417</v>
      </c>
      <c r="T3" s="1319"/>
    </row>
    <row r="4" spans="1:39" ht="26.25" customHeight="1">
      <c r="A4" s="1084"/>
      <c r="B4" s="2659" t="s">
        <v>10</v>
      </c>
      <c r="C4" s="2660"/>
      <c r="D4" s="2660"/>
      <c r="E4" s="2660"/>
      <c r="F4" s="2660"/>
      <c r="G4" s="2660"/>
      <c r="H4" s="2660"/>
      <c r="I4" s="2661"/>
      <c r="J4" s="2662" t="s">
        <v>36</v>
      </c>
      <c r="K4" s="2663"/>
      <c r="L4" s="2663"/>
      <c r="M4" s="2663"/>
      <c r="N4" s="2663"/>
      <c r="O4" s="2663"/>
      <c r="P4" s="2663"/>
      <c r="Q4" s="2664"/>
      <c r="R4" s="2665" t="s">
        <v>37</v>
      </c>
      <c r="S4" s="2666"/>
      <c r="T4" s="312"/>
      <c r="U4" s="312"/>
      <c r="V4" s="312"/>
      <c r="W4" s="312"/>
      <c r="X4" s="312"/>
      <c r="Y4" s="312"/>
      <c r="Z4" s="312"/>
      <c r="AA4" s="312"/>
      <c r="AB4" s="312"/>
      <c r="AC4" s="312"/>
      <c r="AD4" s="312"/>
      <c r="AE4" s="312"/>
      <c r="AF4" s="312"/>
      <c r="AG4" s="312"/>
      <c r="AH4" s="312"/>
      <c r="AI4" s="312"/>
      <c r="AJ4" s="312"/>
      <c r="AK4" s="312"/>
      <c r="AL4" s="312"/>
      <c r="AM4" s="312"/>
    </row>
    <row r="5" spans="1:39" ht="16.8" thickBot="1">
      <c r="A5" s="1078"/>
      <c r="B5" s="1572" t="s">
        <v>12</v>
      </c>
      <c r="C5" s="77" t="s">
        <v>120</v>
      </c>
      <c r="D5" s="78" t="s">
        <v>418</v>
      </c>
      <c r="E5" s="77" t="s">
        <v>120</v>
      </c>
      <c r="F5" s="78" t="s">
        <v>412</v>
      </c>
      <c r="G5" s="77" t="s">
        <v>120</v>
      </c>
      <c r="H5" s="1573" t="s">
        <v>85</v>
      </c>
      <c r="I5" s="97" t="s">
        <v>120</v>
      </c>
      <c r="J5" s="109" t="s">
        <v>12</v>
      </c>
      <c r="K5" s="230" t="s">
        <v>120</v>
      </c>
      <c r="L5" s="349" t="s">
        <v>6</v>
      </c>
      <c r="M5" s="350" t="s">
        <v>120</v>
      </c>
      <c r="N5" s="1574" t="s">
        <v>8</v>
      </c>
      <c r="O5" s="1574" t="s">
        <v>120</v>
      </c>
      <c r="P5" s="351" t="s">
        <v>0</v>
      </c>
      <c r="Q5" s="352" t="s">
        <v>120</v>
      </c>
      <c r="R5" s="108" t="s">
        <v>0</v>
      </c>
      <c r="S5" s="79" t="s">
        <v>120</v>
      </c>
      <c r="T5" s="312"/>
      <c r="U5" s="312"/>
      <c r="V5" s="312"/>
      <c r="W5" s="312"/>
      <c r="X5" s="312"/>
      <c r="Y5" s="312"/>
      <c r="Z5" s="312"/>
      <c r="AA5" s="312"/>
      <c r="AB5" s="312"/>
      <c r="AC5" s="312"/>
      <c r="AD5" s="312"/>
      <c r="AE5" s="312"/>
      <c r="AF5" s="312"/>
      <c r="AG5" s="312"/>
      <c r="AH5" s="312"/>
      <c r="AI5" s="312"/>
      <c r="AJ5" s="312"/>
      <c r="AK5" s="312"/>
      <c r="AL5" s="312"/>
      <c r="AM5" s="312"/>
    </row>
    <row r="6" spans="1:39" s="81" customFormat="1" ht="15" hidden="1" customHeight="1" thickBot="1">
      <c r="A6" s="1691" t="s">
        <v>434</v>
      </c>
      <c r="B6" s="1703"/>
      <c r="C6" s="1704"/>
      <c r="D6" s="1705"/>
      <c r="E6" s="1704"/>
      <c r="F6" s="1705"/>
      <c r="G6" s="1704"/>
      <c r="H6" s="1705"/>
      <c r="I6" s="1706"/>
      <c r="J6" s="1707"/>
      <c r="K6" s="1704"/>
      <c r="L6" s="1705"/>
      <c r="M6" s="1704"/>
      <c r="N6" s="1705"/>
      <c r="O6" s="1704"/>
      <c r="P6" s="1705"/>
      <c r="Q6" s="1708"/>
      <c r="R6" s="1709">
        <f>SUM(R12:R23)</f>
        <v>1180369</v>
      </c>
      <c r="S6" s="1710">
        <v>-74.778941358643934</v>
      </c>
      <c r="T6" s="312"/>
      <c r="U6" s="312"/>
      <c r="V6" s="312"/>
      <c r="W6" s="312"/>
      <c r="X6" s="312"/>
      <c r="Y6" s="312"/>
      <c r="Z6" s="312"/>
      <c r="AA6" s="312"/>
      <c r="AB6" s="312"/>
      <c r="AC6" s="312"/>
      <c r="AD6" s="312"/>
      <c r="AE6" s="312"/>
      <c r="AF6" s="312"/>
      <c r="AG6" s="312"/>
      <c r="AH6" s="312"/>
      <c r="AI6" s="312"/>
      <c r="AJ6" s="312"/>
      <c r="AK6" s="312"/>
      <c r="AL6" s="312"/>
      <c r="AM6" s="312"/>
    </row>
    <row r="7" spans="1:39" s="81" customFormat="1" ht="15" hidden="1" customHeight="1">
      <c r="A7" s="1691" t="s">
        <v>435</v>
      </c>
      <c r="B7" s="1703"/>
      <c r="C7" s="1704"/>
      <c r="D7" s="1705"/>
      <c r="E7" s="1704"/>
      <c r="F7" s="1705"/>
      <c r="G7" s="1704"/>
      <c r="H7" s="1705"/>
      <c r="I7" s="1706"/>
      <c r="J7" s="1707"/>
      <c r="K7" s="1704"/>
      <c r="L7" s="1705"/>
      <c r="M7" s="1704"/>
      <c r="N7" s="1705"/>
      <c r="O7" s="1704"/>
      <c r="P7" s="1705"/>
      <c r="Q7" s="1708"/>
      <c r="R7" s="1709">
        <f>SUM(R24:R35)</f>
        <v>1639941</v>
      </c>
      <c r="S7" s="1710">
        <v>38.9</v>
      </c>
      <c r="T7" s="312"/>
      <c r="U7" s="312"/>
      <c r="V7" s="312"/>
      <c r="W7" s="312"/>
      <c r="X7" s="312"/>
      <c r="Y7" s="312"/>
      <c r="Z7" s="312"/>
      <c r="AA7" s="312"/>
      <c r="AB7" s="312"/>
      <c r="AC7" s="312"/>
      <c r="AD7" s="312"/>
      <c r="AE7" s="312"/>
      <c r="AF7" s="312"/>
      <c r="AG7" s="312"/>
      <c r="AH7" s="312"/>
      <c r="AI7" s="312"/>
      <c r="AJ7" s="312"/>
      <c r="AK7" s="312"/>
      <c r="AL7" s="312"/>
      <c r="AM7" s="312"/>
    </row>
    <row r="8" spans="1:39" s="81" customFormat="1" ht="15" hidden="1" customHeight="1" thickBot="1">
      <c r="A8" s="1906" t="s">
        <v>454</v>
      </c>
      <c r="B8" s="1912"/>
      <c r="C8" s="1913"/>
      <c r="D8" s="1914"/>
      <c r="E8" s="1913"/>
      <c r="F8" s="1914"/>
      <c r="G8" s="1913"/>
      <c r="H8" s="1914"/>
      <c r="I8" s="1915"/>
      <c r="J8" s="1916"/>
      <c r="K8" s="1913"/>
      <c r="L8" s="1914"/>
      <c r="M8" s="1913"/>
      <c r="N8" s="1914"/>
      <c r="O8" s="1913"/>
      <c r="P8" s="1914"/>
      <c r="Q8" s="1917"/>
      <c r="R8" s="2003">
        <f>SUM(R36:R47)</f>
        <v>2871664</v>
      </c>
      <c r="S8" s="2004">
        <f>(R8/R7-1)*100</f>
        <v>75.107763023181946</v>
      </c>
      <c r="T8" s="1864"/>
      <c r="U8" s="312"/>
      <c r="V8" s="312"/>
      <c r="W8" s="312"/>
      <c r="X8" s="312"/>
      <c r="Y8" s="312"/>
      <c r="Z8" s="312"/>
      <c r="AA8" s="312"/>
      <c r="AB8" s="312"/>
      <c r="AC8" s="312"/>
      <c r="AD8" s="312"/>
      <c r="AE8" s="312"/>
      <c r="AF8" s="312"/>
      <c r="AG8" s="312"/>
      <c r="AH8" s="312"/>
      <c r="AI8" s="312"/>
      <c r="AJ8" s="312"/>
      <c r="AK8" s="312"/>
      <c r="AL8" s="312"/>
      <c r="AM8" s="312"/>
    </row>
    <row r="9" spans="1:39" s="81" customFormat="1" ht="12" hidden="1" customHeight="1" thickTop="1">
      <c r="A9" s="1007" t="s">
        <v>323</v>
      </c>
      <c r="B9" s="2132">
        <v>2604</v>
      </c>
      <c r="C9" s="2038">
        <v>-8.6636267976148762</v>
      </c>
      <c r="D9" s="2037">
        <v>4814</v>
      </c>
      <c r="E9" s="2038">
        <v>-5.198897203623476</v>
      </c>
      <c r="F9" s="2037">
        <v>8630</v>
      </c>
      <c r="G9" s="2038">
        <v>-0.34642032332563577</v>
      </c>
      <c r="H9" s="2037">
        <v>16048</v>
      </c>
      <c r="I9" s="2039">
        <v>-3.2611971788534588</v>
      </c>
      <c r="J9" s="2040">
        <v>327</v>
      </c>
      <c r="K9" s="2038">
        <v>-12.096774193548388</v>
      </c>
      <c r="L9" s="2037">
        <v>2191</v>
      </c>
      <c r="M9" s="2038">
        <v>4.9329501915708729</v>
      </c>
      <c r="N9" s="2037">
        <v>1130</v>
      </c>
      <c r="O9" s="2038">
        <v>-2.3336214347450257</v>
      </c>
      <c r="P9" s="2037">
        <v>3648</v>
      </c>
      <c r="Q9" s="2084">
        <v>0.85706386508155319</v>
      </c>
      <c r="R9" s="264">
        <v>394239</v>
      </c>
      <c r="S9" s="2136">
        <v>2.0427232513776428</v>
      </c>
      <c r="T9" s="312"/>
      <c r="U9" s="312"/>
      <c r="V9" s="312"/>
      <c r="W9" s="312"/>
      <c r="X9" s="312"/>
      <c r="Y9" s="312"/>
      <c r="Z9" s="312"/>
      <c r="AA9" s="312"/>
      <c r="AB9" s="312"/>
      <c r="AC9" s="312"/>
      <c r="AD9" s="312"/>
      <c r="AE9" s="312"/>
      <c r="AF9" s="312"/>
      <c r="AG9" s="312"/>
      <c r="AH9" s="312"/>
      <c r="AI9" s="312"/>
      <c r="AJ9" s="312"/>
      <c r="AK9" s="312"/>
      <c r="AL9" s="312"/>
      <c r="AM9" s="312"/>
    </row>
    <row r="10" spans="1:39" s="81" customFormat="1" ht="12" hidden="1" customHeight="1">
      <c r="A10" s="1007">
        <v>2</v>
      </c>
      <c r="B10" s="1516">
        <v>2376</v>
      </c>
      <c r="C10" s="1517">
        <v>-10.844277673545966</v>
      </c>
      <c r="D10" s="1518">
        <v>4557</v>
      </c>
      <c r="E10" s="1517">
        <v>-6.3309352517985644</v>
      </c>
      <c r="F10" s="1518">
        <v>8091</v>
      </c>
      <c r="G10" s="1517">
        <v>2.7559055118110187</v>
      </c>
      <c r="H10" s="1518">
        <v>15024</v>
      </c>
      <c r="I10" s="1519">
        <v>-2.4668917164372917</v>
      </c>
      <c r="J10" s="1520">
        <v>426</v>
      </c>
      <c r="K10" s="1517">
        <v>20.338983050847446</v>
      </c>
      <c r="L10" s="1518">
        <v>2268</v>
      </c>
      <c r="M10" s="1517">
        <v>-3.3248081841432242</v>
      </c>
      <c r="N10" s="1518">
        <v>1149</v>
      </c>
      <c r="O10" s="1517">
        <v>-20.319001386962555</v>
      </c>
      <c r="P10" s="1518">
        <v>3843</v>
      </c>
      <c r="Q10" s="1521">
        <v>-7.2187349106711762</v>
      </c>
      <c r="R10" s="1577">
        <v>337839</v>
      </c>
      <c r="S10" s="1578">
        <v>-5.8466966540140159</v>
      </c>
      <c r="T10" s="312"/>
      <c r="U10" s="312"/>
      <c r="V10" s="312"/>
      <c r="W10" s="312"/>
      <c r="X10" s="312"/>
      <c r="Y10" s="312"/>
      <c r="Z10" s="312"/>
      <c r="AA10" s="312"/>
      <c r="AB10" s="312"/>
      <c r="AC10" s="312"/>
      <c r="AD10" s="312"/>
      <c r="AE10" s="312"/>
      <c r="AF10" s="312"/>
      <c r="AG10" s="312"/>
      <c r="AH10" s="312"/>
      <c r="AI10" s="312"/>
      <c r="AJ10" s="312"/>
      <c r="AK10" s="312"/>
      <c r="AL10" s="312"/>
      <c r="AM10" s="312"/>
    </row>
    <row r="11" spans="1:39" s="81" customFormat="1" ht="12" hidden="1" customHeight="1">
      <c r="A11" s="1007">
        <v>3</v>
      </c>
      <c r="B11" s="1516">
        <v>2403</v>
      </c>
      <c r="C11" s="1517">
        <v>-38.242097147262911</v>
      </c>
      <c r="D11" s="1518">
        <v>3486</v>
      </c>
      <c r="E11" s="1517">
        <v>-49.279790484504581</v>
      </c>
      <c r="F11" s="1518">
        <v>5614</v>
      </c>
      <c r="G11" s="1517">
        <v>-48.861359081799961</v>
      </c>
      <c r="H11" s="1518">
        <v>11503</v>
      </c>
      <c r="I11" s="1519">
        <v>-47.093183699751627</v>
      </c>
      <c r="J11" s="1520">
        <v>443</v>
      </c>
      <c r="K11" s="1517">
        <v>-7.5156576200417486</v>
      </c>
      <c r="L11" s="1518">
        <v>2195</v>
      </c>
      <c r="M11" s="1517">
        <v>-23.890429958391124</v>
      </c>
      <c r="N11" s="1518">
        <v>978</v>
      </c>
      <c r="O11" s="1517">
        <v>-42.130177514792898</v>
      </c>
      <c r="P11" s="1518">
        <v>3616</v>
      </c>
      <c r="Q11" s="1521">
        <v>-28.438551355630317</v>
      </c>
      <c r="R11" s="1577">
        <v>213776</v>
      </c>
      <c r="S11" s="1578">
        <v>-58.033600446016663</v>
      </c>
      <c r="T11" s="312"/>
      <c r="U11" s="312"/>
      <c r="V11" s="312"/>
      <c r="W11" s="312"/>
      <c r="X11" s="312"/>
      <c r="Y11" s="312"/>
      <c r="Z11" s="312"/>
      <c r="AA11" s="312"/>
      <c r="AB11" s="312"/>
      <c r="AC11" s="312"/>
      <c r="AD11" s="312"/>
      <c r="AE11" s="312"/>
      <c r="AF11" s="312"/>
      <c r="AG11" s="312"/>
      <c r="AH11" s="312"/>
      <c r="AI11" s="312"/>
      <c r="AJ11" s="312"/>
      <c r="AK11" s="312"/>
      <c r="AL11" s="312"/>
      <c r="AM11" s="312"/>
    </row>
    <row r="12" spans="1:39" s="81" customFormat="1" ht="12" hidden="1" customHeight="1">
      <c r="A12" s="1434" t="s">
        <v>398</v>
      </c>
      <c r="B12" s="1512">
        <v>633</v>
      </c>
      <c r="C12" s="1513">
        <v>-75.205640423031724</v>
      </c>
      <c r="D12" s="1522">
        <v>842</v>
      </c>
      <c r="E12" s="1513">
        <v>-83.267090620031794</v>
      </c>
      <c r="F12" s="1522">
        <v>1401</v>
      </c>
      <c r="G12" s="1513">
        <v>-83.207479323984174</v>
      </c>
      <c r="H12" s="1522">
        <v>2876</v>
      </c>
      <c r="I12" s="1523">
        <v>-81.943746860873929</v>
      </c>
      <c r="J12" s="1524">
        <v>34</v>
      </c>
      <c r="K12" s="1513">
        <v>-89.910979228486639</v>
      </c>
      <c r="L12" s="1522">
        <v>238</v>
      </c>
      <c r="M12" s="1513">
        <v>-88.862891904539083</v>
      </c>
      <c r="N12" s="1522">
        <v>111</v>
      </c>
      <c r="O12" s="1513">
        <v>-90.7035175879397</v>
      </c>
      <c r="P12" s="1522">
        <v>383</v>
      </c>
      <c r="Q12" s="1515">
        <v>-89.558342420937848</v>
      </c>
      <c r="R12" s="1575">
        <v>39032</v>
      </c>
      <c r="S12" s="1576">
        <v>-90.424156483296485</v>
      </c>
      <c r="T12" s="312"/>
      <c r="U12" s="312"/>
      <c r="V12" s="312"/>
      <c r="W12" s="312"/>
      <c r="X12" s="312"/>
      <c r="Y12" s="312"/>
      <c r="Z12" s="312"/>
      <c r="AA12" s="312"/>
      <c r="AB12" s="312"/>
      <c r="AC12" s="312"/>
      <c r="AD12" s="312"/>
      <c r="AE12" s="312"/>
      <c r="AF12" s="312"/>
      <c r="AG12" s="312"/>
      <c r="AH12" s="312"/>
      <c r="AI12" s="312"/>
      <c r="AJ12" s="312"/>
      <c r="AK12" s="312"/>
      <c r="AL12" s="312"/>
      <c r="AM12" s="312"/>
    </row>
    <row r="13" spans="1:39" s="81" customFormat="1" ht="12" hidden="1" customHeight="1">
      <c r="A13" s="1007">
        <v>5</v>
      </c>
      <c r="B13" s="1516">
        <v>0</v>
      </c>
      <c r="C13" s="1517">
        <v>-100</v>
      </c>
      <c r="D13" s="1518">
        <v>0</v>
      </c>
      <c r="E13" s="1517">
        <v>-100</v>
      </c>
      <c r="F13" s="1518">
        <v>0</v>
      </c>
      <c r="G13" s="1517">
        <v>-100</v>
      </c>
      <c r="H13" s="1518">
        <v>0</v>
      </c>
      <c r="I13" s="1519">
        <v>-100</v>
      </c>
      <c r="J13" s="1520">
        <v>0</v>
      </c>
      <c r="K13" s="1517">
        <v>-100</v>
      </c>
      <c r="L13" s="1518">
        <v>0</v>
      </c>
      <c r="M13" s="1517">
        <v>-100</v>
      </c>
      <c r="N13" s="1518">
        <v>0</v>
      </c>
      <c r="O13" s="1517">
        <v>-100</v>
      </c>
      <c r="P13" s="1518">
        <v>0</v>
      </c>
      <c r="Q13" s="1521">
        <v>-100</v>
      </c>
      <c r="R13" s="1577">
        <v>1957</v>
      </c>
      <c r="S13" s="1578">
        <v>-99.549747495082201</v>
      </c>
      <c r="T13" s="312"/>
      <c r="U13" s="312"/>
      <c r="V13" s="312"/>
      <c r="W13" s="312"/>
      <c r="X13" s="312"/>
      <c r="Y13" s="312"/>
      <c r="Z13" s="312"/>
      <c r="AA13" s="312"/>
      <c r="AB13" s="312"/>
      <c r="AC13" s="312"/>
      <c r="AD13" s="312"/>
      <c r="AE13" s="312"/>
      <c r="AF13" s="312"/>
      <c r="AG13" s="312"/>
      <c r="AH13" s="312"/>
      <c r="AI13" s="312"/>
      <c r="AJ13" s="312"/>
      <c r="AK13" s="312"/>
      <c r="AL13" s="312"/>
      <c r="AM13" s="312"/>
    </row>
    <row r="14" spans="1:39" s="81" customFormat="1" ht="12" hidden="1" customHeight="1">
      <c r="A14" s="1007">
        <v>6</v>
      </c>
      <c r="B14" s="1516">
        <v>1123</v>
      </c>
      <c r="C14" s="1517">
        <v>-52.475666525603046</v>
      </c>
      <c r="D14" s="1518">
        <v>88</v>
      </c>
      <c r="E14" s="1517">
        <v>-97.883597883597886</v>
      </c>
      <c r="F14" s="1518">
        <v>1036</v>
      </c>
      <c r="G14" s="1517">
        <v>-86.867790594498672</v>
      </c>
      <c r="H14" s="1518">
        <v>2247</v>
      </c>
      <c r="I14" s="1519">
        <v>-84.406662040249827</v>
      </c>
      <c r="J14" s="1520">
        <v>59</v>
      </c>
      <c r="K14" s="1517">
        <v>-82.175226586102724</v>
      </c>
      <c r="L14" s="1518">
        <v>278</v>
      </c>
      <c r="M14" s="1517">
        <v>-84.390791690061761</v>
      </c>
      <c r="N14" s="1518">
        <v>0</v>
      </c>
      <c r="O14" s="1517">
        <v>-100</v>
      </c>
      <c r="P14" s="1518">
        <v>337</v>
      </c>
      <c r="Q14" s="1521">
        <v>-89.219449776071656</v>
      </c>
      <c r="R14" s="1577">
        <v>71192</v>
      </c>
      <c r="S14" s="1578">
        <v>-79.099350891460006</v>
      </c>
      <c r="T14" s="312"/>
      <c r="U14" s="312"/>
      <c r="V14" s="312"/>
      <c r="W14" s="312"/>
      <c r="X14" s="312"/>
      <c r="Y14" s="312"/>
      <c r="Z14" s="312"/>
      <c r="AA14" s="312"/>
      <c r="AB14" s="312"/>
      <c r="AC14" s="312"/>
      <c r="AD14" s="312"/>
      <c r="AE14" s="312"/>
      <c r="AF14" s="312"/>
      <c r="AG14" s="312"/>
      <c r="AH14" s="312"/>
      <c r="AI14" s="312"/>
      <c r="AJ14" s="312"/>
      <c r="AK14" s="312"/>
      <c r="AL14" s="312"/>
      <c r="AM14" s="312"/>
    </row>
    <row r="15" spans="1:39" s="81" customFormat="1" ht="12" hidden="1" customHeight="1">
      <c r="A15" s="1434" t="s">
        <v>448</v>
      </c>
      <c r="B15" s="1512">
        <v>1157</v>
      </c>
      <c r="C15" s="1513">
        <v>-51.098901098901095</v>
      </c>
      <c r="D15" s="1522">
        <v>1616</v>
      </c>
      <c r="E15" s="1513">
        <v>-63.306085376930064</v>
      </c>
      <c r="F15" s="1522">
        <v>3727</v>
      </c>
      <c r="G15" s="1513">
        <v>-55.236608215229396</v>
      </c>
      <c r="H15" s="1522">
        <v>6500</v>
      </c>
      <c r="I15" s="1523">
        <v>-56.942236354001061</v>
      </c>
      <c r="J15" s="1524">
        <v>158</v>
      </c>
      <c r="K15" s="1513">
        <v>-50.778816199376941</v>
      </c>
      <c r="L15" s="1522">
        <v>724</v>
      </c>
      <c r="M15" s="1513">
        <v>-66.94063926940639</v>
      </c>
      <c r="N15" s="1522">
        <v>218</v>
      </c>
      <c r="O15" s="1513">
        <v>-80.36036036036036</v>
      </c>
      <c r="P15" s="1522">
        <v>1100</v>
      </c>
      <c r="Q15" s="1515">
        <v>-69.621651477492406</v>
      </c>
      <c r="R15" s="1575">
        <v>119630</v>
      </c>
      <c r="S15" s="1576">
        <v>-68.565242296999742</v>
      </c>
      <c r="T15" s="312"/>
      <c r="U15" s="312"/>
      <c r="V15" s="312"/>
      <c r="W15" s="312"/>
      <c r="X15" s="312"/>
      <c r="Y15" s="312"/>
      <c r="Z15" s="312"/>
      <c r="AA15" s="312"/>
      <c r="AB15" s="312"/>
      <c r="AC15" s="312"/>
      <c r="AD15" s="312"/>
      <c r="AE15" s="312"/>
      <c r="AF15" s="312"/>
      <c r="AG15" s="312"/>
      <c r="AH15" s="312"/>
      <c r="AI15" s="312"/>
      <c r="AJ15" s="312"/>
      <c r="AK15" s="312"/>
      <c r="AL15" s="312"/>
      <c r="AM15" s="312"/>
    </row>
    <row r="16" spans="1:39" s="81" customFormat="1" ht="12" hidden="1" customHeight="1">
      <c r="A16" s="1007">
        <v>8</v>
      </c>
      <c r="B16" s="1516">
        <v>1228</v>
      </c>
      <c r="C16" s="1517">
        <v>-65.69832402234637</v>
      </c>
      <c r="D16" s="1518">
        <v>1686</v>
      </c>
      <c r="E16" s="1517">
        <v>-75.118063754427382</v>
      </c>
      <c r="F16" s="1518">
        <v>3179</v>
      </c>
      <c r="G16" s="1517">
        <v>-73.157139238368657</v>
      </c>
      <c r="H16" s="1518">
        <v>6093</v>
      </c>
      <c r="I16" s="1519">
        <v>-72.552817694490741</v>
      </c>
      <c r="J16" s="1520">
        <v>193</v>
      </c>
      <c r="K16" s="1517">
        <v>-57.30088495575221</v>
      </c>
      <c r="L16" s="1518">
        <v>691</v>
      </c>
      <c r="M16" s="1517">
        <v>-75.53116147308782</v>
      </c>
      <c r="N16" s="1518">
        <v>378</v>
      </c>
      <c r="O16" s="1517">
        <v>-75.923566878980893</v>
      </c>
      <c r="P16" s="1518">
        <v>1262</v>
      </c>
      <c r="Q16" s="1521">
        <v>-73.957903425505563</v>
      </c>
      <c r="R16" s="1577">
        <v>108342</v>
      </c>
      <c r="S16" s="1578">
        <v>-79.748326099390994</v>
      </c>
      <c r="T16" s="312"/>
      <c r="U16" s="312"/>
      <c r="V16" s="312"/>
      <c r="W16" s="312"/>
      <c r="X16" s="312"/>
      <c r="Y16" s="312"/>
      <c r="Z16" s="312"/>
      <c r="AA16" s="312"/>
      <c r="AB16" s="312"/>
      <c r="AC16" s="312"/>
      <c r="AD16" s="312"/>
      <c r="AE16" s="312"/>
      <c r="AF16" s="312"/>
      <c r="AG16" s="312"/>
      <c r="AH16" s="312"/>
      <c r="AI16" s="312"/>
      <c r="AJ16" s="312"/>
      <c r="AK16" s="312"/>
      <c r="AL16" s="312"/>
      <c r="AM16" s="312"/>
    </row>
    <row r="17" spans="1:39" s="81" customFormat="1" ht="12" hidden="1" customHeight="1">
      <c r="A17" s="1007">
        <v>9</v>
      </c>
      <c r="B17" s="1516"/>
      <c r="C17" s="1517"/>
      <c r="D17" s="1518"/>
      <c r="E17" s="1517"/>
      <c r="F17" s="1518"/>
      <c r="G17" s="1517"/>
      <c r="H17" s="1518"/>
      <c r="I17" s="1519"/>
      <c r="J17" s="1520"/>
      <c r="K17" s="1517"/>
      <c r="L17" s="1518"/>
      <c r="M17" s="1517"/>
      <c r="N17" s="1518"/>
      <c r="O17" s="1517"/>
      <c r="P17" s="1518"/>
      <c r="Q17" s="1521"/>
      <c r="R17" s="1577">
        <v>120412</v>
      </c>
      <c r="S17" s="1578">
        <v>-71.159838568674189</v>
      </c>
      <c r="T17" s="312"/>
      <c r="U17" s="312"/>
      <c r="V17" s="312"/>
      <c r="W17" s="312"/>
      <c r="X17" s="312"/>
      <c r="Y17" s="312"/>
      <c r="Z17" s="312"/>
      <c r="AA17" s="312"/>
      <c r="AB17" s="312"/>
      <c r="AC17" s="312"/>
      <c r="AD17" s="312"/>
      <c r="AE17" s="312"/>
      <c r="AF17" s="312"/>
      <c r="AG17" s="312"/>
      <c r="AH17" s="312"/>
      <c r="AI17" s="312"/>
      <c r="AJ17" s="312"/>
      <c r="AK17" s="312"/>
      <c r="AL17" s="312"/>
      <c r="AM17" s="312"/>
    </row>
    <row r="18" spans="1:39" s="81" customFormat="1" ht="12" hidden="1" customHeight="1">
      <c r="A18" s="1434" t="s">
        <v>451</v>
      </c>
      <c r="B18" s="1512"/>
      <c r="C18" s="1513"/>
      <c r="D18" s="1522"/>
      <c r="E18" s="1513"/>
      <c r="F18" s="1522"/>
      <c r="G18" s="1513"/>
      <c r="H18" s="1522"/>
      <c r="I18" s="1523"/>
      <c r="J18" s="1524"/>
      <c r="K18" s="1513"/>
      <c r="L18" s="1522"/>
      <c r="M18" s="1513"/>
      <c r="N18" s="1522"/>
      <c r="O18" s="1513"/>
      <c r="P18" s="1522"/>
      <c r="Q18" s="1515"/>
      <c r="R18" s="1575">
        <v>135222</v>
      </c>
      <c r="S18" s="1576">
        <v>-64.448756171817081</v>
      </c>
      <c r="T18" s="312"/>
      <c r="U18" s="312"/>
      <c r="V18" s="312"/>
      <c r="W18" s="312"/>
      <c r="X18" s="312"/>
      <c r="Y18" s="312"/>
      <c r="Z18" s="312"/>
      <c r="AA18" s="312"/>
      <c r="AB18" s="312"/>
      <c r="AC18" s="312"/>
      <c r="AD18" s="312"/>
      <c r="AE18" s="312"/>
      <c r="AF18" s="312"/>
      <c r="AG18" s="312"/>
      <c r="AH18" s="312"/>
      <c r="AI18" s="312"/>
      <c r="AJ18" s="312"/>
      <c r="AK18" s="312"/>
      <c r="AL18" s="312"/>
      <c r="AM18" s="312"/>
    </row>
    <row r="19" spans="1:39" s="81" customFormat="1" ht="12" hidden="1" customHeight="1">
      <c r="A19" s="1007">
        <v>11</v>
      </c>
      <c r="B19" s="1516"/>
      <c r="C19" s="1517"/>
      <c r="D19" s="1518"/>
      <c r="E19" s="1517"/>
      <c r="F19" s="1518"/>
      <c r="G19" s="1517"/>
      <c r="H19" s="1518"/>
      <c r="I19" s="1519"/>
      <c r="J19" s="1520"/>
      <c r="K19" s="1517"/>
      <c r="L19" s="1518"/>
      <c r="M19" s="1517"/>
      <c r="N19" s="1518"/>
      <c r="O19" s="1517"/>
      <c r="P19" s="1518"/>
      <c r="Q19" s="1521"/>
      <c r="R19" s="1577">
        <v>143457</v>
      </c>
      <c r="S19" s="1578">
        <v>-65.414964018370526</v>
      </c>
      <c r="T19" s="312"/>
      <c r="U19" s="312"/>
      <c r="V19" s="312"/>
      <c r="W19" s="312"/>
      <c r="X19" s="312"/>
      <c r="Y19" s="312"/>
      <c r="Z19" s="312"/>
      <c r="AA19" s="312"/>
      <c r="AB19" s="312"/>
      <c r="AC19" s="312"/>
      <c r="AD19" s="312"/>
      <c r="AE19" s="312"/>
      <c r="AF19" s="312"/>
      <c r="AG19" s="312"/>
      <c r="AH19" s="312"/>
      <c r="AI19" s="312"/>
      <c r="AJ19" s="312"/>
      <c r="AK19" s="312"/>
      <c r="AL19" s="312"/>
      <c r="AM19" s="312"/>
    </row>
    <row r="20" spans="1:39" s="81" customFormat="1" ht="12" hidden="1" customHeight="1">
      <c r="A20" s="1007">
        <v>12</v>
      </c>
      <c r="B20" s="1516"/>
      <c r="C20" s="1517"/>
      <c r="D20" s="1518"/>
      <c r="E20" s="1517"/>
      <c r="F20" s="1518"/>
      <c r="G20" s="1517"/>
      <c r="H20" s="1518"/>
      <c r="I20" s="1519"/>
      <c r="J20" s="1520"/>
      <c r="K20" s="1517"/>
      <c r="L20" s="1518"/>
      <c r="M20" s="1517"/>
      <c r="N20" s="1518"/>
      <c r="O20" s="1517"/>
      <c r="P20" s="1518"/>
      <c r="Q20" s="1521"/>
      <c r="R20" s="1579">
        <v>113247</v>
      </c>
      <c r="S20" s="1580">
        <v>-73.237276439671788</v>
      </c>
      <c r="T20" s="312"/>
      <c r="U20" s="312"/>
      <c r="V20" s="312"/>
      <c r="W20" s="312"/>
      <c r="X20" s="312"/>
      <c r="Y20" s="312"/>
      <c r="Z20" s="312"/>
      <c r="AA20" s="312"/>
      <c r="AB20" s="312"/>
      <c r="AC20" s="312"/>
      <c r="AD20" s="312"/>
      <c r="AE20" s="312"/>
      <c r="AF20" s="312"/>
      <c r="AG20" s="312"/>
      <c r="AH20" s="312"/>
      <c r="AI20" s="312"/>
      <c r="AJ20" s="312"/>
      <c r="AK20" s="312"/>
      <c r="AL20" s="312"/>
      <c r="AM20" s="312"/>
    </row>
    <row r="21" spans="1:39" s="81" customFormat="1" ht="12" hidden="1" customHeight="1">
      <c r="A21" s="1434" t="s">
        <v>399</v>
      </c>
      <c r="B21" s="1512"/>
      <c r="C21" s="1513"/>
      <c r="D21" s="1522"/>
      <c r="E21" s="1513"/>
      <c r="F21" s="1522"/>
      <c r="G21" s="1513"/>
      <c r="H21" s="1522"/>
      <c r="I21" s="1523"/>
      <c r="J21" s="1524"/>
      <c r="K21" s="1513"/>
      <c r="L21" s="1522"/>
      <c r="M21" s="1513"/>
      <c r="N21" s="1522"/>
      <c r="O21" s="1513"/>
      <c r="P21" s="1522"/>
      <c r="Q21" s="1515"/>
      <c r="R21" s="1575">
        <v>88043</v>
      </c>
      <c r="S21" s="1576">
        <v>-77.667607720190034</v>
      </c>
      <c r="T21" s="312"/>
      <c r="U21" s="312"/>
      <c r="V21" s="312"/>
      <c r="W21" s="312"/>
      <c r="X21" s="312"/>
      <c r="Y21" s="312"/>
      <c r="Z21" s="312"/>
      <c r="AA21" s="312"/>
      <c r="AB21" s="312"/>
      <c r="AC21" s="312"/>
      <c r="AD21" s="312"/>
      <c r="AE21" s="312"/>
      <c r="AF21" s="312"/>
      <c r="AG21" s="312"/>
      <c r="AH21" s="312"/>
      <c r="AI21" s="312"/>
      <c r="AJ21" s="312"/>
      <c r="AK21" s="312"/>
      <c r="AL21" s="312"/>
      <c r="AM21" s="312"/>
    </row>
    <row r="22" spans="1:39" s="81" customFormat="1" ht="12" hidden="1" customHeight="1">
      <c r="A22" s="1007">
        <v>2</v>
      </c>
      <c r="B22" s="1516"/>
      <c r="C22" s="1517"/>
      <c r="D22" s="1518"/>
      <c r="E22" s="1517"/>
      <c r="F22" s="1518"/>
      <c r="G22" s="1517"/>
      <c r="H22" s="1518"/>
      <c r="I22" s="1519"/>
      <c r="J22" s="1520"/>
      <c r="K22" s="1517"/>
      <c r="L22" s="1518"/>
      <c r="M22" s="1517"/>
      <c r="N22" s="1518"/>
      <c r="O22" s="1517"/>
      <c r="P22" s="1518"/>
      <c r="Q22" s="1521"/>
      <c r="R22" s="1577">
        <v>81367</v>
      </c>
      <c r="S22" s="1578">
        <v>-75.915450850849069</v>
      </c>
      <c r="T22" s="312"/>
      <c r="U22" s="312"/>
      <c r="V22" s="312"/>
      <c r="W22" s="312"/>
      <c r="X22" s="312"/>
      <c r="Y22" s="312"/>
      <c r="Z22" s="312"/>
      <c r="AA22" s="312"/>
      <c r="AB22" s="312"/>
      <c r="AC22" s="312"/>
      <c r="AD22" s="312"/>
      <c r="AE22" s="312"/>
      <c r="AF22" s="312"/>
      <c r="AG22" s="312"/>
      <c r="AH22" s="312"/>
      <c r="AI22" s="312"/>
      <c r="AJ22" s="312"/>
      <c r="AK22" s="312"/>
      <c r="AL22" s="312"/>
      <c r="AM22" s="312"/>
    </row>
    <row r="23" spans="1:39" s="81" customFormat="1" ht="12" hidden="1" customHeight="1">
      <c r="A23" s="1007">
        <v>3</v>
      </c>
      <c r="B23" s="1516"/>
      <c r="C23" s="1517"/>
      <c r="D23" s="1518"/>
      <c r="E23" s="1517"/>
      <c r="F23" s="1518"/>
      <c r="G23" s="1517"/>
      <c r="H23" s="1518"/>
      <c r="I23" s="1519"/>
      <c r="J23" s="1520"/>
      <c r="K23" s="1517"/>
      <c r="L23" s="1518"/>
      <c r="M23" s="1517"/>
      <c r="N23" s="1518"/>
      <c r="O23" s="1517"/>
      <c r="P23" s="1518"/>
      <c r="Q23" s="1521"/>
      <c r="R23" s="1577">
        <v>158468</v>
      </c>
      <c r="S23" s="1578">
        <v>-25.871940722999774</v>
      </c>
      <c r="T23" s="312"/>
      <c r="U23" s="312"/>
      <c r="V23" s="312"/>
      <c r="W23" s="312"/>
      <c r="X23" s="312"/>
      <c r="Y23" s="312"/>
      <c r="Z23" s="312"/>
      <c r="AA23" s="312"/>
      <c r="AB23" s="312"/>
      <c r="AC23" s="312"/>
      <c r="AD23" s="312"/>
      <c r="AE23" s="312"/>
      <c r="AF23" s="312"/>
      <c r="AG23" s="312"/>
      <c r="AH23" s="312"/>
      <c r="AI23" s="312"/>
      <c r="AJ23" s="312"/>
      <c r="AK23" s="312"/>
      <c r="AL23" s="312"/>
      <c r="AM23" s="312"/>
    </row>
    <row r="24" spans="1:39" s="81" customFormat="1" ht="12" hidden="1" customHeight="1">
      <c r="A24" s="1434">
        <v>4</v>
      </c>
      <c r="B24" s="1512"/>
      <c r="C24" s="1513"/>
      <c r="D24" s="1522"/>
      <c r="E24" s="1513"/>
      <c r="F24" s="1522"/>
      <c r="G24" s="1513"/>
      <c r="H24" s="1522"/>
      <c r="I24" s="1523"/>
      <c r="J24" s="1524"/>
      <c r="K24" s="1513"/>
      <c r="L24" s="1522"/>
      <c r="M24" s="1513"/>
      <c r="N24" s="1522"/>
      <c r="O24" s="1513"/>
      <c r="P24" s="1522"/>
      <c r="Q24" s="1515"/>
      <c r="R24" s="1575">
        <v>94749</v>
      </c>
      <c r="S24" s="1576">
        <f t="shared" ref="S24:S53" si="0">(R24/R12-1)*100</f>
        <v>142.74697683951629</v>
      </c>
      <c r="T24" s="312"/>
      <c r="U24" s="312"/>
      <c r="V24" s="312"/>
      <c r="W24" s="312"/>
      <c r="X24" s="312"/>
      <c r="Y24" s="312"/>
      <c r="Z24" s="312"/>
      <c r="AA24" s="312"/>
      <c r="AB24" s="312"/>
      <c r="AC24" s="312"/>
      <c r="AD24" s="312"/>
      <c r="AE24" s="312"/>
      <c r="AF24" s="312"/>
      <c r="AG24" s="312"/>
      <c r="AH24" s="312"/>
      <c r="AI24" s="312"/>
      <c r="AJ24" s="312"/>
      <c r="AK24" s="312"/>
      <c r="AL24" s="312"/>
      <c r="AM24" s="312"/>
    </row>
    <row r="25" spans="1:39" s="81" customFormat="1" ht="12" hidden="1" customHeight="1">
      <c r="A25" s="1007">
        <v>5</v>
      </c>
      <c r="B25" s="1516"/>
      <c r="C25" s="1517"/>
      <c r="D25" s="1518"/>
      <c r="E25" s="1517"/>
      <c r="F25" s="1518"/>
      <c r="G25" s="1517"/>
      <c r="H25" s="1518"/>
      <c r="I25" s="1519"/>
      <c r="J25" s="1520"/>
      <c r="K25" s="1517"/>
      <c r="L25" s="1518"/>
      <c r="M25" s="1517"/>
      <c r="N25" s="1518"/>
      <c r="O25" s="1517"/>
      <c r="P25" s="1518"/>
      <c r="Q25" s="1521"/>
      <c r="R25" s="1577">
        <v>75050</v>
      </c>
      <c r="S25" s="1578">
        <f t="shared" si="0"/>
        <v>3734.9514563106795</v>
      </c>
      <c r="T25" s="312"/>
      <c r="U25" s="312"/>
      <c r="V25" s="312"/>
      <c r="W25" s="312"/>
      <c r="X25" s="312"/>
      <c r="Y25" s="312"/>
      <c r="Z25" s="312"/>
      <c r="AA25" s="312"/>
      <c r="AB25" s="312"/>
      <c r="AC25" s="312"/>
      <c r="AD25" s="312"/>
      <c r="AE25" s="312"/>
      <c r="AF25" s="312"/>
      <c r="AG25" s="312"/>
      <c r="AH25" s="312"/>
      <c r="AI25" s="312"/>
      <c r="AJ25" s="312"/>
      <c r="AK25" s="312"/>
      <c r="AL25" s="312"/>
      <c r="AM25" s="312"/>
    </row>
    <row r="26" spans="1:39" s="81" customFormat="1" ht="12" hidden="1" customHeight="1">
      <c r="A26" s="1007">
        <v>6</v>
      </c>
      <c r="B26" s="1516"/>
      <c r="C26" s="1517"/>
      <c r="D26" s="1518"/>
      <c r="E26" s="1517"/>
      <c r="F26" s="1518"/>
      <c r="G26" s="1517"/>
      <c r="H26" s="1518"/>
      <c r="I26" s="1519"/>
      <c r="J26" s="1520"/>
      <c r="K26" s="1517"/>
      <c r="L26" s="1518"/>
      <c r="M26" s="1517"/>
      <c r="N26" s="1518"/>
      <c r="O26" s="1517"/>
      <c r="P26" s="1518"/>
      <c r="Q26" s="1521"/>
      <c r="R26" s="1577">
        <v>80509</v>
      </c>
      <c r="S26" s="1578">
        <f t="shared" si="0"/>
        <v>13.087144622991342</v>
      </c>
      <c r="T26" s="312"/>
      <c r="U26" s="312"/>
      <c r="V26" s="312"/>
      <c r="W26" s="312"/>
      <c r="X26" s="312"/>
      <c r="Y26" s="312"/>
      <c r="Z26" s="312"/>
      <c r="AA26" s="312"/>
      <c r="AB26" s="312"/>
      <c r="AC26" s="312"/>
      <c r="AD26" s="312"/>
      <c r="AE26" s="312"/>
      <c r="AF26" s="312"/>
      <c r="AG26" s="312"/>
      <c r="AH26" s="312"/>
      <c r="AI26" s="312"/>
      <c r="AJ26" s="312"/>
      <c r="AK26" s="312"/>
      <c r="AL26" s="312"/>
      <c r="AM26" s="312"/>
    </row>
    <row r="27" spans="1:39" s="81" customFormat="1" ht="12" hidden="1" customHeight="1">
      <c r="A27" s="1434">
        <v>7</v>
      </c>
      <c r="B27" s="1512"/>
      <c r="C27" s="1513"/>
      <c r="D27" s="1522"/>
      <c r="E27" s="1513"/>
      <c r="F27" s="1522"/>
      <c r="G27" s="1513"/>
      <c r="H27" s="1522"/>
      <c r="I27" s="1523"/>
      <c r="J27" s="1524"/>
      <c r="K27" s="1513"/>
      <c r="L27" s="1522"/>
      <c r="M27" s="1513"/>
      <c r="N27" s="1522"/>
      <c r="O27" s="1513"/>
      <c r="P27" s="1522"/>
      <c r="Q27" s="1515"/>
      <c r="R27" s="1575">
        <v>127339</v>
      </c>
      <c r="S27" s="1576">
        <f t="shared" si="0"/>
        <v>6.4440357769790291</v>
      </c>
      <c r="T27" s="312"/>
      <c r="U27" s="312"/>
      <c r="V27" s="312"/>
      <c r="W27" s="312"/>
      <c r="X27" s="312"/>
      <c r="Y27" s="312"/>
      <c r="Z27" s="312"/>
      <c r="AA27" s="312"/>
      <c r="AB27" s="312"/>
      <c r="AC27" s="312"/>
      <c r="AD27" s="312"/>
      <c r="AE27" s="312"/>
      <c r="AF27" s="312"/>
      <c r="AG27" s="312"/>
      <c r="AH27" s="312"/>
      <c r="AI27" s="312"/>
      <c r="AJ27" s="312"/>
      <c r="AK27" s="312"/>
      <c r="AL27" s="312"/>
      <c r="AM27" s="312"/>
    </row>
    <row r="28" spans="1:39" s="81" customFormat="1" ht="12" hidden="1" customHeight="1">
      <c r="A28" s="1007">
        <v>8</v>
      </c>
      <c r="B28" s="1516"/>
      <c r="C28" s="1517"/>
      <c r="D28" s="1518"/>
      <c r="E28" s="1517"/>
      <c r="F28" s="1518"/>
      <c r="G28" s="1517"/>
      <c r="H28" s="1518"/>
      <c r="I28" s="1519"/>
      <c r="J28" s="1520"/>
      <c r="K28" s="1517"/>
      <c r="L28" s="1518"/>
      <c r="M28" s="1517"/>
      <c r="N28" s="1518"/>
      <c r="O28" s="1517"/>
      <c r="P28" s="1518"/>
      <c r="Q28" s="1521"/>
      <c r="R28" s="1528">
        <v>144741</v>
      </c>
      <c r="S28" s="1578">
        <f t="shared" si="0"/>
        <v>33.596389211939972</v>
      </c>
      <c r="T28" s="312"/>
      <c r="U28" s="312"/>
      <c r="V28" s="312"/>
      <c r="W28" s="312"/>
      <c r="X28" s="312"/>
      <c r="Y28" s="312"/>
      <c r="Z28" s="312"/>
      <c r="AA28" s="312"/>
      <c r="AB28" s="312"/>
      <c r="AC28" s="312"/>
      <c r="AD28" s="312"/>
      <c r="AE28" s="312"/>
      <c r="AF28" s="312"/>
      <c r="AG28" s="312"/>
      <c r="AH28" s="312"/>
      <c r="AI28" s="312"/>
      <c r="AJ28" s="312"/>
      <c r="AK28" s="312"/>
      <c r="AL28" s="312"/>
      <c r="AM28" s="312"/>
    </row>
    <row r="29" spans="1:39" s="81" customFormat="1" ht="12" hidden="1" customHeight="1">
      <c r="A29" s="1007">
        <v>9</v>
      </c>
      <c r="B29" s="1516"/>
      <c r="C29" s="1517"/>
      <c r="D29" s="1518"/>
      <c r="E29" s="1517"/>
      <c r="F29" s="1518"/>
      <c r="G29" s="1517"/>
      <c r="H29" s="1518"/>
      <c r="I29" s="1519"/>
      <c r="J29" s="1520"/>
      <c r="K29" s="1517"/>
      <c r="L29" s="1518"/>
      <c r="M29" s="1517"/>
      <c r="N29" s="1518"/>
      <c r="O29" s="1517"/>
      <c r="P29" s="1518"/>
      <c r="Q29" s="1521"/>
      <c r="R29" s="264">
        <v>104140</v>
      </c>
      <c r="S29" s="1578">
        <f t="shared" si="0"/>
        <v>-13.513603295352627</v>
      </c>
      <c r="T29" s="312"/>
      <c r="U29" s="312"/>
      <c r="V29" s="312"/>
      <c r="W29" s="312"/>
      <c r="X29" s="312"/>
      <c r="Y29" s="312"/>
      <c r="Z29" s="312"/>
      <c r="AA29" s="312"/>
      <c r="AB29" s="312"/>
      <c r="AC29" s="312"/>
      <c r="AD29" s="312"/>
      <c r="AE29" s="312"/>
      <c r="AF29" s="312"/>
      <c r="AG29" s="312"/>
      <c r="AH29" s="312"/>
      <c r="AI29" s="312"/>
      <c r="AJ29" s="312"/>
      <c r="AK29" s="312"/>
      <c r="AL29" s="312"/>
      <c r="AM29" s="312"/>
    </row>
    <row r="30" spans="1:39" s="81" customFormat="1" ht="19.8" customHeight="1">
      <c r="A30" s="1434">
        <v>10</v>
      </c>
      <c r="B30" s="347"/>
      <c r="C30" s="1513"/>
      <c r="D30" s="1525"/>
      <c r="E30" s="1513"/>
      <c r="F30" s="1525"/>
      <c r="G30" s="1513"/>
      <c r="H30" s="1525"/>
      <c r="I30" s="1523"/>
      <c r="J30" s="1526"/>
      <c r="K30" s="1513"/>
      <c r="L30" s="1525"/>
      <c r="M30" s="1513"/>
      <c r="N30" s="1525"/>
      <c r="O30" s="1513"/>
      <c r="P30" s="1525"/>
      <c r="Q30" s="1515"/>
      <c r="R30" s="1575">
        <v>146010</v>
      </c>
      <c r="S30" s="1576">
        <f t="shared" si="0"/>
        <v>7.9779917469050998</v>
      </c>
      <c r="T30" s="312"/>
      <c r="U30" s="312"/>
      <c r="V30" s="312"/>
      <c r="W30" s="312"/>
      <c r="X30" s="312"/>
      <c r="Y30" s="312"/>
      <c r="Z30" s="312"/>
      <c r="AA30" s="312"/>
      <c r="AB30" s="312"/>
      <c r="AC30" s="312"/>
      <c r="AD30" s="312"/>
      <c r="AE30" s="312"/>
      <c r="AF30" s="312"/>
      <c r="AG30" s="312"/>
      <c r="AH30" s="312"/>
      <c r="AI30" s="312"/>
      <c r="AJ30" s="312"/>
      <c r="AK30" s="312"/>
      <c r="AL30" s="312"/>
      <c r="AM30" s="312"/>
    </row>
    <row r="31" spans="1:39" s="81" customFormat="1" ht="19.8" customHeight="1">
      <c r="A31" s="1007">
        <v>11</v>
      </c>
      <c r="B31" s="265"/>
      <c r="C31" s="1517"/>
      <c r="D31" s="1527"/>
      <c r="E31" s="1517"/>
      <c r="F31" s="1527"/>
      <c r="G31" s="1517"/>
      <c r="H31" s="1527"/>
      <c r="I31" s="1519"/>
      <c r="J31" s="1528"/>
      <c r="K31" s="1517"/>
      <c r="L31" s="1527"/>
      <c r="M31" s="1517"/>
      <c r="N31" s="1527"/>
      <c r="O31" s="1517"/>
      <c r="P31" s="1527"/>
      <c r="Q31" s="1521"/>
      <c r="R31" s="1528">
        <v>186927</v>
      </c>
      <c r="S31" s="1578">
        <f t="shared" si="0"/>
        <v>30.301762897593008</v>
      </c>
      <c r="T31" s="312"/>
      <c r="U31" s="312"/>
      <c r="V31" s="312"/>
      <c r="W31" s="312"/>
      <c r="X31" s="312"/>
      <c r="Y31" s="312"/>
      <c r="Z31" s="312"/>
      <c r="AA31" s="312"/>
      <c r="AB31" s="312"/>
      <c r="AC31" s="312"/>
      <c r="AD31" s="312"/>
      <c r="AE31" s="312"/>
      <c r="AF31" s="312"/>
      <c r="AG31" s="312"/>
      <c r="AH31" s="312"/>
      <c r="AI31" s="312"/>
      <c r="AJ31" s="312"/>
      <c r="AK31" s="312"/>
      <c r="AL31" s="312"/>
      <c r="AM31" s="312"/>
    </row>
    <row r="32" spans="1:39" s="81" customFormat="1" ht="19.8" customHeight="1">
      <c r="A32" s="1007">
        <v>12</v>
      </c>
      <c r="B32" s="1529"/>
      <c r="C32" s="1517"/>
      <c r="D32" s="1699"/>
      <c r="E32" s="1698"/>
      <c r="F32" s="1699"/>
      <c r="G32" s="1698"/>
      <c r="H32" s="1699"/>
      <c r="I32" s="1687"/>
      <c r="J32" s="1697"/>
      <c r="K32" s="1698"/>
      <c r="L32" s="1699"/>
      <c r="M32" s="1698"/>
      <c r="N32" s="1699"/>
      <c r="O32" s="1698"/>
      <c r="P32" s="1699"/>
      <c r="Q32" s="1689"/>
      <c r="R32" s="264">
        <v>222700</v>
      </c>
      <c r="S32" s="1578">
        <f t="shared" si="0"/>
        <v>96.649800877727458</v>
      </c>
      <c r="T32" s="1864"/>
      <c r="U32" s="312"/>
      <c r="V32" s="312"/>
      <c r="W32" s="312"/>
      <c r="X32" s="312"/>
      <c r="Y32" s="312"/>
      <c r="Z32" s="312"/>
      <c r="AA32" s="312"/>
      <c r="AB32" s="312"/>
      <c r="AC32" s="312"/>
      <c r="AD32" s="312"/>
      <c r="AE32" s="312"/>
      <c r="AF32" s="312"/>
      <c r="AG32" s="312"/>
      <c r="AH32" s="312"/>
      <c r="AI32" s="312"/>
      <c r="AJ32" s="312"/>
      <c r="AK32" s="312"/>
      <c r="AL32" s="312"/>
      <c r="AM32" s="312"/>
    </row>
    <row r="33" spans="1:39" s="81" customFormat="1" ht="19.8" customHeight="1">
      <c r="A33" s="1434" t="s">
        <v>419</v>
      </c>
      <c r="B33" s="347"/>
      <c r="C33" s="2017"/>
      <c r="D33" s="1525"/>
      <c r="E33" s="1513"/>
      <c r="F33" s="1525"/>
      <c r="G33" s="1513"/>
      <c r="H33" s="1525"/>
      <c r="I33" s="1523"/>
      <c r="J33" s="2035"/>
      <c r="K33" s="1513"/>
      <c r="L33" s="1525"/>
      <c r="M33" s="1513"/>
      <c r="N33" s="1525"/>
      <c r="O33" s="1513"/>
      <c r="P33" s="1525"/>
      <c r="Q33" s="1515"/>
      <c r="R33" s="1575">
        <v>164759</v>
      </c>
      <c r="S33" s="1576">
        <f t="shared" si="0"/>
        <v>87.134695546494328</v>
      </c>
      <c r="T33" s="312"/>
      <c r="U33" s="312"/>
      <c r="V33" s="312"/>
      <c r="W33" s="312"/>
      <c r="X33" s="312"/>
      <c r="Y33" s="312"/>
      <c r="Z33" s="312"/>
      <c r="AA33" s="312"/>
      <c r="AB33" s="312"/>
      <c r="AC33" s="312"/>
      <c r="AD33" s="312"/>
      <c r="AE33" s="312"/>
      <c r="AF33" s="312"/>
      <c r="AG33" s="312"/>
      <c r="AH33" s="312"/>
      <c r="AI33" s="312"/>
      <c r="AJ33" s="312"/>
      <c r="AK33" s="312"/>
      <c r="AL33" s="312"/>
      <c r="AM33" s="312"/>
    </row>
    <row r="34" spans="1:39" s="81" customFormat="1" ht="19.8" customHeight="1">
      <c r="A34" s="1007">
        <v>2</v>
      </c>
      <c r="B34" s="265"/>
      <c r="C34" s="1517"/>
      <c r="D34" s="1527"/>
      <c r="E34" s="2018"/>
      <c r="F34" s="1527"/>
      <c r="G34" s="2018"/>
      <c r="H34" s="1527"/>
      <c r="I34" s="2019"/>
      <c r="J34" s="2036"/>
      <c r="K34" s="2018"/>
      <c r="L34" s="1527"/>
      <c r="M34" s="2018"/>
      <c r="N34" s="1527"/>
      <c r="O34" s="2018"/>
      <c r="P34" s="1527"/>
      <c r="Q34" s="2023"/>
      <c r="R34" s="1528">
        <v>97931</v>
      </c>
      <c r="S34" s="1578">
        <f t="shared" si="0"/>
        <v>20.357147246426678</v>
      </c>
      <c r="T34" s="312"/>
      <c r="U34" s="312"/>
      <c r="V34" s="312"/>
      <c r="W34" s="312"/>
      <c r="X34" s="312"/>
      <c r="Y34" s="312"/>
      <c r="Z34" s="312"/>
      <c r="AA34" s="312"/>
      <c r="AB34" s="312"/>
      <c r="AC34" s="312"/>
      <c r="AD34" s="312"/>
      <c r="AE34" s="312"/>
      <c r="AF34" s="312"/>
      <c r="AG34" s="312"/>
      <c r="AH34" s="312"/>
      <c r="AI34" s="312"/>
      <c r="AJ34" s="312"/>
      <c r="AK34" s="312"/>
      <c r="AL34" s="312"/>
      <c r="AM34" s="312"/>
    </row>
    <row r="35" spans="1:39" s="81" customFormat="1" ht="19.8" customHeight="1">
      <c r="A35" s="1007">
        <v>3</v>
      </c>
      <c r="B35" s="2024"/>
      <c r="C35" s="2025"/>
      <c r="D35" s="2037"/>
      <c r="E35" s="2038"/>
      <c r="F35" s="2037"/>
      <c r="G35" s="2038"/>
      <c r="H35" s="2037"/>
      <c r="I35" s="2039"/>
      <c r="J35" s="2040"/>
      <c r="K35" s="2038"/>
      <c r="L35" s="2037"/>
      <c r="M35" s="2038"/>
      <c r="N35" s="2037"/>
      <c r="O35" s="2038"/>
      <c r="P35" s="2037"/>
      <c r="Q35" s="2041"/>
      <c r="R35" s="264">
        <v>195086</v>
      </c>
      <c r="S35" s="1578">
        <f t="shared" si="0"/>
        <v>23.107504354191377</v>
      </c>
      <c r="T35" s="312"/>
      <c r="U35" s="312"/>
      <c r="V35" s="312"/>
      <c r="W35" s="312"/>
      <c r="X35" s="312"/>
      <c r="Y35" s="312"/>
      <c r="Z35" s="312"/>
      <c r="AA35" s="312"/>
      <c r="AB35" s="312"/>
      <c r="AC35" s="312"/>
      <c r="AD35" s="312"/>
      <c r="AE35" s="312"/>
      <c r="AF35" s="312"/>
      <c r="AG35" s="312"/>
      <c r="AH35" s="312"/>
      <c r="AI35" s="312"/>
      <c r="AJ35" s="312"/>
      <c r="AK35" s="312"/>
      <c r="AL35" s="312"/>
      <c r="AM35" s="312"/>
    </row>
    <row r="36" spans="1:39" s="81" customFormat="1" ht="19.8" customHeight="1">
      <c r="A36" s="1434">
        <v>4</v>
      </c>
      <c r="B36" s="2029"/>
      <c r="C36" s="2017"/>
      <c r="D36" s="1525"/>
      <c r="E36" s="2017"/>
      <c r="F36" s="1525"/>
      <c r="G36" s="2017"/>
      <c r="H36" s="1525"/>
      <c r="I36" s="1523"/>
      <c r="J36" s="2035"/>
      <c r="K36" s="2017"/>
      <c r="L36" s="1525"/>
      <c r="M36" s="2017"/>
      <c r="N36" s="1525"/>
      <c r="O36" s="2017"/>
      <c r="P36" s="1525"/>
      <c r="Q36" s="1515"/>
      <c r="R36" s="1575">
        <v>180895</v>
      </c>
      <c r="S36" s="1576">
        <f t="shared" si="0"/>
        <v>90.920220793886998</v>
      </c>
      <c r="T36" s="312"/>
      <c r="U36" s="312"/>
      <c r="V36" s="312"/>
      <c r="W36" s="312"/>
      <c r="X36" s="312"/>
      <c r="Y36" s="312"/>
      <c r="Z36" s="312"/>
      <c r="AA36" s="312"/>
      <c r="AB36" s="312"/>
      <c r="AC36" s="312"/>
      <c r="AD36" s="312"/>
      <c r="AE36" s="312"/>
      <c r="AF36" s="312"/>
      <c r="AG36" s="312"/>
      <c r="AH36" s="312"/>
      <c r="AI36" s="312"/>
      <c r="AJ36" s="312"/>
      <c r="AK36" s="312"/>
      <c r="AL36" s="312"/>
      <c r="AM36" s="312"/>
    </row>
    <row r="37" spans="1:39" s="81" customFormat="1" ht="19.8" customHeight="1">
      <c r="A37" s="1007">
        <v>5</v>
      </c>
      <c r="B37" s="265"/>
      <c r="C37" s="2025"/>
      <c r="D37" s="1527"/>
      <c r="E37" s="2018"/>
      <c r="F37" s="1527"/>
      <c r="G37" s="2018"/>
      <c r="H37" s="1527"/>
      <c r="I37" s="2019"/>
      <c r="J37" s="2036"/>
      <c r="K37" s="2018"/>
      <c r="L37" s="1527"/>
      <c r="M37" s="2018"/>
      <c r="N37" s="1527"/>
      <c r="O37" s="2018"/>
      <c r="P37" s="1527"/>
      <c r="Q37" s="2023"/>
      <c r="R37" s="1528">
        <v>224481</v>
      </c>
      <c r="S37" s="1578">
        <f t="shared" si="0"/>
        <v>199.10859427048635</v>
      </c>
      <c r="T37" s="312"/>
      <c r="U37" s="312"/>
      <c r="V37" s="312"/>
      <c r="W37" s="312"/>
      <c r="X37" s="312"/>
      <c r="Y37" s="312"/>
      <c r="Z37" s="312"/>
      <c r="AA37" s="312"/>
      <c r="AB37" s="312"/>
      <c r="AC37" s="312"/>
      <c r="AD37" s="312"/>
      <c r="AE37" s="312"/>
      <c r="AF37" s="312"/>
      <c r="AG37" s="312"/>
      <c r="AH37" s="312"/>
      <c r="AI37" s="312"/>
      <c r="AJ37" s="312"/>
      <c r="AK37" s="312"/>
      <c r="AL37" s="312"/>
      <c r="AM37" s="312"/>
    </row>
    <row r="38" spans="1:39" s="81" customFormat="1" ht="19.8" customHeight="1">
      <c r="A38" s="1007">
        <v>6</v>
      </c>
      <c r="B38" s="2042"/>
      <c r="C38" s="2025"/>
      <c r="D38" s="2037"/>
      <c r="E38" s="2038"/>
      <c r="F38" s="2037"/>
      <c r="G38" s="2038"/>
      <c r="H38" s="2037"/>
      <c r="I38" s="2039"/>
      <c r="J38" s="2040"/>
      <c r="K38" s="2038"/>
      <c r="L38" s="2037"/>
      <c r="M38" s="2038"/>
      <c r="N38" s="2037"/>
      <c r="O38" s="2038"/>
      <c r="P38" s="2037"/>
      <c r="Q38" s="2041"/>
      <c r="R38" s="264">
        <v>187378</v>
      </c>
      <c r="S38" s="1578">
        <f t="shared" si="0"/>
        <v>132.74168105429206</v>
      </c>
      <c r="T38" s="1864"/>
      <c r="U38" s="312"/>
      <c r="V38" s="312"/>
      <c r="W38" s="312"/>
      <c r="X38" s="312"/>
      <c r="Y38" s="312"/>
      <c r="Z38" s="312"/>
      <c r="AA38" s="312"/>
      <c r="AB38" s="312"/>
      <c r="AC38" s="312"/>
      <c r="AD38" s="312"/>
      <c r="AE38" s="312"/>
      <c r="AF38" s="312"/>
      <c r="AG38" s="312"/>
      <c r="AH38" s="312"/>
      <c r="AI38" s="312"/>
      <c r="AJ38" s="312"/>
      <c r="AK38" s="312"/>
      <c r="AL38" s="312"/>
      <c r="AM38" s="312"/>
    </row>
    <row r="39" spans="1:39" s="81" customFormat="1" ht="19.8" customHeight="1">
      <c r="A39" s="1434">
        <v>7</v>
      </c>
      <c r="B39" s="2029"/>
      <c r="C39" s="2017"/>
      <c r="D39" s="2031"/>
      <c r="E39" s="2017"/>
      <c r="F39" s="2031"/>
      <c r="G39" s="2017"/>
      <c r="H39" s="2031"/>
      <c r="I39" s="1523"/>
      <c r="J39" s="2035"/>
      <c r="K39" s="2017"/>
      <c r="L39" s="2031"/>
      <c r="M39" s="2017"/>
      <c r="N39" s="2031"/>
      <c r="O39" s="2017"/>
      <c r="P39" s="2031"/>
      <c r="Q39" s="1515"/>
      <c r="R39" s="1575">
        <v>211220</v>
      </c>
      <c r="S39" s="1576">
        <f t="shared" si="0"/>
        <v>65.872199404738538</v>
      </c>
      <c r="T39" s="312"/>
      <c r="U39" s="312"/>
      <c r="V39" s="312"/>
      <c r="W39" s="312"/>
      <c r="X39" s="312"/>
      <c r="Y39" s="312"/>
      <c r="Z39" s="312"/>
      <c r="AA39" s="312"/>
      <c r="AB39" s="312"/>
      <c r="AC39" s="312"/>
      <c r="AD39" s="312"/>
      <c r="AE39" s="312"/>
      <c r="AF39" s="312"/>
      <c r="AG39" s="312"/>
      <c r="AH39" s="312"/>
      <c r="AI39" s="312"/>
      <c r="AJ39" s="312"/>
      <c r="AK39" s="312"/>
      <c r="AL39" s="312"/>
      <c r="AM39" s="312"/>
    </row>
    <row r="40" spans="1:39" s="81" customFormat="1" ht="19.8" customHeight="1">
      <c r="A40" s="1007">
        <v>8</v>
      </c>
      <c r="B40" s="265"/>
      <c r="C40" s="2025"/>
      <c r="D40" s="1527"/>
      <c r="E40" s="2018"/>
      <c r="F40" s="1527"/>
      <c r="G40" s="2018"/>
      <c r="H40" s="1527"/>
      <c r="I40" s="2019"/>
      <c r="J40" s="2036"/>
      <c r="K40" s="2018"/>
      <c r="L40" s="1527"/>
      <c r="M40" s="2018"/>
      <c r="N40" s="1527"/>
      <c r="O40" s="2018"/>
      <c r="P40" s="1527"/>
      <c r="Q40" s="2023"/>
      <c r="R40" s="1528">
        <v>279467</v>
      </c>
      <c r="S40" s="1578">
        <f t="shared" si="0"/>
        <v>93.080744225893142</v>
      </c>
      <c r="T40" s="312"/>
      <c r="U40" s="312"/>
      <c r="V40" s="312"/>
      <c r="W40" s="312"/>
      <c r="X40" s="312"/>
      <c r="Y40" s="312"/>
      <c r="Z40" s="312"/>
      <c r="AA40" s="312"/>
      <c r="AB40" s="312"/>
      <c r="AC40" s="312"/>
      <c r="AD40" s="312"/>
      <c r="AE40" s="312"/>
      <c r="AF40" s="312"/>
      <c r="AG40" s="312"/>
      <c r="AH40" s="312"/>
      <c r="AI40" s="312"/>
      <c r="AJ40" s="312"/>
      <c r="AK40" s="312"/>
      <c r="AL40" s="312"/>
      <c r="AM40" s="312"/>
    </row>
    <row r="41" spans="1:39" s="81" customFormat="1" ht="19.8" customHeight="1">
      <c r="A41" s="1007">
        <v>9</v>
      </c>
      <c r="B41" s="2042"/>
      <c r="C41" s="2080"/>
      <c r="D41" s="2037"/>
      <c r="E41" s="2038"/>
      <c r="F41" s="2037"/>
      <c r="G41" s="2038"/>
      <c r="H41" s="2037"/>
      <c r="I41" s="2039"/>
      <c r="J41" s="2040"/>
      <c r="K41" s="2038"/>
      <c r="L41" s="2037"/>
      <c r="M41" s="2038"/>
      <c r="N41" s="2037"/>
      <c r="O41" s="2038"/>
      <c r="P41" s="2037"/>
      <c r="Q41" s="2084"/>
      <c r="R41" s="264">
        <v>217364</v>
      </c>
      <c r="S41" s="1578">
        <f t="shared" si="0"/>
        <v>108.72287305550219</v>
      </c>
      <c r="T41" s="1864"/>
      <c r="U41" s="312"/>
      <c r="V41" s="312"/>
      <c r="W41" s="312"/>
      <c r="X41" s="312"/>
      <c r="Y41" s="312"/>
      <c r="Z41" s="312"/>
      <c r="AA41" s="312"/>
      <c r="AB41" s="312"/>
      <c r="AC41" s="312"/>
      <c r="AD41" s="312"/>
      <c r="AE41" s="312"/>
      <c r="AF41" s="312"/>
      <c r="AG41" s="312"/>
      <c r="AH41" s="312"/>
      <c r="AI41" s="312"/>
      <c r="AJ41" s="312"/>
      <c r="AK41" s="312"/>
      <c r="AL41" s="312"/>
      <c r="AM41" s="312"/>
    </row>
    <row r="42" spans="1:39" s="81" customFormat="1" ht="19.8" customHeight="1">
      <c r="A42" s="1434">
        <v>10</v>
      </c>
      <c r="B42" s="2029"/>
      <c r="C42" s="2017"/>
      <c r="D42" s="2031"/>
      <c r="E42" s="2017"/>
      <c r="F42" s="2031"/>
      <c r="G42" s="2017"/>
      <c r="H42" s="2031"/>
      <c r="I42" s="1523"/>
      <c r="J42" s="2035"/>
      <c r="K42" s="2017"/>
      <c r="L42" s="2031"/>
      <c r="M42" s="2017"/>
      <c r="N42" s="2031"/>
      <c r="O42" s="2017"/>
      <c r="P42" s="2031"/>
      <c r="Q42" s="1515"/>
      <c r="R42" s="1575">
        <v>247775</v>
      </c>
      <c r="S42" s="1576">
        <f t="shared" si="0"/>
        <v>69.697281008150142</v>
      </c>
      <c r="T42" s="312"/>
      <c r="U42" s="312"/>
      <c r="V42" s="312"/>
      <c r="W42" s="312"/>
      <c r="X42" s="312"/>
      <c r="Y42" s="312"/>
      <c r="Z42" s="312"/>
      <c r="AA42" s="312"/>
      <c r="AB42" s="312"/>
      <c r="AC42" s="312"/>
      <c r="AD42" s="312"/>
      <c r="AE42" s="312"/>
      <c r="AF42" s="312"/>
      <c r="AG42" s="312"/>
      <c r="AH42" s="312"/>
      <c r="AI42" s="312"/>
      <c r="AJ42" s="312"/>
      <c r="AK42" s="312"/>
      <c r="AL42" s="312"/>
      <c r="AM42" s="312"/>
    </row>
    <row r="43" spans="1:39" s="81" customFormat="1" ht="19.8" customHeight="1">
      <c r="A43" s="1007">
        <v>11</v>
      </c>
      <c r="B43" s="265"/>
      <c r="C43" s="2080"/>
      <c r="D43" s="1527"/>
      <c r="E43" s="2018"/>
      <c r="F43" s="1527"/>
      <c r="G43" s="2018"/>
      <c r="H43" s="1527"/>
      <c r="I43" s="2019"/>
      <c r="J43" s="2036"/>
      <c r="K43" s="2018"/>
      <c r="L43" s="1527"/>
      <c r="M43" s="2018"/>
      <c r="N43" s="1527"/>
      <c r="O43" s="2018"/>
      <c r="P43" s="1527"/>
      <c r="Q43" s="2023"/>
      <c r="R43" s="1528">
        <v>251346</v>
      </c>
      <c r="S43" s="1578">
        <f t="shared" si="0"/>
        <v>34.462116227190286</v>
      </c>
      <c r="T43" s="312"/>
      <c r="U43" s="312"/>
      <c r="V43" s="312"/>
      <c r="W43" s="312"/>
      <c r="X43" s="312"/>
      <c r="Y43" s="312"/>
      <c r="Z43" s="312"/>
      <c r="AA43" s="312"/>
      <c r="AB43" s="312"/>
      <c r="AC43" s="312"/>
      <c r="AD43" s="312"/>
      <c r="AE43" s="312"/>
      <c r="AF43" s="312"/>
      <c r="AG43" s="312"/>
      <c r="AH43" s="312"/>
      <c r="AI43" s="312"/>
      <c r="AJ43" s="312"/>
      <c r="AK43" s="312"/>
      <c r="AL43" s="312"/>
      <c r="AM43" s="312"/>
    </row>
    <row r="44" spans="1:39" s="81" customFormat="1" ht="19.8" customHeight="1">
      <c r="A44" s="1007">
        <v>12</v>
      </c>
      <c r="B44" s="2042"/>
      <c r="C44" s="2477"/>
      <c r="D44" s="2037"/>
      <c r="E44" s="2038"/>
      <c r="F44" s="2037"/>
      <c r="G44" s="2038"/>
      <c r="H44" s="2037"/>
      <c r="I44" s="2039"/>
      <c r="J44" s="2040"/>
      <c r="K44" s="2038"/>
      <c r="L44" s="2037"/>
      <c r="M44" s="2038"/>
      <c r="N44" s="2037"/>
      <c r="O44" s="2038"/>
      <c r="P44" s="2037"/>
      <c r="Q44" s="2041"/>
      <c r="R44" s="264">
        <v>263891</v>
      </c>
      <c r="S44" s="2508">
        <f t="shared" si="0"/>
        <v>18.496183206106863</v>
      </c>
      <c r="T44" s="1864"/>
      <c r="U44" s="312"/>
      <c r="V44" s="312"/>
      <c r="W44" s="312"/>
      <c r="X44" s="312"/>
      <c r="Y44" s="312"/>
      <c r="Z44" s="312"/>
      <c r="AA44" s="312"/>
      <c r="AB44" s="312"/>
      <c r="AC44" s="312"/>
      <c r="AD44" s="312"/>
      <c r="AE44" s="312"/>
      <c r="AF44" s="312"/>
      <c r="AG44" s="312"/>
      <c r="AH44" s="312"/>
      <c r="AI44" s="312"/>
      <c r="AJ44" s="312"/>
      <c r="AK44" s="312"/>
      <c r="AL44" s="312"/>
      <c r="AM44" s="312"/>
    </row>
    <row r="45" spans="1:39" s="81" customFormat="1" ht="19.8" customHeight="1">
      <c r="A45" s="1434" t="s">
        <v>455</v>
      </c>
      <c r="B45" s="347"/>
      <c r="C45" s="2017"/>
      <c r="D45" s="2031"/>
      <c r="E45" s="2017"/>
      <c r="F45" s="2031"/>
      <c r="G45" s="2017"/>
      <c r="H45" s="2031"/>
      <c r="I45" s="1523"/>
      <c r="J45" s="2035"/>
      <c r="K45" s="2017"/>
      <c r="L45" s="2031"/>
      <c r="M45" s="2017"/>
      <c r="N45" s="2031"/>
      <c r="O45" s="2017"/>
      <c r="P45" s="2031"/>
      <c r="Q45" s="1515"/>
      <c r="R45" s="1575">
        <v>236233</v>
      </c>
      <c r="S45" s="1576">
        <f t="shared" si="0"/>
        <v>43.380938218852982</v>
      </c>
      <c r="T45" s="312"/>
      <c r="U45" s="312"/>
      <c r="V45" s="312"/>
      <c r="W45" s="312"/>
      <c r="X45" s="312"/>
      <c r="Y45" s="312"/>
      <c r="Z45" s="312"/>
      <c r="AA45" s="312"/>
      <c r="AB45" s="312"/>
      <c r="AC45" s="312"/>
      <c r="AD45" s="312"/>
      <c r="AE45" s="312"/>
      <c r="AF45" s="312"/>
      <c r="AG45" s="312"/>
      <c r="AH45" s="312"/>
      <c r="AI45" s="312"/>
      <c r="AJ45" s="312"/>
      <c r="AK45" s="312"/>
      <c r="AL45" s="312"/>
      <c r="AM45" s="312"/>
    </row>
    <row r="46" spans="1:39" s="81" customFormat="1" ht="19.8" customHeight="1">
      <c r="A46" s="1007">
        <v>2</v>
      </c>
      <c r="B46" s="265"/>
      <c r="C46" s="2477"/>
      <c r="D46" s="1527"/>
      <c r="E46" s="2018"/>
      <c r="F46" s="1527"/>
      <c r="G46" s="2018"/>
      <c r="H46" s="1527"/>
      <c r="I46" s="2019"/>
      <c r="J46" s="2036"/>
      <c r="K46" s="2018"/>
      <c r="L46" s="1527"/>
      <c r="M46" s="2018"/>
      <c r="N46" s="1527"/>
      <c r="O46" s="2018"/>
      <c r="P46" s="1527"/>
      <c r="Q46" s="2023"/>
      <c r="R46" s="1528">
        <v>224718</v>
      </c>
      <c r="S46" s="2481">
        <f t="shared" si="0"/>
        <v>129.46564417804373</v>
      </c>
      <c r="T46" s="312"/>
      <c r="U46" s="312"/>
      <c r="V46" s="312"/>
      <c r="W46" s="312"/>
      <c r="X46" s="312"/>
      <c r="Y46" s="312"/>
      <c r="Z46" s="312"/>
      <c r="AA46" s="312"/>
      <c r="AB46" s="312"/>
      <c r="AC46" s="312"/>
      <c r="AD46" s="312"/>
      <c r="AE46" s="312"/>
      <c r="AF46" s="312"/>
      <c r="AG46" s="312"/>
      <c r="AH46" s="312"/>
      <c r="AI46" s="312"/>
      <c r="AJ46" s="312"/>
      <c r="AK46" s="312"/>
      <c r="AL46" s="312"/>
      <c r="AM46" s="312"/>
    </row>
    <row r="47" spans="1:39" s="81" customFormat="1" ht="19.8" customHeight="1">
      <c r="A47" s="1007">
        <v>3</v>
      </c>
      <c r="B47" s="2042"/>
      <c r="C47" s="2506"/>
      <c r="D47" s="2037"/>
      <c r="E47" s="2038"/>
      <c r="F47" s="2037"/>
      <c r="G47" s="2038"/>
      <c r="H47" s="2037"/>
      <c r="I47" s="2039"/>
      <c r="J47" s="2040"/>
      <c r="K47" s="2038"/>
      <c r="L47" s="2037"/>
      <c r="M47" s="2038"/>
      <c r="N47" s="2037"/>
      <c r="O47" s="2038"/>
      <c r="P47" s="2037"/>
      <c r="Q47" s="2041"/>
      <c r="R47" s="264">
        <v>346896</v>
      </c>
      <c r="S47" s="2543">
        <f t="shared" si="0"/>
        <v>77.81696277539136</v>
      </c>
      <c r="T47" s="312"/>
      <c r="U47" s="312"/>
      <c r="V47" s="312"/>
      <c r="W47" s="312"/>
      <c r="X47" s="312"/>
      <c r="Y47" s="312"/>
      <c r="Z47" s="312"/>
      <c r="AA47" s="312"/>
      <c r="AB47" s="312"/>
      <c r="AC47" s="312"/>
      <c r="AD47" s="312"/>
      <c r="AE47" s="312"/>
      <c r="AF47" s="312"/>
      <c r="AG47" s="312"/>
      <c r="AH47" s="312"/>
      <c r="AI47" s="312"/>
      <c r="AJ47" s="312"/>
      <c r="AK47" s="312"/>
      <c r="AL47" s="312"/>
      <c r="AM47" s="312"/>
    </row>
    <row r="48" spans="1:39" s="81" customFormat="1" ht="19.8" customHeight="1">
      <c r="A48" s="1434">
        <v>4</v>
      </c>
      <c r="B48" s="2029"/>
      <c r="C48" s="2017"/>
      <c r="D48" s="2031"/>
      <c r="E48" s="2017"/>
      <c r="F48" s="2031"/>
      <c r="G48" s="2017"/>
      <c r="H48" s="2031"/>
      <c r="I48" s="1523"/>
      <c r="J48" s="2035"/>
      <c r="K48" s="2017"/>
      <c r="L48" s="2031"/>
      <c r="M48" s="2017"/>
      <c r="N48" s="2031"/>
      <c r="O48" s="2017"/>
      <c r="P48" s="2031"/>
      <c r="Q48" s="1515"/>
      <c r="R48" s="1575">
        <v>254217</v>
      </c>
      <c r="S48" s="2480">
        <f t="shared" si="0"/>
        <v>40.532905829348522</v>
      </c>
      <c r="T48" s="312"/>
      <c r="U48" s="312"/>
      <c r="V48" s="312"/>
      <c r="W48" s="312"/>
      <c r="X48" s="312"/>
      <c r="Y48" s="312"/>
      <c r="Z48" s="312"/>
      <c r="AA48" s="312"/>
      <c r="AB48" s="312"/>
      <c r="AC48" s="312"/>
      <c r="AD48" s="312"/>
      <c r="AE48" s="312"/>
      <c r="AF48" s="312"/>
      <c r="AG48" s="312"/>
      <c r="AH48" s="312"/>
      <c r="AI48" s="312"/>
      <c r="AJ48" s="312"/>
      <c r="AK48" s="312"/>
      <c r="AL48" s="312"/>
      <c r="AM48" s="312"/>
    </row>
    <row r="49" spans="1:39" s="81" customFormat="1" ht="19.8" customHeight="1">
      <c r="A49" s="1007">
        <v>5</v>
      </c>
      <c r="B49" s="265"/>
      <c r="C49" s="2506"/>
      <c r="D49" s="1527"/>
      <c r="E49" s="2018"/>
      <c r="F49" s="1527"/>
      <c r="G49" s="2018"/>
      <c r="H49" s="1527"/>
      <c r="I49" s="2019"/>
      <c r="J49" s="2036"/>
      <c r="K49" s="2018"/>
      <c r="L49" s="1527"/>
      <c r="M49" s="2018"/>
      <c r="N49" s="1527"/>
      <c r="O49" s="2018"/>
      <c r="P49" s="1527"/>
      <c r="Q49" s="2023"/>
      <c r="R49" s="1528">
        <v>310849</v>
      </c>
      <c r="S49" s="2481">
        <f t="shared" si="0"/>
        <v>38.474525683688142</v>
      </c>
      <c r="T49" s="312"/>
      <c r="U49" s="312"/>
      <c r="V49" s="312"/>
      <c r="W49" s="312"/>
      <c r="X49" s="312"/>
      <c r="Y49" s="312"/>
      <c r="Z49" s="312"/>
      <c r="AA49" s="312"/>
      <c r="AB49" s="312"/>
      <c r="AC49" s="312"/>
      <c r="AD49" s="312"/>
      <c r="AE49" s="312"/>
      <c r="AF49" s="312"/>
      <c r="AG49" s="312"/>
      <c r="AH49" s="312"/>
      <c r="AI49" s="312"/>
      <c r="AJ49" s="312"/>
      <c r="AK49" s="312"/>
      <c r="AL49" s="312"/>
      <c r="AM49" s="312"/>
    </row>
    <row r="50" spans="1:39" s="81" customFormat="1" ht="19.8" customHeight="1">
      <c r="A50" s="1007">
        <v>6</v>
      </c>
      <c r="B50" s="2565"/>
      <c r="C50" s="2566"/>
      <c r="D50" s="2037"/>
      <c r="E50" s="2038"/>
      <c r="F50" s="2037"/>
      <c r="G50" s="2038"/>
      <c r="H50" s="2037"/>
      <c r="I50" s="2039"/>
      <c r="J50" s="816"/>
      <c r="K50" s="2038"/>
      <c r="L50" s="2037"/>
      <c r="M50" s="2038"/>
      <c r="N50" s="2037"/>
      <c r="O50" s="2038"/>
      <c r="P50" s="2037"/>
      <c r="Q50" s="2041"/>
      <c r="R50" s="264">
        <v>236609</v>
      </c>
      <c r="S50" s="2573">
        <f t="shared" si="0"/>
        <v>26.273628707745832</v>
      </c>
      <c r="T50" s="1864"/>
      <c r="U50" s="312"/>
      <c r="V50" s="312"/>
      <c r="W50" s="312"/>
      <c r="X50" s="312"/>
      <c r="Y50" s="312"/>
      <c r="Z50" s="312"/>
      <c r="AA50" s="312"/>
      <c r="AB50" s="312"/>
      <c r="AC50" s="312"/>
      <c r="AD50" s="312"/>
      <c r="AE50" s="312"/>
      <c r="AF50" s="312"/>
      <c r="AG50" s="312"/>
      <c r="AH50" s="312"/>
      <c r="AI50" s="312"/>
      <c r="AJ50" s="312"/>
      <c r="AK50" s="312"/>
      <c r="AL50" s="312"/>
      <c r="AM50" s="312"/>
    </row>
    <row r="51" spans="1:39" s="81" customFormat="1" ht="19.8" customHeight="1">
      <c r="A51" s="1434">
        <v>7</v>
      </c>
      <c r="B51" s="347"/>
      <c r="C51" s="2017"/>
      <c r="D51" s="2031"/>
      <c r="E51" s="2017"/>
      <c r="F51" s="2031"/>
      <c r="G51" s="2017"/>
      <c r="H51" s="2031"/>
      <c r="I51" s="1523"/>
      <c r="J51" s="2035"/>
      <c r="K51" s="2017"/>
      <c r="L51" s="2031"/>
      <c r="M51" s="2017"/>
      <c r="N51" s="2031"/>
      <c r="O51" s="2017"/>
      <c r="P51" s="2031"/>
      <c r="Q51" s="1515"/>
      <c r="R51" s="2574">
        <v>268060</v>
      </c>
      <c r="S51" s="1576">
        <f t="shared" si="0"/>
        <v>26.910330461130584</v>
      </c>
      <c r="T51" s="312"/>
      <c r="U51" s="312"/>
      <c r="V51" s="312"/>
      <c r="W51" s="312"/>
      <c r="X51" s="312"/>
      <c r="Y51" s="312"/>
      <c r="Z51" s="312"/>
      <c r="AA51" s="312"/>
      <c r="AB51" s="312"/>
      <c r="AC51" s="312"/>
      <c r="AD51" s="312"/>
      <c r="AE51" s="312"/>
      <c r="AF51" s="312"/>
      <c r="AG51" s="312"/>
      <c r="AH51" s="312"/>
      <c r="AI51" s="312"/>
      <c r="AJ51" s="312"/>
      <c r="AK51" s="312"/>
      <c r="AL51" s="312"/>
      <c r="AM51" s="312"/>
    </row>
    <row r="52" spans="1:39" s="81" customFormat="1" ht="19.8" customHeight="1">
      <c r="A52" s="1007">
        <v>8</v>
      </c>
      <c r="B52" s="265"/>
      <c r="C52" s="2566"/>
      <c r="D52" s="1527"/>
      <c r="E52" s="2018"/>
      <c r="F52" s="1527"/>
      <c r="G52" s="2018"/>
      <c r="H52" s="1527"/>
      <c r="I52" s="2019"/>
      <c r="J52" s="2036"/>
      <c r="K52" s="2018"/>
      <c r="L52" s="1527"/>
      <c r="M52" s="2018"/>
      <c r="N52" s="1527"/>
      <c r="O52" s="2018"/>
      <c r="P52" s="1527"/>
      <c r="Q52" s="2023"/>
      <c r="R52" s="1528">
        <v>375416</v>
      </c>
      <c r="S52" s="2481">
        <f t="shared" si="0"/>
        <v>34.332855041919075</v>
      </c>
      <c r="T52" s="312"/>
      <c r="U52" s="312"/>
      <c r="V52" s="312"/>
      <c r="W52" s="312"/>
      <c r="X52" s="312"/>
      <c r="Y52" s="312"/>
      <c r="Z52" s="312"/>
      <c r="AA52" s="312"/>
      <c r="AB52" s="312"/>
      <c r="AC52" s="312"/>
      <c r="AD52" s="312"/>
      <c r="AE52" s="312"/>
      <c r="AF52" s="312"/>
      <c r="AG52" s="312"/>
      <c r="AH52" s="312"/>
      <c r="AI52" s="312"/>
      <c r="AJ52" s="312"/>
      <c r="AK52" s="312"/>
      <c r="AL52" s="312"/>
      <c r="AM52" s="312"/>
    </row>
    <row r="53" spans="1:39" s="81" customFormat="1" ht="19.8" customHeight="1" thickBot="1">
      <c r="A53" s="1007">
        <v>9</v>
      </c>
      <c r="B53" s="1850"/>
      <c r="C53" s="2570"/>
      <c r="D53" s="1700"/>
      <c r="E53" s="1852"/>
      <c r="F53" s="1700"/>
      <c r="G53" s="1852"/>
      <c r="H53" s="1700"/>
      <c r="I53" s="1701"/>
      <c r="J53" s="1702"/>
      <c r="K53" s="1852"/>
      <c r="L53" s="1700"/>
      <c r="M53" s="1852"/>
      <c r="N53" s="1700"/>
      <c r="O53" s="1852"/>
      <c r="P53" s="1700"/>
      <c r="Q53" s="1853"/>
      <c r="R53" s="2575">
        <v>301898</v>
      </c>
      <c r="S53" s="2576">
        <f t="shared" si="0"/>
        <v>38.890524649896022</v>
      </c>
      <c r="T53" s="1864"/>
      <c r="U53" s="312"/>
      <c r="V53" s="312"/>
      <c r="W53" s="312"/>
      <c r="X53" s="312"/>
      <c r="Y53" s="312"/>
      <c r="Z53" s="312"/>
      <c r="AA53" s="312"/>
      <c r="AB53" s="312"/>
      <c r="AC53" s="312"/>
      <c r="AD53" s="312"/>
      <c r="AE53" s="312"/>
      <c r="AF53" s="312"/>
      <c r="AG53" s="312"/>
      <c r="AH53" s="312"/>
      <c r="AI53" s="312"/>
      <c r="AJ53" s="312"/>
      <c r="AK53" s="312"/>
      <c r="AL53" s="312"/>
      <c r="AM53" s="312"/>
    </row>
    <row r="54" spans="1:39" ht="16.2">
      <c r="A54" s="2667" t="s">
        <v>389</v>
      </c>
      <c r="B54" s="1581" t="s">
        <v>118</v>
      </c>
      <c r="C54" s="1582"/>
      <c r="D54" s="1582"/>
      <c r="E54" s="1582"/>
      <c r="F54" s="1582"/>
      <c r="G54" s="1582"/>
      <c r="H54" s="1582"/>
      <c r="I54" s="1582"/>
      <c r="J54" s="1583" t="s">
        <v>104</v>
      </c>
      <c r="K54" s="1582"/>
      <c r="L54" s="1582"/>
      <c r="M54" s="1582"/>
      <c r="N54" s="1582"/>
      <c r="O54" s="1582"/>
      <c r="P54" s="1582"/>
      <c r="Q54" s="1584"/>
      <c r="R54" s="1582"/>
      <c r="S54" s="1584"/>
      <c r="T54" s="312"/>
      <c r="U54" s="312"/>
      <c r="V54" s="312"/>
      <c r="W54" s="312"/>
      <c r="X54" s="312"/>
      <c r="Y54" s="312"/>
      <c r="Z54" s="312"/>
      <c r="AA54" s="312"/>
      <c r="AB54" s="312"/>
      <c r="AC54" s="312"/>
      <c r="AD54" s="312"/>
      <c r="AE54" s="312"/>
      <c r="AF54" s="312"/>
      <c r="AG54" s="312"/>
      <c r="AH54" s="312"/>
      <c r="AI54" s="312"/>
      <c r="AJ54" s="312"/>
      <c r="AK54" s="312"/>
      <c r="AL54" s="312"/>
      <c r="AM54" s="312"/>
    </row>
    <row r="55" spans="1:39" ht="18.75" customHeight="1" thickBot="1">
      <c r="A55" s="2668"/>
      <c r="B55" s="1585"/>
      <c r="C55" s="1586"/>
      <c r="D55" s="1586"/>
      <c r="E55" s="1586"/>
      <c r="F55" s="1586"/>
      <c r="G55" s="1586"/>
      <c r="H55" s="1586"/>
      <c r="I55" s="1586"/>
      <c r="J55" s="157" t="s">
        <v>115</v>
      </c>
      <c r="K55" s="1586"/>
      <c r="L55" s="1586"/>
      <c r="M55" s="1586"/>
      <c r="N55" s="1586"/>
      <c r="O55" s="1586"/>
      <c r="P55" s="1586"/>
      <c r="Q55" s="1587"/>
      <c r="R55" s="1586"/>
      <c r="S55" s="1587"/>
      <c r="T55" s="312"/>
      <c r="U55" s="312"/>
      <c r="V55" s="312"/>
      <c r="W55" s="312"/>
      <c r="X55" s="312"/>
      <c r="Y55" s="312"/>
      <c r="Z55" s="312"/>
      <c r="AA55" s="312"/>
      <c r="AB55" s="312"/>
      <c r="AC55" s="312"/>
      <c r="AD55" s="312"/>
      <c r="AE55" s="312"/>
      <c r="AF55" s="312"/>
      <c r="AG55" s="312"/>
      <c r="AH55" s="312"/>
      <c r="AI55" s="312"/>
      <c r="AJ55" s="312"/>
      <c r="AK55" s="312"/>
      <c r="AL55" s="312"/>
      <c r="AM55" s="312"/>
    </row>
    <row r="56" spans="1:39" ht="13.65" customHeight="1">
      <c r="B56" s="96"/>
      <c r="J56" s="96"/>
      <c r="R56" s="270"/>
      <c r="S56" s="270"/>
      <c r="T56" s="312"/>
      <c r="U56" s="312"/>
      <c r="V56" s="312"/>
      <c r="W56" s="312"/>
      <c r="X56" s="312"/>
      <c r="Y56" s="312"/>
      <c r="Z56" s="312"/>
      <c r="AA56" s="312"/>
      <c r="AB56" s="312"/>
      <c r="AC56" s="312"/>
      <c r="AD56" s="312"/>
      <c r="AE56" s="312"/>
      <c r="AF56" s="312"/>
      <c r="AG56" s="312"/>
      <c r="AH56" s="312"/>
      <c r="AI56" s="312"/>
      <c r="AJ56" s="312"/>
      <c r="AK56" s="312"/>
      <c r="AL56" s="312"/>
      <c r="AM56" s="312"/>
    </row>
    <row r="57" spans="1:39" ht="13.65" customHeight="1">
      <c r="T57" s="312"/>
      <c r="U57" s="312"/>
      <c r="V57" s="312"/>
      <c r="W57" s="312"/>
      <c r="X57" s="312"/>
      <c r="Y57" s="312"/>
      <c r="Z57" s="312"/>
      <c r="AA57" s="312"/>
      <c r="AB57" s="312"/>
      <c r="AC57" s="312"/>
      <c r="AD57" s="312"/>
      <c r="AE57" s="312"/>
      <c r="AF57" s="312"/>
      <c r="AG57" s="312"/>
      <c r="AH57" s="312"/>
      <c r="AI57" s="312"/>
      <c r="AJ57" s="312"/>
      <c r="AK57" s="312"/>
      <c r="AL57" s="312"/>
      <c r="AM57" s="312"/>
    </row>
    <row r="58" spans="1:39" ht="16.2">
      <c r="T58" s="312"/>
      <c r="U58" s="312"/>
      <c r="V58" s="312"/>
      <c r="W58" s="312"/>
      <c r="X58" s="312"/>
      <c r="Y58" s="312"/>
      <c r="Z58" s="312"/>
      <c r="AA58" s="312"/>
      <c r="AB58" s="312"/>
      <c r="AC58" s="312"/>
      <c r="AD58" s="312"/>
      <c r="AE58" s="312"/>
      <c r="AF58" s="312"/>
      <c r="AG58" s="312"/>
      <c r="AH58" s="312"/>
      <c r="AI58" s="312"/>
      <c r="AJ58" s="312"/>
      <c r="AK58" s="312"/>
      <c r="AL58" s="312"/>
      <c r="AM58" s="312"/>
    </row>
    <row r="59" spans="1:39" ht="14.4">
      <c r="T59" s="313"/>
    </row>
    <row r="60" spans="1:39" ht="14.4">
      <c r="T60" s="313"/>
    </row>
    <row r="61" spans="1:39" ht="14.4">
      <c r="T61" s="313"/>
      <c r="X61" s="3"/>
      <c r="Y61" s="3"/>
    </row>
    <row r="62" spans="1:39" ht="14.4">
      <c r="T62" s="313"/>
      <c r="X62" s="3"/>
      <c r="Y62" s="3"/>
    </row>
    <row r="63" spans="1:39" ht="14.4">
      <c r="T63" s="313"/>
      <c r="X63" s="3"/>
      <c r="Y63" s="3"/>
    </row>
    <row r="64" spans="1:39" ht="14.4">
      <c r="T64" s="313"/>
      <c r="X64" s="3"/>
      <c r="Y64" s="3"/>
    </row>
    <row r="65" spans="4:25" ht="14.4">
      <c r="T65" s="313"/>
      <c r="X65" s="3"/>
      <c r="Y65" s="3"/>
    </row>
    <row r="66" spans="4:25" ht="14.4">
      <c r="T66" s="313"/>
      <c r="X66" s="3"/>
      <c r="Y66" s="3"/>
    </row>
    <row r="67" spans="4:25" ht="14.4">
      <c r="T67" s="313"/>
      <c r="X67" s="3"/>
      <c r="Y67" s="3"/>
    </row>
    <row r="68" spans="4:25" ht="14.4">
      <c r="T68" s="313"/>
      <c r="X68" s="3"/>
      <c r="Y68" s="3"/>
    </row>
    <row r="69" spans="4:25" ht="14.4">
      <c r="T69" s="313"/>
      <c r="X69" s="3"/>
      <c r="Y69" s="3"/>
    </row>
    <row r="70" spans="4:25" ht="14.4">
      <c r="T70" s="313"/>
      <c r="X70" s="3"/>
      <c r="Y70" s="3"/>
    </row>
    <row r="71" spans="4:25" ht="14.4">
      <c r="T71" s="313"/>
      <c r="X71" s="3"/>
      <c r="Y71" s="3"/>
    </row>
    <row r="72" spans="4:25" ht="14.4">
      <c r="G72" s="53"/>
      <c r="T72" s="313"/>
      <c r="X72" s="3"/>
      <c r="Y72" s="3"/>
    </row>
    <row r="73" spans="4:25" ht="14.4">
      <c r="T73" s="313"/>
      <c r="X73" s="3"/>
      <c r="Y73" s="3"/>
    </row>
    <row r="74" spans="4:25" ht="14.4">
      <c r="E74" s="53"/>
      <c r="T74" s="313"/>
      <c r="X74" s="3"/>
      <c r="Y74" s="3"/>
    </row>
    <row r="75" spans="4:25" ht="14.4">
      <c r="T75" s="313"/>
      <c r="X75" s="3"/>
      <c r="Y75" s="3"/>
    </row>
    <row r="76" spans="4:25">
      <c r="D76" s="53"/>
      <c r="E76" s="53"/>
      <c r="F76" s="53"/>
      <c r="P76" s="53"/>
      <c r="Q76" s="53"/>
      <c r="X76" s="3"/>
      <c r="Y76" s="3"/>
    </row>
    <row r="77" spans="4:25">
      <c r="X77" s="3"/>
      <c r="Y77" s="3"/>
    </row>
    <row r="78" spans="4:25">
      <c r="X78" s="3"/>
      <c r="Y78" s="3"/>
    </row>
    <row r="79" spans="4:25">
      <c r="X79" s="3"/>
      <c r="Y79" s="3"/>
    </row>
    <row r="80" spans="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row r="126" spans="24:25">
      <c r="X126" s="3"/>
      <c r="Y126" s="3"/>
    </row>
    <row r="127" spans="24:25">
      <c r="X127" s="3"/>
      <c r="Y127" s="3"/>
    </row>
    <row r="128" spans="24:25">
      <c r="X128" s="3"/>
      <c r="Y128" s="3"/>
    </row>
    <row r="129" spans="24:25">
      <c r="X129" s="3"/>
      <c r="Y129" s="3"/>
    </row>
    <row r="130" spans="24:25">
      <c r="X130" s="3"/>
      <c r="Y130" s="3"/>
    </row>
    <row r="131" spans="24:25">
      <c r="X131" s="3"/>
      <c r="Y131" s="3"/>
    </row>
    <row r="132" spans="24:25">
      <c r="X132" s="3"/>
      <c r="Y132" s="3"/>
    </row>
    <row r="133" spans="24:25">
      <c r="X133" s="3"/>
      <c r="Y133" s="3"/>
    </row>
    <row r="134" spans="24:25">
      <c r="X134" s="3"/>
      <c r="Y134" s="3"/>
    </row>
    <row r="135" spans="24:25">
      <c r="X135" s="3"/>
      <c r="Y135" s="3"/>
    </row>
    <row r="136" spans="24:25">
      <c r="X136" s="3"/>
      <c r="Y136" s="3"/>
    </row>
    <row r="137" spans="24:25">
      <c r="X137" s="3"/>
      <c r="Y137" s="3"/>
    </row>
    <row r="138" spans="24:25">
      <c r="X138" s="3"/>
      <c r="Y138" s="3"/>
    </row>
    <row r="139" spans="24:25">
      <c r="X139" s="3"/>
      <c r="Y139" s="3"/>
    </row>
    <row r="140" spans="24:25">
      <c r="X140" s="3"/>
      <c r="Y140" s="3"/>
    </row>
    <row r="141" spans="24:25">
      <c r="X141" s="3"/>
      <c r="Y141" s="3"/>
    </row>
  </sheetData>
  <sheetProtection formatColumns="0" formatRows="0" insertColumns="0" insertRows="0" deleteColumns="0"/>
  <mergeCells count="4">
    <mergeCell ref="B4:I4"/>
    <mergeCell ref="J4:Q4"/>
    <mergeCell ref="R4:S4"/>
    <mergeCell ref="A54:A55"/>
  </mergeCells>
  <phoneticPr fontId="3"/>
  <printOptions horizontalCentered="1"/>
  <pageMargins left="0.70866141732283472" right="0.70866141732283472" top="0.74803149606299213" bottom="0.74803149606299213" header="0.31496062992125984" footer="0.31496062992125984"/>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新本 夕貴</cp:lastModifiedBy>
  <cp:lastPrinted>2023-12-27T02:46:34Z</cp:lastPrinted>
  <dcterms:created xsi:type="dcterms:W3CDTF">2006-08-24T01:46:28Z</dcterms:created>
  <dcterms:modified xsi:type="dcterms:W3CDTF">2023-12-27T02:46:45Z</dcterms:modified>
</cp:coreProperties>
</file>