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空港別乗降客数の推移" sheetId="1" r:id="rId1"/>
  </sheets>
  <definedNames>
    <definedName name="_xlnm.Print_Area" localSheetId="0">'空港別乗降客数の推移'!$A$1:$Q$67</definedName>
  </definedNames>
  <calcPr fullCalcOnLoad="1"/>
</workbook>
</file>

<file path=xl/sharedStrings.xml><?xml version="1.0" encoding="utf-8"?>
<sst xmlns="http://schemas.openxmlformats.org/spreadsheetml/2006/main" count="45" uniqueCount="19">
  <si>
    <t>年度</t>
  </si>
  <si>
    <t>乗客</t>
  </si>
  <si>
    <t>降客</t>
  </si>
  <si>
    <t>青森</t>
  </si>
  <si>
    <t>三沢</t>
  </si>
  <si>
    <t>大館能代</t>
  </si>
  <si>
    <t>合計</t>
  </si>
  <si>
    <t>秋田</t>
  </si>
  <si>
    <t>仙台</t>
  </si>
  <si>
    <t>庄内</t>
  </si>
  <si>
    <t>山形</t>
  </si>
  <si>
    <t>福島</t>
  </si>
  <si>
    <t>東北六県</t>
  </si>
  <si>
    <t>合計乗客</t>
  </si>
  <si>
    <t>合計降客</t>
  </si>
  <si>
    <t>資料：空港管理状況調書</t>
  </si>
  <si>
    <t>単位：千人</t>
  </si>
  <si>
    <t>空港別乗降客数の推移</t>
  </si>
  <si>
    <t>花巻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</si>
</sst>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  <numFmt numFmtId="179" formatCode="#"/>
    <numFmt numFmtId="180" formatCode="#/1000"/>
    <numFmt numFmtId="181" formatCode="\1000"/>
    <numFmt numFmtId="182" formatCode="#,##0_ "/>
    <numFmt numFmtId="183" formatCode="#,##0_);[Red]\(#,##0\)"/>
    <numFmt numFmtId="184" formatCode="#,"/>
    <numFmt numFmtId="185" formatCode="0.000_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,##0.0000000000;[Red]\-#,##0.0000000000"/>
    <numFmt numFmtId="194" formatCode="#,##0.00000000000;[Red]\-#,##0.00000000000"/>
    <numFmt numFmtId="195" formatCode="#,##0.000000000000;[Red]\-#,##0.000000000000"/>
    <numFmt numFmtId="196" formatCode="#,##0.0000000000000;[Red]\-#,##0.0000000000000"/>
    <numFmt numFmtId="197" formatCode="#,##0.00000000000000;[Red]\-#,##0.00000000000000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color indexed="10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182" fontId="7" fillId="33" borderId="13" xfId="0" applyNumberFormat="1" applyFont="1" applyFill="1" applyBorder="1" applyAlignment="1">
      <alignment horizontal="center" vertical="center"/>
    </xf>
    <xf numFmtId="182" fontId="7" fillId="33" borderId="14" xfId="0" applyNumberFormat="1" applyFont="1" applyFill="1" applyBorder="1" applyAlignment="1">
      <alignment horizontal="center" vertical="center"/>
    </xf>
    <xf numFmtId="18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 quotePrefix="1">
      <alignment horizontal="center" vertical="center"/>
    </xf>
    <xf numFmtId="38" fontId="7" fillId="33" borderId="16" xfId="49" applyFont="1" applyFill="1" applyBorder="1" applyAlignment="1">
      <alignment/>
    </xf>
    <xf numFmtId="38" fontId="7" fillId="33" borderId="17" xfId="49" applyFont="1" applyFill="1" applyBorder="1" applyAlignment="1">
      <alignment/>
    </xf>
    <xf numFmtId="38" fontId="7" fillId="33" borderId="18" xfId="49" applyFont="1" applyFill="1" applyBorder="1" applyAlignment="1">
      <alignment/>
    </xf>
    <xf numFmtId="38" fontId="7" fillId="33" borderId="19" xfId="49" applyFont="1" applyFill="1" applyBorder="1" applyAlignment="1">
      <alignment/>
    </xf>
    <xf numFmtId="0" fontId="7" fillId="33" borderId="20" xfId="0" applyFont="1" applyFill="1" applyBorder="1" applyAlignment="1" quotePrefix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38" fontId="7" fillId="33" borderId="20" xfId="49" applyFont="1" applyFill="1" applyBorder="1" applyAlignment="1">
      <alignment/>
    </xf>
    <xf numFmtId="38" fontId="7" fillId="33" borderId="23" xfId="49" applyFont="1" applyFill="1" applyBorder="1" applyAlignment="1">
      <alignment/>
    </xf>
    <xf numFmtId="38" fontId="7" fillId="33" borderId="24" xfId="49" applyFont="1" applyFill="1" applyBorder="1" applyAlignment="1">
      <alignment/>
    </xf>
    <xf numFmtId="38" fontId="7" fillId="33" borderId="25" xfId="49" applyFont="1" applyFill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38" fontId="7" fillId="33" borderId="21" xfId="49" applyFont="1" applyFill="1" applyBorder="1" applyAlignment="1">
      <alignment/>
    </xf>
    <xf numFmtId="38" fontId="7" fillId="33" borderId="27" xfId="49" applyFont="1" applyFill="1" applyBorder="1" applyAlignment="1">
      <alignment/>
    </xf>
    <xf numFmtId="38" fontId="7" fillId="33" borderId="28" xfId="49" applyFont="1" applyFill="1" applyBorder="1" applyAlignment="1">
      <alignment/>
    </xf>
    <xf numFmtId="38" fontId="7" fillId="33" borderId="0" xfId="49" applyFont="1" applyFill="1" applyBorder="1" applyAlignment="1">
      <alignment/>
    </xf>
    <xf numFmtId="38" fontId="7" fillId="33" borderId="29" xfId="49" applyFont="1" applyFill="1" applyBorder="1" applyAlignment="1">
      <alignment/>
    </xf>
    <xf numFmtId="0" fontId="7" fillId="33" borderId="30" xfId="0" applyFont="1" applyFill="1" applyBorder="1" applyAlignment="1">
      <alignment horizontal="center" vertical="center"/>
    </xf>
    <xf numFmtId="38" fontId="7" fillId="33" borderId="31" xfId="49" applyFont="1" applyFill="1" applyBorder="1" applyAlignment="1">
      <alignment/>
    </xf>
    <xf numFmtId="0" fontId="11" fillId="0" borderId="0" xfId="0" applyFont="1" applyFill="1" applyAlignment="1">
      <alignment/>
    </xf>
    <xf numFmtId="38" fontId="7" fillId="33" borderId="18" xfId="49" applyFont="1" applyFill="1" applyBorder="1" applyAlignment="1">
      <alignment shrinkToFit="1"/>
    </xf>
    <xf numFmtId="38" fontId="7" fillId="33" borderId="24" xfId="49" applyFont="1" applyFill="1" applyBorder="1" applyAlignment="1">
      <alignment shrinkToFit="1"/>
    </xf>
    <xf numFmtId="38" fontId="7" fillId="33" borderId="28" xfId="49" applyFont="1" applyFill="1" applyBorder="1" applyAlignment="1">
      <alignment shrinkToFit="1"/>
    </xf>
    <xf numFmtId="38" fontId="7" fillId="33" borderId="29" xfId="49" applyFont="1" applyFill="1" applyBorder="1" applyAlignment="1">
      <alignment shrinkToFit="1"/>
    </xf>
    <xf numFmtId="0" fontId="7" fillId="0" borderId="30" xfId="0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shrinkToFit="1"/>
    </xf>
    <xf numFmtId="38" fontId="7" fillId="0" borderId="23" xfId="49" applyFont="1" applyFill="1" applyBorder="1" applyAlignment="1">
      <alignment shrinkToFit="1"/>
    </xf>
    <xf numFmtId="38" fontId="7" fillId="0" borderId="29" xfId="49" applyFont="1" applyFill="1" applyBorder="1" applyAlignment="1">
      <alignment shrinkToFit="1"/>
    </xf>
    <xf numFmtId="38" fontId="7" fillId="0" borderId="20" xfId="49" applyFont="1" applyFill="1" applyBorder="1" applyAlignment="1">
      <alignment/>
    </xf>
    <xf numFmtId="38" fontId="7" fillId="0" borderId="23" xfId="49" applyFont="1" applyFill="1" applyBorder="1" applyAlignment="1">
      <alignment/>
    </xf>
    <xf numFmtId="38" fontId="7" fillId="0" borderId="29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32" xfId="49" applyFont="1" applyFill="1" applyBorder="1" applyAlignment="1">
      <alignment/>
    </xf>
    <xf numFmtId="38" fontId="7" fillId="0" borderId="20" xfId="49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 quotePrefix="1">
      <alignment horizontal="center" vertical="center"/>
    </xf>
    <xf numFmtId="38" fontId="7" fillId="0" borderId="16" xfId="49" applyFont="1" applyFill="1" applyBorder="1" applyAlignment="1">
      <alignment shrinkToFit="1"/>
    </xf>
    <xf numFmtId="38" fontId="7" fillId="0" borderId="17" xfId="49" applyFont="1" applyFill="1" applyBorder="1" applyAlignment="1">
      <alignment shrinkToFit="1"/>
    </xf>
    <xf numFmtId="38" fontId="7" fillId="0" borderId="19" xfId="49" applyFont="1" applyFill="1" applyBorder="1" applyAlignment="1">
      <alignment shrinkToFit="1"/>
    </xf>
    <xf numFmtId="38" fontId="7" fillId="0" borderId="16" xfId="49" applyFont="1" applyFill="1" applyBorder="1" applyAlignment="1">
      <alignment/>
    </xf>
    <xf numFmtId="38" fontId="7" fillId="0" borderId="17" xfId="49" applyFont="1" applyFill="1" applyBorder="1" applyAlignment="1">
      <alignment/>
    </xf>
    <xf numFmtId="38" fontId="7" fillId="0" borderId="19" xfId="49" applyFont="1" applyFill="1" applyBorder="1" applyAlignment="1">
      <alignment/>
    </xf>
    <xf numFmtId="38" fontId="7" fillId="0" borderId="33" xfId="49" applyFont="1" applyFill="1" applyBorder="1" applyAlignment="1">
      <alignment/>
    </xf>
    <xf numFmtId="38" fontId="7" fillId="0" borderId="31" xfId="49" applyFont="1" applyFill="1" applyBorder="1" applyAlignment="1">
      <alignment/>
    </xf>
    <xf numFmtId="0" fontId="7" fillId="0" borderId="20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shrinkToFit="1"/>
    </xf>
    <xf numFmtId="38" fontId="7" fillId="0" borderId="25" xfId="49" applyFont="1" applyFill="1" applyBorder="1" applyAlignment="1">
      <alignment shrinkToFit="1"/>
    </xf>
    <xf numFmtId="38" fontId="7" fillId="0" borderId="25" xfId="49" applyFont="1" applyFill="1" applyBorder="1" applyAlignment="1">
      <alignment/>
    </xf>
    <xf numFmtId="0" fontId="7" fillId="0" borderId="26" xfId="0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shrinkToFit="1"/>
    </xf>
    <xf numFmtId="38" fontId="7" fillId="0" borderId="34" xfId="49" applyFont="1" applyFill="1" applyBorder="1" applyAlignment="1">
      <alignment/>
    </xf>
    <xf numFmtId="38" fontId="7" fillId="0" borderId="35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36" xfId="49" applyFont="1" applyFill="1" applyBorder="1" applyAlignment="1">
      <alignment/>
    </xf>
    <xf numFmtId="38" fontId="7" fillId="0" borderId="28" xfId="49" applyFont="1" applyFill="1" applyBorder="1" applyAlignment="1">
      <alignment/>
    </xf>
    <xf numFmtId="38" fontId="7" fillId="0" borderId="18" xfId="49" applyFont="1" applyFill="1" applyBorder="1" applyAlignment="1">
      <alignment shrinkToFit="1"/>
    </xf>
    <xf numFmtId="38" fontId="7" fillId="0" borderId="31" xfId="49" applyFont="1" applyFill="1" applyBorder="1" applyAlignment="1">
      <alignment shrinkToFit="1"/>
    </xf>
    <xf numFmtId="38" fontId="7" fillId="0" borderId="18" xfId="49" applyFont="1" applyFill="1" applyBorder="1" applyAlignment="1">
      <alignment/>
    </xf>
    <xf numFmtId="38" fontId="7" fillId="0" borderId="0" xfId="49" applyFont="1" applyFill="1" applyBorder="1" applyAlignment="1">
      <alignment shrinkToFit="1"/>
    </xf>
    <xf numFmtId="38" fontId="7" fillId="0" borderId="27" xfId="49" applyFont="1" applyFill="1" applyBorder="1" applyAlignment="1">
      <alignment shrinkToFit="1"/>
    </xf>
    <xf numFmtId="38" fontId="7" fillId="0" borderId="28" xfId="49" applyFont="1" applyFill="1" applyBorder="1" applyAlignment="1">
      <alignment shrinkToFit="1"/>
    </xf>
    <xf numFmtId="38" fontId="7" fillId="0" borderId="21" xfId="49" applyFont="1" applyFill="1" applyBorder="1" applyAlignment="1">
      <alignment/>
    </xf>
    <xf numFmtId="38" fontId="7" fillId="0" borderId="27" xfId="49" applyFont="1" applyFill="1" applyBorder="1" applyAlignment="1">
      <alignment/>
    </xf>
    <xf numFmtId="38" fontId="7" fillId="0" borderId="16" xfId="49" applyNumberFormat="1" applyFont="1" applyFill="1" applyBorder="1" applyAlignment="1">
      <alignment/>
    </xf>
    <xf numFmtId="38" fontId="48" fillId="0" borderId="33" xfId="49" applyFont="1" applyFill="1" applyBorder="1" applyAlignment="1">
      <alignment/>
    </xf>
    <xf numFmtId="38" fontId="48" fillId="0" borderId="18" xfId="49" applyFont="1" applyFill="1" applyBorder="1" applyAlignment="1">
      <alignment/>
    </xf>
    <xf numFmtId="38" fontId="7" fillId="0" borderId="37" xfId="49" applyFont="1" applyFill="1" applyBorder="1" applyAlignment="1">
      <alignment/>
    </xf>
    <xf numFmtId="38" fontId="7" fillId="0" borderId="38" xfId="49" applyFont="1" applyFill="1" applyBorder="1" applyAlignment="1">
      <alignment/>
    </xf>
    <xf numFmtId="38" fontId="7" fillId="0" borderId="21" xfId="49" applyNumberFormat="1" applyFont="1" applyFill="1" applyBorder="1" applyAlignment="1">
      <alignment/>
    </xf>
    <xf numFmtId="38" fontId="7" fillId="0" borderId="0" xfId="49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 vertical="center"/>
    </xf>
    <xf numFmtId="38" fontId="7" fillId="0" borderId="37" xfId="49" applyNumberFormat="1" applyFont="1" applyFill="1" applyBorder="1" applyAlignment="1">
      <alignment/>
    </xf>
    <xf numFmtId="38" fontId="7" fillId="0" borderId="40" xfId="49" applyFont="1" applyFill="1" applyBorder="1" applyAlignment="1">
      <alignment shrinkToFit="1"/>
    </xf>
    <xf numFmtId="38" fontId="7" fillId="0" borderId="41" xfId="49" applyNumberFormat="1" applyFont="1" applyFill="1" applyBorder="1" applyAlignment="1">
      <alignment/>
    </xf>
    <xf numFmtId="38" fontId="7" fillId="0" borderId="40" xfId="49" applyFont="1" applyFill="1" applyBorder="1" applyAlignment="1">
      <alignment/>
    </xf>
    <xf numFmtId="38" fontId="7" fillId="0" borderId="41" xfId="49" applyFont="1" applyFill="1" applyBorder="1" applyAlignment="1">
      <alignment/>
    </xf>
    <xf numFmtId="38" fontId="48" fillId="0" borderId="36" xfId="49" applyFont="1" applyFill="1" applyBorder="1" applyAlignment="1">
      <alignment/>
    </xf>
    <xf numFmtId="38" fontId="48" fillId="0" borderId="0" xfId="49" applyFont="1" applyFill="1" applyBorder="1" applyAlignment="1">
      <alignment/>
    </xf>
    <xf numFmtId="38" fontId="7" fillId="0" borderId="41" xfId="49" applyFont="1" applyFill="1" applyBorder="1" applyAlignment="1">
      <alignment shrinkToFit="1"/>
    </xf>
    <xf numFmtId="38" fontId="7" fillId="0" borderId="38" xfId="49" applyFont="1" applyFill="1" applyBorder="1" applyAlignment="1">
      <alignment shrinkToFit="1"/>
    </xf>
    <xf numFmtId="38" fontId="7" fillId="0" borderId="42" xfId="49" applyFont="1" applyFill="1" applyBorder="1" applyAlignment="1">
      <alignment/>
    </xf>
    <xf numFmtId="38" fontId="48" fillId="0" borderId="42" xfId="49" applyFont="1" applyFill="1" applyBorder="1" applyAlignment="1">
      <alignment/>
    </xf>
    <xf numFmtId="38" fontId="48" fillId="0" borderId="41" xfId="49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82" fontId="7" fillId="33" borderId="43" xfId="0" applyNumberFormat="1" applyFont="1" applyFill="1" applyBorder="1" applyAlignment="1">
      <alignment horizontal="center"/>
    </xf>
    <xf numFmtId="182" fontId="7" fillId="33" borderId="44" xfId="0" applyNumberFormat="1" applyFont="1" applyFill="1" applyBorder="1" applyAlignment="1">
      <alignment horizontal="center"/>
    </xf>
    <xf numFmtId="182" fontId="7" fillId="33" borderId="45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514350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8100"/>
          <a:ext cx="1609725" cy="428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航空旅客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view="pageBreakPreview" zoomScale="115" zoomScaleNormal="85" zoomScaleSheetLayoutView="115" zoomScalePageLayoutView="0" workbookViewId="0" topLeftCell="A31">
      <selection activeCell="P17" sqref="P17"/>
    </sheetView>
  </sheetViews>
  <sheetFormatPr defaultColWidth="5.796875" defaultRowHeight="14.25"/>
  <cols>
    <col min="1" max="1" width="6.5" style="1" customWidth="1"/>
    <col min="2" max="14" width="5.69921875" style="1" customWidth="1"/>
    <col min="15" max="17" width="6.59765625" style="1" customWidth="1"/>
    <col min="18" max="16384" width="5.69921875" style="1" customWidth="1"/>
  </cols>
  <sheetData>
    <row r="2" ht="13.5">
      <c r="E2" s="35"/>
    </row>
    <row r="4" spans="1:17" ht="15.75" customHeight="1" thickBot="1">
      <c r="A4" s="4"/>
      <c r="B4" s="5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16</v>
      </c>
      <c r="Q4" s="4"/>
    </row>
    <row r="5" spans="1:17" ht="13.5">
      <c r="A5" s="4"/>
      <c r="B5" s="6" t="s">
        <v>0</v>
      </c>
      <c r="C5" s="109" t="s">
        <v>3</v>
      </c>
      <c r="D5" s="110"/>
      <c r="E5" s="111"/>
      <c r="F5" s="109" t="s">
        <v>4</v>
      </c>
      <c r="G5" s="110"/>
      <c r="H5" s="111"/>
      <c r="I5" s="109" t="s">
        <v>18</v>
      </c>
      <c r="J5" s="110"/>
      <c r="K5" s="111"/>
      <c r="L5" s="115" t="s">
        <v>5</v>
      </c>
      <c r="M5" s="116"/>
      <c r="N5" s="117"/>
      <c r="O5" s="109" t="s">
        <v>7</v>
      </c>
      <c r="P5" s="110"/>
      <c r="Q5" s="111"/>
    </row>
    <row r="6" spans="1:17" ht="14.25" thickBot="1">
      <c r="A6" s="4"/>
      <c r="B6" s="7"/>
      <c r="C6" s="8" t="s">
        <v>1</v>
      </c>
      <c r="D6" s="9" t="s">
        <v>2</v>
      </c>
      <c r="E6" s="10" t="s">
        <v>6</v>
      </c>
      <c r="F6" s="8" t="s">
        <v>1</v>
      </c>
      <c r="G6" s="9" t="s">
        <v>2</v>
      </c>
      <c r="H6" s="10" t="s">
        <v>6</v>
      </c>
      <c r="I6" s="8" t="s">
        <v>1</v>
      </c>
      <c r="J6" s="9" t="s">
        <v>2</v>
      </c>
      <c r="K6" s="10" t="s">
        <v>6</v>
      </c>
      <c r="L6" s="11" t="s">
        <v>1</v>
      </c>
      <c r="M6" s="12" t="s">
        <v>2</v>
      </c>
      <c r="N6" s="13" t="s">
        <v>6</v>
      </c>
      <c r="O6" s="8" t="s">
        <v>1</v>
      </c>
      <c r="P6" s="9" t="s">
        <v>2</v>
      </c>
      <c r="Q6" s="10" t="s">
        <v>6</v>
      </c>
    </row>
    <row r="7" spans="1:17" ht="13.5">
      <c r="A7" s="4"/>
      <c r="B7" s="14">
        <v>3</v>
      </c>
      <c r="C7" s="15">
        <v>358.628</v>
      </c>
      <c r="D7" s="16">
        <v>365.009</v>
      </c>
      <c r="E7" s="36">
        <v>723.637</v>
      </c>
      <c r="F7" s="15">
        <v>204.086</v>
      </c>
      <c r="G7" s="16">
        <v>212.061</v>
      </c>
      <c r="H7" s="17">
        <v>416.147</v>
      </c>
      <c r="I7" s="15">
        <v>188.901</v>
      </c>
      <c r="J7" s="16">
        <v>181.814</v>
      </c>
      <c r="K7" s="18">
        <v>370.715</v>
      </c>
      <c r="L7" s="17">
        <v>0</v>
      </c>
      <c r="M7" s="16">
        <v>0</v>
      </c>
      <c r="N7" s="18">
        <v>0</v>
      </c>
      <c r="O7" s="15">
        <v>556.327</v>
      </c>
      <c r="P7" s="16">
        <v>573.741</v>
      </c>
      <c r="Q7" s="18">
        <v>1130.068</v>
      </c>
    </row>
    <row r="8" spans="1:17" ht="13.5">
      <c r="A8" s="4"/>
      <c r="B8" s="14">
        <v>4</v>
      </c>
      <c r="C8" s="15">
        <v>423.758</v>
      </c>
      <c r="D8" s="16">
        <v>425.803</v>
      </c>
      <c r="E8" s="36">
        <v>849.561</v>
      </c>
      <c r="F8" s="15">
        <v>211.343</v>
      </c>
      <c r="G8" s="16">
        <v>221.267</v>
      </c>
      <c r="H8" s="17">
        <v>432.61</v>
      </c>
      <c r="I8" s="15">
        <v>194.022</v>
      </c>
      <c r="J8" s="16">
        <v>187.117</v>
      </c>
      <c r="K8" s="18">
        <v>381.139</v>
      </c>
      <c r="L8" s="17">
        <v>0</v>
      </c>
      <c r="M8" s="16">
        <v>0</v>
      </c>
      <c r="N8" s="18">
        <v>0</v>
      </c>
      <c r="O8" s="15">
        <v>586.651</v>
      </c>
      <c r="P8" s="16">
        <v>598.759</v>
      </c>
      <c r="Q8" s="18">
        <v>1185.41</v>
      </c>
    </row>
    <row r="9" spans="1:17" ht="13.5">
      <c r="A9" s="4"/>
      <c r="B9" s="14">
        <v>5</v>
      </c>
      <c r="C9" s="15">
        <v>443.367</v>
      </c>
      <c r="D9" s="16">
        <v>449.74</v>
      </c>
      <c r="E9" s="36">
        <v>893.107</v>
      </c>
      <c r="F9" s="15">
        <v>228.011</v>
      </c>
      <c r="G9" s="16">
        <v>239.045</v>
      </c>
      <c r="H9" s="17">
        <v>467.056</v>
      </c>
      <c r="I9" s="15">
        <v>184.117</v>
      </c>
      <c r="J9" s="16">
        <v>185.643</v>
      </c>
      <c r="K9" s="18">
        <v>369.76</v>
      </c>
      <c r="L9" s="17">
        <v>0</v>
      </c>
      <c r="M9" s="16">
        <v>0</v>
      </c>
      <c r="N9" s="18">
        <v>0</v>
      </c>
      <c r="O9" s="15">
        <v>592.3</v>
      </c>
      <c r="P9" s="16">
        <v>609.026</v>
      </c>
      <c r="Q9" s="18">
        <v>1201.326</v>
      </c>
    </row>
    <row r="10" spans="1:17" ht="13.5">
      <c r="A10" s="4"/>
      <c r="B10" s="14">
        <v>6</v>
      </c>
      <c r="C10" s="15">
        <v>497.588</v>
      </c>
      <c r="D10" s="16">
        <v>512.936</v>
      </c>
      <c r="E10" s="36">
        <v>1010.524</v>
      </c>
      <c r="F10" s="15">
        <v>252.194</v>
      </c>
      <c r="G10" s="16">
        <v>250.159</v>
      </c>
      <c r="H10" s="17">
        <v>502.353</v>
      </c>
      <c r="I10" s="15">
        <v>207.418</v>
      </c>
      <c r="J10" s="16">
        <v>206.822</v>
      </c>
      <c r="K10" s="18">
        <v>414.24</v>
      </c>
      <c r="L10" s="17">
        <v>0</v>
      </c>
      <c r="M10" s="16">
        <v>0</v>
      </c>
      <c r="N10" s="18">
        <v>0</v>
      </c>
      <c r="O10" s="15">
        <v>627.98</v>
      </c>
      <c r="P10" s="16">
        <v>636.419</v>
      </c>
      <c r="Q10" s="18">
        <v>1264.399</v>
      </c>
    </row>
    <row r="11" spans="1:17" ht="13.5">
      <c r="A11" s="4"/>
      <c r="B11" s="19">
        <v>7</v>
      </c>
      <c r="C11" s="15">
        <v>586.694</v>
      </c>
      <c r="D11" s="16">
        <v>599.792</v>
      </c>
      <c r="E11" s="36">
        <v>1186.486</v>
      </c>
      <c r="F11" s="15">
        <v>256.205</v>
      </c>
      <c r="G11" s="16">
        <v>261.742</v>
      </c>
      <c r="H11" s="17">
        <v>517.947</v>
      </c>
      <c r="I11" s="15">
        <v>235.883</v>
      </c>
      <c r="J11" s="16">
        <v>237.927</v>
      </c>
      <c r="K11" s="18">
        <v>473.81</v>
      </c>
      <c r="L11" s="17">
        <v>0</v>
      </c>
      <c r="M11" s="16">
        <v>0</v>
      </c>
      <c r="N11" s="18">
        <v>0</v>
      </c>
      <c r="O11" s="15">
        <v>685.455</v>
      </c>
      <c r="P11" s="16">
        <v>698.467</v>
      </c>
      <c r="Q11" s="18">
        <v>1383.922</v>
      </c>
    </row>
    <row r="12" spans="1:17" ht="13.5">
      <c r="A12" s="4"/>
      <c r="B12" s="14">
        <v>8</v>
      </c>
      <c r="C12" s="15">
        <v>650.886</v>
      </c>
      <c r="D12" s="16">
        <v>663.409</v>
      </c>
      <c r="E12" s="36">
        <v>1314.295</v>
      </c>
      <c r="F12" s="15">
        <v>285.061</v>
      </c>
      <c r="G12" s="16">
        <v>291.153</v>
      </c>
      <c r="H12" s="17">
        <v>576.214</v>
      </c>
      <c r="I12" s="15">
        <v>260.97</v>
      </c>
      <c r="J12" s="16">
        <v>269.24</v>
      </c>
      <c r="K12" s="18">
        <v>530.21</v>
      </c>
      <c r="L12" s="17">
        <v>0</v>
      </c>
      <c r="M12" s="16">
        <v>0</v>
      </c>
      <c r="N12" s="18">
        <v>0</v>
      </c>
      <c r="O12" s="15">
        <v>737.072</v>
      </c>
      <c r="P12" s="16">
        <v>733.264</v>
      </c>
      <c r="Q12" s="18">
        <v>1470.336</v>
      </c>
    </row>
    <row r="13" spans="1:17" ht="13.5">
      <c r="A13" s="4"/>
      <c r="B13" s="14">
        <v>9</v>
      </c>
      <c r="C13" s="15">
        <v>692.774</v>
      </c>
      <c r="D13" s="16">
        <v>701.538</v>
      </c>
      <c r="E13" s="36">
        <v>1394.312</v>
      </c>
      <c r="F13" s="15">
        <v>285.831</v>
      </c>
      <c r="G13" s="16">
        <v>292.525</v>
      </c>
      <c r="H13" s="17">
        <v>578.356</v>
      </c>
      <c r="I13" s="15">
        <v>268.62</v>
      </c>
      <c r="J13" s="16">
        <v>282.863</v>
      </c>
      <c r="K13" s="18">
        <v>551.483</v>
      </c>
      <c r="L13" s="17">
        <v>0</v>
      </c>
      <c r="M13" s="16">
        <v>0</v>
      </c>
      <c r="N13" s="18">
        <v>0</v>
      </c>
      <c r="O13" s="15">
        <v>675.15</v>
      </c>
      <c r="P13" s="16">
        <v>664.896</v>
      </c>
      <c r="Q13" s="18">
        <v>1340.046</v>
      </c>
    </row>
    <row r="14" spans="1:17" ht="13.5">
      <c r="A14" s="4"/>
      <c r="B14" s="14">
        <v>10</v>
      </c>
      <c r="C14" s="15">
        <v>800.965</v>
      </c>
      <c r="D14" s="16">
        <v>788.674</v>
      </c>
      <c r="E14" s="36">
        <v>1589.639</v>
      </c>
      <c r="F14" s="15">
        <v>270.25</v>
      </c>
      <c r="G14" s="16">
        <v>277.872</v>
      </c>
      <c r="H14" s="17">
        <v>548.122</v>
      </c>
      <c r="I14" s="15">
        <v>258.907</v>
      </c>
      <c r="J14" s="16">
        <v>263.404</v>
      </c>
      <c r="K14" s="18">
        <v>522.311</v>
      </c>
      <c r="L14" s="17">
        <v>56.44</v>
      </c>
      <c r="M14" s="16">
        <v>58.559</v>
      </c>
      <c r="N14" s="18">
        <v>114.999</v>
      </c>
      <c r="O14" s="15">
        <v>632.911</v>
      </c>
      <c r="P14" s="16">
        <v>635.454</v>
      </c>
      <c r="Q14" s="18">
        <v>1268.365</v>
      </c>
    </row>
    <row r="15" spans="1:17" ht="13.5">
      <c r="A15" s="4"/>
      <c r="B15" s="14">
        <v>11</v>
      </c>
      <c r="C15" s="15">
        <v>830.699</v>
      </c>
      <c r="D15" s="16">
        <v>821.878</v>
      </c>
      <c r="E15" s="36">
        <v>1652.577</v>
      </c>
      <c r="F15" s="15">
        <v>294.587</v>
      </c>
      <c r="G15" s="16">
        <v>304.838</v>
      </c>
      <c r="H15" s="17">
        <v>599.425</v>
      </c>
      <c r="I15" s="15">
        <v>265.83</v>
      </c>
      <c r="J15" s="16">
        <v>266.251</v>
      </c>
      <c r="K15" s="18">
        <v>532.081</v>
      </c>
      <c r="L15" s="17">
        <v>76.982</v>
      </c>
      <c r="M15" s="16">
        <v>78.249</v>
      </c>
      <c r="N15" s="18">
        <v>155.231</v>
      </c>
      <c r="O15" s="15">
        <v>615.248</v>
      </c>
      <c r="P15" s="16">
        <v>613.829</v>
      </c>
      <c r="Q15" s="18">
        <v>1229.077</v>
      </c>
    </row>
    <row r="16" spans="1:17" ht="13.5">
      <c r="A16" s="4"/>
      <c r="B16" s="20">
        <v>12</v>
      </c>
      <c r="C16" s="15">
        <v>786.522</v>
      </c>
      <c r="D16" s="16">
        <v>799.843</v>
      </c>
      <c r="E16" s="36">
        <v>1586.365</v>
      </c>
      <c r="F16" s="15">
        <v>286.733</v>
      </c>
      <c r="G16" s="16">
        <v>288.642</v>
      </c>
      <c r="H16" s="17">
        <v>575.375</v>
      </c>
      <c r="I16" s="15">
        <v>255.853</v>
      </c>
      <c r="J16" s="16">
        <v>257.188</v>
      </c>
      <c r="K16" s="18">
        <v>513.041</v>
      </c>
      <c r="L16" s="17">
        <v>70.104</v>
      </c>
      <c r="M16" s="16">
        <v>72.459</v>
      </c>
      <c r="N16" s="18">
        <v>142.563</v>
      </c>
      <c r="O16" s="15">
        <v>621.442</v>
      </c>
      <c r="P16" s="16">
        <v>625.73</v>
      </c>
      <c r="Q16" s="18">
        <v>1247.172</v>
      </c>
    </row>
    <row r="17" spans="1:17" ht="13.5">
      <c r="A17" s="4"/>
      <c r="B17" s="21">
        <v>13</v>
      </c>
      <c r="C17" s="15">
        <v>769.554</v>
      </c>
      <c r="D17" s="16">
        <v>776.331</v>
      </c>
      <c r="E17" s="36">
        <v>1545.885</v>
      </c>
      <c r="F17" s="15">
        <v>293.127</v>
      </c>
      <c r="G17" s="16">
        <v>295.26</v>
      </c>
      <c r="H17" s="17">
        <v>588.387</v>
      </c>
      <c r="I17" s="15">
        <v>255.9</v>
      </c>
      <c r="J17" s="16">
        <v>253.989</v>
      </c>
      <c r="K17" s="18">
        <v>509.889</v>
      </c>
      <c r="L17" s="17">
        <v>79.109</v>
      </c>
      <c r="M17" s="16">
        <v>82.961</v>
      </c>
      <c r="N17" s="18">
        <v>162.07</v>
      </c>
      <c r="O17" s="15">
        <v>676.836</v>
      </c>
      <c r="P17" s="16">
        <v>672.436</v>
      </c>
      <c r="Q17" s="18">
        <v>1349.272</v>
      </c>
    </row>
    <row r="18" spans="1:17" ht="13.5">
      <c r="A18" s="4"/>
      <c r="B18" s="22">
        <v>14</v>
      </c>
      <c r="C18" s="23">
        <v>793.769</v>
      </c>
      <c r="D18" s="24">
        <v>803.581</v>
      </c>
      <c r="E18" s="37">
        <v>1597.35</v>
      </c>
      <c r="F18" s="23">
        <v>258.421</v>
      </c>
      <c r="G18" s="24">
        <v>259.838</v>
      </c>
      <c r="H18" s="25">
        <v>518.259</v>
      </c>
      <c r="I18" s="23">
        <v>264.698</v>
      </c>
      <c r="J18" s="24">
        <v>256.064</v>
      </c>
      <c r="K18" s="26">
        <v>520.762</v>
      </c>
      <c r="L18" s="25">
        <v>85.309</v>
      </c>
      <c r="M18" s="24">
        <v>87.771</v>
      </c>
      <c r="N18" s="26">
        <v>173.08</v>
      </c>
      <c r="O18" s="23">
        <v>663.221</v>
      </c>
      <c r="P18" s="24">
        <v>661.266</v>
      </c>
      <c r="Q18" s="26">
        <v>1324.487</v>
      </c>
    </row>
    <row r="19" spans="1:17" ht="13.5">
      <c r="A19" s="4"/>
      <c r="B19" s="21">
        <v>15</v>
      </c>
      <c r="C19" s="15">
        <v>706.927</v>
      </c>
      <c r="D19" s="16">
        <v>703.773</v>
      </c>
      <c r="E19" s="36">
        <v>1410.7</v>
      </c>
      <c r="F19" s="15">
        <v>187</v>
      </c>
      <c r="G19" s="16">
        <v>187</v>
      </c>
      <c r="H19" s="17">
        <v>373.352</v>
      </c>
      <c r="I19" s="15">
        <v>244.621</v>
      </c>
      <c r="J19" s="16">
        <v>241.602</v>
      </c>
      <c r="K19" s="18">
        <v>486.223</v>
      </c>
      <c r="L19" s="17">
        <v>83.903</v>
      </c>
      <c r="M19" s="16">
        <v>84.215</v>
      </c>
      <c r="N19" s="18">
        <v>168.118</v>
      </c>
      <c r="O19" s="15">
        <v>664.185</v>
      </c>
      <c r="P19" s="16">
        <v>679.08</v>
      </c>
      <c r="Q19" s="18">
        <v>1343.265</v>
      </c>
    </row>
    <row r="20" spans="1:17" ht="13.5">
      <c r="A20" s="4"/>
      <c r="B20" s="27">
        <v>16</v>
      </c>
      <c r="C20" s="28">
        <v>645</v>
      </c>
      <c r="D20" s="29">
        <v>645</v>
      </c>
      <c r="E20" s="38">
        <v>1290</v>
      </c>
      <c r="F20" s="31">
        <v>166</v>
      </c>
      <c r="G20" s="29">
        <v>168</v>
      </c>
      <c r="H20" s="30">
        <v>334</v>
      </c>
      <c r="I20" s="28">
        <v>242</v>
      </c>
      <c r="J20" s="29">
        <v>243</v>
      </c>
      <c r="K20" s="30">
        <v>484</v>
      </c>
      <c r="L20" s="31">
        <v>81</v>
      </c>
      <c r="M20" s="29">
        <v>83</v>
      </c>
      <c r="N20" s="30">
        <v>164</v>
      </c>
      <c r="O20" s="28">
        <v>671</v>
      </c>
      <c r="P20" s="24">
        <v>675</v>
      </c>
      <c r="Q20" s="32">
        <v>1346</v>
      </c>
    </row>
    <row r="21" spans="1:17" ht="13.5">
      <c r="A21" s="4"/>
      <c r="B21" s="33">
        <v>17</v>
      </c>
      <c r="C21" s="23">
        <v>631</v>
      </c>
      <c r="D21" s="24">
        <v>637</v>
      </c>
      <c r="E21" s="39">
        <v>1268</v>
      </c>
      <c r="F21" s="25">
        <v>163</v>
      </c>
      <c r="G21" s="24">
        <v>166</v>
      </c>
      <c r="H21" s="32">
        <v>329</v>
      </c>
      <c r="I21" s="23">
        <v>249</v>
      </c>
      <c r="J21" s="24">
        <v>249</v>
      </c>
      <c r="K21" s="32">
        <v>497</v>
      </c>
      <c r="L21" s="25">
        <v>85</v>
      </c>
      <c r="M21" s="24">
        <v>79</v>
      </c>
      <c r="N21" s="32">
        <v>165</v>
      </c>
      <c r="O21" s="23">
        <v>669</v>
      </c>
      <c r="P21" s="24">
        <v>674</v>
      </c>
      <c r="Q21" s="32">
        <v>1343</v>
      </c>
    </row>
    <row r="22" spans="1:17" ht="13.5">
      <c r="A22" s="4"/>
      <c r="B22" s="33">
        <v>18</v>
      </c>
      <c r="C22" s="23">
        <v>627.383</v>
      </c>
      <c r="D22" s="24">
        <v>634.525</v>
      </c>
      <c r="E22" s="39">
        <v>1261.908</v>
      </c>
      <c r="F22" s="25">
        <v>160.024</v>
      </c>
      <c r="G22" s="24">
        <v>161.806</v>
      </c>
      <c r="H22" s="32">
        <v>321.83</v>
      </c>
      <c r="I22" s="23">
        <v>222.076</v>
      </c>
      <c r="J22" s="24">
        <v>223.343</v>
      </c>
      <c r="K22" s="32">
        <v>445.419</v>
      </c>
      <c r="L22" s="25">
        <v>72.215</v>
      </c>
      <c r="M22" s="24">
        <v>73.859</v>
      </c>
      <c r="N22" s="32">
        <v>146.074</v>
      </c>
      <c r="O22" s="23">
        <v>659.006</v>
      </c>
      <c r="P22" s="24">
        <v>665.73</v>
      </c>
      <c r="Q22" s="32">
        <v>1324.736</v>
      </c>
    </row>
    <row r="23" spans="1:17" ht="13.5">
      <c r="A23" s="4"/>
      <c r="B23" s="33">
        <v>19</v>
      </c>
      <c r="C23" s="23">
        <v>626</v>
      </c>
      <c r="D23" s="24">
        <v>633</v>
      </c>
      <c r="E23" s="39">
        <v>1259</v>
      </c>
      <c r="F23" s="25">
        <v>147</v>
      </c>
      <c r="G23" s="24">
        <v>148</v>
      </c>
      <c r="H23" s="32">
        <v>295</v>
      </c>
      <c r="I23" s="23">
        <v>200</v>
      </c>
      <c r="J23" s="24">
        <v>202</v>
      </c>
      <c r="K23" s="32">
        <v>402</v>
      </c>
      <c r="L23" s="25">
        <v>69</v>
      </c>
      <c r="M23" s="24">
        <v>71</v>
      </c>
      <c r="N23" s="32">
        <v>140</v>
      </c>
      <c r="O23" s="23">
        <v>639</v>
      </c>
      <c r="P23" s="24">
        <v>642</v>
      </c>
      <c r="Q23" s="32">
        <v>1281</v>
      </c>
    </row>
    <row r="24" spans="1:17" ht="13.5">
      <c r="A24" s="4"/>
      <c r="B24" s="33">
        <v>20</v>
      </c>
      <c r="C24" s="23">
        <v>563.448</v>
      </c>
      <c r="D24" s="24">
        <v>576.935</v>
      </c>
      <c r="E24" s="39">
        <v>1140.383</v>
      </c>
      <c r="F24" s="25">
        <v>134.515</v>
      </c>
      <c r="G24" s="24">
        <v>134.415</v>
      </c>
      <c r="H24" s="32">
        <v>268.93</v>
      </c>
      <c r="I24" s="23">
        <v>180.221</v>
      </c>
      <c r="J24" s="24">
        <v>180.964</v>
      </c>
      <c r="K24" s="32">
        <v>361.185</v>
      </c>
      <c r="L24" s="25">
        <v>61.038</v>
      </c>
      <c r="M24" s="24">
        <v>64.122</v>
      </c>
      <c r="N24" s="32">
        <v>125.16</v>
      </c>
      <c r="O24" s="23">
        <v>587.831</v>
      </c>
      <c r="P24" s="24">
        <v>596.364</v>
      </c>
      <c r="Q24" s="32">
        <v>1184.195</v>
      </c>
    </row>
    <row r="25" spans="1:17" ht="13.5">
      <c r="A25" s="4"/>
      <c r="B25" s="33">
        <v>21</v>
      </c>
      <c r="C25" s="23">
        <v>519.877</v>
      </c>
      <c r="D25" s="24">
        <v>529.611</v>
      </c>
      <c r="E25" s="39">
        <v>1049.491</v>
      </c>
      <c r="F25" s="25">
        <v>129.801</v>
      </c>
      <c r="G25" s="24">
        <v>128.439</v>
      </c>
      <c r="H25" s="32">
        <v>258.24</v>
      </c>
      <c r="I25" s="23">
        <v>185.103</v>
      </c>
      <c r="J25" s="24">
        <v>181.818</v>
      </c>
      <c r="K25" s="32">
        <v>366.921</v>
      </c>
      <c r="L25" s="25">
        <v>56.798</v>
      </c>
      <c r="M25" s="24">
        <v>60.902</v>
      </c>
      <c r="N25" s="32">
        <v>117.76</v>
      </c>
      <c r="O25" s="15">
        <v>543.34</v>
      </c>
      <c r="P25" s="16">
        <v>552.621</v>
      </c>
      <c r="Q25" s="34">
        <v>1050.773</v>
      </c>
    </row>
    <row r="26" spans="1:17" ht="13.5">
      <c r="A26" s="4"/>
      <c r="B26" s="33">
        <v>22</v>
      </c>
      <c r="C26" s="23">
        <v>490.268</v>
      </c>
      <c r="D26" s="24">
        <v>502.71</v>
      </c>
      <c r="E26" s="39">
        <v>992.978</v>
      </c>
      <c r="F26" s="25">
        <v>131.024</v>
      </c>
      <c r="G26" s="24">
        <v>130.743</v>
      </c>
      <c r="H26" s="32">
        <v>261.767</v>
      </c>
      <c r="I26" s="23">
        <v>127.517</v>
      </c>
      <c r="J26" s="24">
        <v>124.703</v>
      </c>
      <c r="K26" s="32">
        <v>252.22</v>
      </c>
      <c r="L26" s="25">
        <v>59.397</v>
      </c>
      <c r="M26" s="24">
        <v>59.977</v>
      </c>
      <c r="N26" s="32">
        <v>119.374</v>
      </c>
      <c r="O26" s="28">
        <v>540.672</v>
      </c>
      <c r="P26" s="29">
        <v>549.517</v>
      </c>
      <c r="Q26" s="30">
        <v>1090.189</v>
      </c>
    </row>
    <row r="27" spans="1:17" ht="13.5">
      <c r="A27" s="4"/>
      <c r="B27" s="40">
        <v>23</v>
      </c>
      <c r="C27" s="44">
        <f>9.275+389.984</f>
        <v>399.25899999999996</v>
      </c>
      <c r="D27" s="45">
        <f>9.547+394.544</f>
        <v>404.091</v>
      </c>
      <c r="E27" s="43">
        <v>803.35</v>
      </c>
      <c r="F27" s="47">
        <v>129.826</v>
      </c>
      <c r="G27" s="45">
        <v>127.983</v>
      </c>
      <c r="H27" s="46">
        <v>257.809</v>
      </c>
      <c r="I27" s="44">
        <f>1.558+149.1</f>
        <v>150.658</v>
      </c>
      <c r="J27" s="45">
        <f>1.597+150.246</f>
        <v>151.84300000000002</v>
      </c>
      <c r="K27" s="46">
        <v>302.501</v>
      </c>
      <c r="L27" s="47">
        <v>55.664</v>
      </c>
      <c r="M27" s="45">
        <v>54.583</v>
      </c>
      <c r="N27" s="46">
        <v>110.247</v>
      </c>
      <c r="O27" s="44">
        <f>17.592+550.531</f>
        <v>568.1229999999999</v>
      </c>
      <c r="P27" s="45">
        <f>17.901+547.684</f>
        <v>565.5849999999999</v>
      </c>
      <c r="Q27" s="46">
        <v>1133.708</v>
      </c>
    </row>
    <row r="28" spans="1:17" ht="13.5">
      <c r="A28" s="4"/>
      <c r="B28" s="40">
        <v>24</v>
      </c>
      <c r="C28" s="49">
        <f>19.418+393.553</f>
        <v>412.971</v>
      </c>
      <c r="D28" s="45">
        <f>19.563+403.122</f>
        <v>422.685</v>
      </c>
      <c r="E28" s="43">
        <v>835.656</v>
      </c>
      <c r="F28" s="47">
        <v>114.206</v>
      </c>
      <c r="G28" s="45">
        <v>113.589</v>
      </c>
      <c r="H28" s="46">
        <v>227.795</v>
      </c>
      <c r="I28" s="44">
        <f>3.634+161.122</f>
        <v>164.756</v>
      </c>
      <c r="J28" s="45">
        <f>3.636+165.011</f>
        <v>168.647</v>
      </c>
      <c r="K28" s="46">
        <v>333.403</v>
      </c>
      <c r="L28" s="47">
        <v>53.482</v>
      </c>
      <c r="M28" s="45">
        <v>53.728</v>
      </c>
      <c r="N28" s="46">
        <v>107.21</v>
      </c>
      <c r="O28" s="44">
        <f>16.297+558.099</f>
        <v>574.3960000000001</v>
      </c>
      <c r="P28" s="45">
        <f>16.067+559.881</f>
        <v>575.948</v>
      </c>
      <c r="Q28" s="46">
        <v>1150.344</v>
      </c>
    </row>
    <row r="29" spans="1:17" ht="13.5">
      <c r="A29" s="4"/>
      <c r="B29" s="40">
        <v>25</v>
      </c>
      <c r="C29" s="49">
        <v>425.8</v>
      </c>
      <c r="D29" s="45">
        <v>436.1</v>
      </c>
      <c r="E29" s="43">
        <v>861.9000000000001</v>
      </c>
      <c r="F29" s="47">
        <v>132.4</v>
      </c>
      <c r="G29" s="45">
        <v>133.4</v>
      </c>
      <c r="H29" s="46">
        <v>265.8</v>
      </c>
      <c r="I29" s="44">
        <v>190.8</v>
      </c>
      <c r="J29" s="45">
        <v>191.4</v>
      </c>
      <c r="K29" s="46">
        <v>382.20000000000005</v>
      </c>
      <c r="L29" s="47">
        <v>58</v>
      </c>
      <c r="M29" s="45">
        <v>58.8</v>
      </c>
      <c r="N29" s="46">
        <v>116.9</v>
      </c>
      <c r="O29" s="44">
        <v>604.8</v>
      </c>
      <c r="P29" s="45">
        <v>611.212</v>
      </c>
      <c r="Q29" s="46">
        <v>1216.012</v>
      </c>
    </row>
    <row r="30" spans="1:17" ht="13.5">
      <c r="A30" s="4"/>
      <c r="B30" s="69">
        <v>26</v>
      </c>
      <c r="C30" s="89">
        <v>460.6</v>
      </c>
      <c r="D30" s="63">
        <v>475.4</v>
      </c>
      <c r="E30" s="82">
        <f>D30+C30</f>
        <v>936</v>
      </c>
      <c r="F30" s="83">
        <v>119.2</v>
      </c>
      <c r="G30" s="63">
        <v>119</v>
      </c>
      <c r="H30" s="66">
        <f>F30+G30</f>
        <v>238.2</v>
      </c>
      <c r="I30" s="62">
        <v>199.3</v>
      </c>
      <c r="J30" s="63">
        <v>197.5</v>
      </c>
      <c r="K30" s="66">
        <f>I30+J30</f>
        <v>396.8</v>
      </c>
      <c r="L30" s="83">
        <v>61.4</v>
      </c>
      <c r="M30" s="63">
        <v>62</v>
      </c>
      <c r="N30" s="66">
        <f>L30+M30</f>
        <v>123.4</v>
      </c>
      <c r="O30" s="62">
        <v>609.2</v>
      </c>
      <c r="P30" s="63">
        <v>613.6</v>
      </c>
      <c r="Q30" s="66">
        <f>O30+P30</f>
        <v>1222.8000000000002</v>
      </c>
    </row>
    <row r="31" spans="1:17" ht="13.5">
      <c r="A31" s="4"/>
      <c r="B31" s="74">
        <v>27</v>
      </c>
      <c r="C31" s="94">
        <v>500.873</v>
      </c>
      <c r="D31" s="88">
        <v>519.375</v>
      </c>
      <c r="E31" s="86">
        <f>D31+C31</f>
        <v>1020.248</v>
      </c>
      <c r="F31" s="95">
        <v>126.753</v>
      </c>
      <c r="G31" s="88">
        <v>128.381</v>
      </c>
      <c r="H31" s="80">
        <f>F31+G31</f>
        <v>255.13400000000001</v>
      </c>
      <c r="I31" s="87">
        <v>201.681</v>
      </c>
      <c r="J31" s="88">
        <v>197.745</v>
      </c>
      <c r="K31" s="80">
        <f>I31+J31</f>
        <v>399.42600000000004</v>
      </c>
      <c r="L31" s="78">
        <v>65.442</v>
      </c>
      <c r="M31" s="88">
        <v>62.509</v>
      </c>
      <c r="N31" s="80">
        <f>L31+M31</f>
        <v>127.951</v>
      </c>
      <c r="O31" s="87">
        <v>620.488</v>
      </c>
      <c r="P31" s="88">
        <v>623.844</v>
      </c>
      <c r="Q31" s="80">
        <f>O31+P31</f>
        <v>1244.332</v>
      </c>
    </row>
    <row r="32" spans="1:17" ht="14.25" thickBot="1">
      <c r="A32" s="4"/>
      <c r="B32" s="96">
        <v>28</v>
      </c>
      <c r="C32" s="97">
        <v>535.281</v>
      </c>
      <c r="D32" s="93">
        <v>548.523</v>
      </c>
      <c r="E32" s="98">
        <f>D32+C32</f>
        <v>1083.804</v>
      </c>
      <c r="F32" s="99">
        <v>124.558</v>
      </c>
      <c r="G32" s="93">
        <v>125.441</v>
      </c>
      <c r="H32" s="100">
        <f>F32+G32</f>
        <v>249.99900000000002</v>
      </c>
      <c r="I32" s="92">
        <v>214.065</v>
      </c>
      <c r="J32" s="93">
        <v>208.985</v>
      </c>
      <c r="K32" s="100">
        <f>I32+J32</f>
        <v>423.05</v>
      </c>
      <c r="L32" s="101">
        <v>67.989</v>
      </c>
      <c r="M32" s="93">
        <v>68.129</v>
      </c>
      <c r="N32" s="100">
        <f>L32+M32</f>
        <v>136.118</v>
      </c>
      <c r="O32" s="92">
        <v>617.41</v>
      </c>
      <c r="P32" s="93">
        <v>619.338</v>
      </c>
      <c r="Q32" s="100">
        <f>O32+P32</f>
        <v>1236.748</v>
      </c>
    </row>
    <row r="33" spans="1:17" ht="14.25" thickBot="1">
      <c r="A33" s="4"/>
      <c r="B33" s="96">
        <v>29</v>
      </c>
      <c r="C33" s="97">
        <v>587.07</v>
      </c>
      <c r="D33" s="93">
        <v>598.152</v>
      </c>
      <c r="E33" s="98">
        <f>D33+C33</f>
        <v>1185.2220000000002</v>
      </c>
      <c r="F33" s="99">
        <v>117.579</v>
      </c>
      <c r="G33" s="93">
        <v>119.279</v>
      </c>
      <c r="H33" s="100">
        <f>F33+G33</f>
        <v>236.858</v>
      </c>
      <c r="I33" s="92">
        <v>225.576</v>
      </c>
      <c r="J33" s="93">
        <v>221.484</v>
      </c>
      <c r="K33" s="100">
        <f>I33+J33</f>
        <v>447.06</v>
      </c>
      <c r="L33" s="101">
        <v>71.491</v>
      </c>
      <c r="M33" s="93">
        <v>71.964</v>
      </c>
      <c r="N33" s="100">
        <f>L33+M33</f>
        <v>143.45499999999998</v>
      </c>
      <c r="O33" s="92">
        <v>660.778</v>
      </c>
      <c r="P33" s="93">
        <v>666.031</v>
      </c>
      <c r="Q33" s="100">
        <f>O33+P33</f>
        <v>1326.809</v>
      </c>
    </row>
    <row r="34" spans="1:17" ht="14.25" thickBot="1">
      <c r="A34" s="4"/>
      <c r="B34" s="96">
        <v>30</v>
      </c>
      <c r="C34" s="97">
        <v>597.771</v>
      </c>
      <c r="D34" s="93">
        <v>611.013</v>
      </c>
      <c r="E34" s="98">
        <f>D34+C34</f>
        <v>1208.784</v>
      </c>
      <c r="F34" s="99">
        <v>147.004</v>
      </c>
      <c r="G34" s="93">
        <v>148.215</v>
      </c>
      <c r="H34" s="100">
        <f>F34+G34</f>
        <v>295.219</v>
      </c>
      <c r="I34" s="92">
        <v>246.154</v>
      </c>
      <c r="J34" s="93">
        <v>242.062</v>
      </c>
      <c r="K34" s="100">
        <f>I34+J34</f>
        <v>488.216</v>
      </c>
      <c r="L34" s="101">
        <v>77.943</v>
      </c>
      <c r="M34" s="93">
        <v>77.638</v>
      </c>
      <c r="N34" s="100">
        <f>L34+M34</f>
        <v>155.58100000000002</v>
      </c>
      <c r="O34" s="92">
        <v>673.702</v>
      </c>
      <c r="P34" s="93">
        <v>678.811</v>
      </c>
      <c r="Q34" s="100">
        <f>O34+P34</f>
        <v>1352.513</v>
      </c>
    </row>
    <row r="35" ht="14.25" thickBot="1">
      <c r="A35" s="4"/>
    </row>
    <row r="36" spans="1:17" ht="13.5">
      <c r="A36" s="4"/>
      <c r="B36" s="51" t="s">
        <v>0</v>
      </c>
      <c r="C36" s="112" t="s">
        <v>8</v>
      </c>
      <c r="D36" s="113"/>
      <c r="E36" s="114"/>
      <c r="F36" s="112" t="s">
        <v>9</v>
      </c>
      <c r="G36" s="113"/>
      <c r="H36" s="114"/>
      <c r="I36" s="112" t="s">
        <v>10</v>
      </c>
      <c r="J36" s="113"/>
      <c r="K36" s="114"/>
      <c r="L36" s="112" t="s">
        <v>11</v>
      </c>
      <c r="M36" s="113"/>
      <c r="N36" s="114"/>
      <c r="O36" s="112" t="s">
        <v>12</v>
      </c>
      <c r="P36" s="113"/>
      <c r="Q36" s="114"/>
    </row>
    <row r="37" spans="1:17" ht="14.25" thickBot="1">
      <c r="A37" s="4"/>
      <c r="B37" s="52"/>
      <c r="C37" s="53" t="s">
        <v>1</v>
      </c>
      <c r="D37" s="54" t="s">
        <v>2</v>
      </c>
      <c r="E37" s="55" t="s">
        <v>6</v>
      </c>
      <c r="F37" s="53" t="s">
        <v>1</v>
      </c>
      <c r="G37" s="54" t="s">
        <v>2</v>
      </c>
      <c r="H37" s="55" t="s">
        <v>6</v>
      </c>
      <c r="I37" s="53" t="s">
        <v>1</v>
      </c>
      <c r="J37" s="54" t="s">
        <v>2</v>
      </c>
      <c r="K37" s="55" t="s">
        <v>6</v>
      </c>
      <c r="L37" s="53" t="s">
        <v>1</v>
      </c>
      <c r="M37" s="54" t="s">
        <v>2</v>
      </c>
      <c r="N37" s="55" t="s">
        <v>6</v>
      </c>
      <c r="O37" s="56" t="s">
        <v>13</v>
      </c>
      <c r="P37" s="57" t="s">
        <v>14</v>
      </c>
      <c r="Q37" s="55" t="s">
        <v>6</v>
      </c>
    </row>
    <row r="38" spans="1:17" ht="13.5">
      <c r="A38" s="4"/>
      <c r="B38" s="58">
        <v>3</v>
      </c>
      <c r="C38" s="59">
        <v>901.482</v>
      </c>
      <c r="D38" s="60">
        <v>911.198</v>
      </c>
      <c r="E38" s="61">
        <v>1812.68</v>
      </c>
      <c r="F38" s="62">
        <v>48.154</v>
      </c>
      <c r="G38" s="63">
        <v>43.473</v>
      </c>
      <c r="H38" s="64">
        <v>91.627</v>
      </c>
      <c r="I38" s="62">
        <v>382.41</v>
      </c>
      <c r="J38" s="63">
        <v>374.152</v>
      </c>
      <c r="K38" s="64">
        <v>756.562</v>
      </c>
      <c r="L38" s="65">
        <v>0</v>
      </c>
      <c r="M38" s="63">
        <v>0</v>
      </c>
      <c r="N38" s="66">
        <v>0</v>
      </c>
      <c r="O38" s="65">
        <v>2639.988</v>
      </c>
      <c r="P38" s="63">
        <v>2661.448</v>
      </c>
      <c r="Q38" s="46">
        <f aca="true" t="shared" si="0" ref="Q38:Q59">+O38+P38</f>
        <v>5301.436</v>
      </c>
    </row>
    <row r="39" spans="1:17" ht="13.5">
      <c r="A39" s="4"/>
      <c r="B39" s="58">
        <v>4</v>
      </c>
      <c r="C39" s="59">
        <v>991.785</v>
      </c>
      <c r="D39" s="60">
        <v>1004.854</v>
      </c>
      <c r="E39" s="61">
        <v>1996.639</v>
      </c>
      <c r="F39" s="62">
        <v>107.019</v>
      </c>
      <c r="G39" s="63">
        <v>97.608</v>
      </c>
      <c r="H39" s="64">
        <v>204.627</v>
      </c>
      <c r="I39" s="62">
        <v>361.833</v>
      </c>
      <c r="J39" s="63">
        <v>346.084</v>
      </c>
      <c r="K39" s="64">
        <v>707.917</v>
      </c>
      <c r="L39" s="65">
        <v>5.565</v>
      </c>
      <c r="M39" s="63">
        <v>4.715</v>
      </c>
      <c r="N39" s="66">
        <v>10.28</v>
      </c>
      <c r="O39" s="65">
        <v>2881.976</v>
      </c>
      <c r="P39" s="63">
        <v>2886.207</v>
      </c>
      <c r="Q39" s="46">
        <f t="shared" si="0"/>
        <v>5768.183</v>
      </c>
    </row>
    <row r="40" spans="1:17" ht="13.5">
      <c r="A40" s="4"/>
      <c r="B40" s="58">
        <v>5</v>
      </c>
      <c r="C40" s="59">
        <v>1114.786</v>
      </c>
      <c r="D40" s="60">
        <v>1100.195</v>
      </c>
      <c r="E40" s="61">
        <v>2214.981</v>
      </c>
      <c r="F40" s="62">
        <v>130.512</v>
      </c>
      <c r="G40" s="63">
        <v>123.542</v>
      </c>
      <c r="H40" s="64">
        <v>254.054</v>
      </c>
      <c r="I40" s="62">
        <v>317.79</v>
      </c>
      <c r="J40" s="63">
        <v>300.444</v>
      </c>
      <c r="K40" s="64">
        <v>618.234</v>
      </c>
      <c r="L40" s="65">
        <v>146.418</v>
      </c>
      <c r="M40" s="63">
        <v>149.547</v>
      </c>
      <c r="N40" s="66">
        <v>295.965</v>
      </c>
      <c r="O40" s="65">
        <v>3157.301</v>
      </c>
      <c r="P40" s="63">
        <v>3157.182</v>
      </c>
      <c r="Q40" s="46">
        <f t="shared" si="0"/>
        <v>6314.483</v>
      </c>
    </row>
    <row r="41" spans="1:17" ht="13.5">
      <c r="A41" s="4"/>
      <c r="B41" s="58">
        <v>6</v>
      </c>
      <c r="C41" s="59">
        <v>1239.731</v>
      </c>
      <c r="D41" s="60">
        <v>1237.255</v>
      </c>
      <c r="E41" s="61">
        <v>2476.986</v>
      </c>
      <c r="F41" s="62">
        <v>148.509</v>
      </c>
      <c r="G41" s="63">
        <v>136.911</v>
      </c>
      <c r="H41" s="64">
        <v>285.42</v>
      </c>
      <c r="I41" s="62">
        <v>306.316</v>
      </c>
      <c r="J41" s="63">
        <v>288.716</v>
      </c>
      <c r="K41" s="64">
        <v>595.032</v>
      </c>
      <c r="L41" s="65">
        <v>226.824</v>
      </c>
      <c r="M41" s="63">
        <v>229.807</v>
      </c>
      <c r="N41" s="66">
        <v>456.631</v>
      </c>
      <c r="O41" s="65">
        <v>3506.56</v>
      </c>
      <c r="P41" s="63">
        <v>3499.025</v>
      </c>
      <c r="Q41" s="46">
        <f t="shared" si="0"/>
        <v>7005.585</v>
      </c>
    </row>
    <row r="42" spans="1:17" ht="13.5">
      <c r="A42" s="4"/>
      <c r="B42" s="67">
        <v>7</v>
      </c>
      <c r="C42" s="59">
        <v>1455.022</v>
      </c>
      <c r="D42" s="60">
        <v>1360.017</v>
      </c>
      <c r="E42" s="61">
        <v>2815.039</v>
      </c>
      <c r="F42" s="62">
        <v>189.811</v>
      </c>
      <c r="G42" s="63">
        <v>167.103</v>
      </c>
      <c r="H42" s="64">
        <v>356.914</v>
      </c>
      <c r="I42" s="62">
        <v>319.822</v>
      </c>
      <c r="J42" s="63">
        <v>305.084</v>
      </c>
      <c r="K42" s="64">
        <v>624.906</v>
      </c>
      <c r="L42" s="65">
        <v>295.733</v>
      </c>
      <c r="M42" s="63">
        <v>295.925</v>
      </c>
      <c r="N42" s="66">
        <v>591.658</v>
      </c>
      <c r="O42" s="65">
        <v>4024.625</v>
      </c>
      <c r="P42" s="63">
        <v>3926.057</v>
      </c>
      <c r="Q42" s="46">
        <f t="shared" si="0"/>
        <v>7950.682</v>
      </c>
    </row>
    <row r="43" spans="1:17" ht="13.5">
      <c r="A43" s="4"/>
      <c r="B43" s="58">
        <v>8</v>
      </c>
      <c r="C43" s="59">
        <v>1538.639</v>
      </c>
      <c r="D43" s="60">
        <v>1532.347</v>
      </c>
      <c r="E43" s="61">
        <v>3070.986</v>
      </c>
      <c r="F43" s="62">
        <v>200.121</v>
      </c>
      <c r="G43" s="63">
        <v>179.12</v>
      </c>
      <c r="H43" s="64">
        <v>379.241</v>
      </c>
      <c r="I43" s="62">
        <v>333.95</v>
      </c>
      <c r="J43" s="63">
        <v>330.433</v>
      </c>
      <c r="K43" s="64">
        <v>664.383</v>
      </c>
      <c r="L43" s="65">
        <v>327.704</v>
      </c>
      <c r="M43" s="63">
        <v>324.411</v>
      </c>
      <c r="N43" s="66">
        <v>652.115</v>
      </c>
      <c r="O43" s="65">
        <v>4334.403</v>
      </c>
      <c r="P43" s="63">
        <v>4323.377</v>
      </c>
      <c r="Q43" s="46">
        <f t="shared" si="0"/>
        <v>8657.78</v>
      </c>
    </row>
    <row r="44" spans="1:17" ht="13.5">
      <c r="A44" s="4"/>
      <c r="B44" s="58">
        <v>9</v>
      </c>
      <c r="C44" s="59">
        <v>1610.523</v>
      </c>
      <c r="D44" s="60">
        <v>1610.446</v>
      </c>
      <c r="E44" s="61">
        <v>3220.969</v>
      </c>
      <c r="F44" s="62">
        <v>225.114</v>
      </c>
      <c r="G44" s="63">
        <v>203.61</v>
      </c>
      <c r="H44" s="64">
        <v>428.724</v>
      </c>
      <c r="I44" s="62">
        <v>324.13</v>
      </c>
      <c r="J44" s="63">
        <v>316.526</v>
      </c>
      <c r="K44" s="64">
        <v>640.656</v>
      </c>
      <c r="L44" s="65">
        <v>344.407</v>
      </c>
      <c r="M44" s="63">
        <v>341.628</v>
      </c>
      <c r="N44" s="66">
        <v>686.035</v>
      </c>
      <c r="O44" s="65">
        <v>4426.549</v>
      </c>
      <c r="P44" s="63">
        <v>4414.032</v>
      </c>
      <c r="Q44" s="46">
        <f t="shared" si="0"/>
        <v>8840.581</v>
      </c>
    </row>
    <row r="45" spans="1:17" ht="13.5">
      <c r="A45" s="4"/>
      <c r="B45" s="58">
        <v>10</v>
      </c>
      <c r="C45" s="59">
        <v>1621.108</v>
      </c>
      <c r="D45" s="60">
        <v>1617.647</v>
      </c>
      <c r="E45" s="61">
        <v>3238.755</v>
      </c>
      <c r="F45" s="62">
        <v>225.909</v>
      </c>
      <c r="G45" s="63">
        <v>198.424</v>
      </c>
      <c r="H45" s="64">
        <v>424.333</v>
      </c>
      <c r="I45" s="62">
        <v>279.184</v>
      </c>
      <c r="J45" s="63">
        <v>263.1</v>
      </c>
      <c r="K45" s="64">
        <v>542.284</v>
      </c>
      <c r="L45" s="65">
        <v>350.571</v>
      </c>
      <c r="M45" s="63">
        <v>347.118</v>
      </c>
      <c r="N45" s="66">
        <v>697.6890000000001</v>
      </c>
      <c r="O45" s="65">
        <v>4496.245</v>
      </c>
      <c r="P45" s="63">
        <v>4450.252</v>
      </c>
      <c r="Q45" s="46">
        <f t="shared" si="0"/>
        <v>8946.497</v>
      </c>
    </row>
    <row r="46" spans="1:17" ht="13.5">
      <c r="A46" s="4"/>
      <c r="B46" s="58">
        <v>11</v>
      </c>
      <c r="C46" s="59">
        <v>1692.464</v>
      </c>
      <c r="D46" s="60">
        <v>1692.171</v>
      </c>
      <c r="E46" s="61">
        <v>3384.635</v>
      </c>
      <c r="F46" s="62">
        <v>227.644</v>
      </c>
      <c r="G46" s="63">
        <v>206.349</v>
      </c>
      <c r="H46" s="64">
        <v>433.993</v>
      </c>
      <c r="I46" s="62">
        <v>229.488</v>
      </c>
      <c r="J46" s="63">
        <v>219.875</v>
      </c>
      <c r="K46" s="64">
        <v>449.363</v>
      </c>
      <c r="L46" s="65">
        <v>377.03</v>
      </c>
      <c r="M46" s="63">
        <v>380.602</v>
      </c>
      <c r="N46" s="66">
        <v>757.632</v>
      </c>
      <c r="O46" s="65">
        <v>4609.972</v>
      </c>
      <c r="P46" s="63">
        <v>4584.042</v>
      </c>
      <c r="Q46" s="46">
        <f t="shared" si="0"/>
        <v>9194.014</v>
      </c>
    </row>
    <row r="47" spans="1:17" ht="13.5">
      <c r="A47" s="4"/>
      <c r="B47" s="68">
        <v>12</v>
      </c>
      <c r="C47" s="59">
        <v>1625.46</v>
      </c>
      <c r="D47" s="60">
        <v>1620.765</v>
      </c>
      <c r="E47" s="61">
        <v>3246.225</v>
      </c>
      <c r="F47" s="62">
        <v>223.42</v>
      </c>
      <c r="G47" s="63">
        <v>212.476</v>
      </c>
      <c r="H47" s="64">
        <v>435.896</v>
      </c>
      <c r="I47" s="62">
        <v>188.899</v>
      </c>
      <c r="J47" s="63">
        <v>182.514</v>
      </c>
      <c r="K47" s="64">
        <v>371.413</v>
      </c>
      <c r="L47" s="65">
        <v>350.311</v>
      </c>
      <c r="M47" s="63">
        <v>349.964</v>
      </c>
      <c r="N47" s="66">
        <v>700.275</v>
      </c>
      <c r="O47" s="65">
        <v>4408.744</v>
      </c>
      <c r="P47" s="63">
        <v>4409.581</v>
      </c>
      <c r="Q47" s="46">
        <f t="shared" si="0"/>
        <v>8818.325</v>
      </c>
    </row>
    <row r="48" spans="1:17" ht="13.5">
      <c r="A48" s="4"/>
      <c r="B48" s="69">
        <v>13</v>
      </c>
      <c r="C48" s="59">
        <v>1620</v>
      </c>
      <c r="D48" s="60">
        <v>1626</v>
      </c>
      <c r="E48" s="61">
        <v>3246</v>
      </c>
      <c r="F48" s="62">
        <v>208.111</v>
      </c>
      <c r="G48" s="63">
        <v>208.515</v>
      </c>
      <c r="H48" s="64">
        <v>416.626</v>
      </c>
      <c r="I48" s="62">
        <v>167.773</v>
      </c>
      <c r="J48" s="63">
        <v>164.066</v>
      </c>
      <c r="K48" s="64">
        <v>331.839</v>
      </c>
      <c r="L48" s="65">
        <v>331.114</v>
      </c>
      <c r="M48" s="63">
        <v>327.031</v>
      </c>
      <c r="N48" s="66">
        <v>658.145</v>
      </c>
      <c r="O48" s="48">
        <f>SUM(C17,F17,I17,L17,O17,C48,F48,I48,L48)</f>
        <v>4401.523999999999</v>
      </c>
      <c r="P48" s="47">
        <f>SUM(D17,G17,J17,M17,P17,D48,G48,J48,M48)</f>
        <v>4406.589</v>
      </c>
      <c r="Q48" s="46">
        <f t="shared" si="0"/>
        <v>8808.113</v>
      </c>
    </row>
    <row r="49" spans="1:17" ht="13.5">
      <c r="A49" s="4"/>
      <c r="B49" s="70">
        <v>14</v>
      </c>
      <c r="C49" s="71">
        <v>1629.219</v>
      </c>
      <c r="D49" s="42">
        <v>1623.359</v>
      </c>
      <c r="E49" s="72">
        <v>3252.578</v>
      </c>
      <c r="F49" s="44">
        <v>194.414</v>
      </c>
      <c r="G49" s="45">
        <v>189.337</v>
      </c>
      <c r="H49" s="73">
        <v>383.751</v>
      </c>
      <c r="I49" s="44">
        <v>139.014</v>
      </c>
      <c r="J49" s="45">
        <v>136.589</v>
      </c>
      <c r="K49" s="73">
        <v>275.603</v>
      </c>
      <c r="L49" s="48">
        <v>297.806</v>
      </c>
      <c r="M49" s="45">
        <v>294.935</v>
      </c>
      <c r="N49" s="46">
        <v>592.741</v>
      </c>
      <c r="O49" s="48">
        <v>4325.871</v>
      </c>
      <c r="P49" s="45">
        <v>4312.74</v>
      </c>
      <c r="Q49" s="46">
        <f t="shared" si="0"/>
        <v>8638.611</v>
      </c>
    </row>
    <row r="50" spans="1:17" ht="13.5">
      <c r="A50" s="4"/>
      <c r="B50" s="69">
        <v>15</v>
      </c>
      <c r="C50" s="59">
        <v>1569.27</v>
      </c>
      <c r="D50" s="60">
        <v>1574.606</v>
      </c>
      <c r="E50" s="61">
        <v>3143.876</v>
      </c>
      <c r="F50" s="62">
        <v>204.529</v>
      </c>
      <c r="G50" s="63">
        <v>196.288</v>
      </c>
      <c r="H50" s="64">
        <v>400.817</v>
      </c>
      <c r="I50" s="62">
        <v>117.297</v>
      </c>
      <c r="J50" s="63">
        <v>119.527</v>
      </c>
      <c r="K50" s="64">
        <v>236.824</v>
      </c>
      <c r="L50" s="65">
        <v>280.973</v>
      </c>
      <c r="M50" s="63">
        <v>278.298</v>
      </c>
      <c r="N50" s="66">
        <v>559.271</v>
      </c>
      <c r="O50" s="65">
        <v>4058.373</v>
      </c>
      <c r="P50" s="63">
        <v>4064.073</v>
      </c>
      <c r="Q50" s="46">
        <f t="shared" si="0"/>
        <v>8122.446</v>
      </c>
    </row>
    <row r="51" spans="1:17" ht="13.5">
      <c r="A51" s="4"/>
      <c r="B51" s="74">
        <v>16</v>
      </c>
      <c r="C51" s="75">
        <v>1606</v>
      </c>
      <c r="D51" s="42">
        <v>1617</v>
      </c>
      <c r="E51" s="43">
        <v>3223</v>
      </c>
      <c r="F51" s="48">
        <v>215</v>
      </c>
      <c r="G51" s="76">
        <v>208</v>
      </c>
      <c r="H51" s="77">
        <v>423</v>
      </c>
      <c r="I51" s="48">
        <v>102</v>
      </c>
      <c r="J51" s="78">
        <v>108</v>
      </c>
      <c r="K51" s="46">
        <v>209</v>
      </c>
      <c r="L51" s="79">
        <v>284</v>
      </c>
      <c r="M51" s="78">
        <v>281</v>
      </c>
      <c r="N51" s="80">
        <v>565</v>
      </c>
      <c r="O51" s="79">
        <v>4011</v>
      </c>
      <c r="P51" s="78">
        <v>4028</v>
      </c>
      <c r="Q51" s="46">
        <f t="shared" si="0"/>
        <v>8039</v>
      </c>
    </row>
    <row r="52" spans="1:17" ht="13.5">
      <c r="A52" s="4"/>
      <c r="B52" s="40">
        <v>17</v>
      </c>
      <c r="C52" s="71">
        <v>1626</v>
      </c>
      <c r="D52" s="42">
        <v>1618</v>
      </c>
      <c r="E52" s="43">
        <v>3244</v>
      </c>
      <c r="F52" s="48">
        <v>208</v>
      </c>
      <c r="G52" s="76">
        <v>201</v>
      </c>
      <c r="H52" s="73">
        <v>408</v>
      </c>
      <c r="I52" s="48">
        <v>101</v>
      </c>
      <c r="J52" s="47">
        <v>107</v>
      </c>
      <c r="K52" s="46">
        <v>208</v>
      </c>
      <c r="L52" s="48">
        <v>274</v>
      </c>
      <c r="M52" s="47">
        <v>272</v>
      </c>
      <c r="N52" s="46">
        <v>546</v>
      </c>
      <c r="O52" s="48">
        <f>SUM(C21,F21,I21,L21,O21,C52,F52,I52,L52)</f>
        <v>4006</v>
      </c>
      <c r="P52" s="47">
        <f>SUM(D21,G21,J21,M21,P21,D52,G52,J52,M52)</f>
        <v>4003</v>
      </c>
      <c r="Q52" s="46">
        <f t="shared" si="0"/>
        <v>8009</v>
      </c>
    </row>
    <row r="53" spans="1:17" ht="13.5">
      <c r="A53" s="4"/>
      <c r="B53" s="40">
        <v>18</v>
      </c>
      <c r="C53" s="71">
        <v>1697.135</v>
      </c>
      <c r="D53" s="42">
        <v>1690.328</v>
      </c>
      <c r="E53" s="43">
        <v>3387.463</v>
      </c>
      <c r="F53" s="48">
        <v>213.41</v>
      </c>
      <c r="G53" s="76">
        <v>218.017</v>
      </c>
      <c r="H53" s="73">
        <v>431.427</v>
      </c>
      <c r="I53" s="48">
        <v>99.773</v>
      </c>
      <c r="J53" s="47">
        <v>99.607</v>
      </c>
      <c r="K53" s="46">
        <v>199.38</v>
      </c>
      <c r="L53" s="48">
        <v>264.641</v>
      </c>
      <c r="M53" s="47">
        <v>265.085</v>
      </c>
      <c r="N53" s="46">
        <v>529.726</v>
      </c>
      <c r="O53" s="48">
        <v>4015.663</v>
      </c>
      <c r="P53" s="47">
        <v>4032.3</v>
      </c>
      <c r="Q53" s="46">
        <f t="shared" si="0"/>
        <v>8047.963</v>
      </c>
    </row>
    <row r="54" spans="1:17" ht="13.5">
      <c r="A54" s="4"/>
      <c r="B54" s="40">
        <v>19</v>
      </c>
      <c r="C54" s="41">
        <v>1664</v>
      </c>
      <c r="D54" s="42">
        <v>1659</v>
      </c>
      <c r="E54" s="43">
        <v>3323</v>
      </c>
      <c r="F54" s="44">
        <v>206</v>
      </c>
      <c r="G54" s="45">
        <v>209</v>
      </c>
      <c r="H54" s="46">
        <v>415</v>
      </c>
      <c r="I54" s="47">
        <v>100</v>
      </c>
      <c r="J54" s="45">
        <v>101</v>
      </c>
      <c r="K54" s="46">
        <v>201</v>
      </c>
      <c r="L54" s="48">
        <v>256</v>
      </c>
      <c r="M54" s="47">
        <v>261</v>
      </c>
      <c r="N54" s="46">
        <v>516</v>
      </c>
      <c r="O54" s="48">
        <v>3907</v>
      </c>
      <c r="P54" s="47">
        <v>3926</v>
      </c>
      <c r="Q54" s="46">
        <f t="shared" si="0"/>
        <v>7833</v>
      </c>
    </row>
    <row r="55" spans="1:17" ht="13.5">
      <c r="A55" s="4"/>
      <c r="B55" s="40">
        <v>20</v>
      </c>
      <c r="C55" s="41">
        <v>1476.178</v>
      </c>
      <c r="D55" s="42">
        <v>1470.887</v>
      </c>
      <c r="E55" s="43">
        <v>2947.065</v>
      </c>
      <c r="F55" s="44">
        <v>195.757</v>
      </c>
      <c r="G55" s="45">
        <v>197.238</v>
      </c>
      <c r="H55" s="46">
        <v>392.995</v>
      </c>
      <c r="I55" s="47">
        <v>95.605</v>
      </c>
      <c r="J55" s="45">
        <v>95.845</v>
      </c>
      <c r="K55" s="46">
        <v>191.45</v>
      </c>
      <c r="L55" s="48">
        <v>212.921</v>
      </c>
      <c r="M55" s="47">
        <v>213.948</v>
      </c>
      <c r="N55" s="46">
        <v>426.869</v>
      </c>
      <c r="O55" s="48">
        <v>3507.5139999999997</v>
      </c>
      <c r="P55" s="47">
        <v>3530.7179999999994</v>
      </c>
      <c r="Q55" s="46">
        <f t="shared" si="0"/>
        <v>7038.231999999999</v>
      </c>
    </row>
    <row r="56" spans="1:17" ht="13.5">
      <c r="A56" s="4"/>
      <c r="B56" s="69">
        <v>21</v>
      </c>
      <c r="C56" s="81">
        <v>1401.52</v>
      </c>
      <c r="D56" s="60">
        <v>1397.38</v>
      </c>
      <c r="E56" s="82">
        <v>2798.9</v>
      </c>
      <c r="F56" s="62">
        <v>169.62</v>
      </c>
      <c r="G56" s="63">
        <v>170.434</v>
      </c>
      <c r="H56" s="66">
        <v>340.054</v>
      </c>
      <c r="I56" s="83">
        <v>90.343</v>
      </c>
      <c r="J56" s="63">
        <v>88.831</v>
      </c>
      <c r="K56" s="66">
        <v>179.174</v>
      </c>
      <c r="L56" s="65">
        <v>140.788</v>
      </c>
      <c r="M56" s="83">
        <v>142.226</v>
      </c>
      <c r="N56" s="66">
        <v>283.014</v>
      </c>
      <c r="O56" s="65">
        <v>3237.19</v>
      </c>
      <c r="P56" s="83">
        <v>3252.262</v>
      </c>
      <c r="Q56" s="46">
        <f t="shared" si="0"/>
        <v>6489.452</v>
      </c>
    </row>
    <row r="57" spans="1:17" ht="13.5">
      <c r="A57" s="4"/>
      <c r="B57" s="74">
        <v>22</v>
      </c>
      <c r="C57" s="84">
        <v>1313.081</v>
      </c>
      <c r="D57" s="85">
        <v>1309.206</v>
      </c>
      <c r="E57" s="86">
        <v>2622.287</v>
      </c>
      <c r="F57" s="87">
        <v>179.274</v>
      </c>
      <c r="G57" s="88">
        <v>179.003</v>
      </c>
      <c r="H57" s="80">
        <v>358.277</v>
      </c>
      <c r="I57" s="78">
        <v>91.853</v>
      </c>
      <c r="J57" s="88">
        <v>90.882</v>
      </c>
      <c r="K57" s="80">
        <v>182.735</v>
      </c>
      <c r="L57" s="79">
        <v>145.673</v>
      </c>
      <c r="M57" s="78">
        <v>140.702</v>
      </c>
      <c r="N57" s="80">
        <v>286.375</v>
      </c>
      <c r="O57" s="79">
        <v>3079</v>
      </c>
      <c r="P57" s="78">
        <v>3087</v>
      </c>
      <c r="Q57" s="46">
        <f t="shared" si="0"/>
        <v>6166</v>
      </c>
    </row>
    <row r="58" spans="1:17" ht="13.5">
      <c r="A58" s="4"/>
      <c r="B58" s="40">
        <v>23</v>
      </c>
      <c r="C58" s="41">
        <f>34.58+884.463</f>
        <v>919.043</v>
      </c>
      <c r="D58" s="42">
        <f>34.396+892.254</f>
        <v>926.65</v>
      </c>
      <c r="E58" s="43">
        <v>1845.963</v>
      </c>
      <c r="F58" s="44">
        <f>1.282+177.227</f>
        <v>178.50900000000001</v>
      </c>
      <c r="G58" s="45">
        <f>1.338+175.275</f>
        <v>176.613</v>
      </c>
      <c r="H58" s="46">
        <v>355.122</v>
      </c>
      <c r="I58" s="47">
        <f>0.605+91.012</f>
        <v>91.617</v>
      </c>
      <c r="J58" s="45">
        <f>0.605+93.799</f>
        <v>94.40400000000001</v>
      </c>
      <c r="K58" s="46">
        <v>186.021</v>
      </c>
      <c r="L58" s="48">
        <f>0.863+102.79</f>
        <v>103.653</v>
      </c>
      <c r="M58" s="47">
        <f>0.861+105.181</f>
        <v>106.042</v>
      </c>
      <c r="N58" s="46">
        <v>209.695</v>
      </c>
      <c r="O58" s="48">
        <f aca="true" t="shared" si="1" ref="O58:P60">SUM(C27,F27,I27,L27,O27,C58,F58,I58,L58)</f>
        <v>2596.352</v>
      </c>
      <c r="P58" s="47">
        <f t="shared" si="1"/>
        <v>2607.794</v>
      </c>
      <c r="Q58" s="46">
        <f t="shared" si="0"/>
        <v>5204.146</v>
      </c>
    </row>
    <row r="59" spans="2:17" ht="13.5">
      <c r="B59" s="40">
        <v>24</v>
      </c>
      <c r="C59" s="41">
        <f>91.951+1254.737</f>
        <v>1346.688</v>
      </c>
      <c r="D59" s="42">
        <f>94.47+1258.49</f>
        <v>1352.96</v>
      </c>
      <c r="E59" s="43">
        <v>2699.648</v>
      </c>
      <c r="F59" s="44">
        <f>0.191+175.503</f>
        <v>175.694</v>
      </c>
      <c r="G59" s="45">
        <f>0.177+173.024</f>
        <v>173.201</v>
      </c>
      <c r="H59" s="46">
        <v>348.895</v>
      </c>
      <c r="I59" s="47">
        <f>0.576+58.851</f>
        <v>59.427</v>
      </c>
      <c r="J59" s="45">
        <f>0.571+58.196</f>
        <v>58.766999999999996</v>
      </c>
      <c r="K59" s="46">
        <v>118.194</v>
      </c>
      <c r="L59" s="48">
        <f>2.94+112.814</f>
        <v>115.75399999999999</v>
      </c>
      <c r="M59" s="47">
        <f>2.87+115.068</f>
        <v>117.938</v>
      </c>
      <c r="N59" s="46">
        <v>223.692</v>
      </c>
      <c r="O59" s="48">
        <f t="shared" si="1"/>
        <v>3017.3740000000003</v>
      </c>
      <c r="P59" s="47">
        <f t="shared" si="1"/>
        <v>3037.4629999999997</v>
      </c>
      <c r="Q59" s="46">
        <f t="shared" si="0"/>
        <v>6054.8369999999995</v>
      </c>
    </row>
    <row r="60" spans="1:17" ht="13.5">
      <c r="A60" s="4"/>
      <c r="B60" s="40">
        <v>25</v>
      </c>
      <c r="C60" s="41">
        <v>1577.1</v>
      </c>
      <c r="D60" s="42">
        <v>1587.3</v>
      </c>
      <c r="E60" s="43">
        <v>3164.3999999999996</v>
      </c>
      <c r="F60" s="44">
        <v>179.5</v>
      </c>
      <c r="G60" s="45">
        <v>177.5</v>
      </c>
      <c r="H60" s="46">
        <v>357</v>
      </c>
      <c r="I60" s="47">
        <v>60.3</v>
      </c>
      <c r="J60" s="45">
        <v>60.3</v>
      </c>
      <c r="K60" s="46">
        <v>120</v>
      </c>
      <c r="L60" s="48">
        <v>121.9</v>
      </c>
      <c r="M60" s="47">
        <v>121.9</v>
      </c>
      <c r="N60" s="46">
        <v>243.7</v>
      </c>
      <c r="O60" s="48">
        <f t="shared" si="1"/>
        <v>3350.6</v>
      </c>
      <c r="P60" s="47">
        <f t="shared" si="1"/>
        <v>3377.912</v>
      </c>
      <c r="Q60" s="46">
        <f aca="true" t="shared" si="2" ref="Q60:Q65">+O60+P60</f>
        <v>6728.512</v>
      </c>
    </row>
    <row r="61" spans="1:17" ht="13.5">
      <c r="A61" s="4"/>
      <c r="B61" s="69">
        <v>26</v>
      </c>
      <c r="C61" s="81">
        <v>1614.7</v>
      </c>
      <c r="D61" s="60">
        <v>1624.8</v>
      </c>
      <c r="E61" s="82">
        <f>C61+D61</f>
        <v>3239.5</v>
      </c>
      <c r="F61" s="62">
        <v>184.2</v>
      </c>
      <c r="G61" s="63">
        <v>184.4</v>
      </c>
      <c r="H61" s="66">
        <f>F61+G61</f>
        <v>368.6</v>
      </c>
      <c r="I61" s="83">
        <v>104.3</v>
      </c>
      <c r="J61" s="63">
        <v>104.7</v>
      </c>
      <c r="K61" s="66">
        <f>I61+J61</f>
        <v>209</v>
      </c>
      <c r="L61" s="65">
        <v>126.7</v>
      </c>
      <c r="M61" s="83">
        <v>127.5</v>
      </c>
      <c r="N61" s="66">
        <f>L61+M61</f>
        <v>254.2</v>
      </c>
      <c r="O61" s="90">
        <f>SUM(C30,F30,I30,L30,O30,C61,F61,I61,L61)</f>
        <v>3479.6000000000004</v>
      </c>
      <c r="P61" s="91">
        <f>M61+J61+G61+D61+D30+G30+J30+M30+P30</f>
        <v>3508.9</v>
      </c>
      <c r="Q61" s="66">
        <f t="shared" si="2"/>
        <v>6988.5</v>
      </c>
    </row>
    <row r="62" spans="1:17" ht="13.5">
      <c r="A62" s="4"/>
      <c r="B62" s="74">
        <v>27</v>
      </c>
      <c r="C62" s="84">
        <v>1551.524</v>
      </c>
      <c r="D62" s="85">
        <v>1562.724</v>
      </c>
      <c r="E62" s="86">
        <f>C62+D62</f>
        <v>3114.2479999999996</v>
      </c>
      <c r="F62" s="44">
        <v>181.942</v>
      </c>
      <c r="G62" s="45">
        <v>185.902</v>
      </c>
      <c r="H62" s="80">
        <f>F62+G62</f>
        <v>367.844</v>
      </c>
      <c r="I62" s="78">
        <v>115.353</v>
      </c>
      <c r="J62" s="88">
        <v>115.049</v>
      </c>
      <c r="K62" s="80">
        <f>I62+J62</f>
        <v>230.402</v>
      </c>
      <c r="L62" s="79">
        <v>122.866</v>
      </c>
      <c r="M62" s="78">
        <v>124.84</v>
      </c>
      <c r="N62" s="80">
        <f>L62+M62</f>
        <v>247.70600000000002</v>
      </c>
      <c r="O62" s="102">
        <f>SUM(C31,F31,I31,L31,O31,C62,F62,I62,L62)</f>
        <v>3486.922</v>
      </c>
      <c r="P62" s="103">
        <f>M62+J62+G62+D62+D31+G31+J31+M31+P31</f>
        <v>3520.3689999999997</v>
      </c>
      <c r="Q62" s="80">
        <f t="shared" si="2"/>
        <v>7007.290999999999</v>
      </c>
    </row>
    <row r="63" spans="1:17" ht="14.25" thickBot="1">
      <c r="A63" s="4"/>
      <c r="B63" s="96">
        <v>28</v>
      </c>
      <c r="C63" s="104">
        <v>1578.791</v>
      </c>
      <c r="D63" s="105">
        <v>1583.806</v>
      </c>
      <c r="E63" s="98">
        <f>C63+D63</f>
        <v>3162.5969999999998</v>
      </c>
      <c r="F63" s="92">
        <v>193.507</v>
      </c>
      <c r="G63" s="93">
        <v>194.021</v>
      </c>
      <c r="H63" s="100">
        <f>F63+G63</f>
        <v>387.528</v>
      </c>
      <c r="I63" s="101">
        <v>133.245</v>
      </c>
      <c r="J63" s="93">
        <v>132.414</v>
      </c>
      <c r="K63" s="100">
        <f>I63+J63</f>
        <v>265.659</v>
      </c>
      <c r="L63" s="106">
        <v>123.382</v>
      </c>
      <c r="M63" s="101">
        <v>126.031</v>
      </c>
      <c r="N63" s="100">
        <f>L63+M63</f>
        <v>249.413</v>
      </c>
      <c r="O63" s="107">
        <f>SUM(C32,F32,I32,L32,O32,C63,F63,I63,L63)</f>
        <v>3588.228</v>
      </c>
      <c r="P63" s="108">
        <f>M63+J63+G63+D63+D32+G32+J32+M32+P32</f>
        <v>3606.688</v>
      </c>
      <c r="Q63" s="100">
        <f t="shared" si="2"/>
        <v>7194.916</v>
      </c>
    </row>
    <row r="64" spans="1:17" ht="14.25" thickBot="1">
      <c r="A64" s="4"/>
      <c r="B64" s="96">
        <v>29</v>
      </c>
      <c r="C64" s="104">
        <v>1714.912</v>
      </c>
      <c r="D64" s="105">
        <v>1724.327</v>
      </c>
      <c r="E64" s="98">
        <f>C64+D64</f>
        <v>3439.239</v>
      </c>
      <c r="F64" s="92">
        <v>196.147</v>
      </c>
      <c r="G64" s="93">
        <v>197.993</v>
      </c>
      <c r="H64" s="100">
        <f>F64+G64</f>
        <v>394.14</v>
      </c>
      <c r="I64" s="101">
        <v>158.856</v>
      </c>
      <c r="J64" s="93">
        <v>157.793</v>
      </c>
      <c r="K64" s="100">
        <f>I64+J64</f>
        <v>316.649</v>
      </c>
      <c r="L64" s="106">
        <v>130.021</v>
      </c>
      <c r="M64" s="101">
        <v>133.378</v>
      </c>
      <c r="N64" s="100">
        <f>L64+M64</f>
        <v>263.399</v>
      </c>
      <c r="O64" s="107">
        <f>SUM(C33,F33,I33,L33,O33,C64,F64,I64,L64)</f>
        <v>3862.43</v>
      </c>
      <c r="P64" s="108">
        <f>M64+J64+G64+D64+D33+G33+J33+M33+P33</f>
        <v>3890.401</v>
      </c>
      <c r="Q64" s="100">
        <f t="shared" si="2"/>
        <v>7752.831</v>
      </c>
    </row>
    <row r="65" spans="1:17" ht="14.25" thickBot="1">
      <c r="A65" s="4"/>
      <c r="B65" s="96">
        <v>30</v>
      </c>
      <c r="C65" s="104">
        <v>1802.148</v>
      </c>
      <c r="D65" s="105">
        <v>1810.59</v>
      </c>
      <c r="E65" s="98">
        <f>C65+D65</f>
        <v>3612.738</v>
      </c>
      <c r="F65" s="92">
        <v>199.491</v>
      </c>
      <c r="G65" s="93">
        <v>204.496</v>
      </c>
      <c r="H65" s="100">
        <f>F65+G65</f>
        <v>403.987</v>
      </c>
      <c r="I65" s="101">
        <v>174.165</v>
      </c>
      <c r="J65" s="93">
        <v>174.638</v>
      </c>
      <c r="K65" s="100">
        <f>I65+J65</f>
        <v>348.803</v>
      </c>
      <c r="L65" s="106">
        <v>134.538</v>
      </c>
      <c r="M65" s="101">
        <v>136.581</v>
      </c>
      <c r="N65" s="100">
        <f>L65+M65</f>
        <v>271.119</v>
      </c>
      <c r="O65" s="107">
        <f>SUM(C34,F34,I34,L34,O34,C65,F65,I65,L65)</f>
        <v>4052.9159999999997</v>
      </c>
      <c r="P65" s="108">
        <f>M65+J65+G65+D65+D34+G34+J34+M34+P34</f>
        <v>4084.044</v>
      </c>
      <c r="Q65" s="100">
        <f t="shared" si="2"/>
        <v>8136.959999999999</v>
      </c>
    </row>
    <row r="66" spans="1:17" ht="9.75" customHeight="1">
      <c r="A66" s="4"/>
      <c r="B66" s="4"/>
      <c r="C66" s="4"/>
      <c r="D66" s="4"/>
      <c r="E66" s="4"/>
      <c r="F66" s="4"/>
      <c r="G66" s="4"/>
      <c r="H66" s="50"/>
      <c r="I66" s="4"/>
      <c r="J66" s="4"/>
      <c r="K66" s="4"/>
      <c r="L66" s="4"/>
      <c r="M66" s="4"/>
      <c r="N66" s="4"/>
      <c r="O66" s="4"/>
      <c r="P66" s="4"/>
      <c r="Q66" s="4"/>
    </row>
    <row r="67" spans="1:17" ht="13.5" customHeight="1">
      <c r="A67" s="4"/>
      <c r="B67" s="4" t="s">
        <v>15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ht="12" customHeight="1"/>
    <row r="69" ht="12" customHeight="1"/>
    <row r="70" ht="12" customHeight="1"/>
    <row r="71" spans="6:7" ht="12" customHeight="1">
      <c r="F71" s="2"/>
      <c r="G71" s="2"/>
    </row>
    <row r="72" spans="6:7" ht="12" customHeight="1">
      <c r="F72" s="3"/>
      <c r="G72" s="3"/>
    </row>
    <row r="73" ht="12" customHeight="1"/>
    <row r="74" ht="12" customHeight="1"/>
    <row r="75" ht="12" customHeight="1"/>
    <row r="76" ht="12" customHeight="1"/>
    <row r="77" ht="12" customHeight="1"/>
  </sheetData>
  <sheetProtection/>
  <mergeCells count="10">
    <mergeCell ref="O5:Q5"/>
    <mergeCell ref="O36:Q36"/>
    <mergeCell ref="C5:E5"/>
    <mergeCell ref="F5:H5"/>
    <mergeCell ref="I5:K5"/>
    <mergeCell ref="L5:N5"/>
    <mergeCell ref="C36:E36"/>
    <mergeCell ref="F36:H36"/>
    <mergeCell ref="I36:K36"/>
    <mergeCell ref="L36:N36"/>
  </mergeCells>
  <printOptions horizontalCentered="1"/>
  <pageMargins left="0.03937007874015748" right="0" top="0.3937007874015748" bottom="0.3937007874015748" header="0.7480314960629921" footer="0.1968503937007874"/>
  <pageSetup horizontalDpi="600" verticalDpi="600" orientation="portrait" paperSize="9" scale="9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2020-03-02T23:51:42Z</cp:lastPrinted>
  <dcterms:created xsi:type="dcterms:W3CDTF">2004-11-16T07:23:40Z</dcterms:created>
  <dcterms:modified xsi:type="dcterms:W3CDTF">2020-03-25T05:09:25Z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