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要覧（R1年度）\HPアップ用\Ⅲ\EXCEL\"/>
    </mc:Choice>
  </mc:AlternateContent>
  <bookViews>
    <workbookView xWindow="10245" yWindow="-15" windowWidth="10290" windowHeight="8385"/>
  </bookViews>
  <sheets>
    <sheet name="輸送実績" sheetId="8" r:id="rId1"/>
    <sheet name="輸送実績 (2)" sheetId="9" r:id="rId2"/>
    <sheet name="Sheet1" sheetId="1" state="hidden" r:id="rId3"/>
    <sheet name="Sheet2" sheetId="2" state="hidden" r:id="rId4"/>
    <sheet name="Sheet3" sheetId="3" state="hidden" r:id="rId5"/>
  </sheets>
  <definedNames>
    <definedName name="_xlnm.Print_Area" localSheetId="0">輸送実績!$A$1:$J$51</definedName>
    <definedName name="_xlnm.Print_Area" localSheetId="1">'輸送実績 (2)'!$A$1:$J$48</definedName>
    <definedName name="_xlnm.Print_Area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I28" i="8" l="1"/>
  <c r="I29" i="8"/>
  <c r="I30" i="8"/>
  <c r="I26" i="8"/>
  <c r="I25" i="8"/>
  <c r="I24" i="8"/>
  <c r="I22" i="8"/>
  <c r="I21" i="8"/>
  <c r="I27" i="8"/>
  <c r="I18" i="8" l="1"/>
  <c r="I20" i="8"/>
  <c r="I19" i="8"/>
  <c r="H21" i="8"/>
  <c r="G21" i="8"/>
  <c r="E21" i="8"/>
  <c r="D21" i="8"/>
  <c r="D11" i="9" l="1"/>
  <c r="D13" i="9" s="1"/>
  <c r="H23" i="8" l="1"/>
  <c r="G23" i="8"/>
  <c r="E23" i="8"/>
  <c r="D23" i="8"/>
  <c r="F17" i="9" l="1"/>
  <c r="E17" i="9"/>
  <c r="D17" i="9"/>
  <c r="H17" i="8"/>
  <c r="G17" i="8"/>
  <c r="I17" i="8" s="1"/>
  <c r="I16" i="8"/>
  <c r="I15" i="8"/>
  <c r="I14" i="8"/>
  <c r="E17" i="8"/>
  <c r="D17" i="8"/>
  <c r="F31" i="9" l="1"/>
  <c r="E31" i="9"/>
  <c r="D31" i="9"/>
  <c r="F27" i="9" l="1"/>
  <c r="E27" i="9"/>
  <c r="D27" i="9"/>
  <c r="H27" i="8"/>
  <c r="G27" i="8"/>
  <c r="E27" i="8"/>
  <c r="D27" i="8"/>
  <c r="F38" i="9" l="1"/>
  <c r="E38" i="9"/>
  <c r="D38" i="9"/>
  <c r="I39" i="8"/>
  <c r="H38" i="8"/>
  <c r="H40" i="8" s="1"/>
  <c r="G38" i="8"/>
  <c r="I38" i="8" s="1"/>
  <c r="I37" i="8"/>
  <c r="I36" i="8"/>
  <c r="I35" i="8"/>
  <c r="I34" i="8"/>
  <c r="I33" i="8"/>
  <c r="I32" i="8"/>
  <c r="E38" i="8"/>
  <c r="E40" i="8" s="1"/>
  <c r="D38" i="8"/>
  <c r="D40" i="8" s="1"/>
  <c r="G40" i="8" l="1"/>
  <c r="I40" i="8" s="1"/>
  <c r="H31" i="8" l="1"/>
  <c r="G31" i="8"/>
  <c r="I31" i="8" s="1"/>
  <c r="E31" i="8"/>
  <c r="D31" i="8"/>
  <c r="F21" i="9" l="1"/>
  <c r="F23" i="9" s="1"/>
  <c r="E21" i="9"/>
  <c r="E23" i="9" s="1"/>
  <c r="D21" i="9"/>
  <c r="D23" i="9" s="1"/>
  <c r="I23" i="8"/>
  <c r="I12" i="8" l="1"/>
  <c r="J12" i="8" s="1"/>
  <c r="I10" i="8"/>
  <c r="I8" i="8"/>
  <c r="I6" i="8"/>
  <c r="I7" i="8"/>
  <c r="I9" i="8"/>
  <c r="I11" i="8" l="1"/>
  <c r="F33" i="8" l="1"/>
  <c r="H24" i="9" l="1"/>
  <c r="H25" i="9"/>
  <c r="H26" i="9"/>
  <c r="D11" i="8" l="1"/>
  <c r="D13" i="8" s="1"/>
  <c r="G11" i="8"/>
  <c r="G13" i="8" s="1"/>
  <c r="E11" i="8"/>
  <c r="E13" i="8" s="1"/>
  <c r="D42" i="9"/>
  <c r="D41" i="9"/>
  <c r="D41" i="8"/>
  <c r="G26" i="9"/>
  <c r="G25" i="9"/>
  <c r="G24" i="9"/>
  <c r="D43" i="8" l="1"/>
  <c r="F16" i="8" l="1"/>
  <c r="J14" i="8"/>
  <c r="F13" i="8"/>
  <c r="I30" i="9"/>
  <c r="I29" i="9"/>
  <c r="I28" i="9"/>
  <c r="I26" i="9"/>
  <c r="I25" i="9"/>
  <c r="I24" i="9"/>
  <c r="I23" i="9"/>
  <c r="I20" i="9"/>
  <c r="I19" i="9"/>
  <c r="I18" i="9"/>
  <c r="G20" i="9"/>
  <c r="G19" i="9"/>
  <c r="J18" i="8"/>
  <c r="F40" i="9"/>
  <c r="F11" i="9"/>
  <c r="F13" i="9" s="1"/>
  <c r="H13" i="9" s="1"/>
  <c r="F42" i="9"/>
  <c r="F41" i="9"/>
  <c r="E40" i="9"/>
  <c r="E11" i="9"/>
  <c r="E13" i="9" s="1"/>
  <c r="E42" i="9"/>
  <c r="E41" i="9"/>
  <c r="H42" i="8"/>
  <c r="G41" i="8"/>
  <c r="G42" i="8"/>
  <c r="I42" i="8" s="1"/>
  <c r="E41" i="8"/>
  <c r="E42" i="8"/>
  <c r="D42" i="8"/>
  <c r="J26" i="8"/>
  <c r="F26" i="8"/>
  <c r="F25" i="8"/>
  <c r="F24" i="8"/>
  <c r="J6" i="8"/>
  <c r="J7" i="8"/>
  <c r="G8" i="9"/>
  <c r="G9" i="9"/>
  <c r="H10" i="9"/>
  <c r="H9" i="9"/>
  <c r="H8" i="9"/>
  <c r="H7" i="9"/>
  <c r="H6" i="9"/>
  <c r="F10" i="8"/>
  <c r="F9" i="8"/>
  <c r="F8" i="8"/>
  <c r="F7" i="8"/>
  <c r="F6" i="8"/>
  <c r="H39" i="9"/>
  <c r="H37" i="9"/>
  <c r="H36" i="9"/>
  <c r="H35" i="9"/>
  <c r="H34" i="9"/>
  <c r="H33" i="9"/>
  <c r="H32" i="9"/>
  <c r="H30" i="9"/>
  <c r="H29" i="9"/>
  <c r="H28" i="9"/>
  <c r="H20" i="9"/>
  <c r="H19" i="9"/>
  <c r="H18" i="9"/>
  <c r="H16" i="9"/>
  <c r="H15" i="9"/>
  <c r="H14" i="9"/>
  <c r="J39" i="8"/>
  <c r="G37" i="9"/>
  <c r="J36" i="8"/>
  <c r="J35" i="8"/>
  <c r="G34" i="9"/>
  <c r="G33" i="9"/>
  <c r="G32" i="9"/>
  <c r="G30" i="9"/>
  <c r="J29" i="8"/>
  <c r="G28" i="9"/>
  <c r="G23" i="9"/>
  <c r="G16" i="9"/>
  <c r="G15" i="9"/>
  <c r="F30" i="8"/>
  <c r="F29" i="8"/>
  <c r="F28" i="8"/>
  <c r="F20" i="8"/>
  <c r="F19" i="8"/>
  <c r="F18" i="8"/>
  <c r="F15" i="8"/>
  <c r="F14" i="8"/>
  <c r="F39" i="8"/>
  <c r="F37" i="8"/>
  <c r="F36" i="8"/>
  <c r="F35" i="8"/>
  <c r="F34" i="8"/>
  <c r="F32" i="8"/>
  <c r="J23" i="8"/>
  <c r="I14" i="9"/>
  <c r="I15" i="9"/>
  <c r="I16" i="9"/>
  <c r="I32" i="9"/>
  <c r="I33" i="9"/>
  <c r="I34" i="9"/>
  <c r="I35" i="9"/>
  <c r="I36" i="9"/>
  <c r="I37" i="9"/>
  <c r="I39" i="9"/>
  <c r="I7" i="9"/>
  <c r="I8" i="9"/>
  <c r="I9" i="9"/>
  <c r="I10" i="9"/>
  <c r="I13" i="9"/>
  <c r="I6" i="9"/>
  <c r="F23" i="8"/>
  <c r="G36" i="9" l="1"/>
  <c r="I17" i="9"/>
  <c r="J19" i="8"/>
  <c r="I11" i="9"/>
  <c r="F27" i="8"/>
  <c r="J16" i="8"/>
  <c r="J8" i="8"/>
  <c r="G39" i="9"/>
  <c r="J34" i="8"/>
  <c r="J33" i="8"/>
  <c r="I38" i="9"/>
  <c r="H38" i="9"/>
  <c r="H27" i="9"/>
  <c r="I27" i="9"/>
  <c r="H42" i="9"/>
  <c r="F21" i="8"/>
  <c r="J17" i="8"/>
  <c r="D40" i="9"/>
  <c r="D44" i="9" s="1"/>
  <c r="E44" i="9"/>
  <c r="I31" i="9"/>
  <c r="H31" i="9"/>
  <c r="I21" i="9"/>
  <c r="D43" i="9"/>
  <c r="E43" i="9"/>
  <c r="H21" i="9"/>
  <c r="J37" i="8"/>
  <c r="G35" i="9"/>
  <c r="G38" i="9"/>
  <c r="J32" i="8"/>
  <c r="J30" i="8"/>
  <c r="J31" i="8"/>
  <c r="G29" i="9"/>
  <c r="J28" i="8"/>
  <c r="J25" i="8"/>
  <c r="J24" i="8"/>
  <c r="J27" i="8"/>
  <c r="J20" i="8"/>
  <c r="G18" i="9"/>
  <c r="G42" i="9"/>
  <c r="J15" i="8"/>
  <c r="I42" i="9"/>
  <c r="G14" i="9"/>
  <c r="I41" i="9"/>
  <c r="J9" i="8"/>
  <c r="G43" i="8"/>
  <c r="G7" i="9"/>
  <c r="G6" i="9"/>
  <c r="F38" i="8"/>
  <c r="H40" i="9"/>
  <c r="F40" i="8"/>
  <c r="F31" i="8"/>
  <c r="H41" i="9"/>
  <c r="F22" i="8"/>
  <c r="F17" i="8"/>
  <c r="F42" i="8"/>
  <c r="F41" i="8"/>
  <c r="E43" i="8"/>
  <c r="F11" i="8"/>
  <c r="H11" i="9"/>
  <c r="H17" i="9"/>
  <c r="G17" i="9" l="1"/>
  <c r="G44" i="8"/>
  <c r="I40" i="9"/>
  <c r="J38" i="8"/>
  <c r="G31" i="9"/>
  <c r="J42" i="8"/>
  <c r="G27" i="9"/>
  <c r="I22" i="9"/>
  <c r="J22" i="8"/>
  <c r="G21" i="9"/>
  <c r="G22" i="9"/>
  <c r="J21" i="8"/>
  <c r="I12" i="9"/>
  <c r="H12" i="9"/>
  <c r="F12" i="8"/>
  <c r="D44" i="8"/>
  <c r="I43" i="9" l="1"/>
  <c r="J40" i="8"/>
  <c r="G40" i="9"/>
  <c r="I44" i="9"/>
  <c r="E44" i="8"/>
  <c r="F44" i="8" s="1"/>
  <c r="F43" i="8"/>
  <c r="H41" i="8" l="1"/>
  <c r="I41" i="8" s="1"/>
  <c r="G10" i="9"/>
  <c r="H11" i="8"/>
  <c r="J41" i="8" l="1"/>
  <c r="G41" i="9"/>
  <c r="J10" i="8"/>
  <c r="J11" i="8" l="1"/>
  <c r="G11" i="9"/>
  <c r="G12" i="9"/>
  <c r="H43" i="8"/>
  <c r="I43" i="8" l="1"/>
  <c r="H44" i="8"/>
  <c r="I44" i="8" s="1"/>
  <c r="J44" i="8" s="1"/>
  <c r="H13" i="8"/>
  <c r="I13" i="8" s="1"/>
  <c r="G13" i="9" l="1"/>
  <c r="J13" i="8"/>
  <c r="G44" i="9"/>
  <c r="J43" i="8"/>
  <c r="G43" i="9"/>
  <c r="H23" i="9"/>
  <c r="F44" i="9"/>
  <c r="H44" i="9" s="1"/>
  <c r="H22" i="9"/>
  <c r="F43" i="9"/>
  <c r="H43" i="9" s="1"/>
</calcChain>
</file>

<file path=xl/sharedStrings.xml><?xml version="1.0" encoding="utf-8"?>
<sst xmlns="http://schemas.openxmlformats.org/spreadsheetml/2006/main" count="165" uniqueCount="63">
  <si>
    <t>走行キロ</t>
    <rPh sb="0" eb="2">
      <t>ソウコウ</t>
    </rPh>
    <phoneticPr fontId="2"/>
  </si>
  <si>
    <t>輸送人員</t>
    <rPh sb="0" eb="2">
      <t>ユソウ</t>
    </rPh>
    <rPh sb="2" eb="4">
      <t>ジンイン</t>
    </rPh>
    <phoneticPr fontId="2"/>
  </si>
  <si>
    <t>営業収入</t>
    <rPh sb="0" eb="2">
      <t>エイギョウ</t>
    </rPh>
    <rPh sb="2" eb="4">
      <t>シュウニュウ</t>
    </rPh>
    <phoneticPr fontId="2"/>
  </si>
  <si>
    <t>計</t>
    <rPh sb="0" eb="1">
      <t>ケイ</t>
    </rPh>
    <phoneticPr fontId="2"/>
  </si>
  <si>
    <t>項　目</t>
    <rPh sb="0" eb="3">
      <t>コウモク</t>
    </rPh>
    <phoneticPr fontId="2"/>
  </si>
  <si>
    <t>　　　延　　　車　　　両　　　数　　　</t>
    <rPh sb="3" eb="4">
      <t>ノベ</t>
    </rPh>
    <rPh sb="7" eb="16">
      <t>シャリョウスウ</t>
    </rPh>
    <phoneticPr fontId="2"/>
  </si>
  <si>
    <t>走　　　　　　行　　　　　　粁</t>
    <rPh sb="0" eb="8">
      <t>ソウコウ</t>
    </rPh>
    <phoneticPr fontId="2"/>
  </si>
  <si>
    <t>輸送回数</t>
    <rPh sb="0" eb="2">
      <t>ユソウ</t>
    </rPh>
    <rPh sb="2" eb="4">
      <t>カイスウ</t>
    </rPh>
    <phoneticPr fontId="2"/>
  </si>
  <si>
    <t>実働１日１車当り</t>
    <rPh sb="0" eb="2">
      <t>ジツドウ</t>
    </rPh>
    <rPh sb="2" eb="4">
      <t>イチニチ</t>
    </rPh>
    <rPh sb="5" eb="6">
      <t>シャ</t>
    </rPh>
    <rPh sb="6" eb="7">
      <t>ア</t>
    </rPh>
    <phoneticPr fontId="2"/>
  </si>
  <si>
    <t>１車１回当</t>
    <rPh sb="0" eb="2">
      <t>１シャ</t>
    </rPh>
    <rPh sb="3" eb="4">
      <t>カイ</t>
    </rPh>
    <rPh sb="4" eb="5">
      <t>ア</t>
    </rPh>
    <phoneticPr fontId="2"/>
  </si>
  <si>
    <t>延実在車両数</t>
    <rPh sb="0" eb="1">
      <t>ノベ</t>
    </rPh>
    <rPh sb="1" eb="3">
      <t>ジツザイ</t>
    </rPh>
    <rPh sb="3" eb="6">
      <t>シャリョウスウ</t>
    </rPh>
    <phoneticPr fontId="2"/>
  </si>
  <si>
    <t>延実働車両数</t>
    <rPh sb="0" eb="1">
      <t>ノベ</t>
    </rPh>
    <rPh sb="1" eb="3">
      <t>ジツドウ</t>
    </rPh>
    <rPh sb="3" eb="6">
      <t>シャリョウスウ</t>
    </rPh>
    <phoneticPr fontId="2"/>
  </si>
  <si>
    <t>実働率</t>
    <rPh sb="0" eb="3">
      <t>ジツドウリツ</t>
    </rPh>
    <phoneticPr fontId="2"/>
  </si>
  <si>
    <t>実車キロ</t>
    <rPh sb="0" eb="2">
      <t>ジッシャ</t>
    </rPh>
    <phoneticPr fontId="2"/>
  </si>
  <si>
    <t>空車キロ</t>
    <rPh sb="0" eb="2">
      <t>クウシャ</t>
    </rPh>
    <phoneticPr fontId="2"/>
  </si>
  <si>
    <t>実車率</t>
    <rPh sb="0" eb="2">
      <t>ジッシャ</t>
    </rPh>
    <rPh sb="2" eb="3">
      <t>リツ</t>
    </rPh>
    <phoneticPr fontId="2"/>
  </si>
  <si>
    <t>り実車キロ</t>
    <rPh sb="1" eb="3">
      <t>ジッシャ</t>
    </rPh>
    <phoneticPr fontId="2"/>
  </si>
  <si>
    <t>市　別</t>
    <rPh sb="0" eb="1">
      <t>シ</t>
    </rPh>
    <rPh sb="2" eb="3">
      <t>ベツ</t>
    </rPh>
    <phoneticPr fontId="2"/>
  </si>
  <si>
    <t>（日車）</t>
    <rPh sb="1" eb="2">
      <t>ニチ</t>
    </rPh>
    <rPh sb="2" eb="3">
      <t>シャ</t>
    </rPh>
    <phoneticPr fontId="2"/>
  </si>
  <si>
    <t>（千㎞）</t>
    <rPh sb="1" eb="2">
      <t>セン</t>
    </rPh>
    <phoneticPr fontId="2"/>
  </si>
  <si>
    <t>（千回）</t>
    <rPh sb="1" eb="3">
      <t>センカイ</t>
    </rPh>
    <phoneticPr fontId="2"/>
  </si>
  <si>
    <t>（千人）</t>
    <rPh sb="1" eb="3">
      <t>センニン</t>
    </rPh>
    <phoneticPr fontId="2"/>
  </si>
  <si>
    <t>（千円）</t>
    <rPh sb="1" eb="3">
      <t>センエン</t>
    </rPh>
    <phoneticPr fontId="2"/>
  </si>
  <si>
    <t>（㎞）</t>
    <phoneticPr fontId="2"/>
  </si>
  <si>
    <t>（円）</t>
    <rPh sb="1" eb="2">
      <t>エン</t>
    </rPh>
    <phoneticPr fontId="2"/>
  </si>
  <si>
    <t>法人等　</t>
    <rPh sb="0" eb="2">
      <t>ホウジン</t>
    </rPh>
    <rPh sb="2" eb="3">
      <t>トウ</t>
    </rPh>
    <phoneticPr fontId="2"/>
  </si>
  <si>
    <t>個人タクシー</t>
    <rPh sb="0" eb="2">
      <t>コジン</t>
    </rPh>
    <phoneticPr fontId="2"/>
  </si>
  <si>
    <t>青</t>
    <rPh sb="0" eb="1">
      <t>アオ</t>
    </rPh>
    <phoneticPr fontId="2"/>
  </si>
  <si>
    <t>森</t>
    <rPh sb="0" eb="1">
      <t>モリ</t>
    </rPh>
    <phoneticPr fontId="2"/>
  </si>
  <si>
    <t>小計</t>
    <rPh sb="0" eb="2">
      <t>ショウケイ</t>
    </rPh>
    <phoneticPr fontId="2"/>
  </si>
  <si>
    <t>その他</t>
    <rPh sb="0" eb="3">
      <t>ソノタ</t>
    </rPh>
    <phoneticPr fontId="2"/>
  </si>
  <si>
    <t>岩</t>
    <rPh sb="0" eb="1">
      <t>イワ</t>
    </rPh>
    <phoneticPr fontId="2"/>
  </si>
  <si>
    <t>手</t>
    <rPh sb="0" eb="1">
      <t>テ</t>
    </rPh>
    <phoneticPr fontId="2"/>
  </si>
  <si>
    <t>仙台市</t>
    <rPh sb="0" eb="3">
      <t>センダイシ</t>
    </rPh>
    <phoneticPr fontId="2"/>
  </si>
  <si>
    <t>石巻市</t>
    <rPh sb="0" eb="3">
      <t>イシノマキシ</t>
    </rPh>
    <phoneticPr fontId="2"/>
  </si>
  <si>
    <t>秋</t>
    <rPh sb="0" eb="1">
      <t>アキ</t>
    </rPh>
    <phoneticPr fontId="2"/>
  </si>
  <si>
    <t>田</t>
    <rPh sb="0" eb="1">
      <t>タ</t>
    </rPh>
    <phoneticPr fontId="2"/>
  </si>
  <si>
    <t>山</t>
    <rPh sb="0" eb="1">
      <t>ヤマ</t>
    </rPh>
    <phoneticPr fontId="2"/>
  </si>
  <si>
    <t>形</t>
    <rPh sb="0" eb="1">
      <t>カタ</t>
    </rPh>
    <phoneticPr fontId="2"/>
  </si>
  <si>
    <t>いわき市</t>
    <rPh sb="0" eb="4">
      <t>イワキシ</t>
    </rPh>
    <phoneticPr fontId="2"/>
  </si>
  <si>
    <t>会津若松市</t>
    <rPh sb="0" eb="5">
      <t>アイヅワカマツシ</t>
    </rPh>
    <phoneticPr fontId="2"/>
  </si>
  <si>
    <t>局</t>
    <rPh sb="0" eb="1">
      <t>キョク</t>
    </rPh>
    <phoneticPr fontId="2"/>
  </si>
  <si>
    <t>市部</t>
    <rPh sb="0" eb="2">
      <t>シブ</t>
    </rPh>
    <phoneticPr fontId="2"/>
  </si>
  <si>
    <t>（％）</t>
    <phoneticPr fontId="2"/>
  </si>
  <si>
    <t>（％）</t>
    <phoneticPr fontId="2"/>
  </si>
  <si>
    <t>青森   交通圏</t>
    <rPh sb="0" eb="2">
      <t>アオモリ</t>
    </rPh>
    <rPh sb="5" eb="7">
      <t>コウツウ</t>
    </rPh>
    <rPh sb="7" eb="8">
      <t>ケン</t>
    </rPh>
    <phoneticPr fontId="2"/>
  </si>
  <si>
    <t>八戸 　交通圏</t>
    <rPh sb="0" eb="2">
      <t>ハチコ</t>
    </rPh>
    <rPh sb="4" eb="6">
      <t>コウツウ</t>
    </rPh>
    <rPh sb="6" eb="7">
      <t>ケン</t>
    </rPh>
    <phoneticPr fontId="2"/>
  </si>
  <si>
    <t>盛岡 　交通圏</t>
    <rPh sb="0" eb="2">
      <t>モリオカ</t>
    </rPh>
    <rPh sb="4" eb="6">
      <t>コウツウ</t>
    </rPh>
    <rPh sb="6" eb="7">
      <t>ケン</t>
    </rPh>
    <phoneticPr fontId="2"/>
  </si>
  <si>
    <t>秋田 　交通圏</t>
    <rPh sb="0" eb="2">
      <t>アキタ</t>
    </rPh>
    <rPh sb="4" eb="6">
      <t>コウツウ</t>
    </rPh>
    <rPh sb="6" eb="7">
      <t>ケン</t>
    </rPh>
    <phoneticPr fontId="2"/>
  </si>
  <si>
    <t>山形 　交通圏</t>
    <rPh sb="0" eb="2">
      <t>ヤマガタ</t>
    </rPh>
    <rPh sb="4" eb="6">
      <t>コウツウ</t>
    </rPh>
    <rPh sb="6" eb="7">
      <t>ケン</t>
    </rPh>
    <phoneticPr fontId="2"/>
  </si>
  <si>
    <t>福島 　交通圏</t>
    <rPh sb="0" eb="2">
      <t>フクシマ</t>
    </rPh>
    <rPh sb="4" eb="6">
      <t>コウツウ</t>
    </rPh>
    <rPh sb="6" eb="7">
      <t>ケン</t>
    </rPh>
    <phoneticPr fontId="2"/>
  </si>
  <si>
    <t>郡山 　交通圏</t>
    <rPh sb="0" eb="2">
      <t>コオリヤマ</t>
    </rPh>
    <rPh sb="4" eb="6">
      <t>コウツウ</t>
    </rPh>
    <rPh sb="6" eb="7">
      <t>ケン</t>
    </rPh>
    <phoneticPr fontId="2"/>
  </si>
  <si>
    <t>（㎞）</t>
    <phoneticPr fontId="2"/>
  </si>
  <si>
    <t xml:space="preserve"> 県</t>
    <rPh sb="1" eb="2">
      <t>ケン</t>
    </rPh>
    <phoneticPr fontId="2"/>
  </si>
  <si>
    <t xml:space="preserve"> 別</t>
    <rPh sb="1" eb="2">
      <t>ベツ</t>
    </rPh>
    <phoneticPr fontId="2"/>
  </si>
  <si>
    <t xml:space="preserve"> 宮</t>
    <rPh sb="1" eb="2">
      <t>ミヤ</t>
    </rPh>
    <phoneticPr fontId="2"/>
  </si>
  <si>
    <t xml:space="preserve"> 城</t>
    <rPh sb="1" eb="2">
      <t>シロ</t>
    </rPh>
    <phoneticPr fontId="2"/>
  </si>
  <si>
    <t xml:space="preserve"> 福</t>
    <rPh sb="1" eb="2">
      <t>フク</t>
    </rPh>
    <phoneticPr fontId="2"/>
  </si>
  <si>
    <t xml:space="preserve"> 島</t>
    <rPh sb="1" eb="2">
      <t>シマ</t>
    </rPh>
    <phoneticPr fontId="2"/>
  </si>
  <si>
    <t xml:space="preserve"> (8) 一般乗用旅客自動車運送事業輸送実績</t>
    <rPh sb="5" eb="7">
      <t>イッパン</t>
    </rPh>
    <rPh sb="7" eb="9">
      <t>ジョウヨウ</t>
    </rPh>
    <rPh sb="9" eb="11">
      <t>リョカク</t>
    </rPh>
    <rPh sb="11" eb="14">
      <t>ジドウシャ</t>
    </rPh>
    <rPh sb="14" eb="16">
      <t>ウンソウ</t>
    </rPh>
    <rPh sb="16" eb="18">
      <t>ジギョウ</t>
    </rPh>
    <rPh sb="18" eb="20">
      <t>ユソウ</t>
    </rPh>
    <rPh sb="20" eb="22">
      <t>ジッセキ</t>
    </rPh>
    <phoneticPr fontId="2"/>
  </si>
  <si>
    <t>弘前交通圏</t>
    <rPh sb="0" eb="5">
      <t>ヒロサキ</t>
    </rPh>
    <phoneticPr fontId="2"/>
  </si>
  <si>
    <t>　　 平成３０年度</t>
    <rPh sb="3" eb="5">
      <t>ヘイセイ</t>
    </rPh>
    <rPh sb="7" eb="9">
      <t>ネンド</t>
    </rPh>
    <phoneticPr fontId="2"/>
  </si>
  <si>
    <t>　　　　　　平成３０年度</t>
    <rPh sb="6" eb="8">
      <t>ヘイセイ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</si>
</sst>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9" formatCode="#,##0_);[Red]\(#,##0\)"/>
    <numFmt numFmtId="180" formatCode="#,##0_ "/>
    <numFmt numFmtId="181" formatCode="#,##0.0_);[Red]\(#,##0.0\)"/>
    <numFmt numFmtId="185" formatCode="#,###&quot; &quot;"/>
    <numFmt numFmtId="186" formatCode="#,##0.0&quot; &quot;"/>
    <numFmt numFmtId="188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1">
    <xf numFmtId="0" fontId="0" fillId="0" borderId="0" xfId="0"/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Protection="1"/>
    <xf numFmtId="0" fontId="4" fillId="2" borderId="68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Protection="1"/>
    <xf numFmtId="0" fontId="4" fillId="2" borderId="72" xfId="0" applyFont="1" applyFill="1" applyBorder="1" applyAlignment="1" applyProtection="1">
      <alignment vertical="center"/>
    </xf>
    <xf numFmtId="0" fontId="4" fillId="2" borderId="79" xfId="0" applyFont="1" applyFill="1" applyBorder="1" applyAlignment="1" applyProtection="1">
      <alignment horizontal="center"/>
    </xf>
    <xf numFmtId="0" fontId="4" fillId="2" borderId="50" xfId="0" applyFont="1" applyFill="1" applyBorder="1" applyAlignment="1" applyProtection="1">
      <alignment horizontal="center"/>
    </xf>
    <xf numFmtId="0" fontId="4" fillId="2" borderId="51" xfId="0" applyFont="1" applyFill="1" applyBorder="1" applyAlignment="1" applyProtection="1">
      <alignment horizontal="center"/>
    </xf>
    <xf numFmtId="0" fontId="4" fillId="2" borderId="8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4" fillId="2" borderId="81" xfId="0" applyFont="1" applyFill="1" applyBorder="1" applyAlignment="1" applyProtection="1">
      <alignment vertical="center"/>
    </xf>
    <xf numFmtId="0" fontId="4" fillId="2" borderId="71" xfId="0" applyFont="1" applyFill="1" applyBorder="1" applyAlignment="1" applyProtection="1">
      <alignment horizontal="center" vertical="center"/>
    </xf>
    <xf numFmtId="0" fontId="4" fillId="2" borderId="82" xfId="0" applyFont="1" applyFill="1" applyBorder="1" applyProtection="1"/>
    <xf numFmtId="0" fontId="4" fillId="2" borderId="27" xfId="0" applyFont="1" applyFill="1" applyBorder="1" applyAlignment="1" applyProtection="1">
      <alignment horizontal="center" vertical="top"/>
    </xf>
    <xf numFmtId="0" fontId="4" fillId="2" borderId="83" xfId="0" applyFont="1" applyFill="1" applyBorder="1" applyAlignment="1" applyProtection="1">
      <alignment horizontal="center" vertical="top"/>
    </xf>
    <xf numFmtId="0" fontId="4" fillId="2" borderId="12" xfId="0" applyFont="1" applyFill="1" applyBorder="1" applyAlignment="1" applyProtection="1">
      <alignment horizontal="center" vertical="top"/>
    </xf>
    <xf numFmtId="0" fontId="4" fillId="2" borderId="13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/>
    </xf>
    <xf numFmtId="179" fontId="4" fillId="2" borderId="63" xfId="0" applyNumberFormat="1" applyFont="1" applyFill="1" applyBorder="1" applyAlignment="1" applyProtection="1">
      <alignment horizontal="distributed" vertical="center"/>
    </xf>
    <xf numFmtId="176" fontId="4" fillId="2" borderId="0" xfId="1" applyNumberFormat="1" applyFont="1" applyFill="1" applyBorder="1" applyProtection="1"/>
    <xf numFmtId="185" fontId="4" fillId="2" borderId="0" xfId="0" applyNumberFormat="1" applyFont="1" applyFill="1" applyProtection="1"/>
    <xf numFmtId="179" fontId="4" fillId="2" borderId="36" xfId="0" applyNumberFormat="1" applyFont="1" applyFill="1" applyBorder="1" applyAlignment="1" applyProtection="1">
      <alignment horizontal="distributed" vertical="center"/>
    </xf>
    <xf numFmtId="179" fontId="4" fillId="2" borderId="39" xfId="0" applyNumberFormat="1" applyFont="1" applyFill="1" applyBorder="1" applyAlignment="1" applyProtection="1">
      <alignment horizontal="distributed" vertical="center"/>
    </xf>
    <xf numFmtId="179" fontId="4" fillId="2" borderId="77" xfId="0" applyNumberFormat="1" applyFont="1" applyFill="1" applyBorder="1" applyAlignment="1" applyProtection="1">
      <alignment horizontal="distributed" vertical="center"/>
    </xf>
    <xf numFmtId="38" fontId="4" fillId="2" borderId="0" xfId="0" applyNumberFormat="1" applyFont="1" applyFill="1" applyProtection="1"/>
    <xf numFmtId="0" fontId="0" fillId="2" borderId="0" xfId="0" applyFill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185" fontId="5" fillId="2" borderId="0" xfId="0" applyNumberFormat="1" applyFont="1" applyFill="1" applyProtection="1"/>
    <xf numFmtId="0" fontId="0" fillId="2" borderId="0" xfId="0" applyFill="1" applyBorder="1" applyProtection="1"/>
    <xf numFmtId="0" fontId="4" fillId="2" borderId="34" xfId="0" applyFont="1" applyFill="1" applyBorder="1" applyAlignment="1" applyProtection="1">
      <alignment horizontal="center" shrinkToFit="1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center" shrinkToFi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top" shrinkToFit="1"/>
    </xf>
    <xf numFmtId="0" fontId="4" fillId="2" borderId="75" xfId="0" applyFont="1" applyFill="1" applyBorder="1" applyAlignment="1" applyProtection="1">
      <alignment horizontal="center" vertical="top" shrinkToFit="1"/>
    </xf>
    <xf numFmtId="0" fontId="4" fillId="2" borderId="76" xfId="0" applyFont="1" applyFill="1" applyBorder="1" applyAlignment="1" applyProtection="1">
      <alignment horizontal="center" vertical="top"/>
    </xf>
    <xf numFmtId="0" fontId="4" fillId="2" borderId="14" xfId="0" applyFont="1" applyFill="1" applyBorder="1" applyAlignment="1" applyProtection="1">
      <alignment horizontal="center" vertical="top"/>
    </xf>
    <xf numFmtId="0" fontId="4" fillId="2" borderId="49" xfId="0" applyFont="1" applyFill="1" applyBorder="1" applyAlignment="1" applyProtection="1">
      <alignment horizontal="center" vertical="top"/>
    </xf>
    <xf numFmtId="0" fontId="4" fillId="2" borderId="58" xfId="0" applyFont="1" applyFill="1" applyBorder="1" applyAlignment="1" applyProtection="1">
      <alignment horizontal="center" vertical="top"/>
    </xf>
    <xf numFmtId="0" fontId="4" fillId="2" borderId="63" xfId="0" applyFont="1" applyFill="1" applyBorder="1" applyAlignment="1" applyProtection="1">
      <alignment horizontal="distributed" vertical="center"/>
    </xf>
    <xf numFmtId="188" fontId="6" fillId="2" borderId="0" xfId="0" applyNumberFormat="1" applyFont="1" applyFill="1" applyProtection="1"/>
    <xf numFmtId="0" fontId="4" fillId="2" borderId="36" xfId="0" applyFont="1" applyFill="1" applyBorder="1" applyAlignment="1" applyProtection="1">
      <alignment horizontal="distributed" vertical="center"/>
    </xf>
    <xf numFmtId="0" fontId="4" fillId="2" borderId="39" xfId="0" applyFont="1" applyFill="1" applyBorder="1" applyAlignment="1" applyProtection="1">
      <alignment horizontal="distributed" vertical="center"/>
    </xf>
    <xf numFmtId="0" fontId="4" fillId="2" borderId="77" xfId="0" applyFont="1" applyFill="1" applyBorder="1" applyAlignment="1" applyProtection="1">
      <alignment horizontal="distributed" vertical="center"/>
    </xf>
    <xf numFmtId="0" fontId="4" fillId="2" borderId="49" xfId="0" applyFont="1" applyFill="1" applyBorder="1" applyAlignment="1" applyProtection="1">
      <alignment horizontal="distributed" vertical="center"/>
    </xf>
    <xf numFmtId="176" fontId="4" fillId="2" borderId="0" xfId="0" applyNumberFormat="1" applyFont="1" applyFill="1" applyProtection="1"/>
    <xf numFmtId="179" fontId="5" fillId="2" borderId="0" xfId="0" applyNumberFormat="1" applyFont="1" applyFill="1" applyProtection="1"/>
    <xf numFmtId="38" fontId="5" fillId="2" borderId="0" xfId="0" applyNumberFormat="1" applyFont="1" applyFill="1" applyProtection="1"/>
    <xf numFmtId="185" fontId="4" fillId="2" borderId="16" xfId="1" applyNumberFormat="1" applyFont="1" applyFill="1" applyBorder="1" applyAlignment="1" applyProtection="1">
      <alignment vertical="center" shrinkToFit="1"/>
      <protection locked="0"/>
    </xf>
    <xf numFmtId="185" fontId="4" fillId="2" borderId="1" xfId="1" applyNumberFormat="1" applyFont="1" applyFill="1" applyBorder="1" applyAlignment="1" applyProtection="1">
      <alignment vertical="center" shrinkToFit="1"/>
      <protection locked="0"/>
    </xf>
    <xf numFmtId="186" fontId="4" fillId="2" borderId="5" xfId="1" applyNumberFormat="1" applyFont="1" applyFill="1" applyBorder="1" applyAlignment="1" applyProtection="1">
      <alignment vertical="center" shrinkToFit="1"/>
    </xf>
    <xf numFmtId="186" fontId="4" fillId="2" borderId="6" xfId="1" applyNumberFormat="1" applyFont="1" applyFill="1" applyBorder="1" applyAlignment="1" applyProtection="1">
      <alignment vertical="center" shrinkToFit="1"/>
    </xf>
    <xf numFmtId="185" fontId="4" fillId="2" borderId="17" xfId="1" applyNumberFormat="1" applyFont="1" applyFill="1" applyBorder="1" applyAlignment="1" applyProtection="1">
      <alignment vertical="center" shrinkToFit="1"/>
      <protection locked="0"/>
    </xf>
    <xf numFmtId="185" fontId="4" fillId="2" borderId="2" xfId="1" applyNumberFormat="1" applyFont="1" applyFill="1" applyBorder="1" applyAlignment="1" applyProtection="1">
      <alignment vertical="center" shrinkToFit="1"/>
      <protection locked="0"/>
    </xf>
    <xf numFmtId="186" fontId="4" fillId="2" borderId="7" xfId="1" applyNumberFormat="1" applyFont="1" applyFill="1" applyBorder="1" applyAlignment="1" applyProtection="1">
      <alignment vertical="center" shrinkToFit="1"/>
    </xf>
    <xf numFmtId="186" fontId="4" fillId="2" borderId="8" xfId="1" applyNumberFormat="1" applyFont="1" applyFill="1" applyBorder="1" applyAlignment="1" applyProtection="1">
      <alignment vertical="center" shrinkToFit="1"/>
    </xf>
    <xf numFmtId="185" fontId="4" fillId="2" borderId="18" xfId="1" applyNumberFormat="1" applyFont="1" applyFill="1" applyBorder="1" applyAlignment="1" applyProtection="1">
      <alignment vertical="center" shrinkToFit="1"/>
      <protection locked="0"/>
    </xf>
    <xf numFmtId="185" fontId="4" fillId="2" borderId="19" xfId="1" applyNumberFormat="1" applyFont="1" applyFill="1" applyBorder="1" applyAlignment="1" applyProtection="1">
      <alignment vertical="center" shrinkToFit="1"/>
      <protection locked="0"/>
    </xf>
    <xf numFmtId="186" fontId="4" fillId="2" borderId="20" xfId="1" applyNumberFormat="1" applyFont="1" applyFill="1" applyBorder="1" applyAlignment="1" applyProtection="1">
      <alignment vertical="center" shrinkToFit="1"/>
    </xf>
    <xf numFmtId="186" fontId="4" fillId="2" borderId="21" xfId="1" applyNumberFormat="1" applyFont="1" applyFill="1" applyBorder="1" applyAlignment="1" applyProtection="1">
      <alignment vertical="center" shrinkToFit="1"/>
    </xf>
    <xf numFmtId="185" fontId="4" fillId="2" borderId="22" xfId="1" applyNumberFormat="1" applyFont="1" applyFill="1" applyBorder="1" applyAlignment="1" applyProtection="1">
      <alignment vertical="center" shrinkToFit="1"/>
      <protection locked="0"/>
    </xf>
    <xf numFmtId="185" fontId="4" fillId="2" borderId="3" xfId="1" applyNumberFormat="1" applyFont="1" applyFill="1" applyBorder="1" applyAlignment="1" applyProtection="1">
      <alignment vertical="center" shrinkToFit="1"/>
      <protection locked="0"/>
    </xf>
    <xf numFmtId="186" fontId="4" fillId="2" borderId="9" xfId="1" applyNumberFormat="1" applyFont="1" applyFill="1" applyBorder="1" applyAlignment="1" applyProtection="1">
      <alignment vertical="center" shrinkToFit="1"/>
    </xf>
    <xf numFmtId="186" fontId="4" fillId="2" borderId="10" xfId="1" applyNumberFormat="1" applyFont="1" applyFill="1" applyBorder="1" applyAlignment="1" applyProtection="1">
      <alignment vertical="center" shrinkToFit="1"/>
    </xf>
    <xf numFmtId="185" fontId="4" fillId="2" borderId="23" xfId="1" applyNumberFormat="1" applyFont="1" applyFill="1" applyBorder="1" applyAlignment="1" applyProtection="1">
      <alignment vertical="center" shrinkToFit="1"/>
      <protection locked="0"/>
    </xf>
    <xf numFmtId="185" fontId="4" fillId="2" borderId="4" xfId="1" applyNumberFormat="1" applyFont="1" applyFill="1" applyBorder="1" applyAlignment="1" applyProtection="1">
      <alignment vertical="center" shrinkToFit="1"/>
      <protection locked="0"/>
    </xf>
    <xf numFmtId="185" fontId="4" fillId="2" borderId="11" xfId="1" applyNumberFormat="1" applyFont="1" applyFill="1" applyBorder="1" applyAlignment="1" applyProtection="1">
      <alignment vertical="center" shrinkToFit="1"/>
      <protection locked="0"/>
    </xf>
    <xf numFmtId="186" fontId="4" fillId="2" borderId="12" xfId="1" applyNumberFormat="1" applyFont="1" applyFill="1" applyBorder="1" applyAlignment="1" applyProtection="1">
      <alignment vertical="center" shrinkToFit="1"/>
    </xf>
    <xf numFmtId="186" fontId="4" fillId="2" borderId="13" xfId="1" applyNumberFormat="1" applyFont="1" applyFill="1" applyBorder="1" applyAlignment="1" applyProtection="1">
      <alignment vertical="center" shrinkToFit="1"/>
    </xf>
    <xf numFmtId="185" fontId="4" fillId="2" borderId="29" xfId="1" applyNumberFormat="1" applyFont="1" applyFill="1" applyBorder="1" applyAlignment="1" applyProtection="1">
      <alignment vertical="center" shrinkToFit="1"/>
      <protection locked="0"/>
    </xf>
    <xf numFmtId="185" fontId="4" fillId="2" borderId="26" xfId="1" applyNumberFormat="1" applyFont="1" applyFill="1" applyBorder="1" applyAlignment="1" applyProtection="1">
      <alignment vertical="center" shrinkToFit="1"/>
      <protection locked="0"/>
    </xf>
    <xf numFmtId="185" fontId="4" fillId="2" borderId="24" xfId="1" applyNumberFormat="1" applyFont="1" applyFill="1" applyBorder="1" applyAlignment="1" applyProtection="1">
      <alignment vertical="center" shrinkToFit="1"/>
      <protection locked="0"/>
    </xf>
    <xf numFmtId="185" fontId="4" fillId="2" borderId="25" xfId="1" applyNumberFormat="1" applyFont="1" applyFill="1" applyBorder="1" applyAlignment="1" applyProtection="1">
      <alignment vertical="center" shrinkToFit="1"/>
      <protection locked="0"/>
    </xf>
    <xf numFmtId="185" fontId="4" fillId="2" borderId="14" xfId="1" applyNumberFormat="1" applyFont="1" applyFill="1" applyBorder="1" applyAlignment="1" applyProtection="1">
      <alignment vertical="center" shrinkToFit="1"/>
      <protection locked="0"/>
    </xf>
    <xf numFmtId="185" fontId="4" fillId="2" borderId="75" xfId="1" applyNumberFormat="1" applyFont="1" applyFill="1" applyBorder="1" applyAlignment="1" applyProtection="1">
      <alignment vertical="center" shrinkToFit="1"/>
      <protection locked="0"/>
    </xf>
    <xf numFmtId="185" fontId="4" fillId="2" borderId="28" xfId="1" applyNumberFormat="1" applyFont="1" applyFill="1" applyBorder="1" applyAlignment="1" applyProtection="1">
      <alignment vertical="center" shrinkToFit="1"/>
      <protection locked="0"/>
    </xf>
    <xf numFmtId="185" fontId="4" fillId="0" borderId="16" xfId="1" applyNumberFormat="1" applyFont="1" applyFill="1" applyBorder="1" applyAlignment="1" applyProtection="1">
      <alignment vertical="center" shrinkToFit="1"/>
      <protection locked="0"/>
    </xf>
    <xf numFmtId="185" fontId="4" fillId="0" borderId="1" xfId="1" applyNumberFormat="1" applyFont="1" applyFill="1" applyBorder="1" applyAlignment="1" applyProtection="1">
      <alignment vertical="center" shrinkToFit="1"/>
      <protection locked="0"/>
    </xf>
    <xf numFmtId="185" fontId="4" fillId="0" borderId="17" xfId="1" applyNumberFormat="1" applyFont="1" applyFill="1" applyBorder="1" applyAlignment="1" applyProtection="1">
      <alignment vertical="center" shrinkToFit="1"/>
      <protection locked="0"/>
    </xf>
    <xf numFmtId="185" fontId="4" fillId="0" borderId="2" xfId="1" applyNumberFormat="1" applyFont="1" applyFill="1" applyBorder="1" applyAlignment="1" applyProtection="1">
      <alignment vertical="center" shrinkToFit="1"/>
      <protection locked="0"/>
    </xf>
    <xf numFmtId="185" fontId="4" fillId="0" borderId="22" xfId="1" applyNumberFormat="1" applyFont="1" applyFill="1" applyBorder="1" applyAlignment="1" applyProtection="1">
      <alignment vertical="center" shrinkToFit="1"/>
      <protection locked="0"/>
    </xf>
    <xf numFmtId="185" fontId="4" fillId="0" borderId="3" xfId="1" applyNumberFormat="1" applyFont="1" applyFill="1" applyBorder="1" applyAlignment="1" applyProtection="1">
      <alignment vertical="center" shrinkToFit="1"/>
      <protection locked="0"/>
    </xf>
    <xf numFmtId="185" fontId="4" fillId="2" borderId="79" xfId="1" applyNumberFormat="1" applyFont="1" applyFill="1" applyBorder="1" applyAlignment="1" applyProtection="1">
      <alignment vertical="center" shrinkToFit="1"/>
      <protection locked="0"/>
    </xf>
    <xf numFmtId="185" fontId="4" fillId="2" borderId="16" xfId="1" applyNumberFormat="1" applyFont="1" applyFill="1" applyBorder="1" applyAlignment="1" applyProtection="1">
      <alignment vertical="center" shrinkToFit="1"/>
    </xf>
    <xf numFmtId="185" fontId="4" fillId="2" borderId="29" xfId="1" applyNumberFormat="1" applyFont="1" applyFill="1" applyBorder="1" applyAlignment="1" applyProtection="1">
      <alignment vertical="center" shrinkToFit="1"/>
    </xf>
    <xf numFmtId="185" fontId="4" fillId="2" borderId="1" xfId="1" applyNumberFormat="1" applyFont="1" applyFill="1" applyBorder="1" applyAlignment="1" applyProtection="1">
      <alignment vertical="center" shrinkToFit="1"/>
    </xf>
    <xf numFmtId="185" fontId="4" fillId="2" borderId="17" xfId="1" applyNumberFormat="1" applyFont="1" applyFill="1" applyBorder="1" applyAlignment="1" applyProtection="1">
      <alignment vertical="center" shrinkToFit="1"/>
    </xf>
    <xf numFmtId="185" fontId="4" fillId="2" borderId="24" xfId="1" applyNumberFormat="1" applyFont="1" applyFill="1" applyBorder="1" applyAlignment="1" applyProtection="1">
      <alignment vertical="center" shrinkToFit="1"/>
    </xf>
    <xf numFmtId="185" fontId="4" fillId="2" borderId="2" xfId="1" applyNumberFormat="1" applyFont="1" applyFill="1" applyBorder="1" applyAlignment="1" applyProtection="1">
      <alignment vertical="center" shrinkToFit="1"/>
    </xf>
    <xf numFmtId="185" fontId="4" fillId="0" borderId="22" xfId="1" applyNumberFormat="1" applyFont="1" applyFill="1" applyBorder="1" applyAlignment="1" applyProtection="1">
      <alignment vertical="center" shrinkToFit="1"/>
    </xf>
    <xf numFmtId="185" fontId="4" fillId="0" borderId="23" xfId="1" applyNumberFormat="1" applyFont="1" applyFill="1" applyBorder="1" applyAlignment="1" applyProtection="1">
      <alignment vertical="center" shrinkToFit="1"/>
    </xf>
    <xf numFmtId="186" fontId="4" fillId="0" borderId="9" xfId="1" applyNumberFormat="1" applyFont="1" applyFill="1" applyBorder="1" applyAlignment="1" applyProtection="1">
      <alignment vertical="center" shrinkToFit="1"/>
    </xf>
    <xf numFmtId="185" fontId="4" fillId="2" borderId="3" xfId="1" applyNumberFormat="1" applyFont="1" applyFill="1" applyBorder="1" applyAlignment="1" applyProtection="1">
      <alignment vertical="center" shrinkToFit="1"/>
    </xf>
    <xf numFmtId="185" fontId="4" fillId="2" borderId="4" xfId="1" applyNumberFormat="1" applyFont="1" applyFill="1" applyBorder="1" applyAlignment="1" applyProtection="1">
      <alignment vertical="center" shrinkToFit="1"/>
    </xf>
    <xf numFmtId="185" fontId="4" fillId="2" borderId="25" xfId="1" applyNumberFormat="1" applyFont="1" applyFill="1" applyBorder="1" applyAlignment="1" applyProtection="1">
      <alignment vertical="center" shrinkToFit="1"/>
    </xf>
    <xf numFmtId="185" fontId="4" fillId="2" borderId="11" xfId="1" applyNumberFormat="1" applyFont="1" applyFill="1" applyBorder="1" applyAlignment="1" applyProtection="1">
      <alignment vertical="center" shrinkToFit="1"/>
    </xf>
    <xf numFmtId="179" fontId="4" fillId="2" borderId="30" xfId="1" applyNumberFormat="1" applyFont="1" applyFill="1" applyBorder="1" applyAlignment="1" applyProtection="1">
      <alignment vertical="center" shrinkToFit="1"/>
      <protection locked="0"/>
    </xf>
    <xf numFmtId="179" fontId="4" fillId="2" borderId="31" xfId="1" applyNumberFormat="1" applyFont="1" applyFill="1" applyBorder="1" applyAlignment="1" applyProtection="1">
      <alignment vertical="center" shrinkToFit="1"/>
      <protection locked="0"/>
    </xf>
    <xf numFmtId="179" fontId="4" fillId="2" borderId="32" xfId="1" applyNumberFormat="1" applyFont="1" applyFill="1" applyBorder="1" applyAlignment="1" applyProtection="1">
      <alignment vertical="center" shrinkToFit="1"/>
      <protection locked="0"/>
    </xf>
    <xf numFmtId="181" fontId="4" fillId="2" borderId="16" xfId="1" applyNumberFormat="1" applyFont="1" applyFill="1" applyBorder="1" applyAlignment="1" applyProtection="1">
      <alignment vertical="center" shrinkToFit="1"/>
    </xf>
    <xf numFmtId="179" fontId="4" fillId="2" borderId="33" xfId="1" applyNumberFormat="1" applyFont="1" applyFill="1" applyBorder="1" applyAlignment="1" applyProtection="1">
      <alignment vertical="center" shrinkToFit="1"/>
    </xf>
    <xf numFmtId="181" fontId="4" fillId="2" borderId="34" xfId="0" applyNumberFormat="1" applyFont="1" applyFill="1" applyBorder="1" applyAlignment="1" applyProtection="1">
      <alignment vertical="center" shrinkToFit="1"/>
    </xf>
    <xf numFmtId="179" fontId="4" fillId="2" borderId="35" xfId="1" applyNumberFormat="1" applyFont="1" applyFill="1" applyBorder="1" applyAlignment="1" applyProtection="1">
      <alignment vertical="center" shrinkToFit="1"/>
      <protection locked="0"/>
    </xf>
    <xf numFmtId="179" fontId="4" fillId="2" borderId="2" xfId="1" applyNumberFormat="1" applyFont="1" applyFill="1" applyBorder="1" applyAlignment="1" applyProtection="1">
      <alignment vertical="center" shrinkToFit="1"/>
      <protection locked="0"/>
    </xf>
    <xf numFmtId="179" fontId="4" fillId="2" borderId="7" xfId="1" applyNumberFormat="1" applyFont="1" applyFill="1" applyBorder="1" applyAlignment="1" applyProtection="1">
      <alignment vertical="center" shrinkToFit="1"/>
      <protection locked="0"/>
    </xf>
    <xf numFmtId="181" fontId="4" fillId="2" borderId="17" xfId="1" applyNumberFormat="1" applyFont="1" applyFill="1" applyBorder="1" applyAlignment="1" applyProtection="1">
      <alignment vertical="center" shrinkToFit="1"/>
    </xf>
    <xf numFmtId="179" fontId="4" fillId="2" borderId="36" xfId="1" applyNumberFormat="1" applyFont="1" applyFill="1" applyBorder="1" applyAlignment="1" applyProtection="1">
      <alignment vertical="center" shrinkToFit="1"/>
    </xf>
    <xf numFmtId="181" fontId="4" fillId="2" borderId="37" xfId="0" applyNumberFormat="1" applyFont="1" applyFill="1" applyBorder="1" applyAlignment="1" applyProtection="1">
      <alignment vertical="center" shrinkToFit="1"/>
    </xf>
    <xf numFmtId="179" fontId="4" fillId="2" borderId="84" xfId="1" applyNumberFormat="1" applyFont="1" applyFill="1" applyBorder="1" applyAlignment="1" applyProtection="1">
      <alignment vertical="center" shrinkToFit="1"/>
      <protection locked="0"/>
    </xf>
    <xf numFmtId="179" fontId="4" fillId="2" borderId="19" xfId="1" applyNumberFormat="1" applyFont="1" applyFill="1" applyBorder="1" applyAlignment="1" applyProtection="1">
      <alignment vertical="center" shrinkToFit="1"/>
      <protection locked="0"/>
    </xf>
    <xf numFmtId="179" fontId="4" fillId="2" borderId="20" xfId="1" applyNumberFormat="1" applyFont="1" applyFill="1" applyBorder="1" applyAlignment="1" applyProtection="1">
      <alignment vertical="center" shrinkToFit="1"/>
      <protection locked="0"/>
    </xf>
    <xf numFmtId="181" fontId="4" fillId="2" borderId="38" xfId="1" applyNumberFormat="1" applyFont="1" applyFill="1" applyBorder="1" applyAlignment="1" applyProtection="1">
      <alignment vertical="center" shrinkToFit="1"/>
    </xf>
    <xf numFmtId="179" fontId="4" fillId="2" borderId="39" xfId="1" applyNumberFormat="1" applyFont="1" applyFill="1" applyBorder="1" applyAlignment="1" applyProtection="1">
      <alignment vertical="center" shrinkToFit="1"/>
    </xf>
    <xf numFmtId="181" fontId="4" fillId="2" borderId="40" xfId="0" applyNumberFormat="1" applyFont="1" applyFill="1" applyBorder="1" applyAlignment="1" applyProtection="1">
      <alignment vertical="center" shrinkToFit="1"/>
    </xf>
    <xf numFmtId="179" fontId="4" fillId="2" borderId="69" xfId="1" applyNumberFormat="1" applyFont="1" applyFill="1" applyBorder="1" applyAlignment="1" applyProtection="1">
      <alignment vertical="center" shrinkToFit="1"/>
      <protection locked="0"/>
    </xf>
    <xf numFmtId="179" fontId="4" fillId="2" borderId="85" xfId="1" applyNumberFormat="1" applyFont="1" applyFill="1" applyBorder="1" applyAlignment="1" applyProtection="1">
      <alignment vertical="center" shrinkToFit="1"/>
      <protection locked="0"/>
    </xf>
    <xf numFmtId="179" fontId="4" fillId="2" borderId="41" xfId="1" applyNumberFormat="1" applyFont="1" applyFill="1" applyBorder="1" applyAlignment="1" applyProtection="1">
      <alignment vertical="center" shrinkToFit="1"/>
      <protection locked="0"/>
    </xf>
    <xf numFmtId="181" fontId="4" fillId="2" borderId="42" xfId="1" applyNumberFormat="1" applyFont="1" applyFill="1" applyBorder="1" applyAlignment="1" applyProtection="1">
      <alignment vertical="center" shrinkToFit="1"/>
    </xf>
    <xf numFmtId="179" fontId="4" fillId="2" borderId="43" xfId="1" applyNumberFormat="1" applyFont="1" applyFill="1" applyBorder="1" applyAlignment="1" applyProtection="1">
      <alignment vertical="center" shrinkToFit="1"/>
    </xf>
    <xf numFmtId="181" fontId="4" fillId="2" borderId="44" xfId="0" applyNumberFormat="1" applyFont="1" applyFill="1" applyBorder="1" applyAlignment="1" applyProtection="1">
      <alignment vertical="center" shrinkToFit="1"/>
    </xf>
    <xf numFmtId="179" fontId="4" fillId="2" borderId="45" xfId="1" applyNumberFormat="1" applyFont="1" applyFill="1" applyBorder="1" applyAlignment="1" applyProtection="1">
      <alignment vertical="center" shrinkToFit="1"/>
      <protection locked="0"/>
    </xf>
    <xf numFmtId="179" fontId="4" fillId="2" borderId="3" xfId="1" applyNumberFormat="1" applyFont="1" applyFill="1" applyBorder="1" applyAlignment="1" applyProtection="1">
      <alignment vertical="center" shrinkToFit="1"/>
      <protection locked="0"/>
    </xf>
    <xf numFmtId="179" fontId="4" fillId="2" borderId="9" xfId="1" applyNumberFormat="1" applyFont="1" applyFill="1" applyBorder="1" applyAlignment="1" applyProtection="1">
      <alignment vertical="center" shrinkToFit="1"/>
      <protection locked="0"/>
    </xf>
    <xf numFmtId="181" fontId="4" fillId="2" borderId="22" xfId="1" applyNumberFormat="1" applyFont="1" applyFill="1" applyBorder="1" applyAlignment="1" applyProtection="1">
      <alignment vertical="center" shrinkToFit="1"/>
    </xf>
    <xf numFmtId="179" fontId="4" fillId="2" borderId="46" xfId="1" applyNumberFormat="1" applyFont="1" applyFill="1" applyBorder="1" applyAlignment="1" applyProtection="1">
      <alignment vertical="center" shrinkToFit="1"/>
    </xf>
    <xf numFmtId="181" fontId="4" fillId="2" borderId="47" xfId="0" applyNumberFormat="1" applyFont="1" applyFill="1" applyBorder="1" applyAlignment="1" applyProtection="1">
      <alignment vertical="center" shrinkToFit="1"/>
    </xf>
    <xf numFmtId="181" fontId="4" fillId="2" borderId="48" xfId="1" applyNumberFormat="1" applyFont="1" applyFill="1" applyBorder="1" applyAlignment="1" applyProtection="1">
      <alignment vertical="center" shrinkToFit="1"/>
    </xf>
    <xf numFmtId="179" fontId="4" fillId="2" borderId="49" xfId="1" applyNumberFormat="1" applyFont="1" applyFill="1" applyBorder="1" applyAlignment="1" applyProtection="1">
      <alignment vertical="center" shrinkToFit="1"/>
    </xf>
    <xf numFmtId="179" fontId="4" fillId="2" borderId="15" xfId="1" applyNumberFormat="1" applyFont="1" applyFill="1" applyBorder="1" applyAlignment="1" applyProtection="1">
      <alignment vertical="center" shrinkToFit="1"/>
      <protection locked="0"/>
    </xf>
    <xf numFmtId="179" fontId="4" fillId="2" borderId="11" xfId="1" applyNumberFormat="1" applyFont="1" applyFill="1" applyBorder="1" applyAlignment="1" applyProtection="1">
      <alignment vertical="center" shrinkToFit="1"/>
      <protection locked="0"/>
    </xf>
    <xf numFmtId="179" fontId="4" fillId="2" borderId="59" xfId="1" applyNumberFormat="1" applyFont="1" applyFill="1" applyBorder="1" applyAlignment="1" applyProtection="1">
      <alignment vertical="center" shrinkToFit="1"/>
      <protection locked="0"/>
    </xf>
    <xf numFmtId="181" fontId="4" fillId="2" borderId="52" xfId="0" applyNumberFormat="1" applyFont="1" applyFill="1" applyBorder="1" applyAlignment="1" applyProtection="1">
      <alignment vertical="center" shrinkToFit="1"/>
    </xf>
    <xf numFmtId="179" fontId="4" fillId="2" borderId="53" xfId="1" applyNumberFormat="1" applyFont="1" applyFill="1" applyBorder="1" applyAlignment="1" applyProtection="1">
      <alignment vertical="center" shrinkToFit="1"/>
      <protection locked="0"/>
    </xf>
    <xf numFmtId="179" fontId="4" fillId="2" borderId="54" xfId="1" applyNumberFormat="1" applyFont="1" applyFill="1" applyBorder="1" applyAlignment="1" applyProtection="1">
      <alignment vertical="center" shrinkToFit="1"/>
      <protection locked="0"/>
    </xf>
    <xf numFmtId="181" fontId="4" fillId="2" borderId="27" xfId="1" applyNumberFormat="1" applyFont="1" applyFill="1" applyBorder="1" applyAlignment="1" applyProtection="1">
      <alignment vertical="center" shrinkToFit="1"/>
    </xf>
    <xf numFmtId="179" fontId="4" fillId="2" borderId="55" xfId="1" applyNumberFormat="1" applyFont="1" applyFill="1" applyBorder="1" applyAlignment="1" applyProtection="1">
      <alignment vertical="center" shrinkToFit="1"/>
    </xf>
    <xf numFmtId="181" fontId="4" fillId="2" borderId="56" xfId="0" applyNumberFormat="1" applyFont="1" applyFill="1" applyBorder="1" applyAlignment="1" applyProtection="1">
      <alignment vertical="center" shrinkToFit="1"/>
    </xf>
    <xf numFmtId="181" fontId="4" fillId="2" borderId="57" xfId="0" applyNumberFormat="1" applyFont="1" applyFill="1" applyBorder="1" applyAlignment="1" applyProtection="1">
      <alignment vertical="center" shrinkToFit="1"/>
    </xf>
    <xf numFmtId="179" fontId="4" fillId="2" borderId="22" xfId="1" applyNumberFormat="1" applyFont="1" applyFill="1" applyBorder="1" applyAlignment="1" applyProtection="1">
      <alignment vertical="center" shrinkToFit="1"/>
      <protection locked="0"/>
    </xf>
    <xf numFmtId="179" fontId="4" fillId="2" borderId="78" xfId="1" applyNumberFormat="1" applyFont="1" applyFill="1" applyBorder="1" applyAlignment="1" applyProtection="1">
      <alignment vertical="center" shrinkToFit="1"/>
      <protection locked="0"/>
    </xf>
    <xf numFmtId="179" fontId="4" fillId="0" borderId="30" xfId="1" applyNumberFormat="1" applyFont="1" applyFill="1" applyBorder="1" applyAlignment="1" applyProtection="1">
      <alignment vertical="center" shrinkToFit="1"/>
      <protection locked="0"/>
    </xf>
    <xf numFmtId="179" fontId="4" fillId="0" borderId="31" xfId="1" applyNumberFormat="1" applyFont="1" applyFill="1" applyBorder="1" applyAlignment="1" applyProtection="1">
      <alignment vertical="center" shrinkToFit="1"/>
      <protection locked="0"/>
    </xf>
    <xf numFmtId="179" fontId="4" fillId="0" borderId="32" xfId="1" applyNumberFormat="1" applyFont="1" applyFill="1" applyBorder="1" applyAlignment="1" applyProtection="1">
      <alignment vertical="center" shrinkToFit="1"/>
      <protection locked="0"/>
    </xf>
    <xf numFmtId="179" fontId="4" fillId="0" borderId="35" xfId="1" applyNumberFormat="1" applyFont="1" applyFill="1" applyBorder="1" applyAlignment="1" applyProtection="1">
      <alignment vertical="center" shrinkToFit="1"/>
      <protection locked="0"/>
    </xf>
    <xf numFmtId="179" fontId="4" fillId="0" borderId="2" xfId="1" applyNumberFormat="1" applyFont="1" applyFill="1" applyBorder="1" applyAlignment="1" applyProtection="1">
      <alignment vertical="center" shrinkToFit="1"/>
      <protection locked="0"/>
    </xf>
    <xf numFmtId="179" fontId="4" fillId="0" borderId="7" xfId="1" applyNumberFormat="1" applyFont="1" applyFill="1" applyBorder="1" applyAlignment="1" applyProtection="1">
      <alignment vertical="center" shrinkToFit="1"/>
      <protection locked="0"/>
    </xf>
    <xf numFmtId="179" fontId="4" fillId="0" borderId="45" xfId="1" applyNumberFormat="1" applyFont="1" applyFill="1" applyBorder="1" applyAlignment="1" applyProtection="1">
      <alignment vertical="center" shrinkToFit="1"/>
      <protection locked="0"/>
    </xf>
    <xf numFmtId="179" fontId="4" fillId="0" borderId="3" xfId="1" applyNumberFormat="1" applyFont="1" applyFill="1" applyBorder="1" applyAlignment="1" applyProtection="1">
      <alignment vertical="center" shrinkToFit="1"/>
      <protection locked="0"/>
    </xf>
    <xf numFmtId="179" fontId="4" fillId="0" borderId="9" xfId="1" applyNumberFormat="1" applyFont="1" applyFill="1" applyBorder="1" applyAlignment="1" applyProtection="1">
      <alignment vertical="center" shrinkToFit="1"/>
      <protection locked="0"/>
    </xf>
    <xf numFmtId="181" fontId="4" fillId="2" borderId="58" xfId="0" applyNumberFormat="1" applyFont="1" applyFill="1" applyBorder="1" applyAlignment="1" applyProtection="1">
      <alignment vertical="center" shrinkToFit="1"/>
    </xf>
    <xf numFmtId="185" fontId="4" fillId="2" borderId="59" xfId="1" applyNumberFormat="1" applyFont="1" applyFill="1" applyBorder="1" applyAlignment="1" applyProtection="1">
      <alignment vertical="center" shrinkToFit="1"/>
      <protection locked="0"/>
    </xf>
    <xf numFmtId="181" fontId="4" fillId="2" borderId="60" xfId="0" applyNumberFormat="1" applyFont="1" applyFill="1" applyBorder="1" applyAlignment="1" applyProtection="1">
      <alignment vertical="center" shrinkToFit="1"/>
    </xf>
    <xf numFmtId="179" fontId="4" fillId="2" borderId="14" xfId="1" applyNumberFormat="1" applyFont="1" applyFill="1" applyBorder="1" applyAlignment="1" applyProtection="1">
      <alignment vertical="center" shrinkToFit="1"/>
      <protection locked="0"/>
    </xf>
    <xf numFmtId="179" fontId="4" fillId="2" borderId="75" xfId="1" applyNumberFormat="1" applyFont="1" applyFill="1" applyBorder="1" applyAlignment="1" applyProtection="1">
      <alignment vertical="center" shrinkToFit="1"/>
      <protection locked="0"/>
    </xf>
    <xf numFmtId="179" fontId="4" fillId="0" borderId="76" xfId="1" applyNumberFormat="1" applyFont="1" applyFill="1" applyBorder="1" applyAlignment="1" applyProtection="1">
      <alignment vertical="center" shrinkToFit="1"/>
      <protection locked="0"/>
    </xf>
    <xf numFmtId="179" fontId="4" fillId="0" borderId="20" xfId="1" applyNumberFormat="1" applyFont="1" applyFill="1" applyBorder="1" applyAlignment="1" applyProtection="1">
      <alignment vertical="center" shrinkToFit="1"/>
      <protection locked="0"/>
    </xf>
    <xf numFmtId="181" fontId="4" fillId="2" borderId="18" xfId="1" applyNumberFormat="1" applyFont="1" applyFill="1" applyBorder="1" applyAlignment="1" applyProtection="1">
      <alignment vertical="center" shrinkToFit="1"/>
    </xf>
    <xf numFmtId="179" fontId="4" fillId="2" borderId="61" xfId="1" applyNumberFormat="1" applyFont="1" applyFill="1" applyBorder="1" applyAlignment="1" applyProtection="1">
      <alignment vertical="center" shrinkToFit="1"/>
    </xf>
    <xf numFmtId="179" fontId="4" fillId="0" borderId="41" xfId="1" applyNumberFormat="1" applyFont="1" applyFill="1" applyBorder="1" applyAlignment="1" applyProtection="1">
      <alignment vertical="center" shrinkToFit="1"/>
      <protection locked="0"/>
    </xf>
    <xf numFmtId="179" fontId="4" fillId="2" borderId="50" xfId="1" applyNumberFormat="1" applyFont="1" applyFill="1" applyBorder="1" applyAlignment="1" applyProtection="1">
      <alignment vertical="center" shrinkToFit="1"/>
      <protection locked="0"/>
    </xf>
    <xf numFmtId="179" fontId="4" fillId="2" borderId="51" xfId="1" applyNumberFormat="1" applyFont="1" applyFill="1" applyBorder="1" applyAlignment="1" applyProtection="1">
      <alignment vertical="center" shrinkToFit="1"/>
      <protection locked="0"/>
    </xf>
    <xf numFmtId="179" fontId="4" fillId="2" borderId="30" xfId="1" applyNumberFormat="1" applyFont="1" applyFill="1" applyBorder="1" applyAlignment="1" applyProtection="1">
      <alignment vertical="center" shrinkToFit="1"/>
    </xf>
    <xf numFmtId="179" fontId="4" fillId="2" borderId="62" xfId="1" applyNumberFormat="1" applyFont="1" applyFill="1" applyBorder="1" applyAlignment="1" applyProtection="1">
      <alignment vertical="center" shrinkToFit="1"/>
    </xf>
    <xf numFmtId="179" fontId="4" fillId="2" borderId="63" xfId="1" applyNumberFormat="1" applyFont="1" applyFill="1" applyBorder="1" applyAlignment="1" applyProtection="1">
      <alignment vertical="center" shrinkToFit="1"/>
    </xf>
    <xf numFmtId="179" fontId="4" fillId="2" borderId="35" xfId="1" applyNumberFormat="1" applyFont="1" applyFill="1" applyBorder="1" applyAlignment="1" applyProtection="1">
      <alignment vertical="center" shrinkToFit="1"/>
    </xf>
    <xf numFmtId="179" fontId="4" fillId="2" borderId="64" xfId="1" applyNumberFormat="1" applyFont="1" applyFill="1" applyBorder="1" applyAlignment="1" applyProtection="1">
      <alignment vertical="center" shrinkToFit="1"/>
    </xf>
    <xf numFmtId="179" fontId="4" fillId="2" borderId="45" xfId="1" applyNumberFormat="1" applyFont="1" applyFill="1" applyBorder="1" applyAlignment="1" applyProtection="1">
      <alignment vertical="center" shrinkToFit="1"/>
    </xf>
    <xf numFmtId="179" fontId="4" fillId="2" borderId="65" xfId="1" applyNumberFormat="1" applyFont="1" applyFill="1" applyBorder="1" applyAlignment="1" applyProtection="1">
      <alignment vertical="center" shrinkToFit="1"/>
    </xf>
    <xf numFmtId="179" fontId="4" fillId="2" borderId="53" xfId="1" applyNumberFormat="1" applyFont="1" applyFill="1" applyBorder="1" applyAlignment="1" applyProtection="1">
      <alignment vertical="center" shrinkToFit="1"/>
    </xf>
    <xf numFmtId="179" fontId="4" fillId="2" borderId="66" xfId="1" applyNumberFormat="1" applyFont="1" applyFill="1" applyBorder="1" applyAlignment="1" applyProtection="1">
      <alignment vertical="center" shrinkToFit="1"/>
    </xf>
    <xf numFmtId="179" fontId="4" fillId="2" borderId="59" xfId="1" applyNumberFormat="1" applyFont="1" applyFill="1" applyBorder="1" applyAlignment="1" applyProtection="1">
      <alignment vertical="center" shrinkToFit="1"/>
    </xf>
    <xf numFmtId="185" fontId="4" fillId="0" borderId="4" xfId="1" applyNumberFormat="1" applyFont="1" applyFill="1" applyBorder="1" applyAlignment="1" applyProtection="1">
      <alignment vertical="center" shrinkToFit="1"/>
      <protection locked="0"/>
    </xf>
    <xf numFmtId="185" fontId="4" fillId="0" borderId="11" xfId="1" applyNumberFormat="1" applyFont="1" applyFill="1" applyBorder="1" applyAlignment="1" applyProtection="1">
      <alignment vertical="center" shrinkToFit="1"/>
      <protection locked="0"/>
    </xf>
    <xf numFmtId="185" fontId="4" fillId="0" borderId="25" xfId="1" applyNumberFormat="1" applyFont="1" applyFill="1" applyBorder="1" applyAlignment="1" applyProtection="1">
      <alignment vertical="center" shrinkToFit="1"/>
      <protection locked="0"/>
    </xf>
    <xf numFmtId="179" fontId="4" fillId="0" borderId="16" xfId="0" applyNumberFormat="1" applyFont="1" applyFill="1" applyBorder="1" applyAlignment="1">
      <alignment vertical="center" shrinkToFit="1"/>
    </xf>
    <xf numFmtId="179" fontId="4" fillId="0" borderId="1" xfId="0" applyNumberFormat="1" applyFont="1" applyFill="1" applyBorder="1" applyAlignment="1">
      <alignment vertical="center" shrinkToFit="1"/>
    </xf>
    <xf numFmtId="180" fontId="4" fillId="0" borderId="95" xfId="0" applyNumberFormat="1" applyFont="1" applyFill="1" applyBorder="1" applyAlignment="1">
      <alignment vertical="center" shrinkToFit="1"/>
    </xf>
    <xf numFmtId="180" fontId="4" fillId="0" borderId="85" xfId="0" applyNumberFormat="1" applyFont="1" applyFill="1" applyBorder="1" applyAlignment="1">
      <alignment vertical="center" shrinkToFit="1"/>
    </xf>
    <xf numFmtId="179" fontId="4" fillId="0" borderId="96" xfId="0" applyNumberFormat="1" applyFont="1" applyFill="1" applyBorder="1" applyAlignment="1">
      <alignment vertical="center" shrinkToFit="1"/>
    </xf>
    <xf numFmtId="179" fontId="4" fillId="0" borderId="97" xfId="0" applyNumberFormat="1" applyFont="1" applyFill="1" applyBorder="1" applyAlignment="1">
      <alignment vertical="center" shrinkToFit="1"/>
    </xf>
    <xf numFmtId="179" fontId="4" fillId="0" borderId="41" xfId="0" applyNumberFormat="1" applyFont="1" applyFill="1" applyBorder="1" applyAlignment="1">
      <alignment vertical="center" shrinkToFit="1"/>
    </xf>
    <xf numFmtId="180" fontId="4" fillId="0" borderId="22" xfId="0" applyNumberFormat="1" applyFont="1" applyFill="1" applyBorder="1" applyAlignment="1">
      <alignment vertical="center" shrinkToFit="1"/>
    </xf>
    <xf numFmtId="180" fontId="4" fillId="0" borderId="3" xfId="0" applyNumberFormat="1" applyFont="1" applyFill="1" applyBorder="1" applyAlignment="1">
      <alignment vertical="center" shrinkToFit="1"/>
    </xf>
    <xf numFmtId="180" fontId="4" fillId="0" borderId="9" xfId="0" applyNumberFormat="1" applyFont="1" applyFill="1" applyBorder="1" applyAlignment="1">
      <alignment vertical="center" shrinkToFit="1"/>
    </xf>
    <xf numFmtId="0" fontId="4" fillId="0" borderId="70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179" fontId="4" fillId="2" borderId="14" xfId="0" applyNumberFormat="1" applyFont="1" applyFill="1" applyBorder="1" applyAlignment="1" applyProtection="1">
      <alignment horizontal="distributed" vertical="center"/>
    </xf>
    <xf numFmtId="179" fontId="4" fillId="2" borderId="69" xfId="0" applyNumberFormat="1" applyFont="1" applyFill="1" applyBorder="1" applyAlignment="1" applyProtection="1">
      <alignment horizontal="distributed" vertical="center"/>
    </xf>
    <xf numFmtId="179" fontId="4" fillId="2" borderId="15" xfId="0" applyNumberFormat="1" applyFont="1" applyFill="1" applyBorder="1" applyAlignment="1" applyProtection="1">
      <alignment horizontal="distributed" vertical="center"/>
    </xf>
    <xf numFmtId="179" fontId="4" fillId="2" borderId="45" xfId="0" applyNumberFormat="1" applyFont="1" applyFill="1" applyBorder="1" applyAlignment="1" applyProtection="1">
      <alignment horizontal="distributed" vertical="center"/>
    </xf>
    <xf numFmtId="179" fontId="4" fillId="2" borderId="9" xfId="0" applyNumberFormat="1" applyFont="1" applyFill="1" applyBorder="1" applyAlignment="1" applyProtection="1">
      <alignment horizontal="distributed" vertical="center"/>
    </xf>
    <xf numFmtId="179" fontId="5" fillId="2" borderId="9" xfId="0" applyNumberFormat="1" applyFont="1" applyFill="1" applyBorder="1" applyAlignment="1" applyProtection="1">
      <alignment horizontal="distributed" vertical="center"/>
    </xf>
    <xf numFmtId="179" fontId="4" fillId="2" borderId="53" xfId="0" applyNumberFormat="1" applyFont="1" applyFill="1" applyBorder="1" applyAlignment="1" applyProtection="1">
      <alignment horizontal="center" vertical="center"/>
    </xf>
    <xf numFmtId="179" fontId="5" fillId="2" borderId="54" xfId="0" applyNumberFormat="1" applyFont="1" applyFill="1" applyBorder="1" applyAlignment="1" applyProtection="1">
      <alignment horizontal="center" vertical="center"/>
    </xf>
    <xf numFmtId="0" fontId="4" fillId="2" borderId="86" xfId="0" applyFont="1" applyFill="1" applyBorder="1" applyAlignment="1" applyProtection="1">
      <alignment horizontal="center" vertical="center"/>
    </xf>
    <xf numFmtId="0" fontId="4" fillId="2" borderId="87" xfId="0" applyFont="1" applyFill="1" applyBorder="1" applyAlignment="1" applyProtection="1">
      <alignment horizontal="center" vertical="center"/>
    </xf>
    <xf numFmtId="179" fontId="4" fillId="2" borderId="54" xfId="0" applyNumberFormat="1" applyFont="1" applyFill="1" applyBorder="1" applyAlignment="1" applyProtection="1">
      <alignment horizontal="center" vertical="center"/>
    </xf>
    <xf numFmtId="0" fontId="4" fillId="2" borderId="86" xfId="0" applyFont="1" applyFill="1" applyBorder="1" applyAlignment="1" applyProtection="1">
      <alignment vertical="center"/>
    </xf>
    <xf numFmtId="0" fontId="5" fillId="2" borderId="86" xfId="0" applyFont="1" applyFill="1" applyBorder="1" applyAlignment="1" applyProtection="1">
      <alignment vertical="center"/>
    </xf>
    <xf numFmtId="0" fontId="5" fillId="2" borderId="87" xfId="0" applyFont="1" applyFill="1" applyBorder="1" applyAlignment="1" applyProtection="1">
      <alignment vertical="center"/>
    </xf>
    <xf numFmtId="179" fontId="4" fillId="2" borderId="14" xfId="0" applyNumberFormat="1" applyFont="1" applyFill="1" applyBorder="1" applyAlignment="1" applyProtection="1">
      <alignment horizontal="distributed" vertical="center" wrapText="1"/>
    </xf>
    <xf numFmtId="179" fontId="5" fillId="2" borderId="69" xfId="0" applyNumberFormat="1" applyFont="1" applyFill="1" applyBorder="1" applyAlignment="1" applyProtection="1">
      <alignment horizontal="distributed" vertical="center" wrapText="1"/>
    </xf>
    <xf numFmtId="0" fontId="4" fillId="2" borderId="88" xfId="0" applyFont="1" applyFill="1" applyBorder="1" applyAlignment="1" applyProtection="1">
      <alignment horizontal="center" vertical="center"/>
    </xf>
    <xf numFmtId="0" fontId="4" fillId="2" borderId="89" xfId="0" applyFont="1" applyFill="1" applyBorder="1" applyAlignment="1" applyProtection="1">
      <alignment horizontal="center" vertical="center"/>
    </xf>
    <xf numFmtId="0" fontId="4" fillId="2" borderId="90" xfId="0" applyFont="1" applyFill="1" applyBorder="1" applyAlignment="1" applyProtection="1">
      <alignment horizontal="center" vertical="center"/>
    </xf>
    <xf numFmtId="0" fontId="4" fillId="2" borderId="91" xfId="0" applyFont="1" applyFill="1" applyBorder="1" applyAlignment="1" applyProtection="1">
      <alignment horizontal="center" vertical="center"/>
    </xf>
    <xf numFmtId="179" fontId="4" fillId="2" borderId="30" xfId="0" applyNumberFormat="1" applyFont="1" applyFill="1" applyBorder="1" applyAlignment="1" applyProtection="1">
      <alignment horizontal="distributed" vertical="center"/>
    </xf>
    <xf numFmtId="0" fontId="5" fillId="2" borderId="87" xfId="0" applyFont="1" applyFill="1" applyBorder="1" applyAlignment="1" applyProtection="1">
      <alignment horizontal="center" vertical="center"/>
    </xf>
    <xf numFmtId="0" fontId="4" fillId="2" borderId="92" xfId="0" applyFont="1" applyFill="1" applyBorder="1" applyAlignment="1" applyProtection="1">
      <alignment horizontal="center" vertical="center"/>
    </xf>
    <xf numFmtId="0" fontId="4" fillId="2" borderId="93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76" xfId="0" applyFont="1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distributed" vertical="center" wrapText="1"/>
    </xf>
    <xf numFmtId="0" fontId="5" fillId="0" borderId="86" xfId="0" applyFont="1" applyFill="1" applyBorder="1" applyAlignment="1" applyProtection="1">
      <alignment horizontal="distributed" vertical="center" wrapText="1"/>
    </xf>
    <xf numFmtId="0" fontId="4" fillId="0" borderId="86" xfId="0" applyFont="1" applyFill="1" applyBorder="1" applyAlignment="1" applyProtection="1">
      <alignment horizontal="distributed" vertical="center" wrapText="1"/>
    </xf>
    <xf numFmtId="0" fontId="4" fillId="0" borderId="87" xfId="0" applyFont="1" applyFill="1" applyBorder="1" applyAlignment="1" applyProtection="1">
      <alignment horizontal="distributed" vertical="center" wrapText="1"/>
    </xf>
    <xf numFmtId="0" fontId="4" fillId="0" borderId="86" xfId="0" applyFont="1" applyFill="1" applyBorder="1" applyAlignment="1" applyProtection="1">
      <alignment horizontal="center" vertical="center"/>
    </xf>
    <xf numFmtId="0" fontId="5" fillId="0" borderId="87" xfId="0" applyFont="1" applyFill="1" applyBorder="1" applyAlignment="1" applyProtection="1">
      <alignment horizontal="center" vertical="center"/>
    </xf>
    <xf numFmtId="0" fontId="4" fillId="2" borderId="94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75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0" fontId="4" fillId="2" borderId="94" xfId="0" applyFont="1" applyFill="1" applyBorder="1" applyAlignment="1" applyProtection="1">
      <alignment horizontal="distributed" vertical="center"/>
    </xf>
    <xf numFmtId="0" fontId="4" fillId="2" borderId="95" xfId="0" applyFont="1" applyFill="1" applyBorder="1" applyAlignment="1" applyProtection="1">
      <alignment horizontal="distributed" vertical="center"/>
    </xf>
    <xf numFmtId="0" fontId="4" fillId="2" borderId="15" xfId="0" applyFont="1" applyFill="1" applyBorder="1" applyAlignment="1" applyProtection="1">
      <alignment horizontal="distributed" vertical="center"/>
    </xf>
    <xf numFmtId="0" fontId="4" fillId="2" borderId="69" xfId="0" applyFont="1" applyFill="1" applyBorder="1" applyAlignment="1" applyProtection="1">
      <alignment horizontal="distributed" vertical="center"/>
    </xf>
    <xf numFmtId="0" fontId="4" fillId="2" borderId="45" xfId="0" applyFont="1" applyFill="1" applyBorder="1" applyAlignment="1" applyProtection="1">
      <alignment horizontal="distributed" vertical="center"/>
    </xf>
    <xf numFmtId="0" fontId="4" fillId="2" borderId="9" xfId="0" applyFont="1" applyFill="1" applyBorder="1" applyAlignment="1" applyProtection="1">
      <alignment horizontal="distributed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distributed" vertical="center" wrapText="1"/>
    </xf>
    <xf numFmtId="0" fontId="4" fillId="2" borderId="69" xfId="0" applyFont="1" applyFill="1" applyBorder="1" applyAlignment="1" applyProtection="1">
      <alignment horizontal="distributed" vertical="center" wrapText="1"/>
    </xf>
    <xf numFmtId="0" fontId="4" fillId="2" borderId="53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distributed" vertical="center"/>
    </xf>
    <xf numFmtId="0" fontId="4" fillId="2" borderId="67" xfId="0" applyFont="1" applyFill="1" applyBorder="1" applyAlignment="1" applyProtection="1">
      <alignment horizontal="distributed" vertical="center" wrapText="1"/>
    </xf>
    <xf numFmtId="0" fontId="4" fillId="2" borderId="86" xfId="0" applyFont="1" applyFill="1" applyBorder="1" applyAlignment="1" applyProtection="1">
      <alignment horizontal="distributed" vertical="center" wrapText="1"/>
    </xf>
    <xf numFmtId="0" fontId="4" fillId="2" borderId="67" xfId="0" applyFont="1" applyFill="1" applyBorder="1" applyAlignment="1" applyProtection="1">
      <alignment horizontal="center" vertical="center"/>
    </xf>
    <xf numFmtId="0" fontId="4" fillId="2" borderId="67" xfId="0" applyFont="1" applyFill="1" applyBorder="1" applyAlignment="1" applyProtection="1">
      <alignment vertical="center"/>
    </xf>
    <xf numFmtId="0" fontId="4" fillId="2" borderId="87" xfId="0" applyFont="1" applyFill="1" applyBorder="1" applyAlignment="1" applyProtection="1">
      <alignment vertical="center"/>
    </xf>
    <xf numFmtId="0" fontId="4" fillId="2" borderId="92" xfId="0" applyFont="1" applyFill="1" applyBorder="1" applyAlignment="1" applyProtection="1">
      <alignment horizontal="center"/>
    </xf>
    <xf numFmtId="0" fontId="4" fillId="2" borderId="9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Normal="100" workbookViewId="0">
      <pane xSplit="3" ySplit="5" topLeftCell="D6" activePane="bottomRight" state="frozen"/>
      <selection activeCell="G16" sqref="G16"/>
      <selection pane="topRight" activeCell="G16" sqref="G16"/>
      <selection pane="bottomLeft" activeCell="G16" sqref="G16"/>
      <selection pane="bottomRight" activeCell="C3" sqref="C3:C4"/>
    </sheetView>
  </sheetViews>
  <sheetFormatPr defaultRowHeight="13.5"/>
  <cols>
    <col min="1" max="1" width="3.625" style="27" customWidth="1"/>
    <col min="2" max="2" width="7.625" style="27" customWidth="1"/>
    <col min="3" max="3" width="12.5" style="27" customWidth="1"/>
    <col min="4" max="5" width="12.125" style="27" customWidth="1"/>
    <col min="6" max="6" width="6.625" style="27" customWidth="1"/>
    <col min="7" max="8" width="10.25" style="27" customWidth="1"/>
    <col min="9" max="9" width="11.125" style="27" customWidth="1"/>
    <col min="10" max="11" width="6.625" style="27" customWidth="1"/>
    <col min="12" max="12" width="10.25" style="27" bestFit="1" customWidth="1"/>
    <col min="13" max="14" width="9.125" style="27" bestFit="1" customWidth="1"/>
    <col min="15" max="15" width="10.5" style="27" customWidth="1"/>
    <col min="16" max="16" width="9" style="27"/>
    <col min="17" max="18" width="9.125" style="27" bestFit="1" customWidth="1"/>
    <col min="19" max="19" width="15" style="27" customWidth="1"/>
    <col min="20" max="16384" width="9" style="27"/>
  </cols>
  <sheetData>
    <row r="1" spans="1:13" s="2" customFormat="1" ht="15" customHeight="1">
      <c r="A1" s="1" t="s">
        <v>59</v>
      </c>
    </row>
    <row r="2" spans="1:13" s="2" customFormat="1" ht="15" customHeight="1" thickBot="1">
      <c r="I2" s="190" t="s">
        <v>61</v>
      </c>
      <c r="J2" s="191"/>
    </row>
    <row r="3" spans="1:13" s="5" customFormat="1" ht="15" customHeight="1">
      <c r="A3" s="3" t="s">
        <v>53</v>
      </c>
      <c r="B3" s="214"/>
      <c r="C3" s="216" t="s">
        <v>4</v>
      </c>
      <c r="D3" s="208" t="s">
        <v>5</v>
      </c>
      <c r="E3" s="209"/>
      <c r="F3" s="210"/>
      <c r="G3" s="208" t="s">
        <v>6</v>
      </c>
      <c r="H3" s="209"/>
      <c r="I3" s="209"/>
      <c r="J3" s="211"/>
      <c r="K3" s="4"/>
    </row>
    <row r="4" spans="1:13" s="5" customFormat="1" ht="15" customHeight="1">
      <c r="A4" s="6"/>
      <c r="B4" s="215"/>
      <c r="C4" s="217"/>
      <c r="D4" s="7" t="s">
        <v>10</v>
      </c>
      <c r="E4" s="8" t="s">
        <v>11</v>
      </c>
      <c r="F4" s="9" t="s">
        <v>12</v>
      </c>
      <c r="G4" s="7" t="s">
        <v>13</v>
      </c>
      <c r="H4" s="8" t="s">
        <v>14</v>
      </c>
      <c r="I4" s="8" t="s">
        <v>3</v>
      </c>
      <c r="J4" s="10" t="s">
        <v>15</v>
      </c>
      <c r="K4" s="11"/>
    </row>
    <row r="5" spans="1:13" s="5" customFormat="1" ht="15" customHeight="1" thickBot="1">
      <c r="A5" s="12" t="s">
        <v>54</v>
      </c>
      <c r="B5" s="13" t="s">
        <v>17</v>
      </c>
      <c r="C5" s="14"/>
      <c r="D5" s="15" t="s">
        <v>18</v>
      </c>
      <c r="E5" s="16" t="s">
        <v>18</v>
      </c>
      <c r="F5" s="17" t="s">
        <v>43</v>
      </c>
      <c r="G5" s="15" t="s">
        <v>19</v>
      </c>
      <c r="H5" s="16" t="s">
        <v>19</v>
      </c>
      <c r="I5" s="16" t="s">
        <v>19</v>
      </c>
      <c r="J5" s="18" t="s">
        <v>44</v>
      </c>
      <c r="K5" s="19"/>
    </row>
    <row r="6" spans="1:13" s="5" customFormat="1" ht="18" customHeight="1">
      <c r="A6" s="218" t="s">
        <v>27</v>
      </c>
      <c r="B6" s="212" t="s">
        <v>45</v>
      </c>
      <c r="C6" s="20" t="s">
        <v>25</v>
      </c>
      <c r="D6" s="53">
        <v>289494</v>
      </c>
      <c r="E6" s="54">
        <v>204853</v>
      </c>
      <c r="F6" s="55">
        <f t="shared" ref="F6:F12" si="0">E6/D6*100</f>
        <v>70.76243376373948</v>
      </c>
      <c r="G6" s="53">
        <v>11271</v>
      </c>
      <c r="H6" s="54">
        <v>21417</v>
      </c>
      <c r="I6" s="54">
        <f>G6+H6</f>
        <v>32688</v>
      </c>
      <c r="J6" s="56">
        <f t="shared" ref="J6:J13" si="1">G6/I6*100</f>
        <v>34.48054331864904</v>
      </c>
      <c r="K6" s="21"/>
      <c r="L6" s="22"/>
      <c r="M6" s="22"/>
    </row>
    <row r="7" spans="1:13" s="5" customFormat="1" ht="18" customHeight="1">
      <c r="A7" s="219"/>
      <c r="B7" s="193"/>
      <c r="C7" s="23" t="s">
        <v>26</v>
      </c>
      <c r="D7" s="57">
        <v>26645</v>
      </c>
      <c r="E7" s="58">
        <v>18173</v>
      </c>
      <c r="F7" s="59">
        <f t="shared" si="0"/>
        <v>68.204165884781389</v>
      </c>
      <c r="G7" s="57">
        <v>443.60399999999998</v>
      </c>
      <c r="H7" s="58">
        <v>1008.015</v>
      </c>
      <c r="I7" s="58">
        <f>G7+H7</f>
        <v>1451.6189999999999</v>
      </c>
      <c r="J7" s="60">
        <f t="shared" si="1"/>
        <v>30.559258317781733</v>
      </c>
      <c r="K7" s="21"/>
      <c r="L7" s="22"/>
      <c r="M7" s="22"/>
    </row>
    <row r="8" spans="1:13" s="5" customFormat="1" ht="18" customHeight="1">
      <c r="A8" s="219"/>
      <c r="B8" s="194" t="s">
        <v>46</v>
      </c>
      <c r="C8" s="24" t="s">
        <v>25</v>
      </c>
      <c r="D8" s="61">
        <v>188731</v>
      </c>
      <c r="E8" s="62">
        <v>133132</v>
      </c>
      <c r="F8" s="63">
        <f t="shared" si="0"/>
        <v>70.540610710482113</v>
      </c>
      <c r="G8" s="61">
        <v>7771</v>
      </c>
      <c r="H8" s="62">
        <v>13150</v>
      </c>
      <c r="I8" s="62">
        <f>G8+H8</f>
        <v>20921</v>
      </c>
      <c r="J8" s="64">
        <f t="shared" si="1"/>
        <v>37.144495960996124</v>
      </c>
      <c r="K8" s="21"/>
      <c r="M8" s="22"/>
    </row>
    <row r="9" spans="1:13" s="5" customFormat="1" ht="18" customHeight="1">
      <c r="A9" s="219"/>
      <c r="B9" s="193"/>
      <c r="C9" s="25" t="s">
        <v>26</v>
      </c>
      <c r="D9" s="57">
        <v>9125</v>
      </c>
      <c r="E9" s="58">
        <v>6564</v>
      </c>
      <c r="F9" s="59">
        <f t="shared" si="0"/>
        <v>71.93424657534247</v>
      </c>
      <c r="G9" s="57">
        <v>185.029</v>
      </c>
      <c r="H9" s="58">
        <v>351.971</v>
      </c>
      <c r="I9" s="58">
        <f>G9+H9</f>
        <v>537</v>
      </c>
      <c r="J9" s="60">
        <f>G9/I9*100</f>
        <v>34.456052141526996</v>
      </c>
      <c r="K9" s="21"/>
    </row>
    <row r="10" spans="1:13" s="5" customFormat="1" ht="18" customHeight="1">
      <c r="A10" s="220" t="s">
        <v>28</v>
      </c>
      <c r="B10" s="195" t="s">
        <v>60</v>
      </c>
      <c r="C10" s="196"/>
      <c r="D10" s="65">
        <v>144014</v>
      </c>
      <c r="E10" s="66">
        <v>116377</v>
      </c>
      <c r="F10" s="67">
        <f t="shared" si="0"/>
        <v>80.80950463149415</v>
      </c>
      <c r="G10" s="65">
        <v>5802</v>
      </c>
      <c r="H10" s="66">
        <v>10807</v>
      </c>
      <c r="I10" s="66">
        <f>G10+H10</f>
        <v>16609</v>
      </c>
      <c r="J10" s="68">
        <f t="shared" si="1"/>
        <v>34.932867722319223</v>
      </c>
      <c r="K10" s="21"/>
    </row>
    <row r="11" spans="1:13" s="5" customFormat="1" ht="18" customHeight="1">
      <c r="A11" s="220"/>
      <c r="B11" s="195" t="s">
        <v>29</v>
      </c>
      <c r="C11" s="196"/>
      <c r="D11" s="65">
        <f>SUM(D6:D10)</f>
        <v>658009</v>
      </c>
      <c r="E11" s="69">
        <f>SUM(E6:E10)</f>
        <v>479099</v>
      </c>
      <c r="F11" s="67">
        <f t="shared" si="0"/>
        <v>72.810402289330383</v>
      </c>
      <c r="G11" s="65">
        <f>SUM(G6:G10)</f>
        <v>25472.632999999998</v>
      </c>
      <c r="H11" s="66">
        <f>SUM(H6:H10)</f>
        <v>46733.985999999997</v>
      </c>
      <c r="I11" s="66">
        <f>SUM(I6:I10)</f>
        <v>72206.619000000006</v>
      </c>
      <c r="J11" s="68">
        <f t="shared" si="1"/>
        <v>35.27742103532087</v>
      </c>
      <c r="K11" s="21"/>
    </row>
    <row r="12" spans="1:13" s="5" customFormat="1" ht="18" customHeight="1">
      <c r="A12" s="220"/>
      <c r="B12" s="195" t="s">
        <v>30</v>
      </c>
      <c r="C12" s="196"/>
      <c r="D12" s="65">
        <v>262252</v>
      </c>
      <c r="E12" s="66">
        <v>171275</v>
      </c>
      <c r="F12" s="67">
        <f t="shared" si="0"/>
        <v>65.309320805942377</v>
      </c>
      <c r="G12" s="65">
        <v>9961</v>
      </c>
      <c r="H12" s="66">
        <v>14527</v>
      </c>
      <c r="I12" s="66">
        <f>G12+H12</f>
        <v>24488</v>
      </c>
      <c r="J12" s="68">
        <f>G12/I12*100</f>
        <v>40.677066318196673</v>
      </c>
      <c r="K12" s="21"/>
    </row>
    <row r="13" spans="1:13" s="5" customFormat="1" ht="18" customHeight="1" thickBot="1">
      <c r="A13" s="221"/>
      <c r="B13" s="198" t="s">
        <v>3</v>
      </c>
      <c r="C13" s="202"/>
      <c r="D13" s="70">
        <f>D11+D12</f>
        <v>920261</v>
      </c>
      <c r="E13" s="71">
        <f>E11+E12</f>
        <v>650374</v>
      </c>
      <c r="F13" s="72">
        <f>E13/D13*100</f>
        <v>70.672776527528598</v>
      </c>
      <c r="G13" s="70">
        <f>G11+G12</f>
        <v>35433.633000000002</v>
      </c>
      <c r="H13" s="71">
        <f>H11+H12</f>
        <v>61260.985999999997</v>
      </c>
      <c r="I13" s="71">
        <f>G13+H13</f>
        <v>96694.619000000006</v>
      </c>
      <c r="J13" s="73">
        <f t="shared" si="1"/>
        <v>36.644886102710636</v>
      </c>
      <c r="K13" s="21"/>
    </row>
    <row r="14" spans="1:13" s="5" customFormat="1" ht="18" customHeight="1">
      <c r="A14" s="200" t="s">
        <v>31</v>
      </c>
      <c r="B14" s="206" t="s">
        <v>47</v>
      </c>
      <c r="C14" s="20" t="s">
        <v>25</v>
      </c>
      <c r="D14" s="179">
        <v>300068</v>
      </c>
      <c r="E14" s="180">
        <v>215059</v>
      </c>
      <c r="F14" s="55">
        <f t="shared" ref="F14:F27" si="2">E14/D14*100</f>
        <v>71.670088113360976</v>
      </c>
      <c r="G14" s="179">
        <v>12688</v>
      </c>
      <c r="H14" s="74">
        <v>18875</v>
      </c>
      <c r="I14" s="75">
        <f>G14+H14</f>
        <v>31563</v>
      </c>
      <c r="J14" s="56">
        <f t="shared" ref="J14:J43" si="3">G14/I14*100</f>
        <v>40.198967145074931</v>
      </c>
      <c r="K14" s="21"/>
      <c r="L14" s="22"/>
      <c r="M14" s="22"/>
    </row>
    <row r="15" spans="1:13" s="5" customFormat="1" ht="18" customHeight="1">
      <c r="A15" s="200"/>
      <c r="B15" s="207"/>
      <c r="C15" s="23" t="s">
        <v>26</v>
      </c>
      <c r="D15" s="181">
        <v>29280</v>
      </c>
      <c r="E15" s="182">
        <v>18705</v>
      </c>
      <c r="F15" s="59">
        <f t="shared" si="2"/>
        <v>63.883196721311478</v>
      </c>
      <c r="G15" s="181">
        <v>1356</v>
      </c>
      <c r="H15" s="76">
        <v>1258</v>
      </c>
      <c r="I15" s="58">
        <f t="shared" ref="I15:I30" si="4">G15+H15</f>
        <v>2614</v>
      </c>
      <c r="J15" s="60">
        <f t="shared" si="3"/>
        <v>51.874521805661821</v>
      </c>
      <c r="K15" s="21"/>
      <c r="L15" s="22"/>
      <c r="M15" s="22"/>
    </row>
    <row r="16" spans="1:13" s="5" customFormat="1" ht="18" customHeight="1">
      <c r="A16" s="200" t="s">
        <v>32</v>
      </c>
      <c r="B16" s="195" t="s">
        <v>30</v>
      </c>
      <c r="C16" s="197"/>
      <c r="D16" s="65">
        <v>497567</v>
      </c>
      <c r="E16" s="66">
        <v>313810</v>
      </c>
      <c r="F16" s="67">
        <f>E16/D16*100</f>
        <v>63.068893234478971</v>
      </c>
      <c r="G16" s="65">
        <v>14798</v>
      </c>
      <c r="H16" s="69">
        <v>20060</v>
      </c>
      <c r="I16" s="66">
        <f t="shared" si="4"/>
        <v>34858</v>
      </c>
      <c r="J16" s="68">
        <f t="shared" si="3"/>
        <v>42.45223478111194</v>
      </c>
      <c r="K16" s="21"/>
      <c r="M16" s="22"/>
    </row>
    <row r="17" spans="1:13" s="5" customFormat="1" ht="18" customHeight="1" thickBot="1">
      <c r="A17" s="213"/>
      <c r="B17" s="198" t="s">
        <v>3</v>
      </c>
      <c r="C17" s="199"/>
      <c r="D17" s="70">
        <f>SUM(D14:D16)</f>
        <v>826915</v>
      </c>
      <c r="E17" s="77">
        <f>SUM(E14:E16)</f>
        <v>547574</v>
      </c>
      <c r="F17" s="72">
        <f>E17/D17*100</f>
        <v>66.218897952026509</v>
      </c>
      <c r="G17" s="70">
        <f>SUM(G14:G16)</f>
        <v>28842</v>
      </c>
      <c r="H17" s="77">
        <f>SUM(H14:H16)</f>
        <v>40193</v>
      </c>
      <c r="I17" s="71">
        <f t="shared" si="4"/>
        <v>69035</v>
      </c>
      <c r="J17" s="73">
        <f>G17/I17*100</f>
        <v>41.778807851090029</v>
      </c>
      <c r="K17" s="21"/>
    </row>
    <row r="18" spans="1:13" s="5" customFormat="1" ht="18" customHeight="1">
      <c r="A18" s="203" t="s">
        <v>55</v>
      </c>
      <c r="B18" s="192" t="s">
        <v>33</v>
      </c>
      <c r="C18" s="20" t="s">
        <v>25</v>
      </c>
      <c r="D18" s="53">
        <v>862006</v>
      </c>
      <c r="E18" s="54">
        <v>636465</v>
      </c>
      <c r="F18" s="55">
        <f t="shared" si="2"/>
        <v>73.835332932717407</v>
      </c>
      <c r="G18" s="53">
        <v>40777</v>
      </c>
      <c r="H18" s="54">
        <v>68337</v>
      </c>
      <c r="I18" s="54">
        <f>G18+H18</f>
        <v>109114</v>
      </c>
      <c r="J18" s="56">
        <f t="shared" si="3"/>
        <v>37.371006470297118</v>
      </c>
      <c r="K18" s="21"/>
      <c r="L18" s="22"/>
      <c r="M18" s="22"/>
    </row>
    <row r="19" spans="1:13" s="5" customFormat="1" ht="18" customHeight="1">
      <c r="A19" s="204"/>
      <c r="B19" s="193"/>
      <c r="C19" s="23" t="s">
        <v>26</v>
      </c>
      <c r="D19" s="57">
        <v>222650</v>
      </c>
      <c r="E19" s="76">
        <v>143652</v>
      </c>
      <c r="F19" s="59">
        <f t="shared" si="2"/>
        <v>64.519200538962494</v>
      </c>
      <c r="G19" s="57">
        <v>3742</v>
      </c>
      <c r="H19" s="75">
        <v>8234</v>
      </c>
      <c r="I19" s="58">
        <f t="shared" si="4"/>
        <v>11976</v>
      </c>
      <c r="J19" s="60">
        <f t="shared" si="3"/>
        <v>31.245824983299936</v>
      </c>
      <c r="K19" s="21"/>
      <c r="L19" s="22"/>
      <c r="M19" s="22"/>
    </row>
    <row r="20" spans="1:13" s="5" customFormat="1" ht="18" customHeight="1">
      <c r="A20" s="204"/>
      <c r="B20" s="195" t="s">
        <v>34</v>
      </c>
      <c r="C20" s="196"/>
      <c r="D20" s="65">
        <v>88126</v>
      </c>
      <c r="E20" s="69">
        <v>57826</v>
      </c>
      <c r="F20" s="67">
        <f t="shared" si="2"/>
        <v>65.61741143362913</v>
      </c>
      <c r="G20" s="65">
        <v>3080</v>
      </c>
      <c r="H20" s="66">
        <v>4440</v>
      </c>
      <c r="I20" s="66">
        <f t="shared" si="4"/>
        <v>7520</v>
      </c>
      <c r="J20" s="68">
        <f t="shared" si="3"/>
        <v>40.957446808510639</v>
      </c>
      <c r="K20" s="21"/>
      <c r="M20" s="22"/>
    </row>
    <row r="21" spans="1:13" s="5" customFormat="1" ht="18" customHeight="1">
      <c r="A21" s="203" t="s">
        <v>56</v>
      </c>
      <c r="B21" s="195" t="s">
        <v>29</v>
      </c>
      <c r="C21" s="196"/>
      <c r="D21" s="65">
        <f>SUM(D18:D20)</f>
        <v>1172782</v>
      </c>
      <c r="E21" s="69">
        <f>SUM(E18:E20)</f>
        <v>837943</v>
      </c>
      <c r="F21" s="67">
        <f t="shared" si="2"/>
        <v>71.449169581388531</v>
      </c>
      <c r="G21" s="78">
        <f>SUM(G18:G20)</f>
        <v>47599</v>
      </c>
      <c r="H21" s="66">
        <f>SUM(H18:H20)</f>
        <v>81011</v>
      </c>
      <c r="I21" s="79">
        <f t="shared" si="4"/>
        <v>128610</v>
      </c>
      <c r="J21" s="68">
        <f t="shared" si="3"/>
        <v>37.010341342041833</v>
      </c>
      <c r="K21" s="21"/>
    </row>
    <row r="22" spans="1:13" s="5" customFormat="1" ht="18" customHeight="1">
      <c r="A22" s="204"/>
      <c r="B22" s="195" t="s">
        <v>30</v>
      </c>
      <c r="C22" s="196"/>
      <c r="D22" s="65">
        <v>443327</v>
      </c>
      <c r="E22" s="69">
        <v>257248</v>
      </c>
      <c r="F22" s="67">
        <f t="shared" si="2"/>
        <v>58.026693614420054</v>
      </c>
      <c r="G22" s="65">
        <v>13211</v>
      </c>
      <c r="H22" s="66">
        <v>18270</v>
      </c>
      <c r="I22" s="69">
        <f t="shared" si="4"/>
        <v>31481</v>
      </c>
      <c r="J22" s="68">
        <f t="shared" si="3"/>
        <v>41.964994758743366</v>
      </c>
      <c r="K22" s="21"/>
    </row>
    <row r="23" spans="1:13" s="5" customFormat="1" ht="18" customHeight="1" thickBot="1">
      <c r="A23" s="205"/>
      <c r="B23" s="198" t="s">
        <v>3</v>
      </c>
      <c r="C23" s="202"/>
      <c r="D23" s="70">
        <f>D21+D22</f>
        <v>1616109</v>
      </c>
      <c r="E23" s="71">
        <f>E21+E22</f>
        <v>1095191</v>
      </c>
      <c r="F23" s="72">
        <f t="shared" si="2"/>
        <v>67.767149369256657</v>
      </c>
      <c r="G23" s="70">
        <f>G21+G22</f>
        <v>60810</v>
      </c>
      <c r="H23" s="71">
        <f>H21+H22</f>
        <v>99281</v>
      </c>
      <c r="I23" s="80">
        <f>G23+H23</f>
        <v>160091</v>
      </c>
      <c r="J23" s="73">
        <f t="shared" si="3"/>
        <v>37.98464623245529</v>
      </c>
      <c r="K23" s="21"/>
    </row>
    <row r="24" spans="1:13" s="5" customFormat="1" ht="18" customHeight="1">
      <c r="A24" s="200" t="s">
        <v>35</v>
      </c>
      <c r="B24" s="206" t="s">
        <v>48</v>
      </c>
      <c r="C24" s="20" t="s">
        <v>25</v>
      </c>
      <c r="D24" s="81">
        <v>190188</v>
      </c>
      <c r="E24" s="82">
        <v>128936</v>
      </c>
      <c r="F24" s="55">
        <f t="shared" si="2"/>
        <v>67.793972280059734</v>
      </c>
      <c r="G24" s="81">
        <v>6774.97</v>
      </c>
      <c r="H24" s="82">
        <v>11566.263999999999</v>
      </c>
      <c r="I24" s="82">
        <f t="shared" si="4"/>
        <v>18341.234</v>
      </c>
      <c r="J24" s="56">
        <f t="shared" si="3"/>
        <v>36.938463355300961</v>
      </c>
      <c r="K24" s="21"/>
      <c r="L24" s="22"/>
      <c r="M24" s="22"/>
    </row>
    <row r="25" spans="1:13" s="5" customFormat="1" ht="18" customHeight="1">
      <c r="A25" s="200"/>
      <c r="B25" s="207"/>
      <c r="C25" s="23" t="s">
        <v>26</v>
      </c>
      <c r="D25" s="83">
        <v>21900</v>
      </c>
      <c r="E25" s="84">
        <v>15766</v>
      </c>
      <c r="F25" s="59">
        <f t="shared" si="2"/>
        <v>71.990867579908681</v>
      </c>
      <c r="G25" s="83">
        <v>362.81</v>
      </c>
      <c r="H25" s="84">
        <v>750.60900000000004</v>
      </c>
      <c r="I25" s="84">
        <f t="shared" si="4"/>
        <v>1113.4190000000001</v>
      </c>
      <c r="J25" s="60">
        <f t="shared" si="3"/>
        <v>32.585217245259869</v>
      </c>
      <c r="K25" s="21"/>
      <c r="L25" s="22"/>
      <c r="M25" s="22"/>
    </row>
    <row r="26" spans="1:13" s="5" customFormat="1" ht="18" customHeight="1">
      <c r="A26" s="200" t="s">
        <v>36</v>
      </c>
      <c r="B26" s="195" t="s">
        <v>30</v>
      </c>
      <c r="C26" s="197"/>
      <c r="D26" s="85">
        <v>248688</v>
      </c>
      <c r="E26" s="86">
        <v>151501</v>
      </c>
      <c r="F26" s="67">
        <f t="shared" si="2"/>
        <v>60.920108730618281</v>
      </c>
      <c r="G26" s="85">
        <v>5973.991</v>
      </c>
      <c r="H26" s="86">
        <v>9305.4519999999993</v>
      </c>
      <c r="I26" s="86">
        <f t="shared" si="4"/>
        <v>15279.442999999999</v>
      </c>
      <c r="J26" s="68">
        <f t="shared" si="3"/>
        <v>39.098224981106974</v>
      </c>
      <c r="K26" s="21"/>
      <c r="M26" s="22"/>
    </row>
    <row r="27" spans="1:13" s="5" customFormat="1" ht="18" customHeight="1" thickBot="1">
      <c r="A27" s="213"/>
      <c r="B27" s="198" t="s">
        <v>3</v>
      </c>
      <c r="C27" s="199"/>
      <c r="D27" s="176">
        <f>SUM(D24:D26)</f>
        <v>460776</v>
      </c>
      <c r="E27" s="177">
        <f>SUM(E24:E26)</f>
        <v>296203</v>
      </c>
      <c r="F27" s="72">
        <f t="shared" si="2"/>
        <v>64.283513030192537</v>
      </c>
      <c r="G27" s="176">
        <f>SUM(G24:G26)</f>
        <v>13111.771000000001</v>
      </c>
      <c r="H27" s="177">
        <f>SUM(H24:H26)</f>
        <v>21622.324999999997</v>
      </c>
      <c r="I27" s="177">
        <f t="shared" ref="I27" si="5">G27+H27</f>
        <v>34734.095999999998</v>
      </c>
      <c r="J27" s="73">
        <f t="shared" si="3"/>
        <v>37.748991653618972</v>
      </c>
      <c r="K27" s="21"/>
    </row>
    <row r="28" spans="1:13" s="5" customFormat="1" ht="18" customHeight="1">
      <c r="A28" s="222" t="s">
        <v>37</v>
      </c>
      <c r="B28" s="206" t="s">
        <v>49</v>
      </c>
      <c r="C28" s="20" t="s">
        <v>25</v>
      </c>
      <c r="D28" s="81">
        <v>191916</v>
      </c>
      <c r="E28" s="82">
        <v>123358</v>
      </c>
      <c r="F28" s="55">
        <f t="shared" ref="F28:F43" si="6">E28/D28*100</f>
        <v>64.27707955563892</v>
      </c>
      <c r="G28" s="81">
        <v>6028</v>
      </c>
      <c r="H28" s="82">
        <v>9010</v>
      </c>
      <c r="I28" s="82">
        <f t="shared" si="4"/>
        <v>15038</v>
      </c>
      <c r="J28" s="56">
        <f t="shared" si="3"/>
        <v>40.08511770182205</v>
      </c>
      <c r="K28" s="21"/>
      <c r="L28" s="22"/>
      <c r="M28" s="22"/>
    </row>
    <row r="29" spans="1:13" s="5" customFormat="1" ht="18" customHeight="1">
      <c r="A29" s="222"/>
      <c r="B29" s="207"/>
      <c r="C29" s="23" t="s">
        <v>26</v>
      </c>
      <c r="D29" s="83">
        <v>26645</v>
      </c>
      <c r="E29" s="84">
        <v>17931</v>
      </c>
      <c r="F29" s="59">
        <f t="shared" si="6"/>
        <v>67.295927941452433</v>
      </c>
      <c r="G29" s="83">
        <v>385</v>
      </c>
      <c r="H29" s="84">
        <v>733</v>
      </c>
      <c r="I29" s="84">
        <f t="shared" si="4"/>
        <v>1118</v>
      </c>
      <c r="J29" s="60">
        <f>G29/I29*100</f>
        <v>34.436493738819316</v>
      </c>
      <c r="K29" s="21"/>
      <c r="L29" s="22"/>
      <c r="M29" s="22"/>
    </row>
    <row r="30" spans="1:13" s="5" customFormat="1" ht="18" customHeight="1">
      <c r="A30" s="222" t="s">
        <v>38</v>
      </c>
      <c r="B30" s="195" t="s">
        <v>30</v>
      </c>
      <c r="C30" s="197"/>
      <c r="D30" s="85">
        <v>285874</v>
      </c>
      <c r="E30" s="86">
        <v>190685</v>
      </c>
      <c r="F30" s="67">
        <f t="shared" si="6"/>
        <v>66.702463323002434</v>
      </c>
      <c r="G30" s="85">
        <v>8113</v>
      </c>
      <c r="H30" s="86">
        <v>11825</v>
      </c>
      <c r="I30" s="86">
        <f t="shared" si="4"/>
        <v>19938</v>
      </c>
      <c r="J30" s="68">
        <f t="shared" si="3"/>
        <v>40.691142541879827</v>
      </c>
      <c r="K30" s="21"/>
      <c r="M30" s="22"/>
    </row>
    <row r="31" spans="1:13" s="5" customFormat="1" ht="18" customHeight="1" thickBot="1">
      <c r="A31" s="223"/>
      <c r="B31" s="198" t="s">
        <v>3</v>
      </c>
      <c r="C31" s="199"/>
      <c r="D31" s="70">
        <f>SUM(D28:D30)</f>
        <v>504435</v>
      </c>
      <c r="E31" s="71">
        <f>SUM(E28:E30)</f>
        <v>331974</v>
      </c>
      <c r="F31" s="72">
        <f t="shared" si="6"/>
        <v>65.811055933866598</v>
      </c>
      <c r="G31" s="70">
        <f>SUM(G28:G30)</f>
        <v>14526</v>
      </c>
      <c r="H31" s="71">
        <f>SUM(H28:H30)</f>
        <v>21568</v>
      </c>
      <c r="I31" s="71">
        <f t="shared" ref="I31:I42" si="7">G31+H31</f>
        <v>36094</v>
      </c>
      <c r="J31" s="73">
        <f>G31/I31*100</f>
        <v>40.244916052529504</v>
      </c>
      <c r="K31" s="21"/>
    </row>
    <row r="32" spans="1:13" s="5" customFormat="1" ht="18" customHeight="1">
      <c r="A32" s="203" t="s">
        <v>57</v>
      </c>
      <c r="B32" s="192" t="s">
        <v>50</v>
      </c>
      <c r="C32" s="20" t="s">
        <v>25</v>
      </c>
      <c r="D32" s="53">
        <v>150189</v>
      </c>
      <c r="E32" s="54">
        <v>110532</v>
      </c>
      <c r="F32" s="55">
        <f t="shared" si="6"/>
        <v>73.595269959850583</v>
      </c>
      <c r="G32" s="53">
        <v>6010</v>
      </c>
      <c r="H32" s="54">
        <v>10365</v>
      </c>
      <c r="I32" s="54">
        <f t="shared" si="7"/>
        <v>16375</v>
      </c>
      <c r="J32" s="56">
        <f t="shared" si="3"/>
        <v>36.702290076335878</v>
      </c>
      <c r="K32" s="21"/>
      <c r="L32" s="22"/>
      <c r="M32" s="26"/>
    </row>
    <row r="33" spans="1:13" s="5" customFormat="1" ht="18" customHeight="1">
      <c r="A33" s="203"/>
      <c r="B33" s="193"/>
      <c r="C33" s="23" t="s">
        <v>26</v>
      </c>
      <c r="D33" s="57">
        <v>16060</v>
      </c>
      <c r="E33" s="58">
        <v>11037</v>
      </c>
      <c r="F33" s="59">
        <f t="shared" si="6"/>
        <v>68.723536737235364</v>
      </c>
      <c r="G33" s="57">
        <v>360</v>
      </c>
      <c r="H33" s="58">
        <v>510</v>
      </c>
      <c r="I33" s="58">
        <f>G33+H33</f>
        <v>870</v>
      </c>
      <c r="J33" s="60">
        <f t="shared" si="3"/>
        <v>41.379310344827587</v>
      </c>
      <c r="K33" s="21"/>
      <c r="L33" s="22"/>
      <c r="M33" s="26"/>
    </row>
    <row r="34" spans="1:13" s="5" customFormat="1" ht="18" customHeight="1">
      <c r="A34" s="203"/>
      <c r="B34" s="194" t="s">
        <v>51</v>
      </c>
      <c r="C34" s="24" t="s">
        <v>25</v>
      </c>
      <c r="D34" s="61">
        <v>203883</v>
      </c>
      <c r="E34" s="62">
        <v>147714</v>
      </c>
      <c r="F34" s="63">
        <f t="shared" si="6"/>
        <v>72.450375950913028</v>
      </c>
      <c r="G34" s="61">
        <v>7895</v>
      </c>
      <c r="H34" s="62">
        <v>12532</v>
      </c>
      <c r="I34" s="62">
        <f t="shared" si="7"/>
        <v>20427</v>
      </c>
      <c r="J34" s="64">
        <f t="shared" si="3"/>
        <v>38.649826210407795</v>
      </c>
      <c r="K34" s="21"/>
      <c r="M34" s="22"/>
    </row>
    <row r="35" spans="1:13" s="5" customFormat="1" ht="18" customHeight="1">
      <c r="A35" s="203"/>
      <c r="B35" s="193"/>
      <c r="C35" s="25" t="s">
        <v>26</v>
      </c>
      <c r="D35" s="57">
        <v>5840</v>
      </c>
      <c r="E35" s="58">
        <v>3889</v>
      </c>
      <c r="F35" s="59">
        <f t="shared" si="6"/>
        <v>66.592465753424662</v>
      </c>
      <c r="G35" s="57">
        <v>113</v>
      </c>
      <c r="H35" s="58">
        <v>225</v>
      </c>
      <c r="I35" s="58">
        <f t="shared" si="7"/>
        <v>338</v>
      </c>
      <c r="J35" s="60">
        <f t="shared" si="3"/>
        <v>33.431952662721891</v>
      </c>
      <c r="K35" s="21"/>
    </row>
    <row r="36" spans="1:13" s="5" customFormat="1" ht="18" customHeight="1">
      <c r="A36" s="203"/>
      <c r="B36" s="195" t="s">
        <v>39</v>
      </c>
      <c r="C36" s="196"/>
      <c r="D36" s="65">
        <v>132056</v>
      </c>
      <c r="E36" s="66">
        <v>81306</v>
      </c>
      <c r="F36" s="67">
        <f t="shared" si="6"/>
        <v>61.569334221845274</v>
      </c>
      <c r="G36" s="65">
        <v>5499</v>
      </c>
      <c r="H36" s="66">
        <v>7166</v>
      </c>
      <c r="I36" s="66">
        <f t="shared" si="7"/>
        <v>12665</v>
      </c>
      <c r="J36" s="68">
        <f t="shared" si="3"/>
        <v>43.418870904066324</v>
      </c>
      <c r="K36" s="21"/>
    </row>
    <row r="37" spans="1:13" s="5" customFormat="1" ht="18" customHeight="1">
      <c r="A37" s="203" t="s">
        <v>58</v>
      </c>
      <c r="B37" s="195" t="s">
        <v>40</v>
      </c>
      <c r="C37" s="196"/>
      <c r="D37" s="65">
        <v>97480</v>
      </c>
      <c r="E37" s="66">
        <v>59243</v>
      </c>
      <c r="F37" s="67">
        <f t="shared" si="6"/>
        <v>60.774517849815346</v>
      </c>
      <c r="G37" s="65">
        <v>3023</v>
      </c>
      <c r="H37" s="66">
        <v>3909</v>
      </c>
      <c r="I37" s="66">
        <f t="shared" si="7"/>
        <v>6932</v>
      </c>
      <c r="J37" s="68">
        <f t="shared" si="3"/>
        <v>43.609347951529145</v>
      </c>
      <c r="K37" s="21"/>
    </row>
    <row r="38" spans="1:13" s="5" customFormat="1" ht="18" customHeight="1">
      <c r="A38" s="204"/>
      <c r="B38" s="195" t="s">
        <v>29</v>
      </c>
      <c r="C38" s="196"/>
      <c r="D38" s="65">
        <f>SUM(D32:D37)</f>
        <v>605508</v>
      </c>
      <c r="E38" s="66">
        <f>SUM(E32:E37)</f>
        <v>413721</v>
      </c>
      <c r="F38" s="67">
        <f t="shared" si="6"/>
        <v>68.32626488832517</v>
      </c>
      <c r="G38" s="65">
        <f>SUM(G32:G37)</f>
        <v>22900</v>
      </c>
      <c r="H38" s="66">
        <f>SUM(H32:H37)</f>
        <v>34707</v>
      </c>
      <c r="I38" s="66">
        <f t="shared" si="7"/>
        <v>57607</v>
      </c>
      <c r="J38" s="68">
        <f t="shared" si="3"/>
        <v>39.752113458433868</v>
      </c>
      <c r="K38" s="21"/>
    </row>
    <row r="39" spans="1:13" s="5" customFormat="1" ht="18" customHeight="1">
      <c r="A39" s="204"/>
      <c r="B39" s="195" t="s">
        <v>30</v>
      </c>
      <c r="C39" s="196"/>
      <c r="D39" s="87">
        <v>234751</v>
      </c>
      <c r="E39" s="66">
        <v>142513</v>
      </c>
      <c r="F39" s="67">
        <f t="shared" si="6"/>
        <v>60.708154597850481</v>
      </c>
      <c r="G39" s="65">
        <v>6245</v>
      </c>
      <c r="H39" s="66">
        <v>8864</v>
      </c>
      <c r="I39" s="66">
        <f t="shared" si="7"/>
        <v>15109</v>
      </c>
      <c r="J39" s="68">
        <f t="shared" si="3"/>
        <v>41.332980342842013</v>
      </c>
      <c r="K39" s="21"/>
    </row>
    <row r="40" spans="1:13" s="5" customFormat="1" ht="18" customHeight="1" thickBot="1">
      <c r="A40" s="205"/>
      <c r="B40" s="198" t="s">
        <v>3</v>
      </c>
      <c r="C40" s="202"/>
      <c r="D40" s="70">
        <f>SUM(D38:D39)</f>
        <v>840259</v>
      </c>
      <c r="E40" s="77">
        <f>SUM(E38:E39)</f>
        <v>556234</v>
      </c>
      <c r="F40" s="72">
        <f t="shared" si="6"/>
        <v>66.197922307288579</v>
      </c>
      <c r="G40" s="70">
        <f>SUM(G38:G39)</f>
        <v>29145</v>
      </c>
      <c r="H40" s="77">
        <f>SUM(H38:H39)</f>
        <v>43571</v>
      </c>
      <c r="I40" s="71">
        <f t="shared" si="7"/>
        <v>72716</v>
      </c>
      <c r="J40" s="73">
        <f t="shared" si="3"/>
        <v>40.080587491061117</v>
      </c>
      <c r="K40" s="21"/>
    </row>
    <row r="41" spans="1:13" s="5" customFormat="1" ht="18" customHeight="1">
      <c r="A41" s="200" t="s">
        <v>41</v>
      </c>
      <c r="B41" s="192" t="s">
        <v>42</v>
      </c>
      <c r="C41" s="20" t="s">
        <v>25</v>
      </c>
      <c r="D41" s="88">
        <f>D6+D8+D10+D14+D18+D20+D24+D28+D32+D34+D36+D37</f>
        <v>2838151</v>
      </c>
      <c r="E41" s="89">
        <f>E6+E8+E10+E14+E18+E20+E24+E28+E32+E34+E36+E37</f>
        <v>2014801</v>
      </c>
      <c r="F41" s="55">
        <f t="shared" si="6"/>
        <v>70.989915617597504</v>
      </c>
      <c r="G41" s="88">
        <f>G6+G8+G10+G14+G18+G20+G24+G28+G32+G34+G36+G37</f>
        <v>116618.97</v>
      </c>
      <c r="H41" s="89">
        <f>H6+H8+H10+H14+H18+H20+H24+H28+H32+H34+H36+H37</f>
        <v>191574.264</v>
      </c>
      <c r="I41" s="90">
        <f>G41+H41</f>
        <v>308193.234</v>
      </c>
      <c r="J41" s="56">
        <f t="shared" si="3"/>
        <v>37.839562045674242</v>
      </c>
      <c r="K41" s="21"/>
      <c r="L41" s="22"/>
      <c r="M41" s="22"/>
    </row>
    <row r="42" spans="1:13" s="5" customFormat="1" ht="18" customHeight="1">
      <c r="A42" s="200"/>
      <c r="B42" s="193"/>
      <c r="C42" s="23" t="s">
        <v>26</v>
      </c>
      <c r="D42" s="91">
        <f>D7+D9+D15+D19+D25+D29+D33+D35</f>
        <v>358145</v>
      </c>
      <c r="E42" s="92">
        <f>E7+E9+E15+E19+E25+E29+E33+E35</f>
        <v>235717</v>
      </c>
      <c r="F42" s="59">
        <f>E42/D42*100</f>
        <v>65.816080079297492</v>
      </c>
      <c r="G42" s="91">
        <f>G7+G9+G15+G19+G25+G29+G33+G35</f>
        <v>6947.4430000000002</v>
      </c>
      <c r="H42" s="92">
        <f>H7+H9+H15+H19+H25+H29+H33+H35</f>
        <v>13070.595000000001</v>
      </c>
      <c r="I42" s="93">
        <f t="shared" si="7"/>
        <v>20018.038</v>
      </c>
      <c r="J42" s="60">
        <f t="shared" si="3"/>
        <v>34.705913736401136</v>
      </c>
      <c r="K42" s="21"/>
      <c r="L42" s="22"/>
      <c r="M42" s="22"/>
    </row>
    <row r="43" spans="1:13" s="5" customFormat="1" ht="18" customHeight="1">
      <c r="A43" s="200" t="s">
        <v>3</v>
      </c>
      <c r="B43" s="195" t="s">
        <v>30</v>
      </c>
      <c r="C43" s="196"/>
      <c r="D43" s="94">
        <f>D12+D16+D22+D26+D30+D39</f>
        <v>1972459</v>
      </c>
      <c r="E43" s="95">
        <f>E12+E16+E22+E26+E30+E39</f>
        <v>1227032</v>
      </c>
      <c r="F43" s="96">
        <f t="shared" si="6"/>
        <v>62.208238548938155</v>
      </c>
      <c r="G43" s="94">
        <f>G12+G16+G22+G26+G30+G39</f>
        <v>58301.991000000002</v>
      </c>
      <c r="H43" s="95">
        <f>H12+H16+H22+H26+H30+H39</f>
        <v>82851.45199999999</v>
      </c>
      <c r="I43" s="97">
        <f t="shared" ref="I43:I44" si="8">G43+H43</f>
        <v>141153.443</v>
      </c>
      <c r="J43" s="68">
        <f t="shared" si="3"/>
        <v>41.303980803358797</v>
      </c>
      <c r="K43" s="21"/>
      <c r="M43" s="22"/>
    </row>
    <row r="44" spans="1:13" s="5" customFormat="1" ht="18" customHeight="1" thickBot="1">
      <c r="A44" s="201"/>
      <c r="B44" s="198" t="s">
        <v>3</v>
      </c>
      <c r="C44" s="202"/>
      <c r="D44" s="98">
        <f>D41+D42+D43</f>
        <v>5168755</v>
      </c>
      <c r="E44" s="99">
        <f>E41+E42+E43</f>
        <v>3477550</v>
      </c>
      <c r="F44" s="72">
        <f>E44/D44*100</f>
        <v>67.280225121910391</v>
      </c>
      <c r="G44" s="98">
        <f>G41+G42+G43</f>
        <v>181868.40400000001</v>
      </c>
      <c r="H44" s="99">
        <f>H41+H42+H43</f>
        <v>287496.31099999999</v>
      </c>
      <c r="I44" s="100">
        <f t="shared" si="8"/>
        <v>469364.71499999997</v>
      </c>
      <c r="J44" s="73">
        <f>G44/I44*100</f>
        <v>38.747779325508105</v>
      </c>
      <c r="K44" s="21"/>
    </row>
    <row r="45" spans="1:13" s="2" customFormat="1">
      <c r="A45" s="5"/>
      <c r="B45" s="5"/>
      <c r="C45" s="5"/>
      <c r="D45" s="5"/>
      <c r="E45" s="5"/>
      <c r="F45" s="5"/>
      <c r="G45" s="5"/>
      <c r="H45" s="5"/>
      <c r="I45" s="5"/>
      <c r="J45" s="5"/>
      <c r="K45" s="11"/>
    </row>
    <row r="46" spans="1:13">
      <c r="A46" s="5"/>
      <c r="B46" s="5"/>
      <c r="C46" s="5"/>
      <c r="D46" s="26"/>
      <c r="E46" s="26"/>
      <c r="F46" s="5"/>
      <c r="G46" s="26"/>
      <c r="H46" s="26"/>
      <c r="I46" s="26"/>
      <c r="J46" s="5"/>
      <c r="K46" s="11"/>
    </row>
    <row r="47" spans="1:13">
      <c r="A47" s="28"/>
      <c r="B47" s="28"/>
      <c r="C47" s="28"/>
      <c r="J47" s="28"/>
      <c r="K47" s="29"/>
    </row>
    <row r="48" spans="1:13">
      <c r="A48" s="28"/>
      <c r="B48" s="28"/>
      <c r="C48" s="28"/>
      <c r="J48" s="28"/>
      <c r="K48" s="29"/>
    </row>
    <row r="49" spans="1:11">
      <c r="A49" s="28"/>
      <c r="B49" s="28"/>
      <c r="C49" s="28"/>
      <c r="J49" s="28"/>
      <c r="K49" s="29"/>
    </row>
    <row r="50" spans="1:11">
      <c r="A50" s="28"/>
      <c r="B50" s="28"/>
      <c r="C50" s="28"/>
      <c r="J50" s="28"/>
      <c r="K50" s="29"/>
    </row>
    <row r="51" spans="1:1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9"/>
    </row>
    <row r="52" spans="1:1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9"/>
    </row>
    <row r="53" spans="1:11">
      <c r="D53" s="30"/>
      <c r="E53" s="30"/>
      <c r="F53" s="28"/>
      <c r="G53" s="30"/>
      <c r="H53" s="30"/>
      <c r="I53" s="30"/>
      <c r="K53" s="31"/>
    </row>
    <row r="54" spans="1:11">
      <c r="D54" s="30"/>
      <c r="E54" s="30"/>
      <c r="F54" s="28"/>
      <c r="G54" s="30"/>
      <c r="H54" s="30"/>
      <c r="I54" s="30"/>
      <c r="K54" s="31"/>
    </row>
    <row r="55" spans="1:11">
      <c r="D55" s="30"/>
      <c r="E55" s="30"/>
      <c r="F55" s="28"/>
      <c r="G55" s="30"/>
      <c r="H55" s="30"/>
      <c r="I55" s="30"/>
      <c r="K55" s="31"/>
    </row>
    <row r="56" spans="1:11">
      <c r="D56" s="30"/>
      <c r="E56" s="30"/>
      <c r="F56" s="28"/>
      <c r="G56" s="30"/>
      <c r="H56" s="30"/>
      <c r="I56" s="30"/>
      <c r="K56" s="31"/>
    </row>
  </sheetData>
  <mergeCells count="48">
    <mergeCell ref="A30:A31"/>
    <mergeCell ref="A32:A36"/>
    <mergeCell ref="A21:A23"/>
    <mergeCell ref="A24:A25"/>
    <mergeCell ref="A26:A27"/>
    <mergeCell ref="A28:A29"/>
    <mergeCell ref="A18:A20"/>
    <mergeCell ref="D3:F3"/>
    <mergeCell ref="G3:J3"/>
    <mergeCell ref="B6:B7"/>
    <mergeCell ref="A16:A17"/>
    <mergeCell ref="B3:B4"/>
    <mergeCell ref="B8:B9"/>
    <mergeCell ref="B10:C10"/>
    <mergeCell ref="B11:C11"/>
    <mergeCell ref="C3:C4"/>
    <mergeCell ref="A6:A9"/>
    <mergeCell ref="A10:A13"/>
    <mergeCell ref="A14:A15"/>
    <mergeCell ref="B12:C12"/>
    <mergeCell ref="B13:C13"/>
    <mergeCell ref="B14:B15"/>
    <mergeCell ref="B24:B25"/>
    <mergeCell ref="B28:B29"/>
    <mergeCell ref="B16:C16"/>
    <mergeCell ref="B17:C17"/>
    <mergeCell ref="B20:C20"/>
    <mergeCell ref="B21:C21"/>
    <mergeCell ref="B22:C22"/>
    <mergeCell ref="B23:C23"/>
    <mergeCell ref="B18:B19"/>
    <mergeCell ref="A43:A44"/>
    <mergeCell ref="B43:C43"/>
    <mergeCell ref="B44:C44"/>
    <mergeCell ref="B38:C38"/>
    <mergeCell ref="B39:C39"/>
    <mergeCell ref="B40:C40"/>
    <mergeCell ref="A41:A42"/>
    <mergeCell ref="B41:B42"/>
    <mergeCell ref="A37:A40"/>
    <mergeCell ref="B37:C37"/>
    <mergeCell ref="B32:B33"/>
    <mergeCell ref="B34:B35"/>
    <mergeCell ref="B36:C36"/>
    <mergeCell ref="B26:C26"/>
    <mergeCell ref="B27:C27"/>
    <mergeCell ref="B30:C30"/>
    <mergeCell ref="B31:C31"/>
  </mergeCells>
  <phoneticPr fontId="2"/>
  <pageMargins left="0.78740157480314965" right="0.78740157480314965" top="0.98425196850393704" bottom="0.78740157480314965" header="0.51181102362204722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zoomScaleSheetLayoutView="90" workbookViewId="0">
      <pane xSplit="1" ySplit="5" topLeftCell="B6" activePane="bottomRight" state="frozen"/>
      <selection activeCell="G16" sqref="G16"/>
      <selection pane="topRight" activeCell="G16" sqref="G16"/>
      <selection pane="bottomLeft" activeCell="G16" sqref="G16"/>
      <selection pane="bottomRight" activeCell="D8" sqref="D8"/>
    </sheetView>
  </sheetViews>
  <sheetFormatPr defaultRowHeight="13.5"/>
  <cols>
    <col min="1" max="1" width="3.625" style="27" customWidth="1"/>
    <col min="2" max="2" width="7.625" style="27" customWidth="1"/>
    <col min="3" max="3" width="12.5" style="27" customWidth="1"/>
    <col min="4" max="5" width="10.5" style="27" customWidth="1"/>
    <col min="6" max="6" width="15.375" style="27" customWidth="1"/>
    <col min="7" max="9" width="10.5" style="27" customWidth="1"/>
    <col min="10" max="10" width="0.875" style="27" customWidth="1"/>
    <col min="11" max="11" width="10.125" style="27" bestFit="1" customWidth="1"/>
    <col min="12" max="12" width="12.125" style="27" bestFit="1" customWidth="1"/>
    <col min="13" max="14" width="9.125" style="27" bestFit="1" customWidth="1"/>
    <col min="15" max="15" width="9" style="27"/>
    <col min="16" max="17" width="9.125" style="27" bestFit="1" customWidth="1"/>
    <col min="18" max="18" width="10.5" style="27" customWidth="1"/>
    <col min="19" max="19" width="9" style="27"/>
    <col min="20" max="21" width="9.125" style="27" bestFit="1" customWidth="1"/>
    <col min="22" max="22" width="15" style="27" customWidth="1"/>
    <col min="23" max="16384" width="9" style="27"/>
  </cols>
  <sheetData>
    <row r="1" spans="1:11" s="2" customFormat="1" ht="15" customHeight="1"/>
    <row r="2" spans="1:11" s="2" customFormat="1" ht="15" customHeight="1" thickBot="1">
      <c r="H2" s="189"/>
      <c r="I2" s="189" t="s">
        <v>62</v>
      </c>
    </row>
    <row r="3" spans="1:11" s="2" customFormat="1" ht="15" customHeight="1">
      <c r="A3" s="3" t="s">
        <v>53</v>
      </c>
      <c r="B3" s="248"/>
      <c r="C3" s="216" t="s">
        <v>4</v>
      </c>
      <c r="D3" s="224" t="s">
        <v>7</v>
      </c>
      <c r="E3" s="226" t="s">
        <v>1</v>
      </c>
      <c r="F3" s="228" t="s">
        <v>2</v>
      </c>
      <c r="G3" s="208" t="s">
        <v>8</v>
      </c>
      <c r="H3" s="210"/>
      <c r="I3" s="32" t="s">
        <v>9</v>
      </c>
    </row>
    <row r="4" spans="1:11" s="2" customFormat="1" ht="15" customHeight="1">
      <c r="A4" s="6"/>
      <c r="B4" s="249"/>
      <c r="C4" s="217"/>
      <c r="D4" s="225"/>
      <c r="E4" s="227"/>
      <c r="F4" s="229"/>
      <c r="G4" s="33" t="s">
        <v>0</v>
      </c>
      <c r="H4" s="34" t="s">
        <v>2</v>
      </c>
      <c r="I4" s="35" t="s">
        <v>16</v>
      </c>
    </row>
    <row r="5" spans="1:11" s="2" customFormat="1" ht="15" customHeight="1" thickBot="1">
      <c r="A5" s="6" t="s">
        <v>54</v>
      </c>
      <c r="B5" s="36" t="s">
        <v>17</v>
      </c>
      <c r="C5" s="37"/>
      <c r="D5" s="38" t="s">
        <v>20</v>
      </c>
      <c r="E5" s="39" t="s">
        <v>21</v>
      </c>
      <c r="F5" s="40" t="s">
        <v>22</v>
      </c>
      <c r="G5" s="41" t="s">
        <v>23</v>
      </c>
      <c r="H5" s="42" t="s">
        <v>24</v>
      </c>
      <c r="I5" s="43" t="s">
        <v>52</v>
      </c>
    </row>
    <row r="6" spans="1:11" s="2" customFormat="1" ht="18" customHeight="1">
      <c r="A6" s="243" t="s">
        <v>27</v>
      </c>
      <c r="B6" s="230" t="s">
        <v>45</v>
      </c>
      <c r="C6" s="44" t="s">
        <v>25</v>
      </c>
      <c r="D6" s="101">
        <v>3430</v>
      </c>
      <c r="E6" s="102">
        <v>4760</v>
      </c>
      <c r="F6" s="103">
        <v>3963157.5100000002</v>
      </c>
      <c r="G6" s="104">
        <f>(輸送実績!I6*1000)/輸送実績!E6</f>
        <v>159.56808052603574</v>
      </c>
      <c r="H6" s="105">
        <f>(F6*1000)/輸送実績!E6</f>
        <v>19346.348405930108</v>
      </c>
      <c r="I6" s="106">
        <f>輸送実績!G6/D6</f>
        <v>3.2860058309037901</v>
      </c>
      <c r="K6" s="45"/>
    </row>
    <row r="7" spans="1:11" s="2" customFormat="1" ht="18" customHeight="1">
      <c r="A7" s="244"/>
      <c r="B7" s="231"/>
      <c r="C7" s="46" t="s">
        <v>26</v>
      </c>
      <c r="D7" s="107">
        <v>85.728999999999999</v>
      </c>
      <c r="E7" s="108">
        <v>121.85599999999999</v>
      </c>
      <c r="F7" s="109">
        <v>138960</v>
      </c>
      <c r="G7" s="110">
        <f>(輸送実績!I7*1000)/輸送実績!E7</f>
        <v>79.87778572607715</v>
      </c>
      <c r="H7" s="111">
        <f>(F7*1000)/輸送実績!E7</f>
        <v>7646.5085566499756</v>
      </c>
      <c r="I7" s="112">
        <f>輸送実績!G7/D7</f>
        <v>5.1744917122560627</v>
      </c>
      <c r="K7" s="45"/>
    </row>
    <row r="8" spans="1:11" s="2" customFormat="1" ht="18" customHeight="1">
      <c r="A8" s="244"/>
      <c r="B8" s="232" t="s">
        <v>46</v>
      </c>
      <c r="C8" s="47" t="s">
        <v>25</v>
      </c>
      <c r="D8" s="113">
        <v>2242</v>
      </c>
      <c r="E8" s="114">
        <v>2882</v>
      </c>
      <c r="F8" s="115">
        <v>2907384.0240000002</v>
      </c>
      <c r="G8" s="116">
        <f>(輸送実績!I8*1000)/輸送実績!E8</f>
        <v>157.14478863083255</v>
      </c>
      <c r="H8" s="117">
        <f>(F8*1000)/輸送実績!E8</f>
        <v>21838.356097707539</v>
      </c>
      <c r="I8" s="118">
        <f>輸送実績!G8/D8</f>
        <v>3.4661016949152543</v>
      </c>
      <c r="K8" s="45"/>
    </row>
    <row r="9" spans="1:11" s="2" customFormat="1" ht="18" customHeight="1">
      <c r="A9" s="244"/>
      <c r="B9" s="233"/>
      <c r="C9" s="48" t="s">
        <v>26</v>
      </c>
      <c r="D9" s="119">
        <v>31.765000000000001</v>
      </c>
      <c r="E9" s="120">
        <v>45.043999999999997</v>
      </c>
      <c r="F9" s="121">
        <v>64907</v>
      </c>
      <c r="G9" s="122">
        <f>(輸送実績!I9*1000)/輸送実績!E9</f>
        <v>81.809872029250457</v>
      </c>
      <c r="H9" s="123">
        <f>(F9*1000)/輸送実績!E9</f>
        <v>9888.3302864107245</v>
      </c>
      <c r="I9" s="124">
        <f>輸送実績!G9/D9</f>
        <v>5.8249331024712729</v>
      </c>
      <c r="K9" s="45"/>
    </row>
    <row r="10" spans="1:11" s="2" customFormat="1" ht="18" customHeight="1">
      <c r="A10" s="244" t="s">
        <v>28</v>
      </c>
      <c r="B10" s="234" t="s">
        <v>60</v>
      </c>
      <c r="C10" s="235"/>
      <c r="D10" s="125">
        <v>1799</v>
      </c>
      <c r="E10" s="126">
        <v>2440</v>
      </c>
      <c r="F10" s="127">
        <v>2082236</v>
      </c>
      <c r="G10" s="128">
        <f>(輸送実績!I10*1000)/輸送実績!E10</f>
        <v>142.71720357115237</v>
      </c>
      <c r="H10" s="129">
        <f>(F10*1000)/輸送実績!E10</f>
        <v>17892.16082215558</v>
      </c>
      <c r="I10" s="130">
        <f>輸送実績!G10/D10</f>
        <v>3.2251250694830462</v>
      </c>
      <c r="K10" s="45"/>
    </row>
    <row r="11" spans="1:11" s="2" customFormat="1" ht="18" customHeight="1">
      <c r="A11" s="244"/>
      <c r="B11" s="234" t="s">
        <v>29</v>
      </c>
      <c r="C11" s="235"/>
      <c r="D11" s="125">
        <f>SUM(D6:D10)</f>
        <v>7588.4939999999997</v>
      </c>
      <c r="E11" s="126">
        <f>SUM(E6:E10)</f>
        <v>10248.9</v>
      </c>
      <c r="F11" s="127">
        <f>SUM(F6:F10)</f>
        <v>9156644.534</v>
      </c>
      <c r="G11" s="131">
        <f>(輸送実績!I11*1000)/輸送実績!E11</f>
        <v>150.7133577820033</v>
      </c>
      <c r="H11" s="132">
        <f>(F11*1000)/輸送実績!E11</f>
        <v>19112.218005046972</v>
      </c>
      <c r="I11" s="130">
        <f>輸送実績!G11/D11</f>
        <v>3.3567441708460204</v>
      </c>
      <c r="K11" s="45"/>
    </row>
    <row r="12" spans="1:11" s="2" customFormat="1" ht="18" customHeight="1">
      <c r="A12" s="244"/>
      <c r="B12" s="234" t="s">
        <v>30</v>
      </c>
      <c r="C12" s="235"/>
      <c r="D12" s="125">
        <v>2304</v>
      </c>
      <c r="E12" s="126">
        <v>3196</v>
      </c>
      <c r="F12" s="127">
        <v>3437388.5360000003</v>
      </c>
      <c r="G12" s="128">
        <f>(輸送実績!I12*1000)/輸送実績!E12</f>
        <v>142.97474821193987</v>
      </c>
      <c r="H12" s="129">
        <f>(F12*1000)/輸送実績!E12</f>
        <v>20069.411974894178</v>
      </c>
      <c r="I12" s="130">
        <f>輸送実績!G12/D12</f>
        <v>4.3233506944444446</v>
      </c>
      <c r="K12" s="45"/>
    </row>
    <row r="13" spans="1:11" s="2" customFormat="1" ht="18" customHeight="1" thickBot="1">
      <c r="A13" s="244"/>
      <c r="B13" s="236" t="s">
        <v>3</v>
      </c>
      <c r="C13" s="237"/>
      <c r="D13" s="133">
        <f>D11+D12</f>
        <v>9892.4939999999988</v>
      </c>
      <c r="E13" s="134">
        <f t="shared" ref="E13:F13" si="0">E11+E12</f>
        <v>13444.9</v>
      </c>
      <c r="F13" s="135">
        <f t="shared" si="0"/>
        <v>12594033.07</v>
      </c>
      <c r="G13" s="131">
        <f>(輸送実績!I13*1000)/輸送実績!E13</f>
        <v>148.67540676595314</v>
      </c>
      <c r="H13" s="132">
        <f>(F13*1000)/輸送実績!E13</f>
        <v>19364.293575696447</v>
      </c>
      <c r="I13" s="136">
        <f>輸送実績!G13/D13</f>
        <v>3.5818705576167149</v>
      </c>
      <c r="K13" s="45"/>
    </row>
    <row r="14" spans="1:11" s="2" customFormat="1" ht="18" customHeight="1">
      <c r="A14" s="245" t="s">
        <v>31</v>
      </c>
      <c r="B14" s="238" t="s">
        <v>47</v>
      </c>
      <c r="C14" s="44" t="s">
        <v>25</v>
      </c>
      <c r="D14" s="183">
        <v>3679</v>
      </c>
      <c r="E14" s="184">
        <v>5092</v>
      </c>
      <c r="F14" s="185">
        <v>4908851</v>
      </c>
      <c r="G14" s="104">
        <f>(輸送実績!I14*1000)/輸送実績!E14</f>
        <v>146.76437628743741</v>
      </c>
      <c r="H14" s="105">
        <f>(F14*1000)/輸送実績!E14</f>
        <v>22825.601346607211</v>
      </c>
      <c r="I14" s="106">
        <f>輸送実績!G14/D14</f>
        <v>3.4487632508833923</v>
      </c>
      <c r="K14" s="45"/>
    </row>
    <row r="15" spans="1:11" s="2" customFormat="1" ht="18" customHeight="1">
      <c r="A15" s="200"/>
      <c r="B15" s="239"/>
      <c r="C15" s="46" t="s">
        <v>26</v>
      </c>
      <c r="D15" s="186">
        <v>125</v>
      </c>
      <c r="E15" s="187">
        <v>165</v>
      </c>
      <c r="F15" s="188">
        <v>324517</v>
      </c>
      <c r="G15" s="110">
        <f>(輸送実績!I15*1000)/輸送実績!E15</f>
        <v>139.74873028601979</v>
      </c>
      <c r="H15" s="111">
        <f>(F15*1000)/輸送実績!E15</f>
        <v>17349.211440791234</v>
      </c>
      <c r="I15" s="112">
        <f>輸送実績!G15/D15</f>
        <v>10.848000000000001</v>
      </c>
      <c r="K15" s="45"/>
    </row>
    <row r="16" spans="1:11" s="2" customFormat="1" ht="18" customHeight="1">
      <c r="A16" s="200" t="s">
        <v>32</v>
      </c>
      <c r="B16" s="234" t="s">
        <v>30</v>
      </c>
      <c r="C16" s="235"/>
      <c r="D16" s="125">
        <v>4058</v>
      </c>
      <c r="E16" s="126">
        <v>5520</v>
      </c>
      <c r="F16" s="127">
        <v>5506360</v>
      </c>
      <c r="G16" s="128">
        <f>(輸送実績!I16*1000)/輸送実績!E16</f>
        <v>111.07995283770434</v>
      </c>
      <c r="H16" s="129">
        <f>(F16*1000)/輸送実績!E16</f>
        <v>17546.795831872791</v>
      </c>
      <c r="I16" s="130">
        <f>輸送実績!G16/D16</f>
        <v>3.6466239526860522</v>
      </c>
      <c r="K16" s="45"/>
    </row>
    <row r="17" spans="1:11" s="2" customFormat="1" ht="18" customHeight="1" thickBot="1">
      <c r="A17" s="201"/>
      <c r="B17" s="240" t="s">
        <v>3</v>
      </c>
      <c r="C17" s="241"/>
      <c r="D17" s="137">
        <f>SUM(D14:D16)</f>
        <v>7862</v>
      </c>
      <c r="E17" s="134">
        <f>SUM(E14:E16)</f>
        <v>10777</v>
      </c>
      <c r="F17" s="138">
        <f>SUM(F14:F16)</f>
        <v>10739728</v>
      </c>
      <c r="G17" s="139">
        <f>(輸送実績!I17*1000)/輸送実績!E17</f>
        <v>126.07428402371187</v>
      </c>
      <c r="H17" s="140">
        <f>(F17*1000)/輸送実績!E17</f>
        <v>19613.290623733046</v>
      </c>
      <c r="I17" s="141">
        <f>輸送実績!G17/D17</f>
        <v>3.6685321801068431</v>
      </c>
      <c r="K17" s="45"/>
    </row>
    <row r="18" spans="1:11" s="2" customFormat="1" ht="18" customHeight="1">
      <c r="A18" s="246" t="s">
        <v>55</v>
      </c>
      <c r="B18" s="242" t="s">
        <v>33</v>
      </c>
      <c r="C18" s="44" t="s">
        <v>25</v>
      </c>
      <c r="D18" s="101">
        <v>11573</v>
      </c>
      <c r="E18" s="102">
        <v>16459</v>
      </c>
      <c r="F18" s="103">
        <v>16369831</v>
      </c>
      <c r="G18" s="104">
        <f>(輸送実績!I18*1000)/輸送実績!E18</f>
        <v>171.43754959031526</v>
      </c>
      <c r="H18" s="105">
        <f>(F18*1000)/輸送実績!E18</f>
        <v>25719.923326498709</v>
      </c>
      <c r="I18" s="142">
        <f>輸送実績!G18/D18</f>
        <v>3.5234597770673117</v>
      </c>
      <c r="K18" s="45"/>
    </row>
    <row r="19" spans="1:11" s="2" customFormat="1" ht="18" customHeight="1">
      <c r="A19" s="203"/>
      <c r="B19" s="233"/>
      <c r="C19" s="46" t="s">
        <v>26</v>
      </c>
      <c r="D19" s="107">
        <v>1036</v>
      </c>
      <c r="E19" s="108">
        <v>1393</v>
      </c>
      <c r="F19" s="109">
        <v>1612118</v>
      </c>
      <c r="G19" s="122">
        <f>(輸送実績!I19*1000)/輸送実績!E19</f>
        <v>83.368139670871273</v>
      </c>
      <c r="H19" s="123">
        <f>(F19*1000)/輸送実績!E19</f>
        <v>11222.3846517974</v>
      </c>
      <c r="I19" s="124">
        <f>輸送実績!G19/D19</f>
        <v>3.611969111969112</v>
      </c>
      <c r="K19" s="45"/>
    </row>
    <row r="20" spans="1:11" s="2" customFormat="1" ht="18" customHeight="1">
      <c r="A20" s="203"/>
      <c r="B20" s="234" t="s">
        <v>34</v>
      </c>
      <c r="C20" s="235"/>
      <c r="D20" s="125">
        <v>871</v>
      </c>
      <c r="E20" s="126">
        <v>1257</v>
      </c>
      <c r="F20" s="127">
        <v>1160434</v>
      </c>
      <c r="G20" s="128">
        <f>(輸送実績!I20*1000)/輸送実績!E20</f>
        <v>130.04530833880952</v>
      </c>
      <c r="H20" s="129">
        <f>(F20*1000)/輸送実績!E20</f>
        <v>20067.685816068897</v>
      </c>
      <c r="I20" s="130">
        <f>輸送実績!G20/D20</f>
        <v>3.5361653272101035</v>
      </c>
      <c r="K20" s="45"/>
    </row>
    <row r="21" spans="1:11" s="2" customFormat="1" ht="18" customHeight="1">
      <c r="A21" s="203" t="s">
        <v>56</v>
      </c>
      <c r="B21" s="234" t="s">
        <v>29</v>
      </c>
      <c r="C21" s="235"/>
      <c r="D21" s="143">
        <f>SUM(D18:D20)</f>
        <v>13480</v>
      </c>
      <c r="E21" s="126">
        <f>SUM(E18:E20)</f>
        <v>19109</v>
      </c>
      <c r="F21" s="144">
        <f>SUM(F18:F20)</f>
        <v>19142383</v>
      </c>
      <c r="G21" s="131">
        <f>(輸送実績!I21*1000)/輸送実績!E21</f>
        <v>153.48299347330308</v>
      </c>
      <c r="H21" s="132">
        <f>(F21*1000)/輸送実績!E21</f>
        <v>22844.49300250733</v>
      </c>
      <c r="I21" s="130">
        <f>輸送実績!G21/D21</f>
        <v>3.5310830860534126</v>
      </c>
      <c r="K21" s="45"/>
    </row>
    <row r="22" spans="1:11" s="2" customFormat="1" ht="18" customHeight="1">
      <c r="A22" s="203"/>
      <c r="B22" s="234" t="s">
        <v>30</v>
      </c>
      <c r="C22" s="235"/>
      <c r="D22" s="143">
        <v>3903</v>
      </c>
      <c r="E22" s="126">
        <v>5305</v>
      </c>
      <c r="F22" s="144">
        <v>4901499</v>
      </c>
      <c r="G22" s="128">
        <f>(輸送実績!I22*1000)/輸送実績!E22</f>
        <v>122.37607289463864</v>
      </c>
      <c r="H22" s="129">
        <f>(F22*1000)/輸送実績!E22</f>
        <v>19053.594197039434</v>
      </c>
      <c r="I22" s="130">
        <f>輸送実績!G22/D22</f>
        <v>3.3848321803740711</v>
      </c>
      <c r="K22" s="45"/>
    </row>
    <row r="23" spans="1:11" s="2" customFormat="1" ht="18" customHeight="1" thickBot="1">
      <c r="A23" s="247"/>
      <c r="B23" s="240" t="s">
        <v>3</v>
      </c>
      <c r="C23" s="241"/>
      <c r="D23" s="133">
        <f>D21+D22</f>
        <v>17383</v>
      </c>
      <c r="E23" s="134">
        <f t="shared" ref="E23:F23" si="1">E21+E22</f>
        <v>24414</v>
      </c>
      <c r="F23" s="135">
        <f t="shared" si="1"/>
        <v>24043882</v>
      </c>
      <c r="G23" s="139">
        <f>(輸送実績!I23*1000)/輸送実績!E23</f>
        <v>146.17632906041047</v>
      </c>
      <c r="H23" s="140">
        <f>(F23*1000)/輸送実績!E23</f>
        <v>21954.053676482003</v>
      </c>
      <c r="I23" s="141">
        <f>輸送実績!G23/D23</f>
        <v>3.4982454121843181</v>
      </c>
      <c r="K23" s="45"/>
    </row>
    <row r="24" spans="1:11" s="2" customFormat="1" ht="18" customHeight="1">
      <c r="A24" s="245" t="s">
        <v>35</v>
      </c>
      <c r="B24" s="238" t="s">
        <v>48</v>
      </c>
      <c r="C24" s="44" t="s">
        <v>25</v>
      </c>
      <c r="D24" s="145">
        <v>2291.8040000000001</v>
      </c>
      <c r="E24" s="146">
        <v>3156.2060000000001</v>
      </c>
      <c r="F24" s="147">
        <v>3112842</v>
      </c>
      <c r="G24" s="104">
        <f>(輸送実績!I24*1000)/輸送実績!E24</f>
        <v>142.25068250915183</v>
      </c>
      <c r="H24" s="105">
        <f>(F24*1000)/輸送実績!E24</f>
        <v>24142.535831730471</v>
      </c>
      <c r="I24" s="142">
        <f>輸送実績!G24/D24</f>
        <v>2.9561733900455711</v>
      </c>
      <c r="K24" s="45"/>
    </row>
    <row r="25" spans="1:11" s="2" customFormat="1" ht="18" customHeight="1">
      <c r="A25" s="200"/>
      <c r="B25" s="239"/>
      <c r="C25" s="46" t="s">
        <v>26</v>
      </c>
      <c r="D25" s="148">
        <v>81.567999999999998</v>
      </c>
      <c r="E25" s="149">
        <v>116.557</v>
      </c>
      <c r="F25" s="150">
        <v>158902</v>
      </c>
      <c r="G25" s="122">
        <f>(輸送実績!I25*1000)/輸送実績!E25</f>
        <v>70.621527337308137</v>
      </c>
      <c r="H25" s="123">
        <f>(F25*1000)/輸送実績!E25</f>
        <v>10078.77711531143</v>
      </c>
      <c r="I25" s="124">
        <f>輸送実績!G25/D25</f>
        <v>4.4479452726559439</v>
      </c>
      <c r="K25" s="45"/>
    </row>
    <row r="26" spans="1:11" s="2" customFormat="1" ht="18" customHeight="1">
      <c r="A26" s="200" t="s">
        <v>36</v>
      </c>
      <c r="B26" s="234" t="s">
        <v>30</v>
      </c>
      <c r="C26" s="235"/>
      <c r="D26" s="151">
        <v>1969.9960000000001</v>
      </c>
      <c r="E26" s="152">
        <v>2773.4290000000001</v>
      </c>
      <c r="F26" s="153">
        <v>2678421</v>
      </c>
      <c r="G26" s="128">
        <f>(輸送実績!I26*1000)/輸送実績!E26</f>
        <v>100.8537435396466</v>
      </c>
      <c r="H26" s="129">
        <f>(F26*1000)/輸送実績!E26</f>
        <v>17679.229840067062</v>
      </c>
      <c r="I26" s="124">
        <f>輸送実績!G26/D26</f>
        <v>3.0324888984546159</v>
      </c>
      <c r="K26" s="45"/>
    </row>
    <row r="27" spans="1:11" s="2" customFormat="1" ht="18" customHeight="1" thickBot="1">
      <c r="A27" s="201"/>
      <c r="B27" s="240" t="s">
        <v>3</v>
      </c>
      <c r="C27" s="241"/>
      <c r="D27" s="176">
        <f>SUM(D24:D26)</f>
        <v>4343.3680000000004</v>
      </c>
      <c r="E27" s="177">
        <f>SUM(E24:E26)</f>
        <v>6046.192</v>
      </c>
      <c r="F27" s="178">
        <f>SUM(F24:F26)</f>
        <v>5950165</v>
      </c>
      <c r="G27" s="139">
        <f>(輸送実績!I27*1000)/輸送実績!E27</f>
        <v>117.26449765870028</v>
      </c>
      <c r="H27" s="140">
        <f>(F27*1000)/輸送実績!E27</f>
        <v>20088.13212560305</v>
      </c>
      <c r="I27" s="130">
        <f>輸送実績!G27/D27</f>
        <v>3.0188026895257321</v>
      </c>
      <c r="K27" s="45"/>
    </row>
    <row r="28" spans="1:11" s="2" customFormat="1" ht="18" customHeight="1">
      <c r="A28" s="245" t="s">
        <v>37</v>
      </c>
      <c r="B28" s="238" t="s">
        <v>49</v>
      </c>
      <c r="C28" s="44" t="s">
        <v>25</v>
      </c>
      <c r="D28" s="145">
        <v>1887</v>
      </c>
      <c r="E28" s="146">
        <v>2555</v>
      </c>
      <c r="F28" s="147">
        <v>2619530</v>
      </c>
      <c r="G28" s="104">
        <f>(輸送実績!I28*1000)/輸送実績!E28</f>
        <v>121.90534865999773</v>
      </c>
      <c r="H28" s="105">
        <f>(F28*1000)/輸送実績!E28</f>
        <v>21235.185395353361</v>
      </c>
      <c r="I28" s="142">
        <f>輸送実績!G28/D28</f>
        <v>3.1944886062533122</v>
      </c>
      <c r="K28" s="45"/>
    </row>
    <row r="29" spans="1:11" s="2" customFormat="1" ht="18" customHeight="1">
      <c r="A29" s="200"/>
      <c r="B29" s="239"/>
      <c r="C29" s="46" t="s">
        <v>26</v>
      </c>
      <c r="D29" s="148">
        <v>110</v>
      </c>
      <c r="E29" s="149">
        <v>151</v>
      </c>
      <c r="F29" s="150">
        <v>187312</v>
      </c>
      <c r="G29" s="122">
        <f>(輸送実績!I29*1000)/輸送実績!E29</f>
        <v>62.350119904076742</v>
      </c>
      <c r="H29" s="123">
        <f>(F29*1000)/輸送実績!E29</f>
        <v>10446.266242819698</v>
      </c>
      <c r="I29" s="154">
        <f>輸送実績!G29/D29</f>
        <v>3.5</v>
      </c>
      <c r="K29" s="45"/>
    </row>
    <row r="30" spans="1:11" s="2" customFormat="1" ht="18" customHeight="1">
      <c r="A30" s="200" t="s">
        <v>38</v>
      </c>
      <c r="B30" s="234" t="s">
        <v>30</v>
      </c>
      <c r="C30" s="235"/>
      <c r="D30" s="151">
        <v>2264</v>
      </c>
      <c r="E30" s="152">
        <v>3441</v>
      </c>
      <c r="F30" s="153">
        <v>3304700</v>
      </c>
      <c r="G30" s="128">
        <f>(輸送実績!I30*1000)/輸送実績!E30</f>
        <v>104.55987623567664</v>
      </c>
      <c r="H30" s="129">
        <f>(F30*1000)/輸送実績!E30</f>
        <v>17330.676246165141</v>
      </c>
      <c r="I30" s="130">
        <f>輸送実績!G30/D30</f>
        <v>3.5834805653710249</v>
      </c>
      <c r="K30" s="45"/>
    </row>
    <row r="31" spans="1:11" s="2" customFormat="1" ht="18" customHeight="1" thickBot="1">
      <c r="A31" s="201"/>
      <c r="B31" s="240" t="s">
        <v>3</v>
      </c>
      <c r="C31" s="241"/>
      <c r="D31" s="70">
        <f>SUM(D28:D30)</f>
        <v>4261</v>
      </c>
      <c r="E31" s="71">
        <f>SUM(E28:E30)</f>
        <v>6147</v>
      </c>
      <c r="F31" s="155">
        <f>SUM(F28:F30)</f>
        <v>6111542</v>
      </c>
      <c r="G31" s="139">
        <f>(輸送実績!I31*1000)/輸送実績!E31</f>
        <v>108.7253821082374</v>
      </c>
      <c r="H31" s="140">
        <f>(F31*1000)/輸送実績!E31</f>
        <v>18409.700759698047</v>
      </c>
      <c r="I31" s="156">
        <f>輸送実績!G31/D31</f>
        <v>3.4090589063600092</v>
      </c>
      <c r="K31" s="45"/>
    </row>
    <row r="32" spans="1:11" s="2" customFormat="1" ht="18" customHeight="1">
      <c r="A32" s="203" t="s">
        <v>57</v>
      </c>
      <c r="B32" s="250" t="s">
        <v>50</v>
      </c>
      <c r="C32" s="49" t="s">
        <v>25</v>
      </c>
      <c r="D32" s="157">
        <v>1554</v>
      </c>
      <c r="E32" s="158">
        <v>2095</v>
      </c>
      <c r="F32" s="159">
        <v>2389621</v>
      </c>
      <c r="G32" s="116">
        <f>(輸送実績!I32*1000)/輸送実績!E32</f>
        <v>148.14714290884089</v>
      </c>
      <c r="H32" s="117">
        <f>(F32*1000)/輸送実績!E32</f>
        <v>21619.268628089601</v>
      </c>
      <c r="I32" s="154">
        <f>輸送実績!G32/D32</f>
        <v>3.8674388674388673</v>
      </c>
      <c r="K32" s="45"/>
    </row>
    <row r="33" spans="1:11" s="2" customFormat="1" ht="18" customHeight="1">
      <c r="A33" s="203"/>
      <c r="B33" s="233"/>
      <c r="C33" s="46" t="s">
        <v>26</v>
      </c>
      <c r="D33" s="107">
        <v>70</v>
      </c>
      <c r="E33" s="108">
        <v>95</v>
      </c>
      <c r="F33" s="150">
        <v>130685</v>
      </c>
      <c r="G33" s="122">
        <f>(輸送実績!I33*1000)/輸送実績!E33</f>
        <v>78.825767871704272</v>
      </c>
      <c r="H33" s="123">
        <f>(F33*1000)/輸送実績!E33</f>
        <v>11840.626981969737</v>
      </c>
      <c r="I33" s="112">
        <f>輸送実績!G33/D33</f>
        <v>5.1428571428571432</v>
      </c>
      <c r="K33" s="45"/>
    </row>
    <row r="34" spans="1:11" s="2" customFormat="1" ht="18" customHeight="1">
      <c r="A34" s="203"/>
      <c r="B34" s="232" t="s">
        <v>51</v>
      </c>
      <c r="C34" s="47" t="s">
        <v>25</v>
      </c>
      <c r="D34" s="113">
        <v>2272</v>
      </c>
      <c r="E34" s="114">
        <v>3056</v>
      </c>
      <c r="F34" s="160">
        <v>3345725</v>
      </c>
      <c r="G34" s="161">
        <f>(輸送実績!I34*1000)/輸送実績!E34</f>
        <v>138.28750152321379</v>
      </c>
      <c r="H34" s="162">
        <f>(F34*1000)/輸送実績!E34</f>
        <v>22650.019632533138</v>
      </c>
      <c r="I34" s="118">
        <f>輸送実績!G34/D34</f>
        <v>3.474911971830986</v>
      </c>
      <c r="K34" s="45"/>
    </row>
    <row r="35" spans="1:11" s="2" customFormat="1" ht="18" customHeight="1">
      <c r="A35" s="203"/>
      <c r="B35" s="233"/>
      <c r="C35" s="48" t="s">
        <v>26</v>
      </c>
      <c r="D35" s="119">
        <v>26</v>
      </c>
      <c r="E35" s="120">
        <v>38</v>
      </c>
      <c r="F35" s="163">
        <v>48883</v>
      </c>
      <c r="G35" s="110">
        <f>(輸送実績!I35*1000)/輸送実績!E35</f>
        <v>86.911802519928003</v>
      </c>
      <c r="H35" s="111">
        <f>(F35*1000)/輸送実績!E35</f>
        <v>12569.555155566984</v>
      </c>
      <c r="I35" s="124">
        <f>輸送実績!G35/D35</f>
        <v>4.3461538461538458</v>
      </c>
      <c r="K35" s="45"/>
    </row>
    <row r="36" spans="1:11" s="2" customFormat="1" ht="18" customHeight="1">
      <c r="A36" s="203"/>
      <c r="B36" s="234" t="s">
        <v>39</v>
      </c>
      <c r="C36" s="235"/>
      <c r="D36" s="125">
        <v>1373</v>
      </c>
      <c r="E36" s="126">
        <v>1853</v>
      </c>
      <c r="F36" s="153">
        <v>2197809</v>
      </c>
      <c r="G36" s="131">
        <f>(輸送実績!I36*1000)/輸送実績!E36</f>
        <v>155.76956190195065</v>
      </c>
      <c r="H36" s="132">
        <f>(F36*1000)/輸送実績!E36</f>
        <v>27031.32610139473</v>
      </c>
      <c r="I36" s="130">
        <f>輸送実績!G36/D36</f>
        <v>4.0050983248361254</v>
      </c>
      <c r="K36" s="45"/>
    </row>
    <row r="37" spans="1:11" s="2" customFormat="1" ht="18" customHeight="1">
      <c r="A37" s="203" t="s">
        <v>58</v>
      </c>
      <c r="B37" s="234" t="s">
        <v>40</v>
      </c>
      <c r="C37" s="235"/>
      <c r="D37" s="125">
        <v>879</v>
      </c>
      <c r="E37" s="126">
        <v>1239</v>
      </c>
      <c r="F37" s="153">
        <v>1184587</v>
      </c>
      <c r="G37" s="128">
        <f>(輸送実績!I37*1000)/輸送実績!E37</f>
        <v>117.00960451023749</v>
      </c>
      <c r="H37" s="129">
        <f>(F37*1000)/輸送実績!E37</f>
        <v>19995.391860641765</v>
      </c>
      <c r="I37" s="130">
        <f>輸送実績!G37/D37</f>
        <v>3.4391353811149035</v>
      </c>
      <c r="K37" s="45"/>
    </row>
    <row r="38" spans="1:11" s="2" customFormat="1" ht="18" customHeight="1">
      <c r="A38" s="203"/>
      <c r="B38" s="234" t="s">
        <v>29</v>
      </c>
      <c r="C38" s="235"/>
      <c r="D38" s="125">
        <f>SUM(D32:D37)</f>
        <v>6174</v>
      </c>
      <c r="E38" s="126">
        <f>SUM(E32:E37)</f>
        <v>8376</v>
      </c>
      <c r="F38" s="127">
        <f>SUM(F32:F37)</f>
        <v>9297310</v>
      </c>
      <c r="G38" s="131">
        <f>(輸送実績!I38*1000)/輸送実績!E38</f>
        <v>139.24117944218446</v>
      </c>
      <c r="H38" s="132">
        <f>(F38*1000)/輸送実績!E38</f>
        <v>22472.4149849778</v>
      </c>
      <c r="I38" s="130">
        <f>輸送実績!G38/D38</f>
        <v>3.7091026886945255</v>
      </c>
      <c r="K38" s="45"/>
    </row>
    <row r="39" spans="1:11" s="2" customFormat="1" ht="18" customHeight="1">
      <c r="A39" s="203"/>
      <c r="B39" s="234" t="s">
        <v>30</v>
      </c>
      <c r="C39" s="235"/>
      <c r="D39" s="125">
        <v>1642</v>
      </c>
      <c r="E39" s="126">
        <v>2333</v>
      </c>
      <c r="F39" s="153">
        <v>2611426</v>
      </c>
      <c r="G39" s="128">
        <f>(輸送実績!I39*1000)/輸送実績!E39</f>
        <v>106.01839832155663</v>
      </c>
      <c r="H39" s="129">
        <f>(F39*1000)/輸送実績!E39</f>
        <v>18324.12481668339</v>
      </c>
      <c r="I39" s="130">
        <f>輸送実績!G39/D39</f>
        <v>3.8032886723507917</v>
      </c>
      <c r="K39" s="45"/>
    </row>
    <row r="40" spans="1:11" s="2" customFormat="1" ht="18" customHeight="1" thickBot="1">
      <c r="A40" s="203"/>
      <c r="B40" s="236" t="s">
        <v>3</v>
      </c>
      <c r="C40" s="237"/>
      <c r="D40" s="133">
        <f>SUM(D38:D39)</f>
        <v>7816</v>
      </c>
      <c r="E40" s="164">
        <f>SUM(E38:E39)</f>
        <v>10709</v>
      </c>
      <c r="F40" s="165">
        <f>SUM(F38:F39)</f>
        <v>11908736</v>
      </c>
      <c r="G40" s="131">
        <f>(輸送実績!I40*1000)/輸送実績!E40</f>
        <v>130.72915355767537</v>
      </c>
      <c r="H40" s="132">
        <f>(F40*1000)/輸送実績!E40</f>
        <v>21409.579421610328</v>
      </c>
      <c r="I40" s="136">
        <f>輸送実績!G40/D40</f>
        <v>3.7288894575230298</v>
      </c>
      <c r="K40" s="45"/>
    </row>
    <row r="41" spans="1:11" s="2" customFormat="1" ht="18" customHeight="1">
      <c r="A41" s="245" t="s">
        <v>41</v>
      </c>
      <c r="B41" s="242" t="s">
        <v>42</v>
      </c>
      <c r="C41" s="44" t="s">
        <v>25</v>
      </c>
      <c r="D41" s="166">
        <f>D6+D8+D10+D14+D18+D20+D24+D28+D32+D34+D36+D37</f>
        <v>33850.804000000004</v>
      </c>
      <c r="E41" s="167">
        <f>E6+E8+E10+E14+E18+E20+E24+E28+E32+E34+E36+E37</f>
        <v>46844.205999999998</v>
      </c>
      <c r="F41" s="168">
        <f>F6+F8+F10+F14+F18+F20+F24+F28+F32+F34+F36+F37</f>
        <v>46242007.534000002</v>
      </c>
      <c r="G41" s="104">
        <f>(輸送実績!I41*1000)/輸送実績!E41</f>
        <v>152.96460245949848</v>
      </c>
      <c r="H41" s="105">
        <f>(F41*1000)/輸送実績!E41</f>
        <v>22951.15375364614</v>
      </c>
      <c r="I41" s="106">
        <f>輸送実績!G41/D41</f>
        <v>3.445087153616794</v>
      </c>
      <c r="K41" s="45"/>
    </row>
    <row r="42" spans="1:11" s="2" customFormat="1" ht="18" customHeight="1">
      <c r="A42" s="200"/>
      <c r="B42" s="233"/>
      <c r="C42" s="46" t="s">
        <v>26</v>
      </c>
      <c r="D42" s="169">
        <f>D7+D9+D15+D19+D25+D29+D33+D35</f>
        <v>1566.0619999999999</v>
      </c>
      <c r="E42" s="170">
        <f>E7+E9+E15+E19+E25+E29+E33+E35</f>
        <v>2125.4570000000003</v>
      </c>
      <c r="F42" s="111">
        <f>F7+F9+F15+F19+F25+F29+F33+F35</f>
        <v>2666284</v>
      </c>
      <c r="G42" s="122">
        <f>(輸送実績!I42*1000)/輸送実績!E42</f>
        <v>84.92403178387643</v>
      </c>
      <c r="H42" s="123">
        <f>(F42*1000)/輸送実績!E42</f>
        <v>11311.377626560663</v>
      </c>
      <c r="I42" s="112">
        <f>輸送実績!G42/D42</f>
        <v>4.4362502889413067</v>
      </c>
      <c r="K42" s="45"/>
    </row>
    <row r="43" spans="1:11" s="2" customFormat="1" ht="18" customHeight="1">
      <c r="A43" s="200" t="s">
        <v>3</v>
      </c>
      <c r="B43" s="234" t="s">
        <v>30</v>
      </c>
      <c r="C43" s="235"/>
      <c r="D43" s="171">
        <f t="shared" ref="D43:F44" si="2">D12+D16+D22+D26+D30+D39</f>
        <v>16140.995999999999</v>
      </c>
      <c r="E43" s="172">
        <f>E12+E16+E22+E26+E30+E39</f>
        <v>22568.429</v>
      </c>
      <c r="F43" s="129">
        <f t="shared" si="2"/>
        <v>22439794.535999998</v>
      </c>
      <c r="G43" s="128">
        <f>(輸送実績!I43*1000)/輸送実績!E43</f>
        <v>115.03648071117949</v>
      </c>
      <c r="H43" s="129">
        <f>(F43*1000)/輸送実績!E43</f>
        <v>18287.864160021905</v>
      </c>
      <c r="I43" s="130">
        <f>輸送実績!G43/D43</f>
        <v>3.6120442009898275</v>
      </c>
      <c r="K43" s="45"/>
    </row>
    <row r="44" spans="1:11" s="2" customFormat="1" ht="18" customHeight="1" thickBot="1">
      <c r="A44" s="201"/>
      <c r="B44" s="240" t="s">
        <v>3</v>
      </c>
      <c r="C44" s="241"/>
      <c r="D44" s="173">
        <f t="shared" si="2"/>
        <v>51557.862000000001</v>
      </c>
      <c r="E44" s="174">
        <f t="shared" si="2"/>
        <v>71538.092000000004</v>
      </c>
      <c r="F44" s="175">
        <f t="shared" si="2"/>
        <v>71348086.069999993</v>
      </c>
      <c r="G44" s="139">
        <f>(輸送実績!I44*1000)/輸送実績!E44</f>
        <v>134.96994004399647</v>
      </c>
      <c r="H44" s="140">
        <f>(F44*1000)/輸送実績!E44</f>
        <v>20516.767859556297</v>
      </c>
      <c r="I44" s="156">
        <f>輸送実績!G44/D44</f>
        <v>3.5274620968573136</v>
      </c>
      <c r="K44" s="45"/>
    </row>
    <row r="45" spans="1:11" s="2" customFormat="1">
      <c r="A45" s="5"/>
      <c r="B45" s="5"/>
      <c r="C45" s="5"/>
      <c r="D45" s="5"/>
      <c r="E45" s="5"/>
      <c r="F45" s="5"/>
      <c r="G45" s="5"/>
      <c r="H45" s="5"/>
      <c r="I45" s="5"/>
    </row>
    <row r="46" spans="1:11">
      <c r="A46" s="5"/>
      <c r="B46" s="5"/>
      <c r="C46" s="5"/>
    </row>
    <row r="47" spans="1:11">
      <c r="A47" s="28"/>
      <c r="B47" s="28"/>
      <c r="C47" s="28"/>
    </row>
    <row r="48" spans="1:11">
      <c r="A48" s="28"/>
      <c r="B48" s="28"/>
      <c r="C48" s="28"/>
    </row>
    <row r="49" spans="1:9">
      <c r="A49" s="28"/>
      <c r="B49" s="28"/>
      <c r="C49" s="28"/>
    </row>
    <row r="50" spans="1:9">
      <c r="A50" s="28"/>
      <c r="B50" s="28"/>
      <c r="C50" s="28"/>
      <c r="D50" s="26"/>
      <c r="E50" s="26"/>
      <c r="F50" s="26"/>
      <c r="G50" s="50"/>
      <c r="H50" s="26"/>
      <c r="I50" s="50"/>
    </row>
    <row r="51" spans="1:9">
      <c r="A51" s="28"/>
      <c r="B51" s="28"/>
      <c r="C51" s="28"/>
      <c r="D51" s="51"/>
      <c r="E51" s="51"/>
      <c r="F51" s="51"/>
      <c r="G51" s="50"/>
      <c r="H51" s="26"/>
      <c r="I51" s="51"/>
    </row>
    <row r="52" spans="1:9">
      <c r="A52" s="28"/>
      <c r="B52" s="28"/>
      <c r="C52" s="28"/>
      <c r="D52" s="51"/>
      <c r="E52" s="51"/>
      <c r="F52" s="51"/>
      <c r="G52" s="50"/>
      <c r="H52" s="26"/>
      <c r="I52" s="51"/>
    </row>
    <row r="53" spans="1:9">
      <c r="D53" s="52"/>
      <c r="E53" s="52"/>
      <c r="F53" s="52"/>
      <c r="G53" s="50"/>
      <c r="H53" s="26"/>
      <c r="I53" s="52"/>
    </row>
  </sheetData>
  <mergeCells count="50">
    <mergeCell ref="B3:B4"/>
    <mergeCell ref="C3:C4"/>
    <mergeCell ref="B38:C38"/>
    <mergeCell ref="B39:C39"/>
    <mergeCell ref="B36:C36"/>
    <mergeCell ref="B37:C37"/>
    <mergeCell ref="B30:C30"/>
    <mergeCell ref="B31:C31"/>
    <mergeCell ref="B32:B33"/>
    <mergeCell ref="B21:C21"/>
    <mergeCell ref="B34:B35"/>
    <mergeCell ref="B22:C22"/>
    <mergeCell ref="B23:C23"/>
    <mergeCell ref="B24:B25"/>
    <mergeCell ref="B26:C26"/>
    <mergeCell ref="B27:C27"/>
    <mergeCell ref="A43:A44"/>
    <mergeCell ref="B43:C43"/>
    <mergeCell ref="B44:C44"/>
    <mergeCell ref="B40:C40"/>
    <mergeCell ref="A41:A42"/>
    <mergeCell ref="B41:B42"/>
    <mergeCell ref="A37:A40"/>
    <mergeCell ref="B28:B29"/>
    <mergeCell ref="A32:A36"/>
    <mergeCell ref="A6:A9"/>
    <mergeCell ref="A10:A13"/>
    <mergeCell ref="A14:A15"/>
    <mergeCell ref="A16:A17"/>
    <mergeCell ref="A24:A25"/>
    <mergeCell ref="A26:A27"/>
    <mergeCell ref="A18:A20"/>
    <mergeCell ref="A21:A23"/>
    <mergeCell ref="A28:A29"/>
    <mergeCell ref="D3:D4"/>
    <mergeCell ref="E3:E4"/>
    <mergeCell ref="F3:F4"/>
    <mergeCell ref="G3:H3"/>
    <mergeCell ref="A30:A31"/>
    <mergeCell ref="B6:B7"/>
    <mergeCell ref="B8:B9"/>
    <mergeCell ref="B10:C10"/>
    <mergeCell ref="B11:C11"/>
    <mergeCell ref="B12:C12"/>
    <mergeCell ref="B13:C13"/>
    <mergeCell ref="B14:B15"/>
    <mergeCell ref="B16:C16"/>
    <mergeCell ref="B17:C17"/>
    <mergeCell ref="B18:B19"/>
    <mergeCell ref="B20:C20"/>
  </mergeCells>
  <phoneticPr fontId="2"/>
  <pageMargins left="0.78740157480314965" right="0.78740157480314965" top="0.98425196850393704" bottom="0.78740157480314965" header="0.51181102362204722" footer="0.31496062992125984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:C22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:C22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:C22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輸送実績</vt:lpstr>
      <vt:lpstr>輸送実績 (2)</vt:lpstr>
      <vt:lpstr>Sheet1</vt:lpstr>
      <vt:lpstr>Sheet2</vt:lpstr>
      <vt:lpstr>Sheet3</vt:lpstr>
      <vt:lpstr>輸送実績!Print_Area</vt:lpstr>
      <vt:lpstr>'輸送実績 (2)'!Print_Area</vt:lpstr>
    </vt:vector>
  </TitlesOfParts>
  <Company>運輸省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運輸省</dc:creator>
  <cp:lastModifiedBy>なし</cp:lastModifiedBy>
  <cp:lastPrinted>2019-10-28T01:58:57Z</cp:lastPrinted>
  <dcterms:created xsi:type="dcterms:W3CDTF">2003-10-14T00:44:29Z</dcterms:created>
  <dcterms:modified xsi:type="dcterms:W3CDTF">2019-12-10T03:06:09Z</dcterms:modified>
</cp:coreProperties>
</file>