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2.作業中フォルダ（保存期間1年未満）\05.業務係\03補助金・減免\●01地域公共交通確保維持改善事業（バリア解消促進事業に限る）(H23～)\●R6確保維持改善事業\R5二次補正（経営改善支援事業）\02_要望調査\02_要望調査実施\ＨＰ作成\hojokin\"/>
    </mc:Choice>
  </mc:AlternateContent>
  <xr:revisionPtr revIDLastSave="0" documentId="13_ncr:1_{FA4EBC18-0880-47E5-A372-2754B5DA5B01}" xr6:coauthVersionLast="47" xr6:coauthVersionMax="47" xr10:uidLastSave="{00000000-0000-0000-0000-000000000000}"/>
  <bookViews>
    <workbookView xWindow="-120" yWindow="-120" windowWidth="29040" windowHeight="15720"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<sst xmlns="http://schemas.openxmlformats.org/spreadsheetml/2006/main" count="751" uniqueCount="243">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</sst>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49" fontId="14" fillId="0" borderId="0" xfId="0" applyNumberFormat="1"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vertical="center" shrinkToFit="1"/>
    </xf>
    <xf numFmtId="0" fontId="45" fillId="0" borderId="0" xfId="0" applyFont="1" applyAlignment="1">
      <alignment horizontal="left" vertical="center" shrinkToFit="1"/>
    </xf>
    <xf numFmtId="0" fontId="45" fillId="0" borderId="0" xfId="0" applyFont="1" applyAlignment="1">
      <alignment horizontal="left" vertical="center" wrapText="1" shrinkToFit="1"/>
    </xf>
    <xf numFmtId="0" fontId="4" fillId="0" borderId="0" xfId="0" applyFont="1" applyAlignment="1">
      <alignment horizontal="lef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49" fontId="47"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0" fontId="4" fillId="2" borderId="6" xfId="0" applyFont="1" applyFill="1" applyBorder="1" applyAlignment="1">
      <alignment horizontal="center" vertical="center"/>
    </xf>
    <xf numFmtId="0" fontId="45" fillId="0" borderId="9" xfId="0" applyFont="1" applyFill="1" applyBorder="1" applyAlignment="1">
      <alignment horizontal="left" vertical="center" wrapText="1"/>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0" fontId="45" fillId="0" borderId="0" xfId="0" applyFont="1" applyAlignment="1">
      <alignment vertical="center" wrapTex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0" fontId="5" fillId="8" borderId="0" xfId="0" applyFont="1" applyFill="1" applyAlignment="1">
      <alignment horizontal="left" vertical="center" wrapText="1"/>
    </xf>
    <xf numFmtId="49" fontId="7" fillId="6" borderId="0" xfId="0" applyNumberFormat="1" applyFont="1" applyFill="1" applyAlignment="1">
      <alignment horizontal="center" vertical="center"/>
    </xf>
    <xf numFmtId="0" fontId="43" fillId="8" borderId="0" xfId="0" applyFont="1" applyFill="1" applyAlignment="1">
      <alignment horizontal="left" vertical="center" wrapText="1"/>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8" fillId="5" borderId="0" xfId="0" applyFont="1" applyFill="1" applyAlignment="1">
      <alignment horizontal="left" vertical="center"/>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0" xfId="0" applyNumberFormat="1" applyBorder="1" applyAlignment="1">
      <alignment horizontal="center" vertical="center"/>
    </xf>
    <xf numFmtId="49" fontId="45" fillId="0" borderId="6"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0" fontId="40" fillId="8" borderId="0" xfId="0" applyFont="1" applyFill="1" applyAlignment="1">
      <alignment horizontal="left" vertical="center" wrapText="1"/>
    </xf>
    <xf numFmtId="0" fontId="53" fillId="8" borderId="0" xfId="0" applyFont="1" applyFill="1" applyAlignment="1">
      <alignment horizontal="left" vertical="center" wrapTex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49" fontId="4" fillId="4" borderId="8" xfId="0" applyNumberFormat="1" applyFont="1" applyFill="1" applyBorder="1" applyAlignment="1" applyProtection="1">
      <alignment horizontal="left" vertical="center" wrapText="1" shrinkToFit="1"/>
      <protection locked="0"/>
    </xf>
    <xf numFmtId="177" fontId="21" fillId="2" borderId="21" xfId="3" applyNumberFormat="1" applyFont="1" applyFill="1" applyBorder="1" applyAlignment="1">
      <alignment horizontal="center" vertical="center" wrapText="1"/>
    </xf>
    <xf numFmtId="0" fontId="2" fillId="0" borderId="21" xfId="2" applyFont="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0" fontId="2" fillId="7" borderId="23" xfId="2"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24</xdr:col>
      <xdr:colOff>227863</xdr:colOff>
      <xdr:row>2</xdr:row>
      <xdr:rowOff>2508250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279400" y="596900"/>
          <a:ext cx="7143013" cy="57912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1" zoomScaleNormal="115" zoomScaleSheetLayoutView="100" workbookViewId="0">
      <selection activeCell="AE2" sqref="AE2"/>
    </sheetView>
  </sheetViews>
  <sheetFormatPr defaultColWidth="3.625" defaultRowHeight="20.100000000000001" customHeight="1" x14ac:dyDescent="0.15"/>
  <cols>
    <col min="1" max="1" width="10.625" hidden="1" customWidth="1"/>
    <col min="2" max="4" width="3.75" customWidth="1"/>
    <col min="5" max="7" width="7.5" customWidth="1"/>
    <col min="8" max="8" width="9.5" customWidth="1"/>
    <col min="9" max="12" width="3.75" customWidth="1"/>
    <col min="13" max="13" width="4" customWidth="1"/>
    <col min="14" max="14" width="3.75" customWidth="1"/>
    <col min="15" max="15" width="4.5" customWidth="1"/>
    <col min="16" max="20" width="3.75" customWidth="1"/>
    <col min="21" max="21" width="4.5" customWidth="1"/>
    <col min="22" max="23" width="3.75" customWidth="1"/>
    <col min="24" max="24" width="1.875" customWidth="1"/>
    <col min="25" max="25" width="3.75" customWidth="1"/>
    <col min="26" max="26" width="1.5" customWidth="1"/>
    <col min="27" max="30" width="0" hidden="1" customWidth="1"/>
    <col min="32" max="32" width="3.125" customWidth="1"/>
  </cols>
  <sheetData>
    <row r="1" spans="1:30" ht="32.25" customHeight="1" x14ac:dyDescent="0.15">
      <c r="B1" s="329" t="s">
        <v>94</v>
      </c>
      <c r="C1" s="329"/>
      <c r="D1" s="329"/>
      <c r="E1" s="329"/>
      <c r="F1" s="329"/>
      <c r="G1" s="329"/>
      <c r="H1" s="329"/>
      <c r="I1" s="329"/>
      <c r="J1" s="329"/>
      <c r="K1" s="329"/>
      <c r="L1" s="329"/>
      <c r="M1" s="329"/>
      <c r="N1" s="329"/>
      <c r="O1" s="329"/>
      <c r="P1" s="329"/>
      <c r="Q1" s="329"/>
      <c r="R1" s="329"/>
      <c r="S1" s="329"/>
      <c r="T1" s="329"/>
      <c r="U1" s="329"/>
      <c r="V1" s="329"/>
      <c r="W1" s="329"/>
      <c r="X1" s="329"/>
      <c r="Y1" s="329"/>
      <c r="Z1" s="329"/>
      <c r="AB1" t="s">
        <v>43</v>
      </c>
      <c r="AD1" t="s">
        <v>43</v>
      </c>
    </row>
    <row r="2" spans="1:30" ht="273.75" customHeight="1" x14ac:dyDescent="0.15">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15">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15">
      <c r="B4" s="19"/>
      <c r="C4" s="346" t="s">
        <v>40</v>
      </c>
      <c r="D4" s="346"/>
      <c r="E4" s="347"/>
      <c r="F4" s="331"/>
      <c r="G4" s="332"/>
      <c r="H4" s="332"/>
      <c r="I4" s="332"/>
      <c r="J4" s="332"/>
      <c r="K4" s="332"/>
      <c r="L4" s="333"/>
      <c r="M4" s="20"/>
      <c r="N4" s="346" t="s">
        <v>41</v>
      </c>
      <c r="O4" s="346"/>
      <c r="P4" s="347"/>
      <c r="Q4" s="331"/>
      <c r="R4" s="332"/>
      <c r="S4" s="332"/>
      <c r="T4" s="332"/>
      <c r="U4" s="332"/>
      <c r="V4" s="332"/>
      <c r="W4" s="332"/>
      <c r="X4" s="332"/>
      <c r="Y4" s="333"/>
      <c r="Z4" s="19"/>
      <c r="AD4">
        <f>IF(F4="",1,0)</f>
        <v>1</v>
      </c>
    </row>
    <row r="5" spans="1:30" ht="12" customHeight="1" x14ac:dyDescent="0.15">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00000000000001" customHeight="1" x14ac:dyDescent="0.15">
      <c r="B6" s="19"/>
      <c r="C6" s="346" t="s">
        <v>42</v>
      </c>
      <c r="D6" s="346"/>
      <c r="E6" s="346"/>
      <c r="F6" s="353" t="s">
        <v>13</v>
      </c>
      <c r="G6" s="354"/>
      <c r="H6" s="355"/>
      <c r="I6" s="356"/>
      <c r="J6" s="356"/>
      <c r="K6" s="356"/>
      <c r="L6" s="357"/>
      <c r="M6" s="19"/>
      <c r="N6" s="348" t="s">
        <v>14</v>
      </c>
      <c r="O6" s="348"/>
      <c r="P6" s="349"/>
      <c r="Q6" s="334"/>
      <c r="R6" s="335"/>
      <c r="S6" s="335"/>
      <c r="T6" s="335"/>
      <c r="U6" s="335"/>
      <c r="V6" s="335"/>
      <c r="W6" s="335"/>
      <c r="X6" s="335"/>
      <c r="Y6" s="336"/>
      <c r="Z6" s="19"/>
      <c r="AD6"/>
    </row>
    <row r="7" spans="1:30" s="7" customFormat="1" ht="20.100000000000001" customHeight="1" x14ac:dyDescent="0.15">
      <c r="B7" s="19"/>
      <c r="C7" s="346"/>
      <c r="D7" s="346"/>
      <c r="E7" s="346"/>
      <c r="F7" s="353"/>
      <c r="G7" s="354"/>
      <c r="H7" s="358"/>
      <c r="I7" s="359"/>
      <c r="J7" s="359"/>
      <c r="K7" s="359"/>
      <c r="L7" s="360"/>
      <c r="M7" s="20"/>
      <c r="N7" s="348"/>
      <c r="O7" s="348"/>
      <c r="P7" s="349"/>
      <c r="Q7" s="337"/>
      <c r="R7" s="338"/>
      <c r="S7" s="338"/>
      <c r="T7" s="338"/>
      <c r="U7" s="338"/>
      <c r="V7" s="338"/>
      <c r="W7" s="338"/>
      <c r="X7" s="338"/>
      <c r="Y7" s="339"/>
      <c r="Z7" s="19"/>
      <c r="AD7">
        <f>IF(H6="",1,0)</f>
        <v>1</v>
      </c>
    </row>
    <row r="8" spans="1:30" ht="9.9499999999999993" customHeight="1" x14ac:dyDescent="0.15">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1.95" customHeight="1" x14ac:dyDescent="0.15">
      <c r="B9" s="3"/>
      <c r="C9" s="9"/>
      <c r="D9" s="361" t="s">
        <v>192</v>
      </c>
      <c r="E9" s="362"/>
      <c r="F9" s="362"/>
      <c r="G9" s="362"/>
      <c r="H9" s="362"/>
      <c r="I9" s="362"/>
      <c r="J9" s="362"/>
      <c r="K9" s="362"/>
      <c r="L9" s="362"/>
      <c r="M9" s="362"/>
      <c r="N9" s="362"/>
      <c r="O9" s="362"/>
      <c r="P9" s="14"/>
      <c r="Q9" s="198" t="s">
        <v>194</v>
      </c>
      <c r="R9" s="199"/>
      <c r="S9" s="198" t="s">
        <v>195</v>
      </c>
      <c r="T9" s="199"/>
      <c r="U9" s="198" t="s">
        <v>196</v>
      </c>
      <c r="V9" s="199"/>
      <c r="W9" s="198" t="s">
        <v>197</v>
      </c>
      <c r="X9" s="200"/>
      <c r="Y9" s="199"/>
      <c r="Z9" s="3"/>
    </row>
    <row r="10" spans="1:30" s="2" customFormat="1" ht="21.95" customHeight="1" x14ac:dyDescent="0.15">
      <c r="B10" s="3"/>
      <c r="C10" s="9"/>
      <c r="D10" s="134" t="s">
        <v>193</v>
      </c>
      <c r="E10" s="9"/>
      <c r="F10" s="9"/>
      <c r="G10" s="9"/>
      <c r="H10" s="9"/>
      <c r="I10" s="6"/>
      <c r="J10" s="6"/>
      <c r="K10" s="6"/>
      <c r="L10" s="12"/>
      <c r="M10" s="13"/>
      <c r="N10" s="13"/>
      <c r="O10" s="13"/>
      <c r="P10" s="14"/>
      <c r="Q10" s="201"/>
      <c r="R10" s="202"/>
      <c r="S10" s="201"/>
      <c r="T10" s="202"/>
      <c r="U10" s="201"/>
      <c r="V10" s="202"/>
      <c r="W10" s="201"/>
      <c r="X10" s="203"/>
      <c r="Y10" s="202"/>
      <c r="Z10" s="3"/>
      <c r="AC10" s="2" t="str">
        <f>IF(Q10="○",4,IF(S10="○",3,IF(U10="○",2,IF(W10="○",1,""))))</f>
        <v/>
      </c>
      <c r="AD10" s="2">
        <f>IF(COUNTA(Q10:Y10)=1,0,1)</f>
        <v>1</v>
      </c>
    </row>
    <row r="11" spans="1:30" s="2" customFormat="1" ht="21.95" customHeight="1" x14ac:dyDescent="0.15">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 customHeight="1" x14ac:dyDescent="0.15">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00000000000001" customHeight="1" x14ac:dyDescent="0.15">
      <c r="C13" s="165" t="s">
        <v>8</v>
      </c>
      <c r="D13" s="119" t="s">
        <v>239</v>
      </c>
      <c r="AD13">
        <f>IF(C13=AD$1,0,1)</f>
        <v>1</v>
      </c>
    </row>
    <row r="14" spans="1:30" ht="20.100000000000001" customHeight="1" x14ac:dyDescent="0.15">
      <c r="C14" s="165" t="s">
        <v>8</v>
      </c>
      <c r="D14" s="119" t="s">
        <v>167</v>
      </c>
      <c r="AD14">
        <f>IF(C14=AD$1,0,1)</f>
        <v>1</v>
      </c>
    </row>
    <row r="15" spans="1:30" ht="15.6" customHeight="1" x14ac:dyDescent="0.15">
      <c r="A15" s="133"/>
      <c r="C15" s="119"/>
      <c r="D15" s="119"/>
    </row>
    <row r="16" spans="1:30" ht="13.5" x14ac:dyDescent="0.15">
      <c r="A16" s="133"/>
      <c r="C16" s="204" t="str">
        <f>IF(SUM(AD4:AD49)=0,"【OK】「表紙」及び「各種認証・認定の取得状況」記入済み","【入力エラー！】")</f>
        <v>【入力エラー！】</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1:30" ht="13.5" x14ac:dyDescent="0.15">
      <c r="A17" s="133"/>
      <c r="C17" s="217" t="str">
        <f>IF(SUM(AD4:AD49)=0,"","「表紙」または「各種認証・認定の取得状況」に記載漏れ、二重チェック等があるので、御確認ください！")</f>
        <v>「表紙」または「各種認証・認定の取得状況」に記載漏れ、二重チェック等があるので、御確認ください！</v>
      </c>
      <c r="D17" s="217"/>
      <c r="E17" s="217"/>
      <c r="F17" s="217"/>
      <c r="G17" s="217"/>
      <c r="H17" s="217"/>
      <c r="I17" s="217"/>
      <c r="J17" s="217"/>
      <c r="K17" s="217"/>
      <c r="L17" s="217"/>
      <c r="M17" s="217"/>
      <c r="N17" s="217"/>
      <c r="O17" s="217"/>
      <c r="P17" s="217"/>
      <c r="Q17" s="217"/>
      <c r="R17" s="217"/>
      <c r="S17" s="217"/>
      <c r="T17" s="217"/>
      <c r="U17" s="217"/>
      <c r="V17" s="217"/>
      <c r="W17" s="217"/>
      <c r="X17" s="217"/>
      <c r="Y17" s="217"/>
    </row>
    <row r="18" spans="1:30" ht="14.25" thickBot="1" x14ac:dyDescent="0.2">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0" ht="30" customHeight="1" thickBot="1" x14ac:dyDescent="0.2">
      <c r="A19" s="133"/>
      <c r="C19" s="218" t="s">
        <v>198</v>
      </c>
      <c r="D19" s="219"/>
      <c r="E19" s="219"/>
      <c r="F19" s="219"/>
      <c r="G19" s="219"/>
      <c r="H19" s="219"/>
      <c r="I19" s="219"/>
      <c r="J19" s="219"/>
      <c r="K19" s="219"/>
      <c r="L19" s="219"/>
      <c r="M19" s="219"/>
      <c r="N19" s="219"/>
      <c r="O19" s="219"/>
      <c r="P19" s="219"/>
      <c r="Q19" s="219"/>
      <c r="R19" s="219"/>
      <c r="S19" s="219"/>
      <c r="T19" s="219"/>
      <c r="U19" s="219"/>
      <c r="V19" s="219"/>
      <c r="W19" s="219"/>
      <c r="X19" s="219"/>
      <c r="Y19" s="220"/>
    </row>
    <row r="21" spans="1:30" s="1" customFormat="1" ht="23.1" customHeight="1" x14ac:dyDescent="0.15">
      <c r="B21" s="350" t="s">
        <v>153</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row>
    <row r="22" spans="1:30" ht="29.1" customHeight="1" x14ac:dyDescent="0.15">
      <c r="C22" s="363" t="s">
        <v>154</v>
      </c>
      <c r="D22" s="363"/>
      <c r="E22" s="363"/>
      <c r="F22" s="363"/>
      <c r="G22" s="363"/>
      <c r="H22" s="363"/>
      <c r="I22" s="363"/>
      <c r="J22" s="363"/>
      <c r="K22" s="363"/>
      <c r="L22" s="363"/>
      <c r="M22" s="363"/>
      <c r="N22" s="363"/>
      <c r="O22" s="363"/>
      <c r="P22" s="363"/>
      <c r="Q22" s="363"/>
      <c r="R22" s="363"/>
      <c r="S22" s="363"/>
      <c r="T22" s="363"/>
      <c r="U22" s="363"/>
      <c r="V22" s="363"/>
      <c r="W22" s="363"/>
      <c r="X22" s="363"/>
      <c r="Y22" s="363"/>
    </row>
    <row r="23" spans="1:30" ht="31.5" customHeight="1" x14ac:dyDescent="0.15">
      <c r="C23" s="363" t="s">
        <v>170</v>
      </c>
      <c r="D23" s="363"/>
      <c r="E23" s="363"/>
      <c r="F23" s="363"/>
      <c r="G23" s="363"/>
      <c r="H23" s="363"/>
      <c r="I23" s="363"/>
      <c r="J23" s="363"/>
      <c r="K23" s="363"/>
      <c r="L23" s="363"/>
      <c r="M23" s="363"/>
      <c r="N23" s="363"/>
      <c r="O23" s="363"/>
      <c r="P23" s="363"/>
      <c r="Q23" s="363"/>
      <c r="R23" s="363"/>
      <c r="S23" s="363"/>
      <c r="T23" s="363"/>
      <c r="U23" s="363"/>
      <c r="V23" s="363"/>
      <c r="W23" s="363"/>
      <c r="X23" s="363"/>
      <c r="Y23" s="363"/>
    </row>
    <row r="24" spans="1:30" ht="18" customHeight="1" x14ac:dyDescent="0.15">
      <c r="B24" s="79" t="s">
        <v>103</v>
      </c>
      <c r="C24" s="266" t="s">
        <v>123</v>
      </c>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1:30" ht="34.5" customHeight="1" x14ac:dyDescent="0.15">
      <c r="C25" s="364" t="s">
        <v>124</v>
      </c>
      <c r="D25" s="364"/>
      <c r="E25" s="364"/>
      <c r="F25" s="364"/>
      <c r="G25" s="364"/>
      <c r="H25" s="364"/>
      <c r="I25" s="364"/>
      <c r="J25" s="364"/>
      <c r="K25" s="364"/>
      <c r="L25" s="364"/>
      <c r="M25" s="364"/>
      <c r="N25" s="364"/>
      <c r="O25" s="364"/>
      <c r="P25" s="364"/>
      <c r="Q25" s="364"/>
      <c r="R25" s="364"/>
      <c r="S25" s="364"/>
      <c r="T25" s="364"/>
      <c r="U25" s="364"/>
      <c r="V25" s="364"/>
      <c r="W25" s="364"/>
      <c r="X25" s="364"/>
      <c r="Y25" s="364"/>
    </row>
    <row r="26" spans="1:30" ht="26.1" customHeight="1" x14ac:dyDescent="0.15">
      <c r="C26" s="365" t="s">
        <v>125</v>
      </c>
      <c r="D26" s="365"/>
      <c r="E26" s="365"/>
      <c r="F26" s="365"/>
      <c r="G26" s="365"/>
      <c r="H26" s="365"/>
      <c r="I26" s="365"/>
      <c r="J26" s="365"/>
      <c r="K26" s="365"/>
      <c r="L26" s="365"/>
      <c r="M26" s="365"/>
      <c r="N26" s="365"/>
      <c r="O26" s="365"/>
      <c r="P26" s="365"/>
      <c r="Q26" s="365"/>
      <c r="R26" s="365"/>
      <c r="S26" s="365"/>
      <c r="T26" s="365"/>
      <c r="U26" s="365"/>
      <c r="V26" s="365"/>
      <c r="W26" s="365"/>
      <c r="X26" s="365"/>
      <c r="Y26" s="365"/>
    </row>
    <row r="28" spans="1:30" ht="20.100000000000001" customHeight="1" x14ac:dyDescent="0.15">
      <c r="C28" s="267" t="s">
        <v>231</v>
      </c>
      <c r="D28" s="267"/>
      <c r="E28" s="267"/>
      <c r="F28" s="267"/>
      <c r="G28" s="267"/>
      <c r="H28" s="267"/>
      <c r="I28" s="267"/>
      <c r="J28" s="267"/>
      <c r="K28" s="267"/>
      <c r="L28" s="267"/>
      <c r="M28" s="267"/>
      <c r="N28" s="267"/>
      <c r="O28" s="267"/>
      <c r="P28" s="267"/>
      <c r="Q28" s="267"/>
      <c r="R28" s="267"/>
      <c r="S28" s="267"/>
      <c r="T28" s="267"/>
      <c r="U28" s="267"/>
      <c r="V28" s="267"/>
      <c r="W28" s="267"/>
      <c r="X28" s="267"/>
      <c r="Y28" s="126"/>
      <c r="Z28" s="126"/>
      <c r="AA28" s="126"/>
    </row>
    <row r="29" spans="1:30" ht="20.100000000000001" customHeight="1" x14ac:dyDescent="0.1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0" ht="20.100000000000001" customHeight="1" x14ac:dyDescent="0.15">
      <c r="C30" s="274" t="s">
        <v>126</v>
      </c>
      <c r="D30" s="274"/>
      <c r="E30" s="274"/>
      <c r="F30" s="274"/>
      <c r="G30" s="274"/>
      <c r="H30" s="274"/>
      <c r="I30" s="274"/>
      <c r="J30" s="274"/>
      <c r="K30" s="274"/>
      <c r="L30" s="274"/>
      <c r="M30" s="274"/>
      <c r="N30" s="274"/>
      <c r="O30" s="274"/>
      <c r="P30" s="274"/>
      <c r="Q30" s="274"/>
      <c r="R30" s="274"/>
      <c r="S30" s="274"/>
      <c r="T30" s="274"/>
      <c r="U30" s="274"/>
      <c r="V30" s="274"/>
      <c r="W30" s="125"/>
      <c r="X30" s="165" t="s">
        <v>8</v>
      </c>
      <c r="Y30" s="83"/>
      <c r="AC30">
        <v>5</v>
      </c>
      <c r="AD30">
        <f>IF(COUNTIF(X30:X34,AD$1)=1,0,1)</f>
        <v>1</v>
      </c>
    </row>
    <row r="31" spans="1:30" ht="20.100000000000001" customHeight="1" x14ac:dyDescent="0.15">
      <c r="C31" s="271" t="s">
        <v>127</v>
      </c>
      <c r="D31" s="271"/>
      <c r="E31" s="271"/>
      <c r="F31" s="271"/>
      <c r="G31" s="271"/>
      <c r="H31" s="271"/>
      <c r="I31" s="271"/>
      <c r="J31" s="271"/>
      <c r="K31" s="271"/>
      <c r="L31" s="271"/>
      <c r="M31" s="271"/>
      <c r="N31" s="271"/>
      <c r="O31" s="271"/>
      <c r="P31" s="271"/>
      <c r="Q31" s="271"/>
      <c r="R31" s="271"/>
      <c r="S31" s="271"/>
      <c r="T31" s="271"/>
      <c r="U31" s="271"/>
      <c r="V31" s="271"/>
      <c r="W31" s="125"/>
      <c r="X31" s="165" t="s">
        <v>8</v>
      </c>
      <c r="Y31" s="83"/>
      <c r="AC31">
        <v>4</v>
      </c>
    </row>
    <row r="32" spans="1:30" ht="20.100000000000001" customHeight="1" x14ac:dyDescent="0.15">
      <c r="C32" s="271" t="s">
        <v>128</v>
      </c>
      <c r="D32" s="271"/>
      <c r="E32" s="271"/>
      <c r="F32" s="271"/>
      <c r="G32" s="271"/>
      <c r="H32" s="271"/>
      <c r="I32" s="271"/>
      <c r="J32" s="271"/>
      <c r="K32" s="271"/>
      <c r="L32" s="271"/>
      <c r="M32" s="271"/>
      <c r="N32" s="271"/>
      <c r="O32" s="271"/>
      <c r="P32" s="271"/>
      <c r="Q32" s="271"/>
      <c r="R32" s="271"/>
      <c r="S32" s="271"/>
      <c r="T32" s="271"/>
      <c r="U32" s="271"/>
      <c r="V32" s="271"/>
      <c r="W32" s="125"/>
      <c r="X32" s="165" t="s">
        <v>8</v>
      </c>
      <c r="Y32" s="83"/>
      <c r="AC32">
        <v>3</v>
      </c>
    </row>
    <row r="33" spans="2:30" ht="20.100000000000001" customHeight="1" x14ac:dyDescent="0.15">
      <c r="C33" s="270" t="s">
        <v>189</v>
      </c>
      <c r="D33" s="270"/>
      <c r="E33" s="270"/>
      <c r="F33" s="270"/>
      <c r="G33" s="270"/>
      <c r="H33" s="270"/>
      <c r="I33" s="270"/>
      <c r="J33" s="270"/>
      <c r="K33" s="270"/>
      <c r="L33" s="270"/>
      <c r="M33" s="270"/>
      <c r="N33" s="270"/>
      <c r="O33" s="270"/>
      <c r="P33" s="270"/>
      <c r="Q33" s="270"/>
      <c r="R33" s="270"/>
      <c r="S33" s="270"/>
      <c r="T33" s="270"/>
      <c r="U33" s="270"/>
      <c r="V33" s="270"/>
      <c r="W33" s="85"/>
      <c r="X33" s="165" t="s">
        <v>8</v>
      </c>
      <c r="Y33" s="83"/>
      <c r="AC33">
        <v>2</v>
      </c>
    </row>
    <row r="34" spans="2:30" ht="20.100000000000001" customHeight="1" x14ac:dyDescent="0.15">
      <c r="C34" s="270" t="s">
        <v>155</v>
      </c>
      <c r="D34" s="270"/>
      <c r="E34" s="270"/>
      <c r="F34" s="270"/>
      <c r="G34" s="270"/>
      <c r="H34" s="270"/>
      <c r="I34" s="270"/>
      <c r="J34" s="270"/>
      <c r="K34" s="270"/>
      <c r="L34" s="270"/>
      <c r="M34" s="270"/>
      <c r="N34" s="270"/>
      <c r="O34" s="270"/>
      <c r="P34" s="270"/>
      <c r="Q34" s="270"/>
      <c r="R34" s="270"/>
      <c r="S34" s="270"/>
      <c r="T34" s="270"/>
      <c r="U34" s="270"/>
      <c r="V34" s="270"/>
      <c r="W34" s="85"/>
      <c r="X34" s="165" t="s">
        <v>8</v>
      </c>
      <c r="Y34" s="83"/>
      <c r="AC34">
        <v>1</v>
      </c>
    </row>
    <row r="35" spans="2:30" ht="20.100000000000001" customHeight="1" x14ac:dyDescent="0.15">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15">
      <c r="B36" s="79" t="s">
        <v>103</v>
      </c>
      <c r="C36" s="266" t="s">
        <v>156</v>
      </c>
      <c r="D36" s="266"/>
      <c r="E36" s="266"/>
      <c r="F36" s="266"/>
      <c r="G36" s="266"/>
      <c r="H36" s="266"/>
      <c r="I36" s="266"/>
      <c r="J36" s="266"/>
      <c r="K36" s="266"/>
      <c r="L36" s="266"/>
      <c r="M36" s="266"/>
      <c r="N36" s="266"/>
      <c r="O36" s="266"/>
      <c r="P36" s="266"/>
      <c r="Q36" s="266"/>
      <c r="R36" s="266"/>
      <c r="S36" s="266"/>
      <c r="T36" s="266"/>
      <c r="U36" s="266"/>
      <c r="V36" s="266"/>
      <c r="W36" s="266"/>
      <c r="X36" s="266"/>
      <c r="Y36" s="266"/>
    </row>
    <row r="37" spans="2:30" ht="20.100000000000001" customHeight="1" x14ac:dyDescent="0.15">
      <c r="C37" s="267" t="s">
        <v>232</v>
      </c>
      <c r="D37" s="267"/>
      <c r="E37" s="267"/>
      <c r="F37" s="267"/>
      <c r="G37" s="267"/>
      <c r="H37" s="267"/>
      <c r="I37" s="267"/>
      <c r="J37" s="267"/>
      <c r="K37" s="267"/>
      <c r="L37" s="267"/>
      <c r="M37" s="267"/>
      <c r="N37" s="267"/>
      <c r="O37" s="267"/>
      <c r="P37" s="267"/>
      <c r="Q37" s="267"/>
      <c r="R37" s="267"/>
      <c r="S37" s="267"/>
      <c r="T37" s="267"/>
      <c r="U37" s="267"/>
      <c r="V37" s="267"/>
      <c r="W37" s="267"/>
      <c r="X37" s="267"/>
      <c r="Y37" s="126"/>
      <c r="Z37" s="126"/>
      <c r="AA37" s="126"/>
    </row>
    <row r="38" spans="2:30" ht="20.100000000000001" customHeight="1" x14ac:dyDescent="0.1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00000000000001" customHeight="1" x14ac:dyDescent="0.15">
      <c r="C39" s="274" t="s">
        <v>157</v>
      </c>
      <c r="D39" s="274"/>
      <c r="E39" s="274"/>
      <c r="F39" s="274"/>
      <c r="G39" s="274"/>
      <c r="H39" s="274"/>
      <c r="I39" s="274"/>
      <c r="J39" s="274"/>
      <c r="K39" s="274"/>
      <c r="L39" s="274"/>
      <c r="M39" s="274"/>
      <c r="N39" s="274"/>
      <c r="O39" s="274"/>
      <c r="P39" s="274"/>
      <c r="Q39" s="274"/>
      <c r="R39" s="274"/>
      <c r="S39" s="274"/>
      <c r="T39" s="274"/>
      <c r="U39" s="274"/>
      <c r="V39" s="274"/>
      <c r="W39" s="125"/>
      <c r="X39" s="165" t="s">
        <v>8</v>
      </c>
      <c r="Y39" s="83"/>
      <c r="AC39">
        <v>6</v>
      </c>
      <c r="AD39">
        <f>IF(COUNTIF(X39:X44,AD$1)=1,0,1)</f>
        <v>1</v>
      </c>
    </row>
    <row r="40" spans="2:30" ht="20.100000000000001" customHeight="1" x14ac:dyDescent="0.15">
      <c r="C40" s="271" t="s">
        <v>158</v>
      </c>
      <c r="D40" s="271"/>
      <c r="E40" s="271"/>
      <c r="F40" s="271"/>
      <c r="G40" s="271"/>
      <c r="H40" s="271"/>
      <c r="I40" s="271"/>
      <c r="J40" s="271"/>
      <c r="K40" s="271"/>
      <c r="L40" s="271"/>
      <c r="M40" s="271"/>
      <c r="N40" s="271"/>
      <c r="O40" s="271"/>
      <c r="P40" s="271"/>
      <c r="Q40" s="271"/>
      <c r="R40" s="271"/>
      <c r="S40" s="271"/>
      <c r="T40" s="271"/>
      <c r="U40" s="271"/>
      <c r="V40" s="271"/>
      <c r="W40" s="125"/>
      <c r="X40" s="165" t="s">
        <v>8</v>
      </c>
      <c r="Y40" s="83"/>
      <c r="AC40">
        <v>5</v>
      </c>
    </row>
    <row r="41" spans="2:30" ht="20.100000000000001" customHeight="1" x14ac:dyDescent="0.15">
      <c r="C41" s="271" t="s">
        <v>159</v>
      </c>
      <c r="D41" s="271"/>
      <c r="E41" s="271"/>
      <c r="F41" s="271"/>
      <c r="G41" s="271"/>
      <c r="H41" s="271"/>
      <c r="I41" s="271"/>
      <c r="J41" s="271"/>
      <c r="K41" s="271"/>
      <c r="L41" s="271"/>
      <c r="M41" s="271"/>
      <c r="N41" s="271"/>
      <c r="O41" s="271"/>
      <c r="P41" s="271"/>
      <c r="Q41" s="271"/>
      <c r="R41" s="271"/>
      <c r="S41" s="271"/>
      <c r="T41" s="271"/>
      <c r="U41" s="271"/>
      <c r="V41" s="271"/>
      <c r="W41" s="125"/>
      <c r="X41" s="165" t="s">
        <v>8</v>
      </c>
      <c r="Y41" s="83"/>
      <c r="AC41">
        <v>4</v>
      </c>
    </row>
    <row r="42" spans="2:30" ht="20.100000000000001" customHeight="1" x14ac:dyDescent="0.15">
      <c r="C42" s="269" t="s">
        <v>160</v>
      </c>
      <c r="D42" s="269"/>
      <c r="E42" s="269"/>
      <c r="F42" s="269"/>
      <c r="G42" s="269"/>
      <c r="H42" s="269"/>
      <c r="I42" s="269"/>
      <c r="J42" s="269"/>
      <c r="K42" s="269"/>
      <c r="L42" s="269"/>
      <c r="M42" s="269"/>
      <c r="N42" s="269"/>
      <c r="O42" s="269"/>
      <c r="P42" s="269"/>
      <c r="Q42" s="269"/>
      <c r="R42" s="269"/>
      <c r="S42" s="269"/>
      <c r="T42" s="269"/>
      <c r="U42" s="269"/>
      <c r="V42" s="269"/>
      <c r="W42" s="125"/>
      <c r="X42" s="165" t="s">
        <v>8</v>
      </c>
      <c r="Y42" s="83"/>
      <c r="AC42">
        <v>3</v>
      </c>
    </row>
    <row r="43" spans="2:30" ht="20.100000000000001" customHeight="1" x14ac:dyDescent="0.15">
      <c r="C43" s="270" t="s">
        <v>188</v>
      </c>
      <c r="D43" s="270"/>
      <c r="E43" s="270"/>
      <c r="F43" s="270"/>
      <c r="G43" s="270"/>
      <c r="H43" s="270"/>
      <c r="I43" s="270"/>
      <c r="J43" s="270"/>
      <c r="K43" s="270"/>
      <c r="L43" s="270"/>
      <c r="M43" s="270"/>
      <c r="N43" s="270"/>
      <c r="O43" s="270"/>
      <c r="P43" s="270"/>
      <c r="Q43" s="270"/>
      <c r="R43" s="270"/>
      <c r="S43" s="270"/>
      <c r="T43" s="270"/>
      <c r="U43" s="270"/>
      <c r="V43" s="270"/>
      <c r="W43" s="85"/>
      <c r="X43" s="165" t="s">
        <v>8</v>
      </c>
      <c r="Y43" s="83"/>
      <c r="AC43">
        <v>2</v>
      </c>
    </row>
    <row r="44" spans="2:30" ht="20.100000000000001" customHeight="1" x14ac:dyDescent="0.15">
      <c r="C44" s="270" t="s">
        <v>161</v>
      </c>
      <c r="D44" s="270"/>
      <c r="E44" s="270"/>
      <c r="F44" s="270"/>
      <c r="G44" s="270"/>
      <c r="H44" s="270"/>
      <c r="I44" s="270"/>
      <c r="J44" s="270"/>
      <c r="K44" s="270"/>
      <c r="L44" s="270"/>
      <c r="M44" s="270"/>
      <c r="N44" s="270"/>
      <c r="O44" s="270"/>
      <c r="P44" s="270"/>
      <c r="Q44" s="270"/>
      <c r="R44" s="270"/>
      <c r="S44" s="270"/>
      <c r="T44" s="270"/>
      <c r="U44" s="270"/>
      <c r="V44" s="270"/>
      <c r="W44" s="85"/>
      <c r="X44" s="165" t="s">
        <v>8</v>
      </c>
      <c r="Y44" s="83"/>
      <c r="AC44">
        <v>1</v>
      </c>
    </row>
    <row r="45" spans="2:30" ht="20.100000000000001" customHeight="1" x14ac:dyDescent="0.15">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15">
      <c r="B46" s="79" t="s">
        <v>103</v>
      </c>
      <c r="C46" s="266" t="s">
        <v>162</v>
      </c>
      <c r="D46" s="266"/>
      <c r="E46" s="266"/>
      <c r="F46" s="266"/>
      <c r="G46" s="266"/>
      <c r="H46" s="266"/>
      <c r="I46" s="266"/>
      <c r="J46" s="266"/>
      <c r="K46" s="266"/>
      <c r="L46" s="266"/>
      <c r="M46" s="266"/>
      <c r="N46" s="266"/>
      <c r="O46" s="266"/>
      <c r="P46" s="266"/>
      <c r="Q46" s="266"/>
      <c r="R46" s="266"/>
      <c r="S46" s="266"/>
      <c r="T46" s="266"/>
      <c r="U46" s="266"/>
      <c r="V46" s="266"/>
      <c r="W46" s="266"/>
      <c r="X46" s="266"/>
      <c r="Y46" s="266"/>
    </row>
    <row r="47" spans="2:30" ht="20.100000000000001" customHeight="1" x14ac:dyDescent="0.15">
      <c r="C47" s="267" t="s">
        <v>233</v>
      </c>
      <c r="D47" s="267"/>
      <c r="E47" s="267"/>
      <c r="F47" s="267"/>
      <c r="G47" s="267"/>
      <c r="H47" s="267"/>
      <c r="I47" s="267"/>
      <c r="J47" s="267"/>
      <c r="K47" s="267"/>
      <c r="L47" s="267"/>
      <c r="M47" s="267"/>
      <c r="N47" s="267"/>
      <c r="O47" s="267"/>
      <c r="P47" s="267"/>
      <c r="Q47" s="267"/>
      <c r="R47" s="267"/>
      <c r="S47" s="267"/>
      <c r="T47" s="267"/>
      <c r="U47" s="267"/>
      <c r="V47" s="267"/>
      <c r="W47" s="267"/>
      <c r="X47" s="267"/>
      <c r="Y47" s="126"/>
      <c r="Z47" s="126"/>
      <c r="AA47" s="126"/>
    </row>
    <row r="48" spans="2:30" ht="20.100000000000001" customHeight="1" x14ac:dyDescent="0.15">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00000000000001" customHeight="1" x14ac:dyDescent="0.15">
      <c r="C49" s="268" t="s">
        <v>163</v>
      </c>
      <c r="D49" s="268"/>
      <c r="E49" s="268"/>
      <c r="F49" s="268"/>
      <c r="G49" s="268"/>
      <c r="H49" s="268"/>
      <c r="I49" s="268"/>
      <c r="J49" s="268"/>
      <c r="K49" s="268"/>
      <c r="L49" s="268"/>
      <c r="M49" s="268"/>
      <c r="N49" s="268"/>
      <c r="O49" s="268"/>
      <c r="P49" s="268"/>
      <c r="Q49" s="268"/>
      <c r="R49" s="268"/>
      <c r="S49" s="268"/>
      <c r="T49" s="268"/>
      <c r="U49" s="268"/>
      <c r="V49" s="268"/>
      <c r="W49" s="121"/>
      <c r="X49" s="164" t="s">
        <v>8</v>
      </c>
      <c r="Y49" s="83"/>
      <c r="AC49">
        <v>5</v>
      </c>
      <c r="AD49">
        <f>IF(COUNTIF(X49:X53,AD$1)=1,0,1)</f>
        <v>1</v>
      </c>
    </row>
    <row r="50" spans="1:34" ht="20.100000000000001" customHeight="1" x14ac:dyDescent="0.15">
      <c r="C50" s="269" t="s">
        <v>164</v>
      </c>
      <c r="D50" s="269"/>
      <c r="E50" s="269"/>
      <c r="F50" s="269"/>
      <c r="G50" s="269"/>
      <c r="H50" s="269"/>
      <c r="I50" s="269"/>
      <c r="J50" s="269"/>
      <c r="K50" s="269"/>
      <c r="L50" s="269"/>
      <c r="M50" s="269"/>
      <c r="N50" s="269"/>
      <c r="O50" s="269"/>
      <c r="P50" s="269"/>
      <c r="Q50" s="269"/>
      <c r="R50" s="269"/>
      <c r="S50" s="269"/>
      <c r="T50" s="269"/>
      <c r="U50" s="269"/>
      <c r="V50" s="269"/>
      <c r="W50" s="121"/>
      <c r="X50" s="164" t="s">
        <v>8</v>
      </c>
      <c r="Y50" s="83"/>
      <c r="AC50">
        <v>4</v>
      </c>
    </row>
    <row r="51" spans="1:34" ht="20.100000000000001" customHeight="1" x14ac:dyDescent="0.15">
      <c r="C51" s="269" t="s">
        <v>165</v>
      </c>
      <c r="D51" s="269"/>
      <c r="E51" s="269"/>
      <c r="F51" s="269"/>
      <c r="G51" s="269"/>
      <c r="H51" s="269"/>
      <c r="I51" s="269"/>
      <c r="J51" s="269"/>
      <c r="K51" s="269"/>
      <c r="L51" s="269"/>
      <c r="M51" s="269"/>
      <c r="N51" s="269"/>
      <c r="O51" s="269"/>
      <c r="P51" s="269"/>
      <c r="Q51" s="269"/>
      <c r="R51" s="269"/>
      <c r="S51" s="269"/>
      <c r="T51" s="269"/>
      <c r="U51" s="269"/>
      <c r="V51" s="269"/>
      <c r="W51" s="121"/>
      <c r="X51" s="164" t="s">
        <v>8</v>
      </c>
      <c r="Y51" s="83"/>
      <c r="AC51">
        <v>3</v>
      </c>
    </row>
    <row r="52" spans="1:34" ht="20.100000000000001" customHeight="1" x14ac:dyDescent="0.15">
      <c r="C52" s="270" t="s">
        <v>190</v>
      </c>
      <c r="D52" s="270"/>
      <c r="E52" s="270"/>
      <c r="F52" s="270"/>
      <c r="G52" s="270"/>
      <c r="H52" s="270"/>
      <c r="I52" s="270"/>
      <c r="J52" s="270"/>
      <c r="K52" s="270"/>
      <c r="L52" s="270"/>
      <c r="M52" s="270"/>
      <c r="N52" s="270"/>
      <c r="O52" s="270"/>
      <c r="P52" s="270"/>
      <c r="Q52" s="270"/>
      <c r="R52" s="270"/>
      <c r="S52" s="270"/>
      <c r="T52" s="270"/>
      <c r="U52" s="270"/>
      <c r="V52" s="270"/>
      <c r="W52" s="118"/>
      <c r="X52" s="164" t="s">
        <v>8</v>
      </c>
      <c r="Y52" s="83"/>
      <c r="AC52">
        <v>2</v>
      </c>
    </row>
    <row r="53" spans="1:34" ht="20.100000000000001" customHeight="1" x14ac:dyDescent="0.15">
      <c r="C53" s="270" t="s">
        <v>166</v>
      </c>
      <c r="D53" s="270"/>
      <c r="E53" s="270"/>
      <c r="F53" s="270"/>
      <c r="G53" s="270"/>
      <c r="H53" s="270"/>
      <c r="I53" s="270"/>
      <c r="J53" s="270"/>
      <c r="K53" s="270"/>
      <c r="L53" s="270"/>
      <c r="M53" s="270"/>
      <c r="N53" s="270"/>
      <c r="O53" s="270"/>
      <c r="P53" s="270"/>
      <c r="Q53" s="270"/>
      <c r="R53" s="270"/>
      <c r="S53" s="270"/>
      <c r="T53" s="270"/>
      <c r="U53" s="270"/>
      <c r="V53" s="270"/>
      <c r="W53" s="118"/>
      <c r="X53" s="164" t="s">
        <v>8</v>
      </c>
      <c r="Y53" s="83"/>
      <c r="AC53">
        <v>1</v>
      </c>
    </row>
    <row r="54" spans="1:34" ht="20.100000000000001" customHeight="1" x14ac:dyDescent="0.15">
      <c r="C54" s="271"/>
      <c r="D54" s="271"/>
      <c r="E54" s="271"/>
      <c r="F54" s="271"/>
      <c r="G54" s="271"/>
      <c r="H54" s="271"/>
      <c r="I54" s="271"/>
      <c r="J54" s="271"/>
      <c r="K54" s="271"/>
      <c r="L54" s="271"/>
      <c r="M54" s="271"/>
      <c r="N54" s="271"/>
      <c r="O54" s="271"/>
      <c r="P54" s="271"/>
      <c r="Q54" s="271"/>
      <c r="R54" s="271"/>
      <c r="S54" s="271"/>
      <c r="T54" s="271"/>
      <c r="U54" s="271"/>
      <c r="V54" s="271"/>
      <c r="W54" s="125"/>
      <c r="X54" s="82"/>
      <c r="Y54" s="83"/>
    </row>
    <row r="55" spans="1:34" ht="27" customHeight="1" x14ac:dyDescent="0.15">
      <c r="C55" s="156" t="s">
        <v>107</v>
      </c>
      <c r="D55" s="272" t="s">
        <v>171</v>
      </c>
      <c r="E55" s="273"/>
      <c r="F55" s="273"/>
      <c r="G55" s="273"/>
      <c r="H55" s="273"/>
      <c r="I55" s="273"/>
      <c r="J55" s="273"/>
      <c r="K55" s="273"/>
      <c r="L55" s="273"/>
      <c r="M55" s="273"/>
      <c r="N55" s="273"/>
      <c r="O55" s="273"/>
      <c r="P55" s="273"/>
      <c r="Q55" s="273"/>
      <c r="R55" s="273"/>
      <c r="S55" s="273"/>
      <c r="T55" s="273"/>
      <c r="U55" s="273"/>
      <c r="V55" s="273"/>
      <c r="W55" s="273"/>
      <c r="X55" s="273"/>
      <c r="Y55" s="273"/>
    </row>
    <row r="56" spans="1:34" ht="20.100000000000001" customHeight="1" x14ac:dyDescent="0.15">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 customHeight="1" x14ac:dyDescent="0.15">
      <c r="B58" s="350" t="s">
        <v>50</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spans="1:34" s="2" customFormat="1" ht="24.95" customHeight="1" x14ac:dyDescent="0.15">
      <c r="B59" s="15" t="s">
        <v>3</v>
      </c>
      <c r="C59" s="351" t="s">
        <v>228</v>
      </c>
      <c r="D59" s="351"/>
      <c r="E59" s="351"/>
      <c r="F59" s="351"/>
      <c r="G59" s="351"/>
      <c r="H59" s="351"/>
      <c r="I59" s="351"/>
      <c r="J59" s="351"/>
      <c r="K59" s="351"/>
      <c r="L59" s="351"/>
      <c r="M59" s="351"/>
      <c r="N59" s="351"/>
      <c r="O59" s="351"/>
      <c r="P59" s="351"/>
      <c r="Q59" s="351"/>
      <c r="R59" s="351"/>
      <c r="S59" s="351"/>
      <c r="T59" s="351"/>
      <c r="U59" s="351"/>
      <c r="V59" s="351"/>
      <c r="W59" s="351"/>
      <c r="X59" s="351"/>
      <c r="Y59" s="351"/>
      <c r="Z59" s="3"/>
    </row>
    <row r="60" spans="1:34" s="2" customFormat="1" ht="21.95" customHeight="1" x14ac:dyDescent="0.15">
      <c r="B60" s="24"/>
      <c r="C60" s="308"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34" s="2" customFormat="1" ht="47.1" customHeight="1" x14ac:dyDescent="0.15">
      <c r="B61" s="24"/>
      <c r="C61" s="352" t="s">
        <v>237</v>
      </c>
      <c r="D61" s="352"/>
      <c r="E61" s="352"/>
      <c r="F61" s="352"/>
      <c r="G61" s="352"/>
      <c r="H61" s="352"/>
      <c r="I61" s="352"/>
      <c r="J61" s="352"/>
      <c r="K61" s="352"/>
      <c r="L61" s="352"/>
      <c r="M61" s="352"/>
      <c r="N61" s="352"/>
      <c r="O61" s="352"/>
      <c r="P61" s="352"/>
      <c r="Q61" s="352"/>
      <c r="R61" s="352"/>
      <c r="S61" s="352"/>
      <c r="T61" s="352"/>
      <c r="U61" s="352"/>
      <c r="V61" s="352"/>
      <c r="W61" s="352"/>
      <c r="X61" s="352"/>
      <c r="Y61" s="352"/>
    </row>
    <row r="62" spans="1:34" ht="24.95" customHeight="1" x14ac:dyDescent="0.15">
      <c r="B62" s="23"/>
      <c r="C62" s="344" t="s">
        <v>5</v>
      </c>
      <c r="D62" s="345"/>
      <c r="E62" s="195" t="s">
        <v>44</v>
      </c>
      <c r="F62" s="196"/>
      <c r="G62" s="196"/>
      <c r="H62" s="196"/>
      <c r="I62" s="196"/>
      <c r="J62" s="196"/>
      <c r="K62" s="196"/>
      <c r="L62" s="197"/>
      <c r="M62" s="307" t="s">
        <v>0</v>
      </c>
      <c r="N62" s="208"/>
      <c r="O62" s="209"/>
      <c r="P62" s="195" t="s">
        <v>6</v>
      </c>
      <c r="Q62" s="196"/>
      <c r="R62" s="196"/>
      <c r="S62" s="196"/>
      <c r="T62" s="197"/>
      <c r="U62" s="307" t="s">
        <v>1</v>
      </c>
      <c r="V62" s="208"/>
      <c r="W62" s="208"/>
      <c r="X62" s="208"/>
      <c r="Y62" s="209"/>
    </row>
    <row r="63" spans="1:34" ht="9.9499999999999993" customHeight="1" x14ac:dyDescent="0.15">
      <c r="A63" s="133">
        <f t="shared" ref="A63:A68" si="0">IF(C63&gt;0,C63,A62&amp;"a")</f>
        <v>1</v>
      </c>
      <c r="B63" s="23"/>
      <c r="C63" s="213">
        <v>1</v>
      </c>
      <c r="D63" s="214"/>
      <c r="E63" s="309" t="s">
        <v>9</v>
      </c>
      <c r="F63" s="310"/>
      <c r="G63" s="310"/>
      <c r="H63" s="310"/>
      <c r="I63" s="310"/>
      <c r="J63" s="310"/>
      <c r="K63" s="310"/>
      <c r="L63" s="311"/>
      <c r="M63" s="262"/>
      <c r="N63" s="263"/>
      <c r="O63" s="225" t="s">
        <v>2</v>
      </c>
      <c r="P63" s="221"/>
      <c r="Q63" s="222"/>
      <c r="R63" s="222"/>
      <c r="S63" s="222"/>
      <c r="T63" s="225" t="s">
        <v>236</v>
      </c>
      <c r="U63" s="291" t="s">
        <v>48</v>
      </c>
      <c r="V63" s="292"/>
      <c r="W63" s="292"/>
      <c r="X63" s="293" t="s">
        <v>46</v>
      </c>
      <c r="Y63" s="225"/>
      <c r="AE63" s="367"/>
      <c r="AF63" s="368"/>
      <c r="AG63" s="368"/>
      <c r="AH63" s="369"/>
    </row>
    <row r="64" spans="1:34" ht="15" customHeight="1" x14ac:dyDescent="0.15">
      <c r="A64" s="133" t="str">
        <f t="shared" si="0"/>
        <v>1a</v>
      </c>
      <c r="B64" s="23"/>
      <c r="C64" s="282"/>
      <c r="D64" s="283"/>
      <c r="E64" s="312"/>
      <c r="F64" s="313"/>
      <c r="G64" s="313"/>
      <c r="H64" s="313"/>
      <c r="I64" s="313"/>
      <c r="J64" s="313"/>
      <c r="K64" s="313"/>
      <c r="L64" s="314"/>
      <c r="M64" s="264"/>
      <c r="N64" s="265"/>
      <c r="O64" s="226"/>
      <c r="P64" s="223"/>
      <c r="Q64" s="224"/>
      <c r="R64" s="224"/>
      <c r="S64" s="224"/>
      <c r="T64" s="226"/>
      <c r="U64" s="294" t="str">
        <f>IF(AND(M63&gt;0,P63&gt;0),ROUNDDOWN(P63/4000,0),"")</f>
        <v/>
      </c>
      <c r="V64" s="295"/>
      <c r="W64" s="295"/>
      <c r="X64" s="275"/>
      <c r="Y64" s="226"/>
    </row>
    <row r="65" spans="1:34" ht="19.5" customHeight="1" x14ac:dyDescent="0.15">
      <c r="A65" s="133" t="str">
        <f t="shared" si="0"/>
        <v>1aa</v>
      </c>
      <c r="B65" s="23"/>
      <c r="C65" s="282"/>
      <c r="D65" s="370"/>
      <c r="E65" s="325" t="s">
        <v>131</v>
      </c>
      <c r="F65" s="326"/>
      <c r="G65" s="326"/>
      <c r="H65" s="326"/>
      <c r="I65" s="326"/>
      <c r="J65" s="326"/>
      <c r="K65" s="326"/>
      <c r="L65" s="327"/>
      <c r="M65" s="227"/>
      <c r="N65" s="228"/>
      <c r="O65" s="93" t="s">
        <v>2</v>
      </c>
      <c r="P65" s="94"/>
      <c r="Q65" s="95"/>
      <c r="R65" s="95"/>
      <c r="S65" s="96"/>
      <c r="T65" s="96"/>
      <c r="U65" s="97"/>
      <c r="V65" s="97"/>
      <c r="W65" s="97"/>
      <c r="X65" s="96"/>
      <c r="Y65" s="98"/>
    </row>
    <row r="66" spans="1:34" ht="9.9499999999999993" customHeight="1" x14ac:dyDescent="0.15">
      <c r="A66" s="133">
        <f t="shared" si="0"/>
        <v>2</v>
      </c>
      <c r="B66" s="23"/>
      <c r="C66" s="213">
        <f>C63+1</f>
        <v>2</v>
      </c>
      <c r="D66" s="214"/>
      <c r="E66" s="309" t="s">
        <v>49</v>
      </c>
      <c r="F66" s="310"/>
      <c r="G66" s="310"/>
      <c r="H66" s="310"/>
      <c r="I66" s="310"/>
      <c r="J66" s="310"/>
      <c r="K66" s="310"/>
      <c r="L66" s="311"/>
      <c r="M66" s="262"/>
      <c r="N66" s="263"/>
      <c r="O66" s="225" t="s">
        <v>2</v>
      </c>
      <c r="P66" s="221"/>
      <c r="Q66" s="222"/>
      <c r="R66" s="222"/>
      <c r="S66" s="222"/>
      <c r="T66" s="225" t="s">
        <v>236</v>
      </c>
      <c r="U66" s="291" t="s">
        <v>48</v>
      </c>
      <c r="V66" s="292"/>
      <c r="W66" s="292"/>
      <c r="X66" s="292"/>
      <c r="Y66" s="366"/>
    </row>
    <row r="67" spans="1:34" ht="15" customHeight="1" x14ac:dyDescent="0.15">
      <c r="A67" s="133" t="str">
        <f t="shared" si="0"/>
        <v>2a</v>
      </c>
      <c r="B67" s="23"/>
      <c r="C67" s="282"/>
      <c r="D67" s="283"/>
      <c r="E67" s="312"/>
      <c r="F67" s="313"/>
      <c r="G67" s="313"/>
      <c r="H67" s="313"/>
      <c r="I67" s="313"/>
      <c r="J67" s="313"/>
      <c r="K67" s="313"/>
      <c r="L67" s="314"/>
      <c r="M67" s="264"/>
      <c r="N67" s="265"/>
      <c r="O67" s="226"/>
      <c r="P67" s="223"/>
      <c r="Q67" s="224"/>
      <c r="R67" s="224"/>
      <c r="S67" s="224"/>
      <c r="T67" s="226"/>
      <c r="U67" s="294" t="str">
        <f>IF(AND(M66&gt;0,P66&gt;0),ROUNDDOWN(P66/4000,0),"")</f>
        <v/>
      </c>
      <c r="V67" s="295"/>
      <c r="W67" s="295"/>
      <c r="X67" s="275" t="s">
        <v>24</v>
      </c>
      <c r="Y67" s="226"/>
    </row>
    <row r="68" spans="1:34" ht="19.5" customHeight="1" x14ac:dyDescent="0.15">
      <c r="A68" s="133" t="str">
        <f t="shared" si="0"/>
        <v>2aa</v>
      </c>
      <c r="B68" s="23"/>
      <c r="C68" s="215"/>
      <c r="D68" s="216"/>
      <c r="E68" s="325" t="s">
        <v>131</v>
      </c>
      <c r="F68" s="326"/>
      <c r="G68" s="326"/>
      <c r="H68" s="326"/>
      <c r="I68" s="326"/>
      <c r="J68" s="326"/>
      <c r="K68" s="326"/>
      <c r="L68" s="327"/>
      <c r="M68" s="227"/>
      <c r="N68" s="228"/>
      <c r="O68" s="93" t="s">
        <v>2</v>
      </c>
      <c r="P68" s="94"/>
      <c r="Q68" s="95"/>
      <c r="R68" s="95"/>
      <c r="S68" s="96"/>
      <c r="T68" s="96"/>
      <c r="U68" s="97"/>
      <c r="V68" s="97"/>
      <c r="W68" s="97"/>
      <c r="X68" s="96"/>
      <c r="Y68" s="98"/>
    </row>
    <row r="69" spans="1:34" s="2" customFormat="1" ht="5.0999999999999996" customHeight="1" x14ac:dyDescent="0.15">
      <c r="C69" s="22"/>
      <c r="D69" s="22"/>
      <c r="E69" s="22"/>
      <c r="F69" s="22"/>
      <c r="G69" s="22"/>
      <c r="H69" s="22"/>
      <c r="I69" s="25"/>
      <c r="J69" s="25"/>
      <c r="K69" s="25"/>
      <c r="L69" s="26"/>
      <c r="M69" s="27"/>
      <c r="N69" s="27"/>
      <c r="O69" s="27"/>
      <c r="P69" s="28"/>
      <c r="Q69" s="28"/>
      <c r="R69" s="28"/>
    </row>
    <row r="70" spans="1:34" s="2" customFormat="1" ht="30" customHeight="1" x14ac:dyDescent="0.15">
      <c r="B70" s="24" t="s">
        <v>4</v>
      </c>
      <c r="C70" s="340" t="s">
        <v>51</v>
      </c>
      <c r="D70" s="340"/>
      <c r="E70" s="340"/>
      <c r="F70" s="340"/>
      <c r="G70" s="340"/>
      <c r="H70" s="340"/>
      <c r="I70" s="340"/>
      <c r="J70" s="340"/>
      <c r="K70" s="340"/>
      <c r="L70" s="340"/>
      <c r="M70" s="340"/>
      <c r="N70" s="340"/>
      <c r="O70" s="340"/>
      <c r="P70" s="340"/>
      <c r="Q70" s="340"/>
      <c r="R70" s="340"/>
      <c r="S70" s="340"/>
      <c r="T70" s="340"/>
      <c r="U70" s="340"/>
      <c r="V70" s="340"/>
      <c r="W70" s="340"/>
      <c r="X70" s="340"/>
      <c r="Y70" s="340"/>
    </row>
    <row r="71" spans="1:34" ht="6" customHeight="1" thickBot="1" x14ac:dyDescent="0.2">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
      <c r="B72" s="76"/>
      <c r="C72" s="341" t="s">
        <v>240</v>
      </c>
      <c r="D72" s="342"/>
      <c r="E72" s="342"/>
      <c r="F72" s="342"/>
      <c r="G72" s="342"/>
      <c r="H72" s="342"/>
      <c r="I72" s="342"/>
      <c r="J72" s="342"/>
      <c r="K72" s="342"/>
      <c r="L72" s="342"/>
      <c r="M72" s="342"/>
      <c r="N72" s="342"/>
      <c r="O72" s="342"/>
      <c r="P72" s="342"/>
      <c r="Q72" s="342"/>
      <c r="R72" s="342"/>
      <c r="S72" s="342"/>
      <c r="T72" s="342"/>
      <c r="U72" s="342"/>
      <c r="V72" s="342"/>
      <c r="W72" s="342"/>
      <c r="X72" s="342"/>
      <c r="Y72" s="343"/>
      <c r="AE72" s="1"/>
      <c r="AF72" s="1"/>
      <c r="AG72" s="1"/>
      <c r="AH72" s="1"/>
    </row>
    <row r="73" spans="1:34" ht="9.75" customHeight="1" thickTop="1" x14ac:dyDescent="0.15">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6" customHeight="1" x14ac:dyDescent="0.15">
      <c r="B74" s="76"/>
      <c r="C74" s="324" t="s">
        <v>182</v>
      </c>
      <c r="D74" s="324"/>
      <c r="E74" s="324"/>
      <c r="F74" s="324"/>
      <c r="G74" s="324"/>
      <c r="H74" s="324"/>
      <c r="I74" s="324"/>
      <c r="J74" s="324"/>
      <c r="K74" s="324"/>
      <c r="L74" s="324"/>
      <c r="M74" s="324"/>
      <c r="N74" s="324"/>
      <c r="O74" s="324"/>
      <c r="P74" s="324"/>
      <c r="Q74" s="324"/>
      <c r="R74" s="324"/>
      <c r="S74" s="324"/>
      <c r="T74" s="324"/>
      <c r="U74" s="324"/>
      <c r="V74" s="324"/>
      <c r="W74" s="324"/>
      <c r="X74" s="324"/>
      <c r="Y74" s="324"/>
      <c r="AE74" s="1"/>
      <c r="AF74" s="1"/>
      <c r="AG74" s="1"/>
      <c r="AH74" s="1"/>
    </row>
    <row r="75" spans="1:34" ht="34.5" customHeight="1" x14ac:dyDescent="0.15">
      <c r="B75" s="76"/>
      <c r="C75" s="344" t="s">
        <v>5</v>
      </c>
      <c r="D75" s="345"/>
      <c r="E75" s="195" t="s">
        <v>44</v>
      </c>
      <c r="F75" s="196"/>
      <c r="G75" s="196"/>
      <c r="H75" s="196"/>
      <c r="I75" s="307" t="s">
        <v>177</v>
      </c>
      <c r="J75" s="208"/>
      <c r="K75" s="208"/>
      <c r="L75" s="209"/>
      <c r="M75" s="307" t="s">
        <v>0</v>
      </c>
      <c r="N75" s="208"/>
      <c r="O75" s="209"/>
      <c r="P75" s="195" t="s">
        <v>6</v>
      </c>
      <c r="Q75" s="196"/>
      <c r="R75" s="196"/>
      <c r="S75" s="196"/>
      <c r="T75" s="197"/>
      <c r="U75" s="207" t="s">
        <v>138</v>
      </c>
      <c r="V75" s="243"/>
      <c r="W75" s="243"/>
      <c r="X75" s="243"/>
      <c r="Y75" s="244"/>
    </row>
    <row r="76" spans="1:34" ht="9.9499999999999993" customHeight="1" x14ac:dyDescent="0.15">
      <c r="A76" s="133">
        <f t="shared" ref="A76:A120" si="1">IF(C76&gt;0,C76,A75&amp;"a")</f>
        <v>3</v>
      </c>
      <c r="B76" s="76"/>
      <c r="C76" s="213">
        <f>C66+1</f>
        <v>3</v>
      </c>
      <c r="D76" s="214"/>
      <c r="E76" s="254" t="s">
        <v>132</v>
      </c>
      <c r="F76" s="254"/>
      <c r="G76" s="254"/>
      <c r="H76" s="254"/>
      <c r="I76" s="256"/>
      <c r="J76" s="257"/>
      <c r="K76" s="257"/>
      <c r="L76" s="258"/>
      <c r="M76" s="262"/>
      <c r="N76" s="263"/>
      <c r="O76" s="225" t="s">
        <v>2</v>
      </c>
      <c r="P76" s="221"/>
      <c r="Q76" s="222"/>
      <c r="R76" s="222"/>
      <c r="S76" s="222"/>
      <c r="T76" s="225" t="s">
        <v>236</v>
      </c>
      <c r="U76" s="248"/>
      <c r="V76" s="249"/>
      <c r="W76" s="249"/>
      <c r="X76" s="249"/>
      <c r="Y76" s="250"/>
    </row>
    <row r="77" spans="1:34" ht="15" customHeight="1" x14ac:dyDescent="0.15">
      <c r="A77" s="133" t="str">
        <f t="shared" si="1"/>
        <v>3a</v>
      </c>
      <c r="B77" s="76"/>
      <c r="C77" s="282"/>
      <c r="D77" s="283"/>
      <c r="E77" s="255"/>
      <c r="F77" s="255"/>
      <c r="G77" s="255"/>
      <c r="H77" s="255"/>
      <c r="I77" s="259"/>
      <c r="J77" s="260"/>
      <c r="K77" s="260"/>
      <c r="L77" s="261"/>
      <c r="M77" s="264"/>
      <c r="N77" s="265"/>
      <c r="O77" s="226"/>
      <c r="P77" s="223"/>
      <c r="Q77" s="224"/>
      <c r="R77" s="224"/>
      <c r="S77" s="224"/>
      <c r="T77" s="226"/>
      <c r="U77" s="251"/>
      <c r="V77" s="252"/>
      <c r="W77" s="252"/>
      <c r="X77" s="252"/>
      <c r="Y77" s="253"/>
      <c r="AE77" s="1"/>
      <c r="AF77" s="1"/>
      <c r="AG77" s="1"/>
      <c r="AH77" s="1"/>
    </row>
    <row r="78" spans="1:34" ht="15.6" customHeight="1" x14ac:dyDescent="0.15">
      <c r="A78" s="133" t="str">
        <f t="shared" si="1"/>
        <v>3aa</v>
      </c>
      <c r="B78" s="76"/>
      <c r="C78" s="99"/>
      <c r="D78" s="100"/>
      <c r="E78" s="320" t="s">
        <v>131</v>
      </c>
      <c r="F78" s="320"/>
      <c r="G78" s="320"/>
      <c r="H78" s="320"/>
      <c r="I78" s="320"/>
      <c r="J78" s="320"/>
      <c r="K78" s="320"/>
      <c r="L78" s="321"/>
      <c r="M78" s="227"/>
      <c r="N78" s="228"/>
      <c r="O78" s="92" t="s">
        <v>2</v>
      </c>
      <c r="P78" s="89"/>
      <c r="Q78" s="90"/>
      <c r="R78" s="90"/>
      <c r="S78" s="90"/>
      <c r="T78" s="101"/>
      <c r="U78" s="101"/>
      <c r="V78" s="101"/>
      <c r="W78" s="124"/>
      <c r="X78" s="124"/>
      <c r="Y78" s="102"/>
      <c r="AE78" s="1"/>
      <c r="AF78" s="1"/>
      <c r="AG78" s="1"/>
      <c r="AH78" s="1"/>
    </row>
    <row r="79" spans="1:34" ht="15.6" customHeight="1" x14ac:dyDescent="0.15">
      <c r="A79" s="133" t="str">
        <f t="shared" si="1"/>
        <v>3aaa</v>
      </c>
      <c r="B79" s="76"/>
      <c r="C79" s="99"/>
      <c r="D79" s="100"/>
      <c r="E79" s="245" t="s">
        <v>133</v>
      </c>
      <c r="F79" s="246"/>
      <c r="G79" s="246"/>
      <c r="H79" s="246"/>
      <c r="I79" s="246"/>
      <c r="J79" s="246"/>
      <c r="K79" s="246"/>
      <c r="L79" s="247"/>
      <c r="M79" s="227"/>
      <c r="N79" s="228"/>
      <c r="O79" s="93" t="s">
        <v>2</v>
      </c>
      <c r="P79" s="103"/>
      <c r="Q79" s="77"/>
      <c r="R79" s="77"/>
      <c r="S79" s="77"/>
      <c r="T79" s="104"/>
      <c r="U79" s="104"/>
      <c r="V79" s="104"/>
      <c r="W79" s="105"/>
      <c r="X79" s="105"/>
      <c r="Y79" s="106"/>
      <c r="AE79" s="1"/>
      <c r="AF79" s="1"/>
      <c r="AG79" s="1"/>
      <c r="AH79" s="1"/>
    </row>
    <row r="80" spans="1:34" ht="15.6" customHeight="1" x14ac:dyDescent="0.15">
      <c r="A80" s="133" t="str">
        <f t="shared" si="1"/>
        <v>3aaaa</v>
      </c>
      <c r="B80" s="76"/>
      <c r="C80" s="99"/>
      <c r="D80" s="100"/>
      <c r="E80" s="241" t="s">
        <v>134</v>
      </c>
      <c r="F80" s="241"/>
      <c r="G80" s="241"/>
      <c r="H80" s="241"/>
      <c r="I80" s="241"/>
      <c r="J80" s="241"/>
      <c r="K80" s="241"/>
      <c r="L80" s="242"/>
      <c r="M80" s="227"/>
      <c r="N80" s="228"/>
      <c r="O80" s="88" t="s">
        <v>2</v>
      </c>
      <c r="P80" s="103"/>
      <c r="Q80" s="77"/>
      <c r="R80" s="77"/>
      <c r="S80" s="77"/>
      <c r="T80" s="104"/>
      <c r="U80" s="104"/>
      <c r="V80" s="104"/>
      <c r="W80" s="105"/>
      <c r="X80" s="105"/>
      <c r="Y80" s="106"/>
      <c r="AE80" s="1"/>
      <c r="AF80" s="1"/>
      <c r="AG80" s="1"/>
      <c r="AH80" s="1"/>
    </row>
    <row r="81" spans="1:34" ht="15.6" customHeight="1" x14ac:dyDescent="0.15">
      <c r="A81" s="133" t="str">
        <f t="shared" si="1"/>
        <v>3aaaaa</v>
      </c>
      <c r="B81" s="76"/>
      <c r="C81" s="99"/>
      <c r="D81" s="100"/>
      <c r="E81" s="241" t="s">
        <v>172</v>
      </c>
      <c r="F81" s="241"/>
      <c r="G81" s="241"/>
      <c r="H81" s="241"/>
      <c r="I81" s="241"/>
      <c r="J81" s="241"/>
      <c r="K81" s="241"/>
      <c r="L81" s="242"/>
      <c r="M81" s="227"/>
      <c r="N81" s="228"/>
      <c r="O81" s="123" t="s">
        <v>2</v>
      </c>
      <c r="P81" s="103"/>
      <c r="Q81" s="77"/>
      <c r="R81" s="77"/>
      <c r="S81" s="77"/>
      <c r="T81" s="104"/>
      <c r="U81" s="107"/>
      <c r="V81" s="107"/>
      <c r="W81" s="122"/>
      <c r="X81" s="122"/>
      <c r="Y81" s="108"/>
      <c r="AE81" s="1"/>
      <c r="AF81" s="1"/>
      <c r="AG81" s="1"/>
      <c r="AH81" s="1"/>
    </row>
    <row r="82" spans="1:34" ht="9.9499999999999993" customHeight="1" x14ac:dyDescent="0.15">
      <c r="A82" s="133">
        <f t="shared" si="1"/>
        <v>4</v>
      </c>
      <c r="B82" s="76"/>
      <c r="C82" s="213">
        <f>C76+1</f>
        <v>4</v>
      </c>
      <c r="D82" s="214"/>
      <c r="E82" s="302" t="s">
        <v>95</v>
      </c>
      <c r="F82" s="302"/>
      <c r="G82" s="302"/>
      <c r="H82" s="302"/>
      <c r="I82" s="256"/>
      <c r="J82" s="257"/>
      <c r="K82" s="257"/>
      <c r="L82" s="258"/>
      <c r="M82" s="262"/>
      <c r="N82" s="263"/>
      <c r="O82" s="225" t="s">
        <v>2</v>
      </c>
      <c r="P82" s="221"/>
      <c r="Q82" s="222"/>
      <c r="R82" s="222"/>
      <c r="S82" s="222"/>
      <c r="T82" s="225" t="s">
        <v>236</v>
      </c>
      <c r="U82" s="235"/>
      <c r="V82" s="236"/>
      <c r="W82" s="236"/>
      <c r="X82" s="236"/>
      <c r="Y82" s="237"/>
    </row>
    <row r="83" spans="1:34" ht="15" customHeight="1" x14ac:dyDescent="0.15">
      <c r="A83" s="133" t="str">
        <f t="shared" si="1"/>
        <v>4a</v>
      </c>
      <c r="B83" s="76"/>
      <c r="C83" s="282"/>
      <c r="D83" s="283"/>
      <c r="E83" s="303"/>
      <c r="F83" s="303"/>
      <c r="G83" s="303"/>
      <c r="H83" s="303"/>
      <c r="I83" s="259"/>
      <c r="J83" s="260"/>
      <c r="K83" s="260"/>
      <c r="L83" s="261"/>
      <c r="M83" s="264"/>
      <c r="N83" s="265"/>
      <c r="O83" s="226"/>
      <c r="P83" s="223"/>
      <c r="Q83" s="224"/>
      <c r="R83" s="224"/>
      <c r="S83" s="224"/>
      <c r="T83" s="226"/>
      <c r="U83" s="238"/>
      <c r="V83" s="239"/>
      <c r="W83" s="239"/>
      <c r="X83" s="239"/>
      <c r="Y83" s="240"/>
      <c r="AE83" s="1"/>
      <c r="AF83" s="1"/>
      <c r="AG83" s="1"/>
      <c r="AH83" s="1"/>
    </row>
    <row r="84" spans="1:34" ht="15.6" customHeight="1" x14ac:dyDescent="0.15">
      <c r="A84" s="133" t="str">
        <f t="shared" si="1"/>
        <v>4aa</v>
      </c>
      <c r="B84" s="76"/>
      <c r="C84" s="99"/>
      <c r="D84" s="100"/>
      <c r="E84" s="320" t="s">
        <v>131</v>
      </c>
      <c r="F84" s="320"/>
      <c r="G84" s="320"/>
      <c r="H84" s="320"/>
      <c r="I84" s="320"/>
      <c r="J84" s="320"/>
      <c r="K84" s="320"/>
      <c r="L84" s="321"/>
      <c r="M84" s="227"/>
      <c r="N84" s="228"/>
      <c r="O84" s="92" t="s">
        <v>2</v>
      </c>
      <c r="P84" s="89"/>
      <c r="Q84" s="90"/>
      <c r="R84" s="90"/>
      <c r="S84" s="90"/>
      <c r="T84" s="101"/>
      <c r="U84" s="101"/>
      <c r="V84" s="101"/>
      <c r="W84" s="124"/>
      <c r="X84" s="124"/>
      <c r="Y84" s="102"/>
      <c r="AE84" s="1"/>
      <c r="AF84" s="1"/>
      <c r="AG84" s="1"/>
      <c r="AH84" s="1"/>
    </row>
    <row r="85" spans="1:34" ht="15.6" customHeight="1" x14ac:dyDescent="0.15">
      <c r="A85" s="133" t="str">
        <f t="shared" si="1"/>
        <v>4aaa</v>
      </c>
      <c r="B85" s="76"/>
      <c r="C85" s="99"/>
      <c r="D85" s="100"/>
      <c r="E85" s="245" t="s">
        <v>133</v>
      </c>
      <c r="F85" s="246"/>
      <c r="G85" s="246"/>
      <c r="H85" s="246"/>
      <c r="I85" s="246"/>
      <c r="J85" s="246"/>
      <c r="K85" s="246"/>
      <c r="L85" s="247"/>
      <c r="M85" s="227"/>
      <c r="N85" s="228"/>
      <c r="O85" s="93" t="s">
        <v>2</v>
      </c>
      <c r="P85" s="103"/>
      <c r="Q85" s="77"/>
      <c r="R85" s="77"/>
      <c r="S85" s="77"/>
      <c r="T85" s="104"/>
      <c r="U85" s="104"/>
      <c r="V85" s="104"/>
      <c r="W85" s="105"/>
      <c r="X85" s="105"/>
      <c r="Y85" s="106"/>
      <c r="AE85" s="1"/>
      <c r="AF85" s="1"/>
      <c r="AG85" s="1"/>
      <c r="AH85" s="1"/>
    </row>
    <row r="86" spans="1:34" ht="15.6" customHeight="1" x14ac:dyDescent="0.15">
      <c r="A86" s="133" t="str">
        <f t="shared" si="1"/>
        <v>4aaaa</v>
      </c>
      <c r="B86" s="76"/>
      <c r="C86" s="99"/>
      <c r="D86" s="100"/>
      <c r="E86" s="241" t="s">
        <v>134</v>
      </c>
      <c r="F86" s="241"/>
      <c r="G86" s="241"/>
      <c r="H86" s="241"/>
      <c r="I86" s="241"/>
      <c r="J86" s="241"/>
      <c r="K86" s="241"/>
      <c r="L86" s="242"/>
      <c r="M86" s="227"/>
      <c r="N86" s="228"/>
      <c r="O86" s="88" t="s">
        <v>2</v>
      </c>
      <c r="P86" s="103"/>
      <c r="Q86" s="77"/>
      <c r="R86" s="77"/>
      <c r="S86" s="77"/>
      <c r="T86" s="104"/>
      <c r="U86" s="104"/>
      <c r="V86" s="104"/>
      <c r="W86" s="105"/>
      <c r="X86" s="105"/>
      <c r="Y86" s="106"/>
      <c r="AE86" s="1"/>
      <c r="AF86" s="1"/>
      <c r="AG86" s="1"/>
      <c r="AH86" s="1"/>
    </row>
    <row r="87" spans="1:34" ht="15.6" customHeight="1" x14ac:dyDescent="0.15">
      <c r="A87" s="133" t="str">
        <f t="shared" si="1"/>
        <v>4aaaaa</v>
      </c>
      <c r="B87" s="76"/>
      <c r="C87" s="99"/>
      <c r="D87" s="100"/>
      <c r="E87" s="241" t="s">
        <v>191</v>
      </c>
      <c r="F87" s="241"/>
      <c r="G87" s="241"/>
      <c r="H87" s="241"/>
      <c r="I87" s="241"/>
      <c r="J87" s="241"/>
      <c r="K87" s="241"/>
      <c r="L87" s="242"/>
      <c r="M87" s="227"/>
      <c r="N87" s="228"/>
      <c r="O87" s="123" t="s">
        <v>2</v>
      </c>
      <c r="P87" s="103"/>
      <c r="Q87" s="77"/>
      <c r="R87" s="77"/>
      <c r="S87" s="77"/>
      <c r="T87" s="104"/>
      <c r="U87" s="107"/>
      <c r="V87" s="107"/>
      <c r="W87" s="122"/>
      <c r="X87" s="122"/>
      <c r="Y87" s="108"/>
      <c r="AE87" s="1"/>
      <c r="AF87" s="1"/>
      <c r="AG87" s="1"/>
      <c r="AH87" s="1"/>
    </row>
    <row r="88" spans="1:34" ht="9.6" customHeight="1" x14ac:dyDescent="0.15">
      <c r="A88" s="133">
        <f t="shared" si="1"/>
        <v>5</v>
      </c>
      <c r="B88" s="76"/>
      <c r="C88" s="213">
        <f>C82+1</f>
        <v>5</v>
      </c>
      <c r="D88" s="214"/>
      <c r="E88" s="302" t="s">
        <v>96</v>
      </c>
      <c r="F88" s="302"/>
      <c r="G88" s="302"/>
      <c r="H88" s="302"/>
      <c r="I88" s="256"/>
      <c r="J88" s="257"/>
      <c r="K88" s="257"/>
      <c r="L88" s="258"/>
      <c r="M88" s="262"/>
      <c r="N88" s="263"/>
      <c r="O88" s="225" t="s">
        <v>2</v>
      </c>
      <c r="P88" s="221"/>
      <c r="Q88" s="222"/>
      <c r="R88" s="222"/>
      <c r="S88" s="222"/>
      <c r="T88" s="225" t="s">
        <v>236</v>
      </c>
      <c r="U88" s="248"/>
      <c r="V88" s="249"/>
      <c r="W88" s="249"/>
      <c r="X88" s="249"/>
      <c r="Y88" s="250"/>
    </row>
    <row r="89" spans="1:34" ht="15" customHeight="1" x14ac:dyDescent="0.15">
      <c r="A89" s="133" t="str">
        <f t="shared" si="1"/>
        <v>5a</v>
      </c>
      <c r="B89" s="76"/>
      <c r="C89" s="282"/>
      <c r="D89" s="283"/>
      <c r="E89" s="303"/>
      <c r="F89" s="303"/>
      <c r="G89" s="303"/>
      <c r="H89" s="303"/>
      <c r="I89" s="259"/>
      <c r="J89" s="260"/>
      <c r="K89" s="260"/>
      <c r="L89" s="261"/>
      <c r="M89" s="264"/>
      <c r="N89" s="265"/>
      <c r="O89" s="226"/>
      <c r="P89" s="223"/>
      <c r="Q89" s="224"/>
      <c r="R89" s="224"/>
      <c r="S89" s="224"/>
      <c r="T89" s="226"/>
      <c r="U89" s="251"/>
      <c r="V89" s="252"/>
      <c r="W89" s="252"/>
      <c r="X89" s="252"/>
      <c r="Y89" s="253"/>
      <c r="AE89" s="1"/>
      <c r="AF89" s="1"/>
      <c r="AG89" s="1"/>
      <c r="AH89" s="1"/>
    </row>
    <row r="90" spans="1:34" ht="15.6" customHeight="1" x14ac:dyDescent="0.15">
      <c r="A90" s="133" t="str">
        <f t="shared" si="1"/>
        <v>5aa</v>
      </c>
      <c r="B90" s="76"/>
      <c r="C90" s="99"/>
      <c r="D90" s="100"/>
      <c r="E90" s="320" t="s">
        <v>131</v>
      </c>
      <c r="F90" s="320"/>
      <c r="G90" s="320"/>
      <c r="H90" s="320"/>
      <c r="I90" s="320"/>
      <c r="J90" s="320"/>
      <c r="K90" s="320"/>
      <c r="L90" s="321"/>
      <c r="M90" s="227"/>
      <c r="N90" s="228"/>
      <c r="O90" s="92" t="s">
        <v>2</v>
      </c>
      <c r="P90" s="89"/>
      <c r="Q90" s="90"/>
      <c r="R90" s="90"/>
      <c r="S90" s="90"/>
      <c r="T90" s="101"/>
      <c r="U90" s="101"/>
      <c r="V90" s="101"/>
      <c r="W90" s="124"/>
      <c r="X90" s="124"/>
      <c r="Y90" s="102"/>
      <c r="AE90" s="1"/>
      <c r="AF90" s="1"/>
      <c r="AG90" s="1"/>
      <c r="AH90" s="1"/>
    </row>
    <row r="91" spans="1:34" ht="15.6" customHeight="1" x14ac:dyDescent="0.15">
      <c r="A91" s="133" t="str">
        <f t="shared" si="1"/>
        <v>5aaa</v>
      </c>
      <c r="B91" s="76"/>
      <c r="C91" s="99"/>
      <c r="D91" s="100"/>
      <c r="E91" s="245" t="s">
        <v>133</v>
      </c>
      <c r="F91" s="246"/>
      <c r="G91" s="246"/>
      <c r="H91" s="246"/>
      <c r="I91" s="246"/>
      <c r="J91" s="246"/>
      <c r="K91" s="246"/>
      <c r="L91" s="247"/>
      <c r="M91" s="227"/>
      <c r="N91" s="228"/>
      <c r="O91" s="93" t="s">
        <v>2</v>
      </c>
      <c r="P91" s="103"/>
      <c r="Q91" s="77"/>
      <c r="R91" s="77"/>
      <c r="S91" s="77"/>
      <c r="T91" s="104"/>
      <c r="U91" s="104"/>
      <c r="V91" s="104"/>
      <c r="W91" s="105"/>
      <c r="X91" s="105"/>
      <c r="Y91" s="106"/>
      <c r="AE91" s="1"/>
      <c r="AF91" s="1"/>
      <c r="AG91" s="1"/>
      <c r="AH91" s="1"/>
    </row>
    <row r="92" spans="1:34" ht="15.6" customHeight="1" x14ac:dyDescent="0.15">
      <c r="A92" s="133" t="str">
        <f t="shared" si="1"/>
        <v>5aaaa</v>
      </c>
      <c r="B92" s="76"/>
      <c r="C92" s="99"/>
      <c r="D92" s="100"/>
      <c r="E92" s="241" t="s">
        <v>134</v>
      </c>
      <c r="F92" s="241"/>
      <c r="G92" s="241"/>
      <c r="H92" s="241"/>
      <c r="I92" s="241"/>
      <c r="J92" s="241"/>
      <c r="K92" s="241"/>
      <c r="L92" s="242"/>
      <c r="M92" s="227"/>
      <c r="N92" s="228"/>
      <c r="O92" s="88" t="s">
        <v>2</v>
      </c>
      <c r="P92" s="103"/>
      <c r="Q92" s="77"/>
      <c r="R92" s="77"/>
      <c r="S92" s="77"/>
      <c r="T92" s="104"/>
      <c r="U92" s="104"/>
      <c r="V92" s="104"/>
      <c r="W92" s="105"/>
      <c r="X92" s="105"/>
      <c r="Y92" s="106"/>
      <c r="AE92" s="1"/>
      <c r="AF92" s="1"/>
      <c r="AG92" s="1"/>
      <c r="AH92" s="1"/>
    </row>
    <row r="93" spans="1:34" ht="15.6" customHeight="1" x14ac:dyDescent="0.15">
      <c r="A93" s="133" t="str">
        <f t="shared" si="1"/>
        <v>5aaaaa</v>
      </c>
      <c r="B93" s="76"/>
      <c r="C93" s="99"/>
      <c r="D93" s="100"/>
      <c r="E93" s="241" t="s">
        <v>191</v>
      </c>
      <c r="F93" s="241"/>
      <c r="G93" s="241"/>
      <c r="H93" s="241"/>
      <c r="I93" s="241"/>
      <c r="J93" s="241"/>
      <c r="K93" s="241"/>
      <c r="L93" s="242"/>
      <c r="M93" s="227"/>
      <c r="N93" s="228"/>
      <c r="O93" s="123" t="s">
        <v>2</v>
      </c>
      <c r="P93" s="103"/>
      <c r="Q93" s="77"/>
      <c r="R93" s="77"/>
      <c r="S93" s="77"/>
      <c r="T93" s="104"/>
      <c r="U93" s="107"/>
      <c r="V93" s="107"/>
      <c r="W93" s="122"/>
      <c r="X93" s="122"/>
      <c r="Y93" s="108"/>
      <c r="AE93" s="1"/>
      <c r="AF93" s="1"/>
      <c r="AG93" s="1"/>
      <c r="AH93" s="1"/>
    </row>
    <row r="94" spans="1:34" ht="9.9499999999999993" customHeight="1" x14ac:dyDescent="0.15">
      <c r="A94" s="133">
        <f t="shared" si="1"/>
        <v>6</v>
      </c>
      <c r="B94" s="76"/>
      <c r="C94" s="213">
        <f>C88+1</f>
        <v>6</v>
      </c>
      <c r="D94" s="214"/>
      <c r="E94" s="302" t="s">
        <v>97</v>
      </c>
      <c r="F94" s="302"/>
      <c r="G94" s="302"/>
      <c r="H94" s="302"/>
      <c r="I94" s="256"/>
      <c r="J94" s="257"/>
      <c r="K94" s="257"/>
      <c r="L94" s="258"/>
      <c r="M94" s="262"/>
      <c r="N94" s="263"/>
      <c r="O94" s="225" t="s">
        <v>2</v>
      </c>
      <c r="P94" s="221"/>
      <c r="Q94" s="222"/>
      <c r="R94" s="222"/>
      <c r="S94" s="222"/>
      <c r="T94" s="225" t="s">
        <v>236</v>
      </c>
      <c r="U94" s="248"/>
      <c r="V94" s="249"/>
      <c r="W94" s="249"/>
      <c r="X94" s="249"/>
      <c r="Y94" s="250"/>
    </row>
    <row r="95" spans="1:34" ht="15" customHeight="1" x14ac:dyDescent="0.15">
      <c r="A95" s="133" t="str">
        <f t="shared" si="1"/>
        <v>6a</v>
      </c>
      <c r="B95" s="76"/>
      <c r="C95" s="282"/>
      <c r="D95" s="283"/>
      <c r="E95" s="303"/>
      <c r="F95" s="303"/>
      <c r="G95" s="303"/>
      <c r="H95" s="303"/>
      <c r="I95" s="259"/>
      <c r="J95" s="260"/>
      <c r="K95" s="260"/>
      <c r="L95" s="261"/>
      <c r="M95" s="264"/>
      <c r="N95" s="265"/>
      <c r="O95" s="226"/>
      <c r="P95" s="223"/>
      <c r="Q95" s="224"/>
      <c r="R95" s="224"/>
      <c r="S95" s="224"/>
      <c r="T95" s="226"/>
      <c r="U95" s="251"/>
      <c r="V95" s="252"/>
      <c r="W95" s="252"/>
      <c r="X95" s="252"/>
      <c r="Y95" s="253"/>
      <c r="AE95" s="1"/>
      <c r="AF95" s="1"/>
      <c r="AG95" s="1"/>
      <c r="AH95" s="1"/>
    </row>
    <row r="96" spans="1:34" ht="15.6" customHeight="1" x14ac:dyDescent="0.15">
      <c r="A96" s="133" t="str">
        <f t="shared" si="1"/>
        <v>6aa</v>
      </c>
      <c r="B96" s="76"/>
      <c r="C96" s="99"/>
      <c r="D96" s="100"/>
      <c r="E96" s="320" t="s">
        <v>131</v>
      </c>
      <c r="F96" s="320"/>
      <c r="G96" s="320"/>
      <c r="H96" s="320"/>
      <c r="I96" s="320"/>
      <c r="J96" s="320"/>
      <c r="K96" s="320"/>
      <c r="L96" s="321"/>
      <c r="M96" s="227"/>
      <c r="N96" s="228"/>
      <c r="O96" s="92" t="s">
        <v>2</v>
      </c>
      <c r="P96" s="89"/>
      <c r="Q96" s="90"/>
      <c r="R96" s="90"/>
      <c r="S96" s="90"/>
      <c r="T96" s="101"/>
      <c r="U96" s="101"/>
      <c r="V96" s="101"/>
      <c r="W96" s="124"/>
      <c r="X96" s="124"/>
      <c r="Y96" s="102"/>
      <c r="AE96" s="1"/>
      <c r="AF96" s="1"/>
      <c r="AG96" s="1"/>
      <c r="AH96" s="1"/>
    </row>
    <row r="97" spans="1:34" ht="15.6" customHeight="1" x14ac:dyDescent="0.15">
      <c r="A97" s="133" t="str">
        <f t="shared" si="1"/>
        <v>6aaa</v>
      </c>
      <c r="B97" s="76"/>
      <c r="C97" s="99"/>
      <c r="D97" s="100"/>
      <c r="E97" s="245" t="s">
        <v>133</v>
      </c>
      <c r="F97" s="246"/>
      <c r="G97" s="246"/>
      <c r="H97" s="246"/>
      <c r="I97" s="246"/>
      <c r="J97" s="246"/>
      <c r="K97" s="246"/>
      <c r="L97" s="247"/>
      <c r="M97" s="227"/>
      <c r="N97" s="228"/>
      <c r="O97" s="93" t="s">
        <v>2</v>
      </c>
      <c r="P97" s="103"/>
      <c r="Q97" s="77"/>
      <c r="R97" s="77"/>
      <c r="S97" s="77"/>
      <c r="T97" s="104"/>
      <c r="U97" s="104"/>
      <c r="V97" s="104"/>
      <c r="W97" s="105"/>
      <c r="X97" s="105"/>
      <c r="Y97" s="106"/>
      <c r="AE97" s="1"/>
      <c r="AF97" s="1"/>
      <c r="AG97" s="1"/>
      <c r="AH97" s="1"/>
    </row>
    <row r="98" spans="1:34" ht="15.6" customHeight="1" x14ac:dyDescent="0.15">
      <c r="A98" s="133" t="str">
        <f t="shared" si="1"/>
        <v>6aaaa</v>
      </c>
      <c r="B98" s="76"/>
      <c r="C98" s="99"/>
      <c r="D98" s="100"/>
      <c r="E98" s="241" t="s">
        <v>134</v>
      </c>
      <c r="F98" s="241"/>
      <c r="G98" s="241"/>
      <c r="H98" s="241"/>
      <c r="I98" s="241"/>
      <c r="J98" s="241"/>
      <c r="K98" s="241"/>
      <c r="L98" s="242"/>
      <c r="M98" s="227"/>
      <c r="N98" s="228"/>
      <c r="O98" s="88" t="s">
        <v>2</v>
      </c>
      <c r="P98" s="103"/>
      <c r="Q98" s="77"/>
      <c r="R98" s="77"/>
      <c r="S98" s="77"/>
      <c r="T98" s="104"/>
      <c r="U98" s="104"/>
      <c r="V98" s="104"/>
      <c r="W98" s="105"/>
      <c r="X98" s="105"/>
      <c r="Y98" s="106"/>
      <c r="AE98" s="1"/>
      <c r="AF98" s="1"/>
      <c r="AG98" s="1"/>
      <c r="AH98" s="1"/>
    </row>
    <row r="99" spans="1:34" ht="15.6" customHeight="1" x14ac:dyDescent="0.15">
      <c r="A99" s="133" t="str">
        <f t="shared" si="1"/>
        <v>6aaaaa</v>
      </c>
      <c r="B99" s="76"/>
      <c r="C99" s="99"/>
      <c r="D99" s="100"/>
      <c r="E99" s="241" t="s">
        <v>191</v>
      </c>
      <c r="F99" s="241"/>
      <c r="G99" s="241"/>
      <c r="H99" s="241"/>
      <c r="I99" s="241"/>
      <c r="J99" s="241"/>
      <c r="K99" s="241"/>
      <c r="L99" s="242"/>
      <c r="M99" s="227"/>
      <c r="N99" s="228"/>
      <c r="O99" s="123" t="s">
        <v>2</v>
      </c>
      <c r="P99" s="103"/>
      <c r="Q99" s="77"/>
      <c r="R99" s="77"/>
      <c r="S99" s="77"/>
      <c r="T99" s="104"/>
      <c r="U99" s="107"/>
      <c r="V99" s="107"/>
      <c r="W99" s="122"/>
      <c r="X99" s="122"/>
      <c r="Y99" s="108"/>
      <c r="AE99" s="1"/>
      <c r="AF99" s="1"/>
      <c r="AG99" s="1"/>
      <c r="AH99" s="1"/>
    </row>
    <row r="100" spans="1:34" ht="9.9499999999999993" customHeight="1" x14ac:dyDescent="0.15">
      <c r="A100" s="133">
        <f t="shared" si="1"/>
        <v>7</v>
      </c>
      <c r="B100" s="76"/>
      <c r="C100" s="213">
        <f>C94+1</f>
        <v>7</v>
      </c>
      <c r="D100" s="214"/>
      <c r="E100" s="315" t="s">
        <v>184</v>
      </c>
      <c r="F100" s="315"/>
      <c r="G100" s="315"/>
      <c r="H100" s="315"/>
      <c r="I100" s="256"/>
      <c r="J100" s="257"/>
      <c r="K100" s="257"/>
      <c r="L100" s="258"/>
      <c r="M100" s="262"/>
      <c r="N100" s="263"/>
      <c r="O100" s="225" t="s">
        <v>2</v>
      </c>
      <c r="P100" s="221"/>
      <c r="Q100" s="222"/>
      <c r="R100" s="222"/>
      <c r="S100" s="222"/>
      <c r="T100" s="225" t="s">
        <v>236</v>
      </c>
      <c r="U100" s="248"/>
      <c r="V100" s="249"/>
      <c r="W100" s="249"/>
      <c r="X100" s="249"/>
      <c r="Y100" s="250"/>
    </row>
    <row r="101" spans="1:34" ht="32.450000000000003" customHeight="1" x14ac:dyDescent="0.15">
      <c r="A101" s="133" t="str">
        <f t="shared" si="1"/>
        <v>7a</v>
      </c>
      <c r="B101" s="76"/>
      <c r="C101" s="282"/>
      <c r="D101" s="283"/>
      <c r="E101" s="316"/>
      <c r="F101" s="316"/>
      <c r="G101" s="316"/>
      <c r="H101" s="316"/>
      <c r="I101" s="259"/>
      <c r="J101" s="260"/>
      <c r="K101" s="260"/>
      <c r="L101" s="261"/>
      <c r="M101" s="264"/>
      <c r="N101" s="265"/>
      <c r="O101" s="226"/>
      <c r="P101" s="223"/>
      <c r="Q101" s="224"/>
      <c r="R101" s="224"/>
      <c r="S101" s="224"/>
      <c r="T101" s="226"/>
      <c r="U101" s="251"/>
      <c r="V101" s="252"/>
      <c r="W101" s="252"/>
      <c r="X101" s="252"/>
      <c r="Y101" s="253"/>
      <c r="AE101" s="1"/>
      <c r="AF101" s="1"/>
      <c r="AG101" s="1"/>
      <c r="AH101" s="1"/>
    </row>
    <row r="102" spans="1:34" ht="15" customHeight="1" x14ac:dyDescent="0.15">
      <c r="A102" s="133" t="str">
        <f t="shared" si="1"/>
        <v>7aa</v>
      </c>
      <c r="B102" s="76"/>
      <c r="C102" s="99"/>
      <c r="D102" s="100"/>
      <c r="E102" s="304" t="s">
        <v>183</v>
      </c>
      <c r="F102" s="305"/>
      <c r="G102" s="305"/>
      <c r="H102" s="305"/>
      <c r="I102" s="305"/>
      <c r="J102" s="305"/>
      <c r="K102" s="305"/>
      <c r="L102" s="306"/>
      <c r="M102" s="317"/>
      <c r="N102" s="318"/>
      <c r="O102" s="318"/>
      <c r="P102" s="318"/>
      <c r="Q102" s="318"/>
      <c r="R102" s="318"/>
      <c r="S102" s="318"/>
      <c r="T102" s="318"/>
      <c r="U102" s="318"/>
      <c r="V102" s="318"/>
      <c r="W102" s="318"/>
      <c r="X102" s="318"/>
      <c r="Y102" s="319"/>
      <c r="AE102" s="1"/>
      <c r="AF102" s="1"/>
      <c r="AG102" s="1"/>
      <c r="AH102" s="1"/>
    </row>
    <row r="103" spans="1:34" ht="15" customHeight="1" x14ac:dyDescent="0.15">
      <c r="A103" s="133" t="str">
        <f t="shared" si="1"/>
        <v>7aaa</v>
      </c>
      <c r="B103" s="76"/>
      <c r="C103" s="99"/>
      <c r="D103" s="100"/>
      <c r="E103" s="304" t="s">
        <v>175</v>
      </c>
      <c r="F103" s="305"/>
      <c r="G103" s="305"/>
      <c r="H103" s="305"/>
      <c r="I103" s="305"/>
      <c r="J103" s="305"/>
      <c r="K103" s="305"/>
      <c r="L103" s="306"/>
      <c r="M103" s="227"/>
      <c r="N103" s="228"/>
      <c r="O103" s="92" t="s">
        <v>176</v>
      </c>
      <c r="U103" s="101"/>
      <c r="V103" s="101"/>
      <c r="W103" s="124"/>
      <c r="X103" s="124"/>
      <c r="Y103" s="102"/>
      <c r="AE103" s="1"/>
      <c r="AF103" s="1"/>
      <c r="AG103" s="1"/>
      <c r="AH103" s="1"/>
    </row>
    <row r="104" spans="1:34" ht="15.6" customHeight="1" x14ac:dyDescent="0.15">
      <c r="A104" s="133" t="str">
        <f t="shared" si="1"/>
        <v>7aaaa</v>
      </c>
      <c r="B104" s="76"/>
      <c r="C104" s="99"/>
      <c r="D104" s="100"/>
      <c r="E104" s="320" t="s">
        <v>131</v>
      </c>
      <c r="F104" s="320"/>
      <c r="G104" s="320"/>
      <c r="H104" s="320"/>
      <c r="I104" s="320"/>
      <c r="J104" s="320"/>
      <c r="K104" s="320"/>
      <c r="L104" s="321"/>
      <c r="M104" s="227"/>
      <c r="N104" s="228"/>
      <c r="O104" s="93" t="s">
        <v>2</v>
      </c>
      <c r="P104" s="103"/>
      <c r="Q104" s="77"/>
      <c r="R104" s="77"/>
      <c r="S104" s="77"/>
      <c r="T104" s="104"/>
      <c r="U104" s="104"/>
      <c r="V104" s="104"/>
      <c r="W104" s="105"/>
      <c r="X104" s="105"/>
      <c r="Y104" s="106"/>
      <c r="AE104" s="1"/>
      <c r="AF104" s="1"/>
      <c r="AG104" s="1"/>
      <c r="AH104" s="1"/>
    </row>
    <row r="105" spans="1:34" ht="15.6" customHeight="1" x14ac:dyDescent="0.15">
      <c r="A105" s="133" t="str">
        <f t="shared" si="1"/>
        <v>7aaaaa</v>
      </c>
      <c r="B105" s="76"/>
      <c r="C105" s="99"/>
      <c r="D105" s="100"/>
      <c r="E105" s="245" t="s">
        <v>133</v>
      </c>
      <c r="F105" s="246"/>
      <c r="G105" s="246"/>
      <c r="H105" s="246"/>
      <c r="I105" s="246"/>
      <c r="J105" s="246"/>
      <c r="K105" s="246"/>
      <c r="L105" s="247"/>
      <c r="M105" s="227"/>
      <c r="N105" s="228"/>
      <c r="O105" s="93" t="s">
        <v>2</v>
      </c>
      <c r="P105" s="103"/>
      <c r="Q105" s="77"/>
      <c r="R105" s="77"/>
      <c r="S105" s="77"/>
      <c r="T105" s="104"/>
      <c r="U105" s="104"/>
      <c r="V105" s="104"/>
      <c r="W105" s="105"/>
      <c r="X105" s="105"/>
      <c r="Y105" s="106"/>
      <c r="AE105" s="1"/>
      <c r="AF105" s="1"/>
      <c r="AG105" s="1"/>
      <c r="AH105" s="1"/>
    </row>
    <row r="106" spans="1:34" ht="15.6" customHeight="1" x14ac:dyDescent="0.15">
      <c r="A106" s="133" t="str">
        <f t="shared" si="1"/>
        <v>7aaaaaa</v>
      </c>
      <c r="B106" s="76"/>
      <c r="C106" s="99"/>
      <c r="D106" s="100"/>
      <c r="E106" s="241" t="s">
        <v>134</v>
      </c>
      <c r="F106" s="241"/>
      <c r="G106" s="241"/>
      <c r="H106" s="241"/>
      <c r="I106" s="241"/>
      <c r="J106" s="241"/>
      <c r="K106" s="241"/>
      <c r="L106" s="242"/>
      <c r="M106" s="227"/>
      <c r="N106" s="228"/>
      <c r="O106" s="154" t="s">
        <v>2</v>
      </c>
      <c r="P106" s="103"/>
      <c r="Q106" s="77"/>
      <c r="R106" s="77"/>
      <c r="S106" s="77"/>
      <c r="T106" s="104"/>
      <c r="U106" s="104"/>
      <c r="V106" s="104"/>
      <c r="W106" s="105"/>
      <c r="X106" s="105"/>
      <c r="Y106" s="106"/>
      <c r="AE106" s="1"/>
      <c r="AF106" s="1"/>
      <c r="AG106" s="1"/>
      <c r="AH106" s="1"/>
    </row>
    <row r="107" spans="1:34" ht="15.6" customHeight="1" x14ac:dyDescent="0.15">
      <c r="A107" s="133" t="str">
        <f t="shared" si="1"/>
        <v>7aaaaaaa</v>
      </c>
      <c r="B107" s="76"/>
      <c r="C107" s="99"/>
      <c r="D107" s="100"/>
      <c r="E107" s="241" t="s">
        <v>191</v>
      </c>
      <c r="F107" s="241"/>
      <c r="G107" s="241"/>
      <c r="H107" s="241"/>
      <c r="I107" s="241"/>
      <c r="J107" s="241"/>
      <c r="K107" s="241"/>
      <c r="L107" s="242"/>
      <c r="M107" s="227"/>
      <c r="N107" s="228"/>
      <c r="O107" s="154" t="s">
        <v>2</v>
      </c>
      <c r="P107" s="103"/>
      <c r="Q107" s="77"/>
      <c r="R107" s="77"/>
      <c r="S107" s="77"/>
      <c r="T107" s="104"/>
      <c r="U107" s="104"/>
      <c r="V107" s="104"/>
      <c r="W107" s="105"/>
      <c r="X107" s="105"/>
      <c r="Y107" s="106"/>
      <c r="AE107" s="1"/>
      <c r="AF107" s="1"/>
      <c r="AG107" s="1"/>
      <c r="AH107" s="1"/>
    </row>
    <row r="108" spans="1:34" ht="9.9499999999999993" customHeight="1" x14ac:dyDescent="0.15">
      <c r="A108" s="133">
        <f t="shared" si="1"/>
        <v>8</v>
      </c>
      <c r="B108" s="76"/>
      <c r="C108" s="213">
        <f>C100+1</f>
        <v>8</v>
      </c>
      <c r="D108" s="214"/>
      <c r="E108" s="302" t="s">
        <v>52</v>
      </c>
      <c r="F108" s="302"/>
      <c r="G108" s="302"/>
      <c r="H108" s="302"/>
      <c r="I108" s="256"/>
      <c r="J108" s="257"/>
      <c r="K108" s="257"/>
      <c r="L108" s="258"/>
      <c r="M108" s="262"/>
      <c r="N108" s="263"/>
      <c r="O108" s="225" t="s">
        <v>53</v>
      </c>
      <c r="P108" s="221"/>
      <c r="Q108" s="222"/>
      <c r="R108" s="222"/>
      <c r="S108" s="222"/>
      <c r="T108" s="225" t="s">
        <v>236</v>
      </c>
      <c r="U108" s="109"/>
      <c r="V108" s="114"/>
      <c r="W108" s="115"/>
      <c r="X108" s="115"/>
      <c r="Y108" s="112"/>
    </row>
    <row r="109" spans="1:34" ht="15" customHeight="1" x14ac:dyDescent="0.15">
      <c r="A109" s="133" t="str">
        <f t="shared" si="1"/>
        <v>8a</v>
      </c>
      <c r="B109" s="76"/>
      <c r="C109" s="282"/>
      <c r="D109" s="283"/>
      <c r="E109" s="303"/>
      <c r="F109" s="303"/>
      <c r="G109" s="303"/>
      <c r="H109" s="303"/>
      <c r="I109" s="259"/>
      <c r="J109" s="260"/>
      <c r="K109" s="260"/>
      <c r="L109" s="261"/>
      <c r="M109" s="264"/>
      <c r="N109" s="265"/>
      <c r="O109" s="226"/>
      <c r="P109" s="223"/>
      <c r="Q109" s="224"/>
      <c r="R109" s="224"/>
      <c r="S109" s="224"/>
      <c r="T109" s="226"/>
      <c r="U109" s="109"/>
      <c r="V109" s="110"/>
      <c r="W109" s="111"/>
      <c r="X109" s="111"/>
      <c r="Y109" s="112"/>
      <c r="AE109" s="1"/>
      <c r="AF109" s="1"/>
      <c r="AG109" s="1"/>
      <c r="AH109" s="1"/>
    </row>
    <row r="110" spans="1:34" ht="15" customHeight="1" x14ac:dyDescent="0.15">
      <c r="A110" s="133" t="str">
        <f t="shared" si="1"/>
        <v>8aa</v>
      </c>
      <c r="B110" s="76"/>
      <c r="C110" s="131"/>
      <c r="D110" s="132"/>
      <c r="E110" s="304" t="s">
        <v>185</v>
      </c>
      <c r="F110" s="305"/>
      <c r="G110" s="305"/>
      <c r="H110" s="305"/>
      <c r="I110" s="305"/>
      <c r="J110" s="305"/>
      <c r="K110" s="305"/>
      <c r="L110" s="306"/>
      <c r="M110" s="227"/>
      <c r="N110" s="228"/>
      <c r="O110" s="92" t="s">
        <v>186</v>
      </c>
      <c r="P110" s="129"/>
      <c r="Q110" s="130"/>
      <c r="R110" s="130"/>
      <c r="S110" s="130"/>
      <c r="T110" s="101"/>
      <c r="U110" s="104"/>
      <c r="V110" s="104"/>
      <c r="W110" s="105"/>
      <c r="X110" s="105"/>
      <c r="Y110" s="106"/>
      <c r="AE110" s="1"/>
      <c r="AF110" s="1"/>
      <c r="AG110" s="1"/>
      <c r="AH110" s="1"/>
    </row>
    <row r="111" spans="1:34" ht="9.9499999999999993" customHeight="1" x14ac:dyDescent="0.15">
      <c r="A111" s="133">
        <f t="shared" si="1"/>
        <v>9</v>
      </c>
      <c r="B111" s="76"/>
      <c r="C111" s="213">
        <f>C108+1</f>
        <v>9</v>
      </c>
      <c r="D111" s="214"/>
      <c r="E111" s="322" t="s">
        <v>98</v>
      </c>
      <c r="F111" s="302"/>
      <c r="G111" s="302"/>
      <c r="H111" s="302"/>
      <c r="I111" s="256"/>
      <c r="J111" s="257"/>
      <c r="K111" s="257"/>
      <c r="L111" s="258"/>
      <c r="M111" s="262"/>
      <c r="N111" s="263"/>
      <c r="O111" s="225" t="s">
        <v>54</v>
      </c>
      <c r="P111" s="221"/>
      <c r="Q111" s="222"/>
      <c r="R111" s="222"/>
      <c r="S111" s="222"/>
      <c r="T111" s="225" t="s">
        <v>236</v>
      </c>
      <c r="U111" s="109"/>
      <c r="V111" s="110"/>
      <c r="W111" s="111"/>
      <c r="X111" s="111"/>
      <c r="Y111" s="112"/>
    </row>
    <row r="112" spans="1:34" ht="15" customHeight="1" x14ac:dyDescent="0.15">
      <c r="A112" s="133" t="str">
        <f t="shared" si="1"/>
        <v>9a</v>
      </c>
      <c r="B112" s="76"/>
      <c r="C112" s="215"/>
      <c r="D112" s="216"/>
      <c r="E112" s="323"/>
      <c r="F112" s="303"/>
      <c r="G112" s="303"/>
      <c r="H112" s="303"/>
      <c r="I112" s="259"/>
      <c r="J112" s="260"/>
      <c r="K112" s="260"/>
      <c r="L112" s="261"/>
      <c r="M112" s="264"/>
      <c r="N112" s="265"/>
      <c r="O112" s="226"/>
      <c r="P112" s="223"/>
      <c r="Q112" s="224"/>
      <c r="R112" s="224"/>
      <c r="S112" s="224"/>
      <c r="T112" s="226"/>
      <c r="U112" s="109"/>
      <c r="V112" s="110"/>
      <c r="W112" s="111"/>
      <c r="X112" s="111"/>
      <c r="Y112" s="112"/>
      <c r="AE112" s="1"/>
      <c r="AF112" s="1"/>
      <c r="AG112" s="1"/>
      <c r="AH112" s="1"/>
    </row>
    <row r="113" spans="1:34" ht="9.9499999999999993" customHeight="1" x14ac:dyDescent="0.15">
      <c r="A113" s="133">
        <f t="shared" si="1"/>
        <v>10</v>
      </c>
      <c r="B113" s="76"/>
      <c r="C113" s="213">
        <f>C111+1</f>
        <v>10</v>
      </c>
      <c r="D113" s="214"/>
      <c r="E113" s="322" t="s">
        <v>173</v>
      </c>
      <c r="F113" s="302"/>
      <c r="G113" s="302"/>
      <c r="H113" s="302"/>
      <c r="I113" s="256"/>
      <c r="J113" s="257"/>
      <c r="K113" s="257"/>
      <c r="L113" s="258"/>
      <c r="M113" s="262"/>
      <c r="N113" s="263"/>
      <c r="O113" s="225" t="s">
        <v>53</v>
      </c>
      <c r="P113" s="221"/>
      <c r="Q113" s="222"/>
      <c r="R113" s="222"/>
      <c r="S113" s="222"/>
      <c r="T113" s="225" t="s">
        <v>236</v>
      </c>
      <c r="U113" s="109"/>
      <c r="V113" s="110"/>
      <c r="W113" s="111"/>
      <c r="X113" s="111"/>
      <c r="Y113" s="112"/>
    </row>
    <row r="114" spans="1:34" ht="15" customHeight="1" x14ac:dyDescent="0.15">
      <c r="A114" s="133" t="str">
        <f t="shared" si="1"/>
        <v>10a</v>
      </c>
      <c r="B114" s="76"/>
      <c r="C114" s="215"/>
      <c r="D114" s="216"/>
      <c r="E114" s="323"/>
      <c r="F114" s="303"/>
      <c r="G114" s="303"/>
      <c r="H114" s="303"/>
      <c r="I114" s="259"/>
      <c r="J114" s="260"/>
      <c r="K114" s="260"/>
      <c r="L114" s="261"/>
      <c r="M114" s="264"/>
      <c r="N114" s="265"/>
      <c r="O114" s="226"/>
      <c r="P114" s="223"/>
      <c r="Q114" s="224"/>
      <c r="R114" s="224"/>
      <c r="S114" s="224"/>
      <c r="T114" s="226"/>
      <c r="U114" s="109"/>
      <c r="V114" s="110"/>
      <c r="W114" s="111"/>
      <c r="X114" s="111"/>
      <c r="Y114" s="112"/>
      <c r="AE114" s="1"/>
      <c r="AF114" s="1"/>
      <c r="AG114" s="1"/>
      <c r="AH114" s="1"/>
    </row>
    <row r="115" spans="1:34" ht="9.9499999999999993" customHeight="1" x14ac:dyDescent="0.15">
      <c r="A115" s="133">
        <f t="shared" si="1"/>
        <v>11</v>
      </c>
      <c r="B115" s="76"/>
      <c r="C115" s="213">
        <f t="shared" ref="C115" si="2">C113+1</f>
        <v>11</v>
      </c>
      <c r="D115" s="214"/>
      <c r="E115" s="322" t="s">
        <v>174</v>
      </c>
      <c r="F115" s="302"/>
      <c r="G115" s="302"/>
      <c r="H115" s="302"/>
      <c r="I115" s="256"/>
      <c r="J115" s="257"/>
      <c r="K115" s="257"/>
      <c r="L115" s="258"/>
      <c r="M115" s="262"/>
      <c r="N115" s="263"/>
      <c r="O115" s="225" t="s">
        <v>54</v>
      </c>
      <c r="P115" s="221"/>
      <c r="Q115" s="222"/>
      <c r="R115" s="222"/>
      <c r="S115" s="222"/>
      <c r="T115" s="225" t="s">
        <v>236</v>
      </c>
      <c r="U115" s="109"/>
      <c r="V115" s="110"/>
      <c r="W115" s="111"/>
      <c r="X115" s="111"/>
      <c r="Y115" s="112"/>
    </row>
    <row r="116" spans="1:34" ht="15" customHeight="1" x14ac:dyDescent="0.15">
      <c r="A116" s="133" t="str">
        <f t="shared" si="1"/>
        <v>11a</v>
      </c>
      <c r="B116" s="76"/>
      <c r="C116" s="215"/>
      <c r="D116" s="216"/>
      <c r="E116" s="323"/>
      <c r="F116" s="303"/>
      <c r="G116" s="303"/>
      <c r="H116" s="303"/>
      <c r="I116" s="259"/>
      <c r="J116" s="260"/>
      <c r="K116" s="260"/>
      <c r="L116" s="261"/>
      <c r="M116" s="264"/>
      <c r="N116" s="265"/>
      <c r="O116" s="226"/>
      <c r="P116" s="223"/>
      <c r="Q116" s="224"/>
      <c r="R116" s="224"/>
      <c r="S116" s="224"/>
      <c r="T116" s="226"/>
      <c r="U116" s="109"/>
      <c r="V116" s="110"/>
      <c r="W116" s="111"/>
      <c r="X116" s="111"/>
      <c r="Y116" s="112"/>
      <c r="AE116" s="1"/>
      <c r="AF116" s="1"/>
      <c r="AG116" s="1"/>
      <c r="AH116" s="1"/>
    </row>
    <row r="117" spans="1:34" ht="9.9499999999999993" customHeight="1" x14ac:dyDescent="0.15">
      <c r="A117" s="133">
        <f t="shared" si="1"/>
        <v>12</v>
      </c>
      <c r="B117" s="76"/>
      <c r="C117" s="213">
        <f t="shared" ref="C117" si="3">C115+1</f>
        <v>12</v>
      </c>
      <c r="D117" s="214"/>
      <c r="E117" s="322" t="s">
        <v>225</v>
      </c>
      <c r="F117" s="302"/>
      <c r="G117" s="302"/>
      <c r="H117" s="302"/>
      <c r="I117" s="256"/>
      <c r="J117" s="257"/>
      <c r="K117" s="257"/>
      <c r="L117" s="258"/>
      <c r="M117" s="262"/>
      <c r="N117" s="263"/>
      <c r="O117" s="225" t="s">
        <v>53</v>
      </c>
      <c r="P117" s="221"/>
      <c r="Q117" s="222"/>
      <c r="R117" s="222"/>
      <c r="S117" s="222"/>
      <c r="T117" s="225" t="s">
        <v>236</v>
      </c>
      <c r="U117" s="109"/>
      <c r="V117" s="110"/>
      <c r="W117" s="111"/>
      <c r="X117" s="111"/>
      <c r="Y117" s="112"/>
    </row>
    <row r="118" spans="1:34" ht="15" customHeight="1" x14ac:dyDescent="0.15">
      <c r="A118" s="133" t="str">
        <f t="shared" si="1"/>
        <v>12a</v>
      </c>
      <c r="B118" s="76"/>
      <c r="C118" s="215"/>
      <c r="D118" s="216"/>
      <c r="E118" s="323"/>
      <c r="F118" s="303"/>
      <c r="G118" s="303"/>
      <c r="H118" s="303"/>
      <c r="I118" s="259"/>
      <c r="J118" s="260"/>
      <c r="K118" s="260"/>
      <c r="L118" s="261"/>
      <c r="M118" s="264"/>
      <c r="N118" s="265"/>
      <c r="O118" s="226"/>
      <c r="P118" s="223"/>
      <c r="Q118" s="224"/>
      <c r="R118" s="224"/>
      <c r="S118" s="224"/>
      <c r="T118" s="226"/>
      <c r="U118" s="146"/>
      <c r="V118" s="147"/>
      <c r="W118" s="148"/>
      <c r="X118" s="148"/>
      <c r="Y118" s="149"/>
      <c r="AE118" s="1"/>
      <c r="AF118" s="1"/>
      <c r="AG118" s="1"/>
      <c r="AH118" s="1"/>
    </row>
    <row r="119" spans="1:34" ht="9.9499999999999993" customHeight="1" x14ac:dyDescent="0.15">
      <c r="A119" s="133">
        <f t="shared" si="1"/>
        <v>13</v>
      </c>
      <c r="B119" s="76"/>
      <c r="C119" s="213">
        <f t="shared" ref="C119" si="4">C117+1</f>
        <v>13</v>
      </c>
      <c r="D119" s="214"/>
      <c r="E119" s="322" t="s">
        <v>226</v>
      </c>
      <c r="F119" s="302"/>
      <c r="G119" s="302"/>
      <c r="H119" s="302"/>
      <c r="I119" s="256"/>
      <c r="J119" s="257"/>
      <c r="K119" s="257"/>
      <c r="L119" s="258"/>
      <c r="M119" s="262"/>
      <c r="N119" s="263"/>
      <c r="O119" s="225" t="s">
        <v>54</v>
      </c>
      <c r="P119" s="221"/>
      <c r="Q119" s="222"/>
      <c r="R119" s="222"/>
      <c r="S119" s="222"/>
      <c r="T119" s="225" t="s">
        <v>236</v>
      </c>
      <c r="U119" s="146"/>
      <c r="V119" s="147"/>
      <c r="W119" s="148"/>
      <c r="X119" s="148"/>
      <c r="Y119" s="149"/>
    </row>
    <row r="120" spans="1:34" ht="15" customHeight="1" x14ac:dyDescent="0.15">
      <c r="A120" s="133" t="str">
        <f t="shared" si="1"/>
        <v>13a</v>
      </c>
      <c r="B120" s="76"/>
      <c r="C120" s="215"/>
      <c r="D120" s="216"/>
      <c r="E120" s="323"/>
      <c r="F120" s="303"/>
      <c r="G120" s="303"/>
      <c r="H120" s="303"/>
      <c r="I120" s="259"/>
      <c r="J120" s="260"/>
      <c r="K120" s="260"/>
      <c r="L120" s="261"/>
      <c r="M120" s="264"/>
      <c r="N120" s="265"/>
      <c r="O120" s="226"/>
      <c r="P120" s="223"/>
      <c r="Q120" s="224"/>
      <c r="R120" s="224"/>
      <c r="S120" s="224"/>
      <c r="T120" s="226"/>
      <c r="U120" s="150"/>
      <c r="V120" s="151"/>
      <c r="W120" s="152"/>
      <c r="X120" s="152"/>
      <c r="Y120" s="153"/>
      <c r="AE120" s="1"/>
      <c r="AF120" s="1"/>
      <c r="AG120" s="1"/>
      <c r="AH120" s="1"/>
    </row>
    <row r="121" spans="1:34" s="1" customFormat="1" ht="7.5" customHeight="1" x14ac:dyDescent="0.15">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00000000000001" customHeight="1" x14ac:dyDescent="0.15">
      <c r="B122" s="76"/>
      <c r="C122" s="157" t="s">
        <v>107</v>
      </c>
      <c r="D122" s="328" t="s">
        <v>187</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AE122" s="1"/>
      <c r="AF122" s="1"/>
      <c r="AG122" s="1"/>
      <c r="AH122" s="1"/>
    </row>
    <row r="123" spans="1:34" ht="45.95" customHeight="1" x14ac:dyDescent="0.15">
      <c r="B123" s="76"/>
      <c r="C123" s="157" t="s">
        <v>108</v>
      </c>
      <c r="D123" s="328" t="s">
        <v>229</v>
      </c>
      <c r="E123" s="328"/>
      <c r="F123" s="328"/>
      <c r="G123" s="328"/>
      <c r="H123" s="328"/>
      <c r="I123" s="328"/>
      <c r="J123" s="328"/>
      <c r="K123" s="328"/>
      <c r="L123" s="328"/>
      <c r="M123" s="328"/>
      <c r="N123" s="328"/>
      <c r="O123" s="328"/>
      <c r="P123" s="328"/>
      <c r="Q123" s="328"/>
      <c r="R123" s="328"/>
      <c r="S123" s="328"/>
      <c r="T123" s="328"/>
      <c r="U123" s="328"/>
      <c r="V123" s="328"/>
      <c r="W123" s="328"/>
      <c r="X123" s="328"/>
      <c r="Y123" s="328"/>
      <c r="AE123" s="1"/>
      <c r="AF123" s="1"/>
      <c r="AG123" s="1"/>
      <c r="AH123" s="1"/>
    </row>
    <row r="124" spans="1:34" ht="27" customHeight="1" x14ac:dyDescent="0.15">
      <c r="B124" s="76"/>
      <c r="C124" s="157" t="s">
        <v>135</v>
      </c>
      <c r="D124" s="328" t="s">
        <v>227</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AE124" s="1"/>
      <c r="AF124" s="1"/>
      <c r="AG124" s="1"/>
      <c r="AH124" s="1"/>
    </row>
    <row r="125" spans="1:34" s="74" customFormat="1" ht="14.1" customHeight="1" x14ac:dyDescent="0.15">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15">
      <c r="B126" s="42" t="s">
        <v>16</v>
      </c>
      <c r="C126" s="340" t="s">
        <v>137</v>
      </c>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row>
    <row r="127" spans="1:34" s="2" customFormat="1" ht="21.95" customHeight="1" x14ac:dyDescent="0.15">
      <c r="B127" s="24"/>
      <c r="C127" s="308"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4" ht="30" customHeight="1" x14ac:dyDescent="0.15">
      <c r="B128" s="23"/>
      <c r="C128" s="344" t="s">
        <v>5</v>
      </c>
      <c r="D128" s="345"/>
      <c r="E128" s="195" t="s">
        <v>44</v>
      </c>
      <c r="F128" s="196"/>
      <c r="G128" s="196"/>
      <c r="H128" s="196"/>
      <c r="I128" s="196"/>
      <c r="J128" s="196"/>
      <c r="K128" s="196"/>
      <c r="L128" s="197"/>
      <c r="M128" s="307" t="s">
        <v>0</v>
      </c>
      <c r="N128" s="208"/>
      <c r="O128" s="209"/>
      <c r="P128" s="195" t="s">
        <v>6</v>
      </c>
      <c r="Q128" s="196"/>
      <c r="R128" s="196"/>
      <c r="S128" s="196"/>
      <c r="T128" s="197"/>
      <c r="U128" s="307" t="s">
        <v>1</v>
      </c>
      <c r="V128" s="208"/>
      <c r="W128" s="208"/>
      <c r="X128" s="208"/>
      <c r="Y128" s="209"/>
    </row>
    <row r="129" spans="1:30" ht="9.9499999999999993" customHeight="1" x14ac:dyDescent="0.15">
      <c r="A129" s="133">
        <f t="shared" ref="A129:A138" si="5">IF(C129&gt;0,C129,A128&amp;"a")</f>
        <v>14</v>
      </c>
      <c r="B129" s="23"/>
      <c r="C129" s="213">
        <f>C119+1</f>
        <v>14</v>
      </c>
      <c r="D129" s="214"/>
      <c r="E129" s="309" t="s">
        <v>10</v>
      </c>
      <c r="F129" s="310"/>
      <c r="G129" s="310"/>
      <c r="H129" s="310"/>
      <c r="I129" s="310"/>
      <c r="J129" s="310"/>
      <c r="K129" s="310"/>
      <c r="L129" s="311"/>
      <c r="M129" s="262"/>
      <c r="N129" s="263"/>
      <c r="O129" s="225" t="s">
        <v>2</v>
      </c>
      <c r="P129" s="221"/>
      <c r="Q129" s="222"/>
      <c r="R129" s="222"/>
      <c r="S129" s="222"/>
      <c r="T129" s="225" t="s">
        <v>236</v>
      </c>
      <c r="U129" s="291" t="s">
        <v>47</v>
      </c>
      <c r="V129" s="292"/>
      <c r="W129" s="292"/>
      <c r="X129" s="293" t="s">
        <v>46</v>
      </c>
      <c r="Y129" s="225"/>
    </row>
    <row r="130" spans="1:30" ht="20.100000000000001" customHeight="1" x14ac:dyDescent="0.15">
      <c r="A130" s="133" t="str">
        <f t="shared" si="5"/>
        <v>14a</v>
      </c>
      <c r="B130" s="23"/>
      <c r="C130" s="215"/>
      <c r="D130" s="216"/>
      <c r="E130" s="312"/>
      <c r="F130" s="313"/>
      <c r="G130" s="313"/>
      <c r="H130" s="313"/>
      <c r="I130" s="313"/>
      <c r="J130" s="313"/>
      <c r="K130" s="313"/>
      <c r="L130" s="314"/>
      <c r="M130" s="264"/>
      <c r="N130" s="265"/>
      <c r="O130" s="226"/>
      <c r="P130" s="223"/>
      <c r="Q130" s="224"/>
      <c r="R130" s="224"/>
      <c r="S130" s="224"/>
      <c r="T130" s="226"/>
      <c r="U130" s="294" t="str">
        <f>IF(AND(M129&gt;0,P129&gt;0),M129*1400,"")</f>
        <v/>
      </c>
      <c r="V130" s="295"/>
      <c r="W130" s="295"/>
      <c r="X130" s="275"/>
      <c r="Y130" s="226"/>
    </row>
    <row r="131" spans="1:30" ht="9.9499999999999993" customHeight="1" x14ac:dyDescent="0.15">
      <c r="A131" s="133">
        <f t="shared" si="5"/>
        <v>15</v>
      </c>
      <c r="B131" s="23"/>
      <c r="C131" s="213">
        <f t="shared" ref="C131:C137" si="6">C129+1</f>
        <v>15</v>
      </c>
      <c r="D131" s="214"/>
      <c r="E131" s="309" t="s">
        <v>12</v>
      </c>
      <c r="F131" s="310"/>
      <c r="G131" s="310"/>
      <c r="H131" s="310"/>
      <c r="I131" s="310"/>
      <c r="J131" s="310"/>
      <c r="K131" s="310"/>
      <c r="L131" s="311"/>
      <c r="M131" s="262"/>
      <c r="N131" s="263"/>
      <c r="O131" s="225" t="s">
        <v>2</v>
      </c>
      <c r="P131" s="221"/>
      <c r="Q131" s="222"/>
      <c r="R131" s="222"/>
      <c r="S131" s="222"/>
      <c r="T131" s="225" t="s">
        <v>236</v>
      </c>
      <c r="U131" s="291" t="s">
        <v>47</v>
      </c>
      <c r="V131" s="292"/>
      <c r="W131" s="292"/>
      <c r="X131" s="293" t="s">
        <v>46</v>
      </c>
      <c r="Y131" s="225"/>
    </row>
    <row r="132" spans="1:30" ht="20.100000000000001" customHeight="1" x14ac:dyDescent="0.15">
      <c r="A132" s="133" t="str">
        <f t="shared" si="5"/>
        <v>15a</v>
      </c>
      <c r="B132" s="23"/>
      <c r="C132" s="215"/>
      <c r="D132" s="216"/>
      <c r="E132" s="312"/>
      <c r="F132" s="313"/>
      <c r="G132" s="313"/>
      <c r="H132" s="313"/>
      <c r="I132" s="313"/>
      <c r="J132" s="313"/>
      <c r="K132" s="313"/>
      <c r="L132" s="314"/>
      <c r="M132" s="264"/>
      <c r="N132" s="265"/>
      <c r="O132" s="226"/>
      <c r="P132" s="223"/>
      <c r="Q132" s="224"/>
      <c r="R132" s="224"/>
      <c r="S132" s="224"/>
      <c r="T132" s="226"/>
      <c r="U132" s="294" t="str">
        <f>IF(AND(M131&gt;0,P131&gt;0),M131*1400,"")</f>
        <v/>
      </c>
      <c r="V132" s="295"/>
      <c r="W132" s="295"/>
      <c r="X132" s="275"/>
      <c r="Y132" s="226"/>
    </row>
    <row r="133" spans="1:30" ht="9.9499999999999993" customHeight="1" x14ac:dyDescent="0.15">
      <c r="A133" s="133">
        <f t="shared" si="5"/>
        <v>16</v>
      </c>
      <c r="B133" s="23"/>
      <c r="C133" s="213">
        <f t="shared" si="6"/>
        <v>16</v>
      </c>
      <c r="D133" s="214"/>
      <c r="E133" s="309" t="s">
        <v>11</v>
      </c>
      <c r="F133" s="310"/>
      <c r="G133" s="310"/>
      <c r="H133" s="310"/>
      <c r="I133" s="310"/>
      <c r="J133" s="310"/>
      <c r="K133" s="310"/>
      <c r="L133" s="311"/>
      <c r="M133" s="262"/>
      <c r="N133" s="263"/>
      <c r="O133" s="225" t="s">
        <v>2</v>
      </c>
      <c r="P133" s="221"/>
      <c r="Q133" s="222"/>
      <c r="R133" s="222"/>
      <c r="S133" s="222"/>
      <c r="T133" s="225" t="s">
        <v>236</v>
      </c>
      <c r="U133" s="291" t="s">
        <v>47</v>
      </c>
      <c r="V133" s="292"/>
      <c r="W133" s="292"/>
      <c r="X133" s="293" t="s">
        <v>46</v>
      </c>
      <c r="Y133" s="225"/>
    </row>
    <row r="134" spans="1:30" ht="20.100000000000001" customHeight="1" x14ac:dyDescent="0.15">
      <c r="A134" s="133" t="str">
        <f t="shared" si="5"/>
        <v>16a</v>
      </c>
      <c r="B134" s="23"/>
      <c r="C134" s="215"/>
      <c r="D134" s="216"/>
      <c r="E134" s="312"/>
      <c r="F134" s="313"/>
      <c r="G134" s="313"/>
      <c r="H134" s="313"/>
      <c r="I134" s="313"/>
      <c r="J134" s="313"/>
      <c r="K134" s="313"/>
      <c r="L134" s="314"/>
      <c r="M134" s="264"/>
      <c r="N134" s="265"/>
      <c r="O134" s="226"/>
      <c r="P134" s="223"/>
      <c r="Q134" s="224"/>
      <c r="R134" s="224"/>
      <c r="S134" s="224"/>
      <c r="T134" s="226"/>
      <c r="U134" s="294" t="str">
        <f>IF(AND(M133&gt;0,P133&gt;0),M133*1400,"")</f>
        <v/>
      </c>
      <c r="V134" s="295"/>
      <c r="W134" s="295"/>
      <c r="X134" s="275"/>
      <c r="Y134" s="226"/>
    </row>
    <row r="135" spans="1:30" ht="9.9499999999999993" customHeight="1" x14ac:dyDescent="0.15">
      <c r="A135" s="133">
        <f t="shared" si="5"/>
        <v>17</v>
      </c>
      <c r="B135" s="23"/>
      <c r="C135" s="213">
        <f t="shared" si="6"/>
        <v>17</v>
      </c>
      <c r="D135" s="214"/>
      <c r="E135" s="287" t="s">
        <v>230</v>
      </c>
      <c r="F135" s="288"/>
      <c r="G135" s="288"/>
      <c r="H135" s="288"/>
      <c r="I135" s="288"/>
      <c r="J135" s="288"/>
      <c r="K135" s="288"/>
      <c r="L135" s="288"/>
      <c r="M135" s="262"/>
      <c r="N135" s="263"/>
      <c r="O135" s="225" t="s">
        <v>2</v>
      </c>
      <c r="P135" s="221"/>
      <c r="Q135" s="222"/>
      <c r="R135" s="222"/>
      <c r="S135" s="222"/>
      <c r="T135" s="225" t="s">
        <v>236</v>
      </c>
      <c r="U135" s="291" t="s">
        <v>168</v>
      </c>
      <c r="V135" s="292"/>
      <c r="W135" s="292"/>
      <c r="X135" s="293" t="s">
        <v>46</v>
      </c>
      <c r="Y135" s="225"/>
    </row>
    <row r="136" spans="1:30" ht="20.100000000000001" customHeight="1" x14ac:dyDescent="0.15">
      <c r="A136" s="133" t="str">
        <f t="shared" si="5"/>
        <v>17a</v>
      </c>
      <c r="B136" s="23"/>
      <c r="C136" s="215"/>
      <c r="D136" s="216"/>
      <c r="E136" s="289"/>
      <c r="F136" s="290"/>
      <c r="G136" s="290"/>
      <c r="H136" s="290"/>
      <c r="I136" s="290"/>
      <c r="J136" s="290"/>
      <c r="K136" s="290"/>
      <c r="L136" s="290"/>
      <c r="M136" s="264"/>
      <c r="N136" s="265"/>
      <c r="O136" s="226"/>
      <c r="P136" s="223"/>
      <c r="Q136" s="224"/>
      <c r="R136" s="224"/>
      <c r="S136" s="224"/>
      <c r="T136" s="226"/>
      <c r="U136" s="294" t="str">
        <f>IF(AND(M135&gt;0,P135&gt;0),ROUNDDOWN(P135/3000,0),"")</f>
        <v/>
      </c>
      <c r="V136" s="295"/>
      <c r="W136" s="295"/>
      <c r="X136" s="275"/>
      <c r="Y136" s="226"/>
    </row>
    <row r="137" spans="1:30" ht="9.9499999999999993" customHeight="1" x14ac:dyDescent="0.15">
      <c r="A137" s="133">
        <f t="shared" si="5"/>
        <v>18</v>
      </c>
      <c r="B137" s="23"/>
      <c r="C137" s="213">
        <f t="shared" si="6"/>
        <v>18</v>
      </c>
      <c r="D137" s="214"/>
      <c r="E137" s="296" t="s">
        <v>136</v>
      </c>
      <c r="F137" s="297"/>
      <c r="G137" s="297"/>
      <c r="H137" s="297"/>
      <c r="I137" s="297"/>
      <c r="J137" s="297"/>
      <c r="K137" s="297"/>
      <c r="L137" s="298"/>
      <c r="M137" s="262"/>
      <c r="N137" s="263"/>
      <c r="O137" s="225" t="s">
        <v>2</v>
      </c>
      <c r="P137" s="221"/>
      <c r="Q137" s="222"/>
      <c r="R137" s="222"/>
      <c r="S137" s="222"/>
      <c r="T137" s="225" t="s">
        <v>236</v>
      </c>
      <c r="U137" s="291" t="s">
        <v>47</v>
      </c>
      <c r="V137" s="292"/>
      <c r="W137" s="292"/>
      <c r="X137" s="293" t="s">
        <v>46</v>
      </c>
      <c r="Y137" s="225"/>
    </row>
    <row r="138" spans="1:30" ht="20.100000000000001" customHeight="1" x14ac:dyDescent="0.15">
      <c r="A138" s="133" t="str">
        <f t="shared" si="5"/>
        <v>18a</v>
      </c>
      <c r="B138" s="23"/>
      <c r="C138" s="215"/>
      <c r="D138" s="216"/>
      <c r="E138" s="299"/>
      <c r="F138" s="300"/>
      <c r="G138" s="300"/>
      <c r="H138" s="300"/>
      <c r="I138" s="300"/>
      <c r="J138" s="300"/>
      <c r="K138" s="300"/>
      <c r="L138" s="301"/>
      <c r="M138" s="264"/>
      <c r="N138" s="265"/>
      <c r="O138" s="226"/>
      <c r="P138" s="223"/>
      <c r="Q138" s="224"/>
      <c r="R138" s="224"/>
      <c r="S138" s="224"/>
      <c r="T138" s="226"/>
      <c r="U138" s="294" t="str">
        <f>IF(AND(M137&gt;0,P137&gt;0),M137*1400,"")</f>
        <v/>
      </c>
      <c r="V138" s="295"/>
      <c r="W138" s="295"/>
      <c r="X138" s="275"/>
      <c r="Y138" s="226"/>
    </row>
    <row r="139" spans="1:30" s="5" customFormat="1" ht="5.0999999999999996" customHeight="1" x14ac:dyDescent="0.15">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0" s="2" customFormat="1" ht="12" customHeight="1" x14ac:dyDescent="0.15">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0" s="43" customFormat="1" ht="28.5" customHeight="1" x14ac:dyDescent="0.15">
      <c r="B141" s="377" t="s">
        <v>55</v>
      </c>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row>
    <row r="142" spans="1:30" s="5" customFormat="1" ht="123.95" customHeight="1" x14ac:dyDescent="0.15">
      <c r="B142" s="44"/>
      <c r="C142" s="378" t="s">
        <v>238</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44"/>
    </row>
    <row r="143" spans="1:30" s="43" customFormat="1" ht="30" customHeight="1" x14ac:dyDescent="0.15">
      <c r="B143" s="45" t="s">
        <v>21</v>
      </c>
      <c r="C143" s="372" t="s">
        <v>99</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row>
    <row r="144" spans="1:30" s="43" customFormat="1" ht="27.75" customHeight="1" x14ac:dyDescent="0.15">
      <c r="B144" s="46"/>
      <c r="C144" s="173" t="s">
        <v>56</v>
      </c>
      <c r="D144" s="174"/>
      <c r="E144" s="195" t="s">
        <v>44</v>
      </c>
      <c r="F144" s="196"/>
      <c r="G144" s="196"/>
      <c r="H144" s="196"/>
      <c r="I144" s="196"/>
      <c r="J144" s="196"/>
      <c r="K144" s="196"/>
      <c r="L144" s="197"/>
      <c r="M144" s="185" t="s">
        <v>57</v>
      </c>
      <c r="N144" s="186"/>
      <c r="O144" s="187"/>
      <c r="P144" s="185" t="s">
        <v>58</v>
      </c>
      <c r="Q144" s="186"/>
      <c r="R144" s="186"/>
      <c r="S144" s="186"/>
      <c r="T144" s="187"/>
      <c r="U144" s="194" t="s">
        <v>59</v>
      </c>
      <c r="V144" s="186"/>
      <c r="W144" s="186"/>
      <c r="X144" s="186"/>
      <c r="Y144" s="187"/>
    </row>
    <row r="145" spans="1:54" s="43" customFormat="1" ht="27.75" customHeight="1" x14ac:dyDescent="0.15">
      <c r="A145" s="133">
        <f t="shared" ref="A145:A156" si="7">IF(C145&gt;0,C145,A144&amp;"a")</f>
        <v>19</v>
      </c>
      <c r="B145" s="46"/>
      <c r="C145" s="213">
        <f>C137+1</f>
        <v>19</v>
      </c>
      <c r="D145" s="214"/>
      <c r="E145" s="284" t="s">
        <v>60</v>
      </c>
      <c r="F145" s="285"/>
      <c r="G145" s="285"/>
      <c r="H145" s="285"/>
      <c r="I145" s="285"/>
      <c r="J145" s="285"/>
      <c r="K145" s="285"/>
      <c r="L145" s="286"/>
      <c r="M145" s="170"/>
      <c r="N145" s="171"/>
      <c r="O145" s="91" t="s">
        <v>61</v>
      </c>
      <c r="P145" s="170"/>
      <c r="Q145" s="171"/>
      <c r="R145" s="171"/>
      <c r="S145" s="171"/>
      <c r="T145" s="167" t="s">
        <v>236</v>
      </c>
      <c r="U145" s="181" t="str">
        <f t="shared" ref="U145" si="8">IF(AND(M145&gt;0,P145&gt;0),ROUNDDOWN(P145/2000,0),"")</f>
        <v/>
      </c>
      <c r="V145" s="182"/>
      <c r="W145" s="182"/>
      <c r="X145" s="183" t="s">
        <v>62</v>
      </c>
      <c r="Y145" s="184"/>
    </row>
    <row r="146" spans="1:54" s="43" customFormat="1" ht="27.95" customHeight="1" x14ac:dyDescent="0.15">
      <c r="A146" s="133">
        <f t="shared" si="7"/>
        <v>20</v>
      </c>
      <c r="B146" s="46"/>
      <c r="C146" s="213">
        <f>C145+1</f>
        <v>20</v>
      </c>
      <c r="D146" s="214"/>
      <c r="E146" s="374" t="s">
        <v>63</v>
      </c>
      <c r="F146" s="375"/>
      <c r="G146" s="375"/>
      <c r="H146" s="375"/>
      <c r="I146" s="375"/>
      <c r="J146" s="375"/>
      <c r="K146" s="375"/>
      <c r="L146" s="376"/>
      <c r="M146" s="170"/>
      <c r="N146" s="171"/>
      <c r="O146" s="91" t="s">
        <v>61</v>
      </c>
      <c r="P146" s="170"/>
      <c r="Q146" s="171"/>
      <c r="R146" s="171"/>
      <c r="S146" s="171"/>
      <c r="T146" s="167" t="s">
        <v>236</v>
      </c>
      <c r="U146" s="181" t="str">
        <f t="shared" ref="U146:U148" si="9">IF(AND(M146&gt;0,P146&gt;0),ROUNDDOWN(P146/2000,0),"")</f>
        <v/>
      </c>
      <c r="V146" s="182"/>
      <c r="W146" s="182"/>
      <c r="X146" s="183" t="s">
        <v>62</v>
      </c>
      <c r="Y146" s="184"/>
    </row>
    <row r="147" spans="1:54" s="43" customFormat="1" ht="27.95" customHeight="1" x14ac:dyDescent="0.15">
      <c r="A147" s="133">
        <f t="shared" si="7"/>
        <v>21</v>
      </c>
      <c r="B147" s="46"/>
      <c r="C147" s="213">
        <f t="shared" ref="C147:C149" si="10">C146+1</f>
        <v>21</v>
      </c>
      <c r="D147" s="214"/>
      <c r="E147" s="371" t="s">
        <v>64</v>
      </c>
      <c r="F147" s="285"/>
      <c r="G147" s="285"/>
      <c r="H147" s="285"/>
      <c r="I147" s="285"/>
      <c r="J147" s="285"/>
      <c r="K147" s="285"/>
      <c r="L147" s="286"/>
      <c r="M147" s="170"/>
      <c r="N147" s="171"/>
      <c r="O147" s="91" t="s">
        <v>61</v>
      </c>
      <c r="P147" s="170"/>
      <c r="Q147" s="171"/>
      <c r="R147" s="171"/>
      <c r="S147" s="171"/>
      <c r="T147" s="167" t="s">
        <v>236</v>
      </c>
      <c r="U147" s="181" t="str">
        <f t="shared" si="9"/>
        <v/>
      </c>
      <c r="V147" s="182"/>
      <c r="W147" s="182"/>
      <c r="X147" s="183" t="s">
        <v>62</v>
      </c>
      <c r="Y147" s="184"/>
    </row>
    <row r="148" spans="1:54" s="43" customFormat="1" ht="27.95" customHeight="1" x14ac:dyDescent="0.15">
      <c r="A148" s="133">
        <f t="shared" si="7"/>
        <v>22</v>
      </c>
      <c r="B148" s="46"/>
      <c r="C148" s="213">
        <f t="shared" si="10"/>
        <v>22</v>
      </c>
      <c r="D148" s="214"/>
      <c r="E148" s="284" t="s">
        <v>65</v>
      </c>
      <c r="F148" s="285"/>
      <c r="G148" s="285"/>
      <c r="H148" s="285"/>
      <c r="I148" s="285"/>
      <c r="J148" s="285"/>
      <c r="K148" s="285"/>
      <c r="L148" s="286"/>
      <c r="M148" s="170"/>
      <c r="N148" s="171"/>
      <c r="O148" s="91" t="s">
        <v>61</v>
      </c>
      <c r="P148" s="170"/>
      <c r="Q148" s="171"/>
      <c r="R148" s="171"/>
      <c r="S148" s="171"/>
      <c r="T148" s="167" t="s">
        <v>236</v>
      </c>
      <c r="U148" s="181" t="str">
        <f t="shared" si="9"/>
        <v/>
      </c>
      <c r="V148" s="182"/>
      <c r="W148" s="182"/>
      <c r="X148" s="183" t="s">
        <v>62</v>
      </c>
      <c r="Y148" s="184"/>
    </row>
    <row r="149" spans="1:54" s="43" customFormat="1" ht="27.95" customHeight="1" x14ac:dyDescent="0.15">
      <c r="A149" s="133">
        <f t="shared" si="7"/>
        <v>23</v>
      </c>
      <c r="B149" s="46"/>
      <c r="C149" s="229">
        <f t="shared" si="10"/>
        <v>23</v>
      </c>
      <c r="D149" s="230"/>
      <c r="E149" s="284" t="s">
        <v>66</v>
      </c>
      <c r="F149" s="285"/>
      <c r="G149" s="285"/>
      <c r="H149" s="285"/>
      <c r="I149" s="285"/>
      <c r="J149" s="285"/>
      <c r="K149" s="285"/>
      <c r="L149" s="286"/>
      <c r="M149" s="170"/>
      <c r="N149" s="171"/>
      <c r="O149" s="91" t="s">
        <v>61</v>
      </c>
      <c r="P149" s="170"/>
      <c r="Q149" s="171"/>
      <c r="R149" s="171"/>
      <c r="S149" s="171"/>
      <c r="T149" s="167" t="s">
        <v>236</v>
      </c>
      <c r="U149" s="181" t="str">
        <f t="shared" ref="U149" si="11">IF(AND(M149&gt;0,P149&gt;0),ROUNDDOWN(P149/2000,0),"")</f>
        <v/>
      </c>
      <c r="V149" s="182"/>
      <c r="W149" s="182"/>
      <c r="X149" s="183" t="s">
        <v>62</v>
      </c>
      <c r="Y149" s="184"/>
    </row>
    <row r="150" spans="1:54" s="43" customFormat="1" ht="5.0999999999999996" customHeight="1" x14ac:dyDescent="0.15">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0999999999999996" customHeight="1" x14ac:dyDescent="0.15">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0999999999999996" customHeight="1" x14ac:dyDescent="0.15">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15">
      <c r="A153" s="133"/>
      <c r="B153" s="45" t="s">
        <v>22</v>
      </c>
      <c r="C153" s="372" t="s">
        <v>67</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row>
    <row r="154" spans="1:54" s="43" customFormat="1" ht="27.95" customHeight="1" x14ac:dyDescent="0.15">
      <c r="A154" s="133"/>
      <c r="B154" s="46"/>
      <c r="C154" s="173" t="s">
        <v>56</v>
      </c>
      <c r="D154" s="174"/>
      <c r="E154" s="195" t="s">
        <v>44</v>
      </c>
      <c r="F154" s="196"/>
      <c r="G154" s="196"/>
      <c r="H154" s="196"/>
      <c r="I154" s="196"/>
      <c r="J154" s="196"/>
      <c r="K154" s="196"/>
      <c r="L154" s="197"/>
      <c r="M154" s="185" t="s">
        <v>57</v>
      </c>
      <c r="N154" s="186"/>
      <c r="O154" s="187"/>
      <c r="P154" s="185" t="s">
        <v>58</v>
      </c>
      <c r="Q154" s="186"/>
      <c r="R154" s="186"/>
      <c r="S154" s="186"/>
      <c r="T154" s="187"/>
      <c r="U154" s="194" t="s">
        <v>59</v>
      </c>
      <c r="V154" s="186"/>
      <c r="W154" s="186"/>
      <c r="X154" s="186"/>
      <c r="Y154" s="187"/>
    </row>
    <row r="155" spans="1:54" s="43" customFormat="1" ht="27.95" customHeight="1" x14ac:dyDescent="0.15">
      <c r="A155" s="133">
        <f t="shared" si="7"/>
        <v>24</v>
      </c>
      <c r="B155" s="46"/>
      <c r="C155" s="213">
        <f>C149+1</f>
        <v>24</v>
      </c>
      <c r="D155" s="214"/>
      <c r="E155" s="178" t="s">
        <v>68</v>
      </c>
      <c r="F155" s="179"/>
      <c r="G155" s="179"/>
      <c r="H155" s="179"/>
      <c r="I155" s="179"/>
      <c r="J155" s="179"/>
      <c r="K155" s="179"/>
      <c r="L155" s="180"/>
      <c r="M155" s="170"/>
      <c r="N155" s="171"/>
      <c r="O155" s="91" t="s">
        <v>61</v>
      </c>
      <c r="P155" s="170"/>
      <c r="Q155" s="171"/>
      <c r="R155" s="171"/>
      <c r="S155" s="171"/>
      <c r="T155" s="167" t="s">
        <v>236</v>
      </c>
      <c r="U155" s="181" t="str">
        <f>IF(AND(M155&gt;0,P155&gt;0),ROUNDDOWN(P155/2000,0),"")</f>
        <v/>
      </c>
      <c r="V155" s="182"/>
      <c r="W155" s="182"/>
      <c r="X155" s="183" t="s">
        <v>62</v>
      </c>
      <c r="Y155" s="184"/>
    </row>
    <row r="156" spans="1:54" s="43" customFormat="1" ht="27.95" customHeight="1" x14ac:dyDescent="0.15">
      <c r="A156" s="133">
        <f t="shared" si="7"/>
        <v>25</v>
      </c>
      <c r="B156" s="46"/>
      <c r="C156" s="229">
        <f>C155+1</f>
        <v>25</v>
      </c>
      <c r="D156" s="230"/>
      <c r="E156" s="178" t="s">
        <v>69</v>
      </c>
      <c r="F156" s="179"/>
      <c r="G156" s="179"/>
      <c r="H156" s="179"/>
      <c r="I156" s="179"/>
      <c r="J156" s="179"/>
      <c r="K156" s="179"/>
      <c r="L156" s="180"/>
      <c r="M156" s="170"/>
      <c r="N156" s="171"/>
      <c r="O156" s="91" t="s">
        <v>61</v>
      </c>
      <c r="P156" s="170"/>
      <c r="Q156" s="171"/>
      <c r="R156" s="171"/>
      <c r="S156" s="171"/>
      <c r="T156" s="167" t="s">
        <v>236</v>
      </c>
      <c r="U156" s="181" t="str">
        <f>IF(AND(M156&gt;0,P156&gt;0),ROUNDDOWN(P156/2000,0),"")</f>
        <v/>
      </c>
      <c r="V156" s="182"/>
      <c r="W156" s="182"/>
      <c r="X156" s="183" t="s">
        <v>62</v>
      </c>
      <c r="Y156" s="184"/>
    </row>
    <row r="157" spans="1:54" s="43" customFormat="1" ht="5.0999999999999996" customHeight="1" x14ac:dyDescent="0.15">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0999999999999996" customHeight="1" x14ac:dyDescent="0.15">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15">
      <c r="B159" s="45" t="s">
        <v>25</v>
      </c>
      <c r="C159" s="372" t="s">
        <v>70</v>
      </c>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row>
    <row r="160" spans="1:54" s="43" customFormat="1" ht="27.95" customHeight="1" x14ac:dyDescent="0.15">
      <c r="B160" s="46"/>
      <c r="C160" s="173" t="s">
        <v>56</v>
      </c>
      <c r="D160" s="174"/>
      <c r="E160" s="195" t="s">
        <v>44</v>
      </c>
      <c r="F160" s="196"/>
      <c r="G160" s="196"/>
      <c r="H160" s="196"/>
      <c r="I160" s="196"/>
      <c r="J160" s="196"/>
      <c r="K160" s="196"/>
      <c r="L160" s="197"/>
      <c r="M160" s="185" t="s">
        <v>57</v>
      </c>
      <c r="N160" s="186"/>
      <c r="O160" s="187"/>
      <c r="P160" s="185" t="s">
        <v>58</v>
      </c>
      <c r="Q160" s="186"/>
      <c r="R160" s="186"/>
      <c r="S160" s="186"/>
      <c r="T160" s="187"/>
      <c r="U160" s="194" t="s">
        <v>59</v>
      </c>
      <c r="V160" s="186"/>
      <c r="W160" s="186"/>
      <c r="X160" s="186"/>
      <c r="Y160" s="187"/>
    </row>
    <row r="161" spans="1:54" s="43" customFormat="1" ht="27.95" customHeight="1" x14ac:dyDescent="0.15">
      <c r="A161" s="133">
        <f t="shared" ref="A161:A165" si="12">IF(C161&gt;0,C161,A160&amp;"a")</f>
        <v>26</v>
      </c>
      <c r="B161" s="46"/>
      <c r="C161" s="213">
        <f>C156+1</f>
        <v>26</v>
      </c>
      <c r="D161" s="214"/>
      <c r="E161" s="178" t="s">
        <v>71</v>
      </c>
      <c r="F161" s="179"/>
      <c r="G161" s="179"/>
      <c r="H161" s="179"/>
      <c r="I161" s="179"/>
      <c r="J161" s="179"/>
      <c r="K161" s="179"/>
      <c r="L161" s="180"/>
      <c r="M161" s="170"/>
      <c r="N161" s="171"/>
      <c r="O161" s="91" t="s">
        <v>61</v>
      </c>
      <c r="P161" s="170"/>
      <c r="Q161" s="171"/>
      <c r="R161" s="171"/>
      <c r="S161" s="171"/>
      <c r="T161" s="167" t="s">
        <v>236</v>
      </c>
      <c r="U161" s="181" t="str">
        <f>IF(AND(M161&gt;0,P161&gt;0),ROUNDDOWN(P161/2000,0),"")</f>
        <v/>
      </c>
      <c r="V161" s="182"/>
      <c r="W161" s="182"/>
      <c r="X161" s="183" t="s">
        <v>62</v>
      </c>
      <c r="Y161" s="184"/>
    </row>
    <row r="162" spans="1:54" s="43" customFormat="1" ht="27.95" customHeight="1" x14ac:dyDescent="0.15">
      <c r="A162" s="133">
        <f t="shared" si="12"/>
        <v>27</v>
      </c>
      <c r="B162" s="46"/>
      <c r="C162" s="213">
        <f>C161+1</f>
        <v>27</v>
      </c>
      <c r="D162" s="214"/>
      <c r="E162" s="191" t="s">
        <v>72</v>
      </c>
      <c r="F162" s="192"/>
      <c r="G162" s="192"/>
      <c r="H162" s="192"/>
      <c r="I162" s="192"/>
      <c r="J162" s="192"/>
      <c r="K162" s="192"/>
      <c r="L162" s="193"/>
      <c r="M162" s="170"/>
      <c r="N162" s="171"/>
      <c r="O162" s="91" t="s">
        <v>61</v>
      </c>
      <c r="P162" s="170"/>
      <c r="Q162" s="171"/>
      <c r="R162" s="171"/>
      <c r="S162" s="171"/>
      <c r="T162" s="167" t="s">
        <v>236</v>
      </c>
      <c r="U162" s="181" t="str">
        <f>IF(AND(M162&gt;0,P162&gt;0),ROUNDDOWN(P162/2000,0),"")</f>
        <v/>
      </c>
      <c r="V162" s="182"/>
      <c r="W162" s="182"/>
      <c r="X162" s="183" t="s">
        <v>62</v>
      </c>
      <c r="Y162" s="184"/>
    </row>
    <row r="163" spans="1:54" s="43" customFormat="1" ht="27.95" customHeight="1" x14ac:dyDescent="0.15">
      <c r="A163" s="133">
        <f t="shared" si="12"/>
        <v>28</v>
      </c>
      <c r="B163" s="46"/>
      <c r="C163" s="213">
        <f t="shared" ref="C163:C165" si="13">C162+1</f>
        <v>28</v>
      </c>
      <c r="D163" s="214"/>
      <c r="E163" s="178" t="s">
        <v>73</v>
      </c>
      <c r="F163" s="179"/>
      <c r="G163" s="179"/>
      <c r="H163" s="179"/>
      <c r="I163" s="179"/>
      <c r="J163" s="179"/>
      <c r="K163" s="179"/>
      <c r="L163" s="180"/>
      <c r="M163" s="170"/>
      <c r="N163" s="171"/>
      <c r="O163" s="91" t="s">
        <v>61</v>
      </c>
      <c r="P163" s="170"/>
      <c r="Q163" s="171"/>
      <c r="R163" s="171"/>
      <c r="S163" s="171"/>
      <c r="T163" s="167" t="s">
        <v>236</v>
      </c>
      <c r="U163" s="181" t="str">
        <f>IF(AND(M163&gt;0,P163&gt;0),ROUNDDOWN(P163/2000,0),"")</f>
        <v/>
      </c>
      <c r="V163" s="182"/>
      <c r="W163" s="182"/>
      <c r="X163" s="183" t="s">
        <v>62</v>
      </c>
      <c r="Y163" s="184"/>
    </row>
    <row r="164" spans="1:54" s="43" customFormat="1" ht="27.95" customHeight="1" x14ac:dyDescent="0.15">
      <c r="A164" s="133">
        <f t="shared" si="12"/>
        <v>29</v>
      </c>
      <c r="B164" s="46"/>
      <c r="C164" s="213">
        <f t="shared" si="13"/>
        <v>29</v>
      </c>
      <c r="D164" s="214"/>
      <c r="E164" s="178" t="s">
        <v>74</v>
      </c>
      <c r="F164" s="179"/>
      <c r="G164" s="179"/>
      <c r="H164" s="179"/>
      <c r="I164" s="179"/>
      <c r="J164" s="179"/>
      <c r="K164" s="179"/>
      <c r="L164" s="180"/>
      <c r="M164" s="170"/>
      <c r="N164" s="171"/>
      <c r="O164" s="91" t="s">
        <v>61</v>
      </c>
      <c r="P164" s="170"/>
      <c r="Q164" s="171"/>
      <c r="R164" s="171"/>
      <c r="S164" s="171"/>
      <c r="T164" s="167" t="s">
        <v>236</v>
      </c>
      <c r="U164" s="181" t="str">
        <f>IF(AND(M164&gt;0,P164&gt;0),ROUNDDOWN(P164/2000,0),"")</f>
        <v/>
      </c>
      <c r="V164" s="182"/>
      <c r="W164" s="182"/>
      <c r="X164" s="183" t="s">
        <v>62</v>
      </c>
      <c r="Y164" s="184"/>
    </row>
    <row r="165" spans="1:54" s="43" customFormat="1" ht="27.95" customHeight="1" x14ac:dyDescent="0.15">
      <c r="A165" s="133">
        <f t="shared" si="12"/>
        <v>30</v>
      </c>
      <c r="B165" s="46"/>
      <c r="C165" s="229">
        <f t="shared" si="13"/>
        <v>30</v>
      </c>
      <c r="D165" s="230"/>
      <c r="E165" s="178" t="s">
        <v>75</v>
      </c>
      <c r="F165" s="179"/>
      <c r="G165" s="179"/>
      <c r="H165" s="179"/>
      <c r="I165" s="179"/>
      <c r="J165" s="179"/>
      <c r="K165" s="179"/>
      <c r="L165" s="180"/>
      <c r="M165" s="170"/>
      <c r="N165" s="171"/>
      <c r="O165" s="91" t="s">
        <v>61</v>
      </c>
      <c r="P165" s="170"/>
      <c r="Q165" s="171"/>
      <c r="R165" s="171"/>
      <c r="S165" s="171"/>
      <c r="T165" s="167" t="s">
        <v>236</v>
      </c>
      <c r="U165" s="181" t="str">
        <f>IF(AND(M165&gt;0,P165&gt;0),ROUNDDOWN(P165/2000,0),"")</f>
        <v/>
      </c>
      <c r="V165" s="182"/>
      <c r="W165" s="182"/>
      <c r="X165" s="183" t="s">
        <v>62</v>
      </c>
      <c r="Y165" s="184"/>
    </row>
    <row r="166" spans="1:54" s="43" customFormat="1" ht="5.0999999999999996" customHeight="1" x14ac:dyDescent="0.15">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0999999999999996" customHeight="1" x14ac:dyDescent="0.1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0999999999999996" customHeight="1" x14ac:dyDescent="0.15">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15">
      <c r="B169" s="45" t="s">
        <v>28</v>
      </c>
      <c r="C169" s="372" t="s">
        <v>76</v>
      </c>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row>
    <row r="170" spans="1:54" s="43" customFormat="1" ht="27.95" customHeight="1" x14ac:dyDescent="0.15">
      <c r="B170" s="46"/>
      <c r="C170" s="173" t="s">
        <v>56</v>
      </c>
      <c r="D170" s="174"/>
      <c r="E170" s="195" t="s">
        <v>44</v>
      </c>
      <c r="F170" s="196"/>
      <c r="G170" s="196"/>
      <c r="H170" s="196"/>
      <c r="I170" s="196"/>
      <c r="J170" s="196"/>
      <c r="K170" s="196"/>
      <c r="L170" s="197"/>
      <c r="M170" s="185" t="s">
        <v>57</v>
      </c>
      <c r="N170" s="186"/>
      <c r="O170" s="187"/>
      <c r="P170" s="185" t="s">
        <v>58</v>
      </c>
      <c r="Q170" s="186"/>
      <c r="R170" s="186"/>
      <c r="S170" s="186"/>
      <c r="T170" s="187"/>
      <c r="U170" s="194" t="s">
        <v>59</v>
      </c>
      <c r="V170" s="186"/>
      <c r="W170" s="186"/>
      <c r="X170" s="186"/>
      <c r="Y170" s="187"/>
    </row>
    <row r="171" spans="1:54" s="43" customFormat="1" ht="27.95" customHeight="1" x14ac:dyDescent="0.15">
      <c r="A171" s="133">
        <f t="shared" ref="A171:A177" si="14">IF(C171&gt;0,C171,A170&amp;"a")</f>
        <v>31</v>
      </c>
      <c r="B171" s="46"/>
      <c r="C171" s="213">
        <f>C165+1</f>
        <v>31</v>
      </c>
      <c r="D171" s="214"/>
      <c r="E171" s="191" t="s">
        <v>78</v>
      </c>
      <c r="F171" s="192"/>
      <c r="G171" s="192"/>
      <c r="H171" s="192"/>
      <c r="I171" s="192"/>
      <c r="J171" s="192"/>
      <c r="K171" s="192"/>
      <c r="L171" s="193"/>
      <c r="M171" s="170"/>
      <c r="N171" s="171"/>
      <c r="O171" s="91" t="s">
        <v>61</v>
      </c>
      <c r="P171" s="170"/>
      <c r="Q171" s="171"/>
      <c r="R171" s="171"/>
      <c r="S171" s="171"/>
      <c r="T171" s="167" t="s">
        <v>236</v>
      </c>
      <c r="U171" s="181" t="str">
        <f>IF(AND(M171&gt;0,P171&gt;0),ROUNDDOWN(P171/2000,0),"")</f>
        <v/>
      </c>
      <c r="V171" s="182"/>
      <c r="W171" s="182"/>
      <c r="X171" s="183" t="s">
        <v>62</v>
      </c>
      <c r="Y171" s="184"/>
    </row>
    <row r="172" spans="1:54" s="43" customFormat="1" ht="27.95" customHeight="1" x14ac:dyDescent="0.15">
      <c r="A172" s="133">
        <f t="shared" si="14"/>
        <v>32</v>
      </c>
      <c r="B172" s="46"/>
      <c r="C172" s="213">
        <f>C171+1</f>
        <v>32</v>
      </c>
      <c r="D172" s="214"/>
      <c r="E172" s="178" t="s">
        <v>79</v>
      </c>
      <c r="F172" s="179"/>
      <c r="G172" s="179"/>
      <c r="H172" s="179"/>
      <c r="I172" s="179"/>
      <c r="J172" s="179"/>
      <c r="K172" s="179"/>
      <c r="L172" s="180"/>
      <c r="M172" s="170"/>
      <c r="N172" s="171"/>
      <c r="O172" s="91" t="s">
        <v>61</v>
      </c>
      <c r="P172" s="170"/>
      <c r="Q172" s="171"/>
      <c r="R172" s="171"/>
      <c r="S172" s="171"/>
      <c r="T172" s="167" t="s">
        <v>236</v>
      </c>
      <c r="U172" s="181" t="str">
        <f>IF(AND(M172&gt;0,P172&gt;0),ROUNDDOWN(P172/2000,0),"")</f>
        <v/>
      </c>
      <c r="V172" s="182"/>
      <c r="W172" s="182"/>
      <c r="X172" s="183" t="s">
        <v>62</v>
      </c>
      <c r="Y172" s="184"/>
    </row>
    <row r="173" spans="1:54" s="43" customFormat="1" ht="27.95" customHeight="1" x14ac:dyDescent="0.15">
      <c r="A173" s="133">
        <f t="shared" si="14"/>
        <v>33</v>
      </c>
      <c r="B173" s="46"/>
      <c r="C173" s="213">
        <f t="shared" ref="C173:C175" si="15">C172+1</f>
        <v>33</v>
      </c>
      <c r="D173" s="214"/>
      <c r="E173" s="178" t="s">
        <v>80</v>
      </c>
      <c r="F173" s="179"/>
      <c r="G173" s="179"/>
      <c r="H173" s="179"/>
      <c r="I173" s="179"/>
      <c r="J173" s="179"/>
      <c r="K173" s="179"/>
      <c r="L173" s="180"/>
      <c r="M173" s="170"/>
      <c r="N173" s="171"/>
      <c r="O173" s="91" t="s">
        <v>61</v>
      </c>
      <c r="P173" s="170"/>
      <c r="Q173" s="171"/>
      <c r="R173" s="171"/>
      <c r="S173" s="171"/>
      <c r="T173" s="167" t="s">
        <v>236</v>
      </c>
      <c r="U173" s="181" t="str">
        <f t="shared" ref="U173:U174" si="16">IF(AND(M173&gt;0,P173&gt;0),ROUNDDOWN(P173/2000,0),"")</f>
        <v/>
      </c>
      <c r="V173" s="182"/>
      <c r="W173" s="182"/>
      <c r="X173" s="183" t="s">
        <v>62</v>
      </c>
      <c r="Y173" s="184"/>
    </row>
    <row r="174" spans="1:54" s="43" customFormat="1" ht="27.95" customHeight="1" x14ac:dyDescent="0.15">
      <c r="A174" s="133">
        <f t="shared" si="14"/>
        <v>34</v>
      </c>
      <c r="B174" s="46"/>
      <c r="C174" s="213">
        <f t="shared" si="15"/>
        <v>34</v>
      </c>
      <c r="D174" s="214"/>
      <c r="E174" s="191" t="s">
        <v>81</v>
      </c>
      <c r="F174" s="192"/>
      <c r="G174" s="192"/>
      <c r="H174" s="192"/>
      <c r="I174" s="192"/>
      <c r="J174" s="192"/>
      <c r="K174" s="192"/>
      <c r="L174" s="193"/>
      <c r="M174" s="170"/>
      <c r="N174" s="171"/>
      <c r="O174" s="91" t="s">
        <v>61</v>
      </c>
      <c r="P174" s="170"/>
      <c r="Q174" s="171"/>
      <c r="R174" s="171"/>
      <c r="S174" s="171"/>
      <c r="T174" s="167" t="s">
        <v>236</v>
      </c>
      <c r="U174" s="181" t="str">
        <f t="shared" si="16"/>
        <v/>
      </c>
      <c r="V174" s="182"/>
      <c r="W174" s="182"/>
      <c r="X174" s="183" t="s">
        <v>62</v>
      </c>
      <c r="Y174" s="184"/>
    </row>
    <row r="175" spans="1:54" ht="27.95" customHeight="1" x14ac:dyDescent="0.15">
      <c r="A175" s="133">
        <f t="shared" si="14"/>
        <v>35</v>
      </c>
      <c r="B175" s="78"/>
      <c r="C175" s="213">
        <f t="shared" si="15"/>
        <v>35</v>
      </c>
      <c r="D175" s="214"/>
      <c r="E175" s="284" t="s">
        <v>100</v>
      </c>
      <c r="F175" s="285"/>
      <c r="G175" s="285"/>
      <c r="H175" s="285"/>
      <c r="I175" s="285"/>
      <c r="J175" s="285"/>
      <c r="K175" s="285"/>
      <c r="L175" s="286"/>
      <c r="M175" s="170"/>
      <c r="N175" s="171"/>
      <c r="O175" s="91" t="s">
        <v>61</v>
      </c>
      <c r="P175" s="170"/>
      <c r="Q175" s="171"/>
      <c r="R175" s="171"/>
      <c r="S175" s="171"/>
      <c r="T175" s="167" t="s">
        <v>236</v>
      </c>
      <c r="U175" s="181" t="str">
        <f t="shared" ref="U175:U176" si="17">IF(AND(M175&gt;0,P175&gt;0),ROUNDDOWN(P175/2000,0),"")</f>
        <v/>
      </c>
      <c r="V175" s="182"/>
      <c r="W175" s="182"/>
      <c r="X175" s="183" t="s">
        <v>62</v>
      </c>
      <c r="Y175" s="184"/>
    </row>
    <row r="176" spans="1:54" s="43" customFormat="1" ht="27.95" customHeight="1" x14ac:dyDescent="0.15">
      <c r="A176" s="133">
        <f t="shared" si="14"/>
        <v>36</v>
      </c>
      <c r="B176" s="46"/>
      <c r="C176" s="213">
        <f>C175+1</f>
        <v>36</v>
      </c>
      <c r="D176" s="214"/>
      <c r="E176" s="178" t="s">
        <v>82</v>
      </c>
      <c r="F176" s="179"/>
      <c r="G176" s="179"/>
      <c r="H176" s="179"/>
      <c r="I176" s="179"/>
      <c r="J176" s="179"/>
      <c r="K176" s="179"/>
      <c r="L176" s="180"/>
      <c r="M176" s="170"/>
      <c r="N176" s="171"/>
      <c r="O176" s="91" t="s">
        <v>61</v>
      </c>
      <c r="P176" s="170"/>
      <c r="Q176" s="171"/>
      <c r="R176" s="171"/>
      <c r="S176" s="171"/>
      <c r="T176" s="167" t="s">
        <v>236</v>
      </c>
      <c r="U176" s="181" t="str">
        <f t="shared" si="17"/>
        <v/>
      </c>
      <c r="V176" s="182"/>
      <c r="W176" s="182"/>
      <c r="X176" s="183" t="s">
        <v>62</v>
      </c>
      <c r="Y176" s="184"/>
    </row>
    <row r="177" spans="1:54" s="43" customFormat="1" ht="27.95" customHeight="1" x14ac:dyDescent="0.15">
      <c r="A177" s="133" t="str">
        <f t="shared" si="14"/>
        <v>36a</v>
      </c>
      <c r="B177" s="46"/>
      <c r="C177" s="215"/>
      <c r="D177" s="216"/>
      <c r="E177" s="175" t="s">
        <v>92</v>
      </c>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54" s="43" customFormat="1" ht="5.0999999999999996" customHeight="1" x14ac:dyDescent="0.15">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0999999999999996" customHeight="1" x14ac:dyDescent="0.1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15">
      <c r="B180" s="45" t="s">
        <v>91</v>
      </c>
      <c r="C180" s="172" t="s">
        <v>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row>
    <row r="181" spans="1:54" ht="5.0999999999999996" customHeight="1" x14ac:dyDescent="0.15">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15">
      <c r="B182" s="66"/>
      <c r="C182" s="173" t="s">
        <v>56</v>
      </c>
      <c r="D182" s="174"/>
      <c r="E182" s="185" t="s">
        <v>77</v>
      </c>
      <c r="F182" s="186"/>
      <c r="G182" s="186"/>
      <c r="H182" s="186"/>
      <c r="I182" s="186"/>
      <c r="J182" s="186"/>
      <c r="K182" s="186"/>
      <c r="L182" s="187"/>
      <c r="M182" s="188" t="s">
        <v>57</v>
      </c>
      <c r="N182" s="189"/>
      <c r="O182" s="190"/>
      <c r="P182" s="185" t="s">
        <v>58</v>
      </c>
      <c r="Q182" s="186"/>
      <c r="R182" s="186"/>
      <c r="S182" s="186"/>
      <c r="T182" s="187"/>
      <c r="U182" s="194" t="s">
        <v>59</v>
      </c>
      <c r="V182" s="186"/>
      <c r="W182" s="186"/>
      <c r="X182" s="186"/>
      <c r="Y182" s="187"/>
    </row>
    <row r="183" spans="1:54" s="43" customFormat="1" ht="30" customHeight="1" x14ac:dyDescent="0.15">
      <c r="A183" s="133">
        <f t="shared" ref="A183:A184" si="18">IF(C183&gt;0,C183,A182&amp;"a")</f>
        <v>37</v>
      </c>
      <c r="B183" s="66"/>
      <c r="C183" s="213">
        <f>C176+1</f>
        <v>37</v>
      </c>
      <c r="D183" s="214"/>
      <c r="E183" s="178" t="s">
        <v>139</v>
      </c>
      <c r="F183" s="179"/>
      <c r="G183" s="179"/>
      <c r="H183" s="179"/>
      <c r="I183" s="179"/>
      <c r="J183" s="179"/>
      <c r="K183" s="179"/>
      <c r="L183" s="180"/>
      <c r="M183" s="170"/>
      <c r="N183" s="171"/>
      <c r="O183" s="91" t="s">
        <v>61</v>
      </c>
      <c r="P183" s="170"/>
      <c r="Q183" s="171"/>
      <c r="R183" s="171"/>
      <c r="S183" s="171"/>
      <c r="T183" s="167" t="s">
        <v>236</v>
      </c>
      <c r="U183" s="181" t="str">
        <f t="shared" ref="U183" si="19">IF(AND(M183&gt;0,P183&gt;0),ROUNDDOWN(P183/2000,0),"")</f>
        <v/>
      </c>
      <c r="V183" s="182"/>
      <c r="W183" s="182"/>
      <c r="X183" s="183" t="s">
        <v>62</v>
      </c>
      <c r="Y183" s="184"/>
    </row>
    <row r="184" spans="1:54" s="43" customFormat="1" ht="30" customHeight="1" x14ac:dyDescent="0.15">
      <c r="A184" s="133" t="str">
        <f t="shared" si="18"/>
        <v>37a</v>
      </c>
      <c r="B184" s="66"/>
      <c r="C184" s="215"/>
      <c r="D184" s="216"/>
      <c r="E184" s="175" t="s">
        <v>92</v>
      </c>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54" s="43" customFormat="1" ht="5.0999999999999996" customHeight="1" x14ac:dyDescent="0.15"/>
    <row r="186" spans="1:54" s="5" customFormat="1" ht="23.1" customHeight="1" x14ac:dyDescent="0.15">
      <c r="B186" s="350" t="s">
        <v>84</v>
      </c>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spans="1:54" s="5" customFormat="1" ht="25.5" customHeight="1" x14ac:dyDescent="0.15">
      <c r="B187" s="24"/>
      <c r="C187" s="308"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54" s="2" customFormat="1" ht="30" customHeight="1" x14ac:dyDescent="0.15">
      <c r="B188" s="24" t="s">
        <v>34</v>
      </c>
      <c r="C188" s="340" t="s">
        <v>26</v>
      </c>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row>
    <row r="189" spans="1:54" s="2" customFormat="1" ht="27.95" customHeight="1" x14ac:dyDescent="0.15">
      <c r="C189" s="344" t="s">
        <v>5</v>
      </c>
      <c r="D189" s="345"/>
      <c r="E189" s="195" t="s">
        <v>44</v>
      </c>
      <c r="F189" s="196"/>
      <c r="G189" s="196"/>
      <c r="H189" s="196"/>
      <c r="I189" s="196"/>
      <c r="J189" s="196"/>
      <c r="K189" s="196"/>
      <c r="L189" s="197"/>
      <c r="M189" s="307" t="s">
        <v>0</v>
      </c>
      <c r="N189" s="208"/>
      <c r="O189" s="209"/>
      <c r="P189" s="195" t="s">
        <v>6</v>
      </c>
      <c r="Q189" s="196"/>
      <c r="R189" s="196"/>
      <c r="S189" s="196"/>
      <c r="T189" s="197"/>
      <c r="U189" s="207" t="s">
        <v>17</v>
      </c>
      <c r="V189" s="208"/>
      <c r="W189" s="208"/>
      <c r="X189" s="208"/>
      <c r="Y189" s="209"/>
    </row>
    <row r="190" spans="1:54" s="2" customFormat="1" ht="27.95" customHeight="1" x14ac:dyDescent="0.15">
      <c r="A190" s="133">
        <f t="shared" ref="A190:A196" si="20">IF(C190&gt;0,C190,A189&amp;"a")</f>
        <v>38</v>
      </c>
      <c r="C190" s="213">
        <f>C183+1</f>
        <v>38</v>
      </c>
      <c r="D190" s="214"/>
      <c r="E190" s="276" t="s">
        <v>86</v>
      </c>
      <c r="F190" s="277"/>
      <c r="G190" s="277"/>
      <c r="H190" s="277"/>
      <c r="I190" s="277"/>
      <c r="J190" s="277"/>
      <c r="K190" s="277"/>
      <c r="L190" s="279"/>
      <c r="M190" s="170"/>
      <c r="N190" s="171"/>
      <c r="O190" s="88" t="s">
        <v>2</v>
      </c>
      <c r="P190" s="170"/>
      <c r="Q190" s="171"/>
      <c r="R190" s="171"/>
      <c r="S190" s="171"/>
      <c r="T190" s="167" t="s">
        <v>236</v>
      </c>
      <c r="U190" s="181" t="str">
        <f>IF(AND(M190&gt;0,P190&gt;0),ROUNDDOWN(P190/3000,0),"")</f>
        <v/>
      </c>
      <c r="V190" s="182"/>
      <c r="W190" s="182"/>
      <c r="X190" s="183" t="s">
        <v>62</v>
      </c>
      <c r="Y190" s="184"/>
    </row>
    <row r="191" spans="1:54" s="2" customFormat="1" ht="27.95" customHeight="1" x14ac:dyDescent="0.15">
      <c r="A191" s="133">
        <f t="shared" si="20"/>
        <v>39</v>
      </c>
      <c r="C191" s="213">
        <f>C190+1</f>
        <v>39</v>
      </c>
      <c r="D191" s="214"/>
      <c r="E191" s="231" t="s">
        <v>140</v>
      </c>
      <c r="F191" s="232"/>
      <c r="G191" s="232"/>
      <c r="H191" s="232"/>
      <c r="I191" s="232"/>
      <c r="J191" s="232"/>
      <c r="K191" s="232"/>
      <c r="L191" s="278"/>
      <c r="M191" s="170"/>
      <c r="N191" s="171"/>
      <c r="O191" s="88" t="s">
        <v>2</v>
      </c>
      <c r="P191" s="170"/>
      <c r="Q191" s="171"/>
      <c r="R191" s="171"/>
      <c r="S191" s="171"/>
      <c r="T191" s="167" t="s">
        <v>236</v>
      </c>
      <c r="U191" s="181" t="str">
        <f t="shared" ref="U191:U195" si="21">IF(AND(M191&gt;0,P191&gt;0),ROUNDDOWN(P191/3000,0),"")</f>
        <v/>
      </c>
      <c r="V191" s="182"/>
      <c r="W191" s="182"/>
      <c r="X191" s="183" t="s">
        <v>62</v>
      </c>
      <c r="Y191" s="184"/>
    </row>
    <row r="192" spans="1:54" ht="27.95" customHeight="1" x14ac:dyDescent="0.15">
      <c r="A192" s="133">
        <f t="shared" si="20"/>
        <v>40</v>
      </c>
      <c r="C192" s="213">
        <f t="shared" ref="C192:C194" si="22">C191+1</f>
        <v>40</v>
      </c>
      <c r="D192" s="214"/>
      <c r="E192" s="371" t="s">
        <v>101</v>
      </c>
      <c r="F192" s="285"/>
      <c r="G192" s="285"/>
      <c r="H192" s="285"/>
      <c r="I192" s="285"/>
      <c r="J192" s="285"/>
      <c r="K192" s="285"/>
      <c r="L192" s="286"/>
      <c r="M192" s="170"/>
      <c r="N192" s="171"/>
      <c r="O192" s="88" t="s">
        <v>2</v>
      </c>
      <c r="P192" s="170"/>
      <c r="Q192" s="171"/>
      <c r="R192" s="171"/>
      <c r="S192" s="171"/>
      <c r="T192" s="167" t="s">
        <v>236</v>
      </c>
      <c r="U192" s="181" t="str">
        <f t="shared" si="21"/>
        <v/>
      </c>
      <c r="V192" s="182"/>
      <c r="W192" s="182"/>
      <c r="X192" s="275" t="s">
        <v>15</v>
      </c>
      <c r="Y192" s="226"/>
    </row>
    <row r="193" spans="1:25" s="2" customFormat="1" ht="27.95" customHeight="1" x14ac:dyDescent="0.15">
      <c r="A193" s="133">
        <f t="shared" si="20"/>
        <v>41</v>
      </c>
      <c r="C193" s="213">
        <f t="shared" si="22"/>
        <v>41</v>
      </c>
      <c r="D193" s="214"/>
      <c r="E193" s="231" t="s">
        <v>18</v>
      </c>
      <c r="F193" s="232"/>
      <c r="G193" s="232"/>
      <c r="H193" s="232"/>
      <c r="I193" s="232"/>
      <c r="J193" s="232"/>
      <c r="K193" s="232"/>
      <c r="L193" s="278"/>
      <c r="M193" s="379" t="s">
        <v>45</v>
      </c>
      <c r="N193" s="380"/>
      <c r="O193" s="88"/>
      <c r="P193" s="170"/>
      <c r="Q193" s="171"/>
      <c r="R193" s="171"/>
      <c r="S193" s="171"/>
      <c r="T193" s="167" t="s">
        <v>236</v>
      </c>
      <c r="U193" s="181" t="str">
        <f>IF(P193&gt;0,ROUNDDOWN(P193/3000,0),"")</f>
        <v/>
      </c>
      <c r="V193" s="182"/>
      <c r="W193" s="182"/>
      <c r="X193" s="275" t="s">
        <v>15</v>
      </c>
      <c r="Y193" s="226"/>
    </row>
    <row r="194" spans="1:25" s="2" customFormat="1" ht="27.95" customHeight="1" x14ac:dyDescent="0.15">
      <c r="A194" s="133">
        <f t="shared" si="20"/>
        <v>42</v>
      </c>
      <c r="C194" s="213">
        <f t="shared" si="22"/>
        <v>42</v>
      </c>
      <c r="D194" s="214"/>
      <c r="E194" s="231" t="s">
        <v>19</v>
      </c>
      <c r="F194" s="232"/>
      <c r="G194" s="232"/>
      <c r="H194" s="232"/>
      <c r="I194" s="232"/>
      <c r="J194" s="232"/>
      <c r="K194" s="232"/>
      <c r="L194" s="278"/>
      <c r="M194" s="170"/>
      <c r="N194" s="171"/>
      <c r="O194" s="88" t="s">
        <v>20</v>
      </c>
      <c r="P194" s="170"/>
      <c r="Q194" s="171"/>
      <c r="R194" s="171"/>
      <c r="S194" s="171"/>
      <c r="T194" s="167" t="s">
        <v>236</v>
      </c>
      <c r="U194" s="181" t="str">
        <f t="shared" si="21"/>
        <v/>
      </c>
      <c r="V194" s="182"/>
      <c r="W194" s="182"/>
      <c r="X194" s="275" t="s">
        <v>15</v>
      </c>
      <c r="Y194" s="226"/>
    </row>
    <row r="195" spans="1:25" s="43" customFormat="1" ht="27.95" customHeight="1" x14ac:dyDescent="0.15">
      <c r="A195" s="133">
        <f t="shared" si="20"/>
        <v>43</v>
      </c>
      <c r="B195" s="46"/>
      <c r="C195" s="213">
        <f>C194+1</f>
        <v>43</v>
      </c>
      <c r="D195" s="214"/>
      <c r="E195" s="178" t="s">
        <v>82</v>
      </c>
      <c r="F195" s="179"/>
      <c r="G195" s="179"/>
      <c r="H195" s="179"/>
      <c r="I195" s="179"/>
      <c r="J195" s="179"/>
      <c r="K195" s="179"/>
      <c r="L195" s="180"/>
      <c r="M195" s="170"/>
      <c r="N195" s="171"/>
      <c r="O195" s="91" t="s">
        <v>61</v>
      </c>
      <c r="P195" s="170"/>
      <c r="Q195" s="171"/>
      <c r="R195" s="171"/>
      <c r="S195" s="171"/>
      <c r="T195" s="167" t="s">
        <v>236</v>
      </c>
      <c r="U195" s="181" t="str">
        <f t="shared" si="21"/>
        <v/>
      </c>
      <c r="V195" s="182"/>
      <c r="W195" s="182"/>
      <c r="X195" s="275" t="s">
        <v>15</v>
      </c>
      <c r="Y195" s="226"/>
    </row>
    <row r="196" spans="1:25" s="43" customFormat="1" ht="27.95" customHeight="1" x14ac:dyDescent="0.15">
      <c r="A196" s="133" t="str">
        <f t="shared" si="20"/>
        <v>43a</v>
      </c>
      <c r="B196" s="46"/>
      <c r="C196" s="215"/>
      <c r="D196" s="216"/>
      <c r="E196" s="175" t="s">
        <v>92</v>
      </c>
      <c r="F196" s="176"/>
      <c r="G196" s="176"/>
      <c r="H196" s="176"/>
      <c r="I196" s="176"/>
      <c r="J196" s="176"/>
      <c r="K196" s="176"/>
      <c r="L196" s="176"/>
      <c r="M196" s="176"/>
      <c r="N196" s="176"/>
      <c r="O196" s="176"/>
      <c r="P196" s="176"/>
      <c r="Q196" s="176"/>
      <c r="R196" s="176"/>
      <c r="S196" s="176"/>
      <c r="T196" s="176"/>
      <c r="U196" s="176"/>
      <c r="V196" s="176"/>
      <c r="W196" s="176"/>
      <c r="X196" s="176"/>
      <c r="Y196" s="177"/>
    </row>
    <row r="197" spans="1:25" s="2" customFormat="1" ht="5.0999999999999996" customHeight="1" x14ac:dyDescent="0.15">
      <c r="C197" s="22"/>
      <c r="G197" s="22"/>
      <c r="H197" s="22"/>
      <c r="I197" s="25"/>
      <c r="J197" s="25"/>
      <c r="K197" s="25"/>
      <c r="L197" s="26"/>
      <c r="M197" s="22"/>
      <c r="N197" s="22"/>
      <c r="O197" s="22"/>
      <c r="P197" s="27"/>
      <c r="Q197" s="27"/>
      <c r="R197" s="28"/>
      <c r="S197" s="28"/>
      <c r="T197" s="28"/>
      <c r="U197" s="28"/>
      <c r="V197" s="67"/>
      <c r="W197" s="68"/>
    </row>
    <row r="198" spans="1:25" s="2" customFormat="1" ht="5.0999999999999996" customHeight="1" x14ac:dyDescent="0.15">
      <c r="C198" s="22"/>
      <c r="D198" s="22"/>
      <c r="E198" s="22"/>
      <c r="F198" s="22"/>
      <c r="G198" s="22"/>
      <c r="H198" s="22"/>
      <c r="I198" s="25"/>
      <c r="J198" s="25"/>
      <c r="K198" s="25"/>
      <c r="L198" s="26"/>
      <c r="M198" s="27"/>
      <c r="N198" s="27"/>
      <c r="O198" s="27"/>
      <c r="P198" s="28"/>
      <c r="Q198" s="28"/>
      <c r="R198" s="28"/>
    </row>
    <row r="199" spans="1:25" s="2" customFormat="1" ht="5.0999999999999996" customHeight="1" x14ac:dyDescent="0.15">
      <c r="C199" s="22"/>
      <c r="D199" s="22"/>
      <c r="E199" s="22"/>
      <c r="F199" s="22"/>
      <c r="G199" s="22"/>
      <c r="H199" s="22"/>
      <c r="I199" s="25"/>
      <c r="J199" s="25"/>
      <c r="K199" s="25"/>
      <c r="L199" s="26"/>
      <c r="M199" s="27"/>
      <c r="N199" s="27"/>
      <c r="O199" s="27"/>
      <c r="P199" s="28"/>
      <c r="Q199" s="28"/>
      <c r="R199" s="28"/>
    </row>
    <row r="200" spans="1:25" s="2" customFormat="1" ht="35.1" customHeight="1" x14ac:dyDescent="0.15">
      <c r="B200" s="24" t="s">
        <v>85</v>
      </c>
      <c r="C200" s="340" t="s">
        <v>23</v>
      </c>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row>
    <row r="201" spans="1:25" s="2" customFormat="1" ht="27.95" customHeight="1" x14ac:dyDescent="0.15">
      <c r="C201" s="344" t="s">
        <v>5</v>
      </c>
      <c r="D201" s="345"/>
      <c r="E201" s="195" t="s">
        <v>44</v>
      </c>
      <c r="F201" s="196"/>
      <c r="G201" s="196"/>
      <c r="H201" s="196"/>
      <c r="I201" s="196"/>
      <c r="J201" s="196"/>
      <c r="K201" s="196"/>
      <c r="L201" s="197"/>
      <c r="M201" s="307" t="s">
        <v>0</v>
      </c>
      <c r="N201" s="208"/>
      <c r="O201" s="209"/>
      <c r="P201" s="195" t="s">
        <v>6</v>
      </c>
      <c r="Q201" s="196"/>
      <c r="R201" s="196"/>
      <c r="S201" s="196"/>
      <c r="T201" s="197"/>
      <c r="U201" s="207" t="s">
        <v>17</v>
      </c>
      <c r="V201" s="208"/>
      <c r="W201" s="208"/>
      <c r="X201" s="208"/>
      <c r="Y201" s="209"/>
    </row>
    <row r="202" spans="1:25" s="2" customFormat="1" ht="27.95" customHeight="1" x14ac:dyDescent="0.15">
      <c r="A202" s="133">
        <f t="shared" ref="A202" si="23">IF(C202&gt;0,C202,A201&amp;"a")</f>
        <v>44</v>
      </c>
      <c r="C202" s="229">
        <f>C195+1</f>
        <v>44</v>
      </c>
      <c r="D202" s="230"/>
      <c r="E202" s="210" t="s">
        <v>88</v>
      </c>
      <c r="F202" s="211"/>
      <c r="G202" s="211"/>
      <c r="H202" s="211"/>
      <c r="I202" s="211"/>
      <c r="J202" s="211"/>
      <c r="K202" s="211"/>
      <c r="L202" s="212"/>
      <c r="M202" s="170"/>
      <c r="N202" s="171"/>
      <c r="O202" s="88" t="s">
        <v>2</v>
      </c>
      <c r="P202" s="170"/>
      <c r="Q202" s="171"/>
      <c r="R202" s="171"/>
      <c r="S202" s="171"/>
      <c r="T202" s="167" t="s">
        <v>236</v>
      </c>
      <c r="U202" s="181" t="str">
        <f>IF(AND(M202&gt;0,P202&gt;0),ROUNDDOWN(P202/3000,0),"")</f>
        <v/>
      </c>
      <c r="V202" s="182"/>
      <c r="W202" s="182"/>
      <c r="X202" s="275" t="s">
        <v>15</v>
      </c>
      <c r="Y202" s="226"/>
    </row>
    <row r="203" spans="1:25" s="2" customFormat="1" ht="5.0999999999999996" customHeight="1" x14ac:dyDescent="0.15">
      <c r="C203" s="22"/>
      <c r="G203" s="22"/>
      <c r="H203" s="22"/>
      <c r="I203" s="25"/>
      <c r="J203" s="25"/>
      <c r="K203" s="25"/>
      <c r="L203" s="26"/>
      <c r="M203" s="22"/>
      <c r="N203" s="22"/>
      <c r="O203" s="22"/>
      <c r="P203" s="27"/>
      <c r="Q203" s="27"/>
      <c r="R203" s="28"/>
      <c r="S203" s="28"/>
      <c r="T203" s="28"/>
      <c r="U203" s="28"/>
      <c r="V203" s="67"/>
      <c r="W203" s="68"/>
    </row>
    <row r="204" spans="1:25" s="2" customFormat="1" ht="5.0999999999999996" customHeight="1" x14ac:dyDescent="0.15">
      <c r="C204" s="22"/>
      <c r="D204" s="22"/>
      <c r="E204" s="22"/>
      <c r="F204" s="22"/>
      <c r="G204" s="22"/>
      <c r="H204" s="22"/>
      <c r="I204" s="25"/>
      <c r="J204" s="25"/>
      <c r="K204" s="25"/>
      <c r="L204" s="26"/>
      <c r="M204" s="27"/>
      <c r="N204" s="27"/>
      <c r="O204" s="27"/>
      <c r="P204" s="28"/>
      <c r="Q204" s="28"/>
      <c r="R204" s="28"/>
    </row>
    <row r="205" spans="1:25" s="2" customFormat="1" ht="15.75" customHeight="1" x14ac:dyDescent="0.15">
      <c r="C205" s="22"/>
      <c r="G205" s="22"/>
      <c r="H205" s="22"/>
      <c r="I205" s="25"/>
      <c r="J205" s="25"/>
      <c r="K205" s="25"/>
      <c r="L205" s="26"/>
      <c r="M205" s="22"/>
      <c r="N205" s="22"/>
      <c r="O205" s="22"/>
      <c r="P205" s="27"/>
      <c r="Q205" s="27"/>
      <c r="R205" s="28"/>
      <c r="S205" s="28"/>
      <c r="T205" s="28"/>
      <c r="U205" s="28"/>
      <c r="V205" s="67"/>
      <c r="W205" s="68"/>
    </row>
    <row r="206" spans="1:25" ht="24.95" customHeight="1" x14ac:dyDescent="0.15">
      <c r="B206" s="42" t="s">
        <v>87</v>
      </c>
      <c r="C206" s="387" t="s">
        <v>29</v>
      </c>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row>
    <row r="207" spans="1:25" ht="27.95" customHeight="1" x14ac:dyDescent="0.15">
      <c r="B207" s="23"/>
      <c r="C207" s="344" t="s">
        <v>5</v>
      </c>
      <c r="D207" s="345"/>
      <c r="E207" s="195" t="s">
        <v>44</v>
      </c>
      <c r="F207" s="196"/>
      <c r="G207" s="196"/>
      <c r="H207" s="196"/>
      <c r="I207" s="196"/>
      <c r="J207" s="196"/>
      <c r="K207" s="196"/>
      <c r="L207" s="197"/>
      <c r="M207" s="195" t="s">
        <v>0</v>
      </c>
      <c r="N207" s="196"/>
      <c r="O207" s="197"/>
      <c r="P207" s="195" t="s">
        <v>6</v>
      </c>
      <c r="Q207" s="196"/>
      <c r="R207" s="196"/>
      <c r="S207" s="196"/>
      <c r="T207" s="197"/>
      <c r="U207" s="207" t="s">
        <v>27</v>
      </c>
      <c r="V207" s="208"/>
      <c r="W207" s="208"/>
      <c r="X207" s="208"/>
      <c r="Y207" s="209"/>
    </row>
    <row r="208" spans="1:25" s="2" customFormat="1" ht="27.95" customHeight="1" x14ac:dyDescent="0.15">
      <c r="A208" s="133">
        <f t="shared" ref="A208:A210" si="24">IF(C208&gt;0,C208,A207&amp;"a")</f>
        <v>45</v>
      </c>
      <c r="C208" s="213">
        <f>C202+1</f>
        <v>45</v>
      </c>
      <c r="D208" s="214"/>
      <c r="E208" s="276" t="s">
        <v>30</v>
      </c>
      <c r="F208" s="277"/>
      <c r="G208" s="277"/>
      <c r="H208" s="277"/>
      <c r="I208" s="277"/>
      <c r="J208" s="277"/>
      <c r="K208" s="277"/>
      <c r="L208" s="279"/>
      <c r="M208" s="170"/>
      <c r="N208" s="171"/>
      <c r="O208" s="166" t="s">
        <v>2</v>
      </c>
      <c r="P208" s="170"/>
      <c r="Q208" s="171"/>
      <c r="R208" s="171"/>
      <c r="S208" s="171"/>
      <c r="T208" s="167" t="s">
        <v>236</v>
      </c>
      <c r="U208" s="181" t="str">
        <f t="shared" ref="U208:U210" si="25">IF(AND(M208&gt;0,P208&gt;0),ROUNDDOWN(P208/2000,0),"")</f>
        <v/>
      </c>
      <c r="V208" s="182"/>
      <c r="W208" s="182"/>
      <c r="X208" s="275" t="s">
        <v>15</v>
      </c>
      <c r="Y208" s="226"/>
    </row>
    <row r="209" spans="1:34" s="2" customFormat="1" ht="27.95" customHeight="1" x14ac:dyDescent="0.15">
      <c r="A209" s="133">
        <f t="shared" si="24"/>
        <v>46</v>
      </c>
      <c r="C209" s="213">
        <f>C208+1</f>
        <v>46</v>
      </c>
      <c r="D209" s="214"/>
      <c r="E209" s="231" t="s">
        <v>31</v>
      </c>
      <c r="F209" s="232"/>
      <c r="G209" s="232"/>
      <c r="H209" s="232"/>
      <c r="I209" s="232"/>
      <c r="J209" s="232"/>
      <c r="K209" s="232"/>
      <c r="L209" s="278"/>
      <c r="M209" s="170"/>
      <c r="N209" s="171"/>
      <c r="O209" s="88" t="s">
        <v>2</v>
      </c>
      <c r="P209" s="170"/>
      <c r="Q209" s="171"/>
      <c r="R209" s="171"/>
      <c r="S209" s="171"/>
      <c r="T209" s="167" t="s">
        <v>236</v>
      </c>
      <c r="U209" s="181" t="str">
        <f t="shared" si="25"/>
        <v/>
      </c>
      <c r="V209" s="182"/>
      <c r="W209" s="182"/>
      <c r="X209" s="275" t="s">
        <v>15</v>
      </c>
      <c r="Y209" s="226"/>
    </row>
    <row r="210" spans="1:34" s="2" customFormat="1" ht="27.95" customHeight="1" x14ac:dyDescent="0.15">
      <c r="A210" s="133">
        <f t="shared" si="24"/>
        <v>47</v>
      </c>
      <c r="C210" s="229">
        <f>C209+1</f>
        <v>47</v>
      </c>
      <c r="D210" s="230"/>
      <c r="E210" s="231" t="s">
        <v>32</v>
      </c>
      <c r="F210" s="232"/>
      <c r="G210" s="232"/>
      <c r="H210" s="232"/>
      <c r="I210" s="232"/>
      <c r="J210" s="232"/>
      <c r="K210" s="232"/>
      <c r="L210" s="278"/>
      <c r="M210" s="170"/>
      <c r="N210" s="171"/>
      <c r="O210" s="88" t="s">
        <v>33</v>
      </c>
      <c r="P210" s="170"/>
      <c r="Q210" s="171"/>
      <c r="R210" s="171"/>
      <c r="S210" s="171"/>
      <c r="T210" s="167" t="s">
        <v>236</v>
      </c>
      <c r="U210" s="181" t="str">
        <f t="shared" si="25"/>
        <v/>
      </c>
      <c r="V210" s="182"/>
      <c r="W210" s="182"/>
      <c r="X210" s="275" t="s">
        <v>15</v>
      </c>
      <c r="Y210" s="226"/>
    </row>
    <row r="211" spans="1:34" s="2" customFormat="1" ht="5.0999999999999996" customHeight="1" x14ac:dyDescent="0.15">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15">
      <c r="D212" s="22"/>
      <c r="E212" s="69"/>
      <c r="F212" s="69"/>
      <c r="G212" s="69"/>
      <c r="H212" s="69"/>
      <c r="I212" s="21"/>
      <c r="J212" s="21"/>
      <c r="K212" s="21"/>
      <c r="L212" s="70"/>
      <c r="M212" s="27"/>
      <c r="N212" s="27"/>
      <c r="O212" s="28"/>
      <c r="P212" s="28"/>
      <c r="Q212" s="28"/>
      <c r="R212" s="28"/>
      <c r="S212" s="67"/>
      <c r="T212" s="68"/>
    </row>
    <row r="213" spans="1:34" s="1" customFormat="1" ht="23.1" customHeight="1" x14ac:dyDescent="0.15">
      <c r="B213" s="350" t="s">
        <v>129</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spans="1:34" ht="47.45" customHeight="1" x14ac:dyDescent="0.15">
      <c r="B214" s="76"/>
      <c r="C214" s="280" t="s">
        <v>178</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AE214" s="1"/>
      <c r="AF214" s="1"/>
      <c r="AG214" s="1"/>
      <c r="AH214" s="1"/>
    </row>
    <row r="215" spans="1:34" ht="20.100000000000001" customHeight="1" x14ac:dyDescent="0.15">
      <c r="B215" s="80" t="s">
        <v>141</v>
      </c>
      <c r="C215" s="81" t="s">
        <v>104</v>
      </c>
    </row>
    <row r="216" spans="1:34" ht="54.6" customHeight="1" x14ac:dyDescent="0.15">
      <c r="C216" s="281" t="s">
        <v>234</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row>
    <row r="217" spans="1:34" ht="22.5" customHeight="1" x14ac:dyDescent="0.15">
      <c r="C217" s="159" t="s">
        <v>179</v>
      </c>
      <c r="D217" s="119"/>
      <c r="E217" s="160"/>
      <c r="F217" s="160"/>
      <c r="G217" s="160"/>
      <c r="H217" s="160"/>
      <c r="I217" s="160"/>
      <c r="J217" s="160"/>
      <c r="K217" s="161"/>
      <c r="L217" s="116"/>
      <c r="M217" s="162"/>
      <c r="N217" s="163"/>
      <c r="O217" s="161"/>
      <c r="P217" s="116"/>
      <c r="Q217" s="162"/>
      <c r="R217" s="161" t="s">
        <v>7</v>
      </c>
      <c r="S217" s="388"/>
      <c r="T217" s="388"/>
      <c r="U217" s="162" t="s">
        <v>235</v>
      </c>
      <c r="V217" s="163"/>
      <c r="W217" s="163"/>
      <c r="X217" s="116"/>
      <c r="Y217" s="116"/>
    </row>
    <row r="218" spans="1:34" ht="20.100000000000001" customHeight="1" x14ac:dyDescent="0.15">
      <c r="C218" s="159" t="s">
        <v>180</v>
      </c>
      <c r="D218" s="119"/>
      <c r="E218" s="160"/>
      <c r="F218" s="160"/>
      <c r="G218" s="160"/>
      <c r="H218" s="160"/>
      <c r="I218" s="160"/>
      <c r="J218" s="160"/>
      <c r="K218" s="161"/>
      <c r="L218" s="116"/>
      <c r="M218" s="162"/>
      <c r="N218" s="163"/>
      <c r="O218" s="161"/>
      <c r="P218" s="116"/>
      <c r="Q218" s="162"/>
      <c r="R218" s="161" t="s">
        <v>7</v>
      </c>
      <c r="S218" s="388"/>
      <c r="T218" s="388"/>
      <c r="U218" s="162" t="s">
        <v>142</v>
      </c>
      <c r="V218" s="163"/>
      <c r="W218" s="163"/>
      <c r="X218" s="116"/>
      <c r="Y218" s="116"/>
    </row>
    <row r="219" spans="1:34" ht="20.100000000000001" customHeight="1" x14ac:dyDescent="0.15">
      <c r="B219" s="79" t="s">
        <v>89</v>
      </c>
      <c r="C219" s="266" t="s">
        <v>102</v>
      </c>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row>
    <row r="220" spans="1:34" ht="20.100000000000001" customHeight="1" x14ac:dyDescent="0.15">
      <c r="C220" s="344" t="s">
        <v>5</v>
      </c>
      <c r="D220" s="345"/>
      <c r="E220" s="195" t="s">
        <v>44</v>
      </c>
      <c r="F220" s="196"/>
      <c r="G220" s="196"/>
      <c r="H220" s="196"/>
      <c r="I220" s="188" t="s">
        <v>143</v>
      </c>
      <c r="J220" s="189"/>
      <c r="K220" s="190"/>
      <c r="L220" s="188" t="s">
        <v>144</v>
      </c>
      <c r="M220" s="189"/>
      <c r="N220" s="189"/>
      <c r="O220" s="189"/>
      <c r="P220" s="190"/>
      <c r="Q220" s="381" t="s">
        <v>145</v>
      </c>
      <c r="R220" s="382"/>
      <c r="S220" s="382"/>
      <c r="T220" s="382"/>
      <c r="U220" s="383"/>
      <c r="V220" s="384" t="s">
        <v>146</v>
      </c>
      <c r="W220" s="385"/>
      <c r="X220" s="385"/>
      <c r="Y220" s="386"/>
    </row>
    <row r="221" spans="1:34" ht="30.6" customHeight="1" x14ac:dyDescent="0.15">
      <c r="A221" s="133">
        <f t="shared" ref="A221:A222" si="26">IF(C221&gt;0,C221,A220&amp;"a")</f>
        <v>48</v>
      </c>
      <c r="C221" s="229">
        <f>C210+1</f>
        <v>48</v>
      </c>
      <c r="D221" s="230"/>
      <c r="E221" s="276" t="s">
        <v>102</v>
      </c>
      <c r="F221" s="277"/>
      <c r="G221" s="277"/>
      <c r="H221" s="277"/>
      <c r="I221" s="233"/>
      <c r="J221" s="234"/>
      <c r="K221" s="123" t="s">
        <v>105</v>
      </c>
      <c r="L221" s="233"/>
      <c r="M221" s="234"/>
      <c r="N221" s="234"/>
      <c r="O221" s="234"/>
      <c r="P221" s="113" t="s">
        <v>236</v>
      </c>
      <c r="Q221" s="205" t="str">
        <f>IF(AND(I221="",L221=""),"ー",IFERROR(ROUND(L221/I221,0),"要望人数を入力してください"))</f>
        <v>ー</v>
      </c>
      <c r="R221" s="206"/>
      <c r="S221" s="206"/>
      <c r="T221" s="206"/>
      <c r="U221" s="113" t="s">
        <v>236</v>
      </c>
      <c r="V221" s="205" t="str">
        <f>IF(AND(I221&gt;0,L221&gt;0),ROUNDDOWN(L221/2000,0),"")</f>
        <v/>
      </c>
      <c r="W221" s="206"/>
      <c r="X221" s="206"/>
      <c r="Y221" s="113" t="s">
        <v>15</v>
      </c>
    </row>
    <row r="222" spans="1:34" ht="30.6" customHeight="1" x14ac:dyDescent="0.15">
      <c r="A222" s="133">
        <f t="shared" si="26"/>
        <v>49</v>
      </c>
      <c r="C222" s="229">
        <f>C221+1</f>
        <v>49</v>
      </c>
      <c r="D222" s="230"/>
      <c r="E222" s="231" t="s">
        <v>106</v>
      </c>
      <c r="F222" s="232"/>
      <c r="G222" s="232"/>
      <c r="H222" s="232"/>
      <c r="I222" s="233"/>
      <c r="J222" s="234"/>
      <c r="K222" s="123" t="s">
        <v>105</v>
      </c>
      <c r="L222" s="233"/>
      <c r="M222" s="234"/>
      <c r="N222" s="234"/>
      <c r="O222" s="234"/>
      <c r="P222" s="113" t="s">
        <v>236</v>
      </c>
      <c r="Q222" s="205" t="str">
        <f>IF(AND(I222="",L222=""),"ー",IFERROR(ROUND(L222/I222,0),"要望人数を入力してください"))</f>
        <v>ー</v>
      </c>
      <c r="R222" s="206"/>
      <c r="S222" s="206"/>
      <c r="T222" s="206"/>
      <c r="U222" s="113" t="s">
        <v>236</v>
      </c>
      <c r="V222" s="205" t="str">
        <f>IF(AND(I222&gt;0,L222&gt;0),ROUNDDOWN(L222/2000,0),"")</f>
        <v/>
      </c>
      <c r="W222" s="206"/>
      <c r="X222" s="206"/>
      <c r="Y222" s="113" t="s">
        <v>15</v>
      </c>
    </row>
    <row r="224" spans="1:34" ht="33.6" customHeight="1" x14ac:dyDescent="0.15">
      <c r="C224" s="158" t="s">
        <v>107</v>
      </c>
      <c r="D224" s="330" t="s">
        <v>147</v>
      </c>
      <c r="E224" s="330"/>
      <c r="F224" s="330"/>
      <c r="G224" s="330"/>
      <c r="H224" s="330"/>
      <c r="I224" s="330"/>
      <c r="J224" s="330"/>
      <c r="K224" s="330"/>
      <c r="L224" s="330"/>
      <c r="M224" s="330"/>
      <c r="N224" s="330"/>
      <c r="O224" s="330"/>
      <c r="P224" s="330"/>
      <c r="Q224" s="330"/>
      <c r="R224" s="330"/>
      <c r="S224" s="330"/>
      <c r="T224" s="330"/>
      <c r="U224" s="330"/>
      <c r="V224" s="330"/>
      <c r="W224" s="330"/>
      <c r="X224" s="330"/>
      <c r="Y224" s="330"/>
    </row>
    <row r="225" spans="1:25" ht="20.100000000000001" customHeight="1" x14ac:dyDescent="0.15">
      <c r="C225" s="156" t="s">
        <v>108</v>
      </c>
      <c r="D225" s="392" t="s">
        <v>109</v>
      </c>
      <c r="E225" s="392"/>
      <c r="F225" s="392"/>
      <c r="G225" s="392"/>
      <c r="H225" s="392"/>
      <c r="I225" s="392"/>
      <c r="J225" s="392"/>
      <c r="K225" s="392"/>
      <c r="L225" s="392"/>
      <c r="M225" s="392"/>
      <c r="N225" s="392"/>
      <c r="O225" s="392"/>
      <c r="P225" s="392"/>
      <c r="Q225" s="392"/>
      <c r="R225" s="392"/>
      <c r="S225" s="392"/>
      <c r="T225" s="392"/>
      <c r="U225" s="392"/>
      <c r="V225" s="392"/>
      <c r="W225" s="392"/>
      <c r="X225" s="392"/>
      <c r="Y225" s="392"/>
    </row>
    <row r="226" spans="1:25" ht="36.6" customHeight="1" x14ac:dyDescent="0.15">
      <c r="C226" s="156" t="s">
        <v>110</v>
      </c>
      <c r="D226" s="393" t="s">
        <v>199</v>
      </c>
      <c r="E226" s="393"/>
      <c r="F226" s="393"/>
      <c r="G226" s="393"/>
      <c r="H226" s="393"/>
      <c r="I226" s="393"/>
      <c r="J226" s="393"/>
      <c r="K226" s="393"/>
      <c r="L226" s="393"/>
      <c r="M226" s="393"/>
      <c r="N226" s="393"/>
      <c r="O226" s="393"/>
      <c r="P226" s="393"/>
      <c r="Q226" s="393"/>
      <c r="R226" s="393"/>
      <c r="S226" s="393"/>
      <c r="T226" s="393"/>
      <c r="U226" s="393"/>
      <c r="V226" s="393"/>
      <c r="W226" s="393"/>
      <c r="X226" s="393"/>
      <c r="Y226" s="393"/>
    </row>
    <row r="227" spans="1:25" ht="32.450000000000003" customHeight="1" x14ac:dyDescent="0.15">
      <c r="C227" s="156" t="s">
        <v>111</v>
      </c>
      <c r="D227" s="393" t="s">
        <v>200</v>
      </c>
      <c r="E227" s="393"/>
      <c r="F227" s="393"/>
      <c r="G227" s="393"/>
      <c r="H227" s="393"/>
      <c r="I227" s="393"/>
      <c r="J227" s="393"/>
      <c r="K227" s="393"/>
      <c r="L227" s="393"/>
      <c r="M227" s="393"/>
      <c r="N227" s="393"/>
      <c r="O227" s="393"/>
      <c r="P227" s="393"/>
      <c r="Q227" s="393"/>
      <c r="R227" s="393"/>
      <c r="S227" s="393"/>
      <c r="T227" s="393"/>
      <c r="U227" s="393"/>
      <c r="V227" s="393"/>
      <c r="W227" s="393"/>
      <c r="X227" s="393"/>
      <c r="Y227" s="393"/>
    </row>
    <row r="228" spans="1:25" s="116" customFormat="1" ht="28.5" customHeight="1" x14ac:dyDescent="0.15">
      <c r="C228" s="158" t="s">
        <v>148</v>
      </c>
      <c r="D228" s="330" t="s">
        <v>149</v>
      </c>
      <c r="E228" s="330"/>
      <c r="F228" s="330"/>
      <c r="G228" s="330"/>
      <c r="H228" s="330"/>
      <c r="I228" s="330"/>
      <c r="J228" s="330"/>
      <c r="K228" s="330"/>
      <c r="L228" s="330"/>
      <c r="M228" s="330"/>
      <c r="N228" s="330"/>
      <c r="O228" s="330"/>
      <c r="P228" s="330"/>
      <c r="Q228" s="330"/>
      <c r="R228" s="330"/>
      <c r="S228" s="330"/>
      <c r="T228" s="330"/>
      <c r="U228" s="330"/>
      <c r="V228" s="330"/>
      <c r="W228" s="330"/>
      <c r="X228" s="330"/>
      <c r="Y228" s="330"/>
    </row>
    <row r="229" spans="1:25" ht="11.45" customHeight="1" x14ac:dyDescent="0.15"/>
    <row r="230" spans="1:25" ht="20.100000000000001" customHeight="1" x14ac:dyDescent="0.15">
      <c r="B230" s="79" t="s">
        <v>90</v>
      </c>
      <c r="C230" s="266" t="s">
        <v>150</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row>
    <row r="231" spans="1:25" ht="20.100000000000001" customHeight="1" x14ac:dyDescent="0.15">
      <c r="C231" s="344" t="s">
        <v>5</v>
      </c>
      <c r="D231" s="345"/>
      <c r="E231" s="195" t="s">
        <v>44</v>
      </c>
      <c r="F231" s="196"/>
      <c r="G231" s="196"/>
      <c r="H231" s="196"/>
      <c r="I231" s="196"/>
      <c r="J231" s="196"/>
      <c r="K231" s="196"/>
      <c r="L231" s="196"/>
      <c r="M231" s="196"/>
      <c r="N231" s="196"/>
      <c r="O231" s="197"/>
      <c r="P231" s="195" t="s">
        <v>6</v>
      </c>
      <c r="Q231" s="196"/>
      <c r="R231" s="196"/>
      <c r="S231" s="196"/>
      <c r="T231" s="197"/>
      <c r="U231" s="207" t="s">
        <v>27</v>
      </c>
      <c r="V231" s="208"/>
      <c r="W231" s="208"/>
      <c r="X231" s="208"/>
      <c r="Y231" s="209"/>
    </row>
    <row r="232" spans="1:25" ht="27" customHeight="1" x14ac:dyDescent="0.15">
      <c r="A232" s="133">
        <f t="shared" ref="A232" si="27">IF(C232&gt;0,C232,A231&amp;"a")</f>
        <v>50</v>
      </c>
      <c r="C232" s="229">
        <f>C222+1</f>
        <v>50</v>
      </c>
      <c r="D232" s="230"/>
      <c r="E232" s="276" t="s">
        <v>151</v>
      </c>
      <c r="F232" s="277"/>
      <c r="G232" s="277"/>
      <c r="H232" s="277"/>
      <c r="I232" s="277"/>
      <c r="J232" s="277"/>
      <c r="K232" s="277"/>
      <c r="L232" s="277"/>
      <c r="M232" s="277"/>
      <c r="N232" s="277"/>
      <c r="O232" s="279"/>
      <c r="P232" s="170"/>
      <c r="Q232" s="171"/>
      <c r="R232" s="171"/>
      <c r="S232" s="171"/>
      <c r="T232" s="167" t="s">
        <v>236</v>
      </c>
      <c r="U232" s="181" t="str">
        <f>IF(P232&gt;0,ROUNDDOWN(P232/2000,0),"")</f>
        <v/>
      </c>
      <c r="V232" s="182"/>
      <c r="W232" s="182"/>
      <c r="X232" s="275" t="s">
        <v>15</v>
      </c>
      <c r="Y232" s="226"/>
    </row>
    <row r="233" spans="1:25" ht="12.6" customHeight="1" x14ac:dyDescent="0.15"/>
    <row r="234" spans="1:25" ht="20.100000000000001" customHeight="1" x14ac:dyDescent="0.15">
      <c r="C234" t="s">
        <v>112</v>
      </c>
    </row>
    <row r="235" spans="1:25" ht="53.1" customHeight="1" x14ac:dyDescent="0.15">
      <c r="A235" t="str">
        <f>A232&amp;"a"</f>
        <v>50a</v>
      </c>
      <c r="C235" s="394"/>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6"/>
    </row>
    <row r="236" spans="1:25" ht="12.6" customHeight="1" x14ac:dyDescent="0.15"/>
    <row r="237" spans="1:25" ht="20.100000000000001" customHeight="1" x14ac:dyDescent="0.15">
      <c r="C237" s="344" t="s">
        <v>5</v>
      </c>
      <c r="D237" s="345"/>
      <c r="E237" s="195" t="s">
        <v>44</v>
      </c>
      <c r="F237" s="196"/>
      <c r="G237" s="196"/>
      <c r="H237" s="196"/>
      <c r="I237" s="196"/>
      <c r="J237" s="196"/>
      <c r="K237" s="196"/>
      <c r="L237" s="196"/>
      <c r="M237" s="196"/>
      <c r="N237" s="196"/>
      <c r="O237" s="197"/>
      <c r="P237" s="195" t="s">
        <v>6</v>
      </c>
      <c r="Q237" s="196"/>
      <c r="R237" s="196"/>
      <c r="S237" s="196"/>
      <c r="T237" s="197"/>
      <c r="U237" s="207" t="s">
        <v>27</v>
      </c>
      <c r="V237" s="208"/>
      <c r="W237" s="208"/>
      <c r="X237" s="208"/>
      <c r="Y237" s="209"/>
    </row>
    <row r="238" spans="1:25" ht="27" customHeight="1" x14ac:dyDescent="0.15">
      <c r="A238" s="133">
        <f t="shared" ref="A238" si="28">IF(C238&gt;0,C238,A237&amp;"a")</f>
        <v>51</v>
      </c>
      <c r="C238" s="229">
        <f>C232+1</f>
        <v>51</v>
      </c>
      <c r="D238" s="230"/>
      <c r="E238" s="389" t="s">
        <v>201</v>
      </c>
      <c r="F238" s="390"/>
      <c r="G238" s="390"/>
      <c r="H238" s="390"/>
      <c r="I238" s="390"/>
      <c r="J238" s="390"/>
      <c r="K238" s="390"/>
      <c r="L238" s="390"/>
      <c r="M238" s="390"/>
      <c r="N238" s="390"/>
      <c r="O238" s="391"/>
      <c r="P238" s="170"/>
      <c r="Q238" s="171"/>
      <c r="R238" s="171"/>
      <c r="S238" s="171"/>
      <c r="T238" s="167" t="s">
        <v>236</v>
      </c>
      <c r="U238" s="181" t="str">
        <f>IF(P238&gt;0,ROUNDDOWN(P238/2000,0),"")</f>
        <v/>
      </c>
      <c r="V238" s="182"/>
      <c r="W238" s="182"/>
      <c r="X238" s="275" t="s">
        <v>15</v>
      </c>
      <c r="Y238" s="226"/>
    </row>
    <row r="239" spans="1:25" ht="12.6" customHeight="1" x14ac:dyDescent="0.15"/>
    <row r="240" spans="1:25" ht="20.100000000000001" customHeight="1" x14ac:dyDescent="0.15">
      <c r="C240" t="s">
        <v>112</v>
      </c>
    </row>
    <row r="241" spans="1:25" ht="61.5" customHeight="1" x14ac:dyDescent="0.15">
      <c r="A241" t="str">
        <f>A238&amp;"a"</f>
        <v>51a</v>
      </c>
      <c r="C241" s="394"/>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6"/>
    </row>
    <row r="243" spans="1:25" ht="33.6" customHeight="1" x14ac:dyDescent="0.15">
      <c r="C243" s="158" t="s">
        <v>107</v>
      </c>
      <c r="D243" s="330" t="s">
        <v>203</v>
      </c>
      <c r="E243" s="330"/>
      <c r="F243" s="330"/>
      <c r="G243" s="330"/>
      <c r="H243" s="330"/>
      <c r="I243" s="330"/>
      <c r="J243" s="330"/>
      <c r="K243" s="330"/>
      <c r="L243" s="330"/>
      <c r="M243" s="330"/>
      <c r="N243" s="330"/>
      <c r="O243" s="330"/>
      <c r="P243" s="330"/>
      <c r="Q243" s="330"/>
      <c r="R243" s="330"/>
      <c r="S243" s="330"/>
      <c r="T243" s="330"/>
      <c r="U243" s="330"/>
      <c r="V243" s="330"/>
      <c r="W243" s="330"/>
      <c r="X243" s="330"/>
      <c r="Y243" s="330"/>
    </row>
    <row r="244" spans="1:25" ht="36" customHeight="1" x14ac:dyDescent="0.15">
      <c r="C244" s="156" t="s">
        <v>108</v>
      </c>
      <c r="D244" s="392"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392"/>
      <c r="F244" s="392"/>
      <c r="G244" s="392"/>
      <c r="H244" s="392"/>
      <c r="I244" s="392"/>
      <c r="J244" s="392"/>
      <c r="K244" s="392"/>
      <c r="L244" s="392"/>
      <c r="M244" s="392"/>
      <c r="N244" s="392"/>
      <c r="O244" s="392"/>
      <c r="P244" s="392"/>
      <c r="Q244" s="392"/>
      <c r="R244" s="392"/>
      <c r="S244" s="392"/>
      <c r="T244" s="392"/>
      <c r="U244" s="392"/>
      <c r="V244" s="392"/>
      <c r="W244" s="392"/>
      <c r="X244" s="392"/>
      <c r="Y244" s="392"/>
    </row>
    <row r="245" spans="1:25" ht="32.450000000000003" customHeight="1" x14ac:dyDescent="0.15">
      <c r="C245" s="156" t="s">
        <v>135</v>
      </c>
      <c r="D245" s="392"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392"/>
      <c r="F245" s="392"/>
      <c r="G245" s="392"/>
      <c r="H245" s="392"/>
      <c r="I245" s="392"/>
      <c r="J245" s="392"/>
      <c r="K245" s="392"/>
      <c r="L245" s="392"/>
      <c r="M245" s="392"/>
      <c r="N245" s="392"/>
      <c r="O245" s="392"/>
      <c r="P245" s="392"/>
      <c r="Q245" s="392"/>
      <c r="R245" s="392"/>
      <c r="S245" s="392"/>
      <c r="T245" s="392"/>
      <c r="U245" s="392"/>
      <c r="V245" s="392"/>
      <c r="W245" s="392"/>
      <c r="X245" s="392"/>
      <c r="Y245" s="392"/>
    </row>
    <row r="246" spans="1:25" s="116" customFormat="1" ht="28.5" customHeight="1" x14ac:dyDescent="0.15">
      <c r="C246" s="158" t="s">
        <v>204</v>
      </c>
      <c r="D246" s="392" t="s">
        <v>202</v>
      </c>
      <c r="E246" s="392"/>
      <c r="F246" s="392"/>
      <c r="G246" s="392"/>
      <c r="H246" s="392"/>
      <c r="I246" s="392"/>
      <c r="J246" s="392"/>
      <c r="K246" s="392"/>
      <c r="L246" s="392"/>
      <c r="M246" s="392"/>
      <c r="N246" s="392"/>
      <c r="O246" s="392"/>
      <c r="P246" s="392"/>
      <c r="Q246" s="392"/>
      <c r="R246" s="392"/>
      <c r="S246" s="392"/>
      <c r="T246" s="392"/>
      <c r="U246" s="392"/>
      <c r="V246" s="392"/>
      <c r="W246" s="392"/>
      <c r="X246" s="392"/>
      <c r="Y246" s="392"/>
    </row>
    <row r="247" spans="1:25" ht="20.100000000000001" customHeight="1" x14ac:dyDescent="0.15">
      <c r="B247" s="79" t="s">
        <v>130</v>
      </c>
      <c r="C247" s="266" t="s">
        <v>113</v>
      </c>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row>
    <row r="248" spans="1:25" ht="20.100000000000001" customHeight="1" x14ac:dyDescent="0.15">
      <c r="C248" t="s">
        <v>114</v>
      </c>
    </row>
    <row r="249" spans="1:25" ht="20.100000000000001" customHeight="1" x14ac:dyDescent="0.15">
      <c r="C249" s="344" t="s">
        <v>5</v>
      </c>
      <c r="D249" s="345"/>
      <c r="E249" s="195" t="s">
        <v>44</v>
      </c>
      <c r="F249" s="196"/>
      <c r="G249" s="196"/>
      <c r="H249" s="196"/>
      <c r="I249" s="188" t="s">
        <v>143</v>
      </c>
      <c r="J249" s="189"/>
      <c r="K249" s="190"/>
      <c r="L249" s="397" t="s">
        <v>144</v>
      </c>
      <c r="M249" s="398"/>
      <c r="N249" s="398"/>
      <c r="O249" s="398"/>
      <c r="P249" s="399"/>
      <c r="Q249" s="381" t="s">
        <v>145</v>
      </c>
      <c r="R249" s="382"/>
      <c r="S249" s="382"/>
      <c r="T249" s="382"/>
      <c r="U249" s="383"/>
      <c r="V249" s="400" t="s">
        <v>146</v>
      </c>
      <c r="W249" s="401"/>
      <c r="X249" s="401"/>
      <c r="Y249" s="402"/>
    </row>
    <row r="250" spans="1:25" ht="30.6" customHeight="1" x14ac:dyDescent="0.15">
      <c r="A250" s="133">
        <f t="shared" ref="A250:A253" si="29">IF(C250&gt;0,C250,A249&amp;"a")</f>
        <v>52</v>
      </c>
      <c r="C250" s="213">
        <f>C238+1</f>
        <v>52</v>
      </c>
      <c r="D250" s="214"/>
      <c r="E250" s="276" t="s">
        <v>115</v>
      </c>
      <c r="F250" s="277"/>
      <c r="G250" s="277"/>
      <c r="H250" s="277"/>
      <c r="I250" s="233"/>
      <c r="J250" s="234"/>
      <c r="K250" s="123" t="s">
        <v>105</v>
      </c>
      <c r="L250" s="233"/>
      <c r="M250" s="234"/>
      <c r="N250" s="234"/>
      <c r="O250" s="234"/>
      <c r="P250" s="113" t="s">
        <v>236</v>
      </c>
      <c r="Q250" s="205" t="str">
        <f>IF(AND(I250="",L250=""),"ー",IFERROR(ROUND(L250/I250,0),"要望人数を入力してください"))</f>
        <v>ー</v>
      </c>
      <c r="R250" s="206"/>
      <c r="S250" s="206"/>
      <c r="T250" s="206"/>
      <c r="U250" s="113" t="s">
        <v>236</v>
      </c>
      <c r="V250" s="205" t="str">
        <f>IF(AND(I250&gt;0,L250&gt;0),ROUNDDOWN(L250/2000,0),"")</f>
        <v/>
      </c>
      <c r="W250" s="206"/>
      <c r="X250" s="206"/>
      <c r="Y250" s="113" t="s">
        <v>15</v>
      </c>
    </row>
    <row r="251" spans="1:25" ht="30.6" customHeight="1" x14ac:dyDescent="0.15">
      <c r="A251" s="133">
        <f t="shared" si="29"/>
        <v>53</v>
      </c>
      <c r="C251" s="213">
        <f>C250+1</f>
        <v>53</v>
      </c>
      <c r="D251" s="214"/>
      <c r="E251" s="231" t="s">
        <v>116</v>
      </c>
      <c r="F251" s="232"/>
      <c r="G251" s="232"/>
      <c r="H251" s="232"/>
      <c r="I251" s="233"/>
      <c r="J251" s="234"/>
      <c r="K251" s="123" t="s">
        <v>105</v>
      </c>
      <c r="L251" s="233"/>
      <c r="M251" s="234"/>
      <c r="N251" s="234"/>
      <c r="O251" s="234"/>
      <c r="P251" s="113" t="s">
        <v>236</v>
      </c>
      <c r="Q251" s="205" t="str">
        <f>IF(AND(I251="",L251=""),"ー",IFERROR(ROUND(L251/I251,0),"要望人数を入力してください"))</f>
        <v>ー</v>
      </c>
      <c r="R251" s="206"/>
      <c r="S251" s="206"/>
      <c r="T251" s="206"/>
      <c r="U251" s="113" t="s">
        <v>236</v>
      </c>
      <c r="V251" s="205" t="str">
        <f>IF(AND(I251&gt;0,L251&gt;0),ROUNDDOWN(L251/2000,0),"")</f>
        <v/>
      </c>
      <c r="W251" s="206"/>
      <c r="X251" s="206"/>
      <c r="Y251" s="113" t="s">
        <v>15</v>
      </c>
    </row>
    <row r="252" spans="1:25" ht="30.6" customHeight="1" x14ac:dyDescent="0.15">
      <c r="A252" s="133">
        <f t="shared" si="29"/>
        <v>54</v>
      </c>
      <c r="C252" s="213">
        <f t="shared" ref="C252:C253" si="30">C251+1</f>
        <v>54</v>
      </c>
      <c r="D252" s="214"/>
      <c r="E252" s="231" t="s">
        <v>117</v>
      </c>
      <c r="F252" s="232"/>
      <c r="G252" s="232"/>
      <c r="H252" s="232"/>
      <c r="I252" s="233"/>
      <c r="J252" s="234"/>
      <c r="K252" s="123" t="s">
        <v>105</v>
      </c>
      <c r="L252" s="233"/>
      <c r="M252" s="234"/>
      <c r="N252" s="234"/>
      <c r="O252" s="234"/>
      <c r="P252" s="113" t="s">
        <v>236</v>
      </c>
      <c r="Q252" s="205" t="str">
        <f>IF(AND(I252="",L252=""),"ー",IFERROR(ROUND(L252/I252,0),"要望人数を入力してください"))</f>
        <v>ー</v>
      </c>
      <c r="R252" s="206"/>
      <c r="S252" s="206"/>
      <c r="T252" s="206"/>
      <c r="U252" s="113" t="s">
        <v>236</v>
      </c>
      <c r="V252" s="205" t="str">
        <f>IF(AND(I252&gt;0,L252&gt;0),ROUNDDOWN(L252/2000,0),"")</f>
        <v/>
      </c>
      <c r="W252" s="206"/>
      <c r="X252" s="206"/>
      <c r="Y252" s="113" t="s">
        <v>15</v>
      </c>
    </row>
    <row r="253" spans="1:25" ht="30.6" customHeight="1" x14ac:dyDescent="0.15">
      <c r="A253" s="133">
        <f t="shared" si="29"/>
        <v>55</v>
      </c>
      <c r="C253" s="229">
        <f t="shared" si="30"/>
        <v>55</v>
      </c>
      <c r="D253" s="230"/>
      <c r="E253" s="231" t="s">
        <v>118</v>
      </c>
      <c r="F253" s="232"/>
      <c r="G253" s="232"/>
      <c r="H253" s="232"/>
      <c r="I253" s="233"/>
      <c r="J253" s="234"/>
      <c r="K253" s="123" t="s">
        <v>105</v>
      </c>
      <c r="L253" s="233"/>
      <c r="M253" s="234"/>
      <c r="N253" s="234"/>
      <c r="O253" s="234"/>
      <c r="P253" s="113" t="s">
        <v>236</v>
      </c>
      <c r="Q253" s="205" t="str">
        <f>IF(AND(I253="",L253=""),"ー",IFERROR(ROUND(L253/I253,0),"要望人数を入力してください"))</f>
        <v>ー</v>
      </c>
      <c r="R253" s="206"/>
      <c r="S253" s="206"/>
      <c r="T253" s="206"/>
      <c r="U253" s="113" t="s">
        <v>236</v>
      </c>
      <c r="V253" s="205" t="str">
        <f>IF(AND(I253&gt;0,L253&gt;0),ROUNDDOWN(L253/2000,0),"")</f>
        <v/>
      </c>
      <c r="W253" s="206"/>
      <c r="X253" s="206"/>
      <c r="Y253" s="113" t="s">
        <v>15</v>
      </c>
    </row>
    <row r="254" spans="1:25" ht="9.6" customHeight="1" x14ac:dyDescent="0.15"/>
    <row r="255" spans="1:25" ht="20.100000000000001" customHeight="1" x14ac:dyDescent="0.15">
      <c r="C255" t="s">
        <v>119</v>
      </c>
    </row>
    <row r="256" spans="1:25" ht="20.100000000000001" customHeight="1" x14ac:dyDescent="0.15">
      <c r="C256" s="344" t="s">
        <v>5</v>
      </c>
      <c r="D256" s="345"/>
      <c r="E256" s="195" t="s">
        <v>44</v>
      </c>
      <c r="F256" s="196"/>
      <c r="G256" s="196"/>
      <c r="H256" s="196"/>
      <c r="I256" s="188" t="s">
        <v>143</v>
      </c>
      <c r="J256" s="189"/>
      <c r="K256" s="190"/>
      <c r="L256" s="397" t="s">
        <v>144</v>
      </c>
      <c r="M256" s="398"/>
      <c r="N256" s="398"/>
      <c r="O256" s="398"/>
      <c r="P256" s="399"/>
      <c r="Q256" s="381" t="s">
        <v>145</v>
      </c>
      <c r="R256" s="382"/>
      <c r="S256" s="382"/>
      <c r="T256" s="382"/>
      <c r="U256" s="383"/>
      <c r="V256" s="400" t="s">
        <v>146</v>
      </c>
      <c r="W256" s="401"/>
      <c r="X256" s="401"/>
      <c r="Y256" s="402"/>
    </row>
    <row r="257" spans="1:25" ht="27" customHeight="1" x14ac:dyDescent="0.15">
      <c r="A257" s="133">
        <f t="shared" ref="A257" si="31">IF(C257&gt;0,C257,A256&amp;"a")</f>
        <v>56</v>
      </c>
      <c r="C257" s="229">
        <f>C253+1</f>
        <v>56</v>
      </c>
      <c r="D257" s="230"/>
      <c r="E257" s="403"/>
      <c r="F257" s="404"/>
      <c r="G257" s="404"/>
      <c r="H257" s="404"/>
      <c r="I257" s="233"/>
      <c r="J257" s="234"/>
      <c r="K257" s="123" t="s">
        <v>105</v>
      </c>
      <c r="L257" s="233"/>
      <c r="M257" s="234"/>
      <c r="N257" s="234"/>
      <c r="O257" s="234"/>
      <c r="P257" s="113" t="s">
        <v>236</v>
      </c>
      <c r="Q257" s="205" t="str">
        <f>IF(AND(I257="",L257=""),"ー",IFERROR(ROUND(L257/I257,0),"要望人数を入力してください"))</f>
        <v>ー</v>
      </c>
      <c r="R257" s="206"/>
      <c r="S257" s="206"/>
      <c r="T257" s="206"/>
      <c r="U257" s="113" t="s">
        <v>236</v>
      </c>
      <c r="V257" s="205" t="str">
        <f>IF(AND(I257&gt;0,L257&gt;0),ROUNDDOWN(L257/2000,0),"")</f>
        <v/>
      </c>
      <c r="W257" s="206"/>
      <c r="X257" s="206"/>
      <c r="Y257" s="113" t="s">
        <v>15</v>
      </c>
    </row>
    <row r="258" spans="1:25" ht="20.100000000000001" customHeight="1" x14ac:dyDescent="0.15">
      <c r="C258" t="s">
        <v>112</v>
      </c>
    </row>
    <row r="259" spans="1:25" ht="61.5" customHeight="1" x14ac:dyDescent="0.15">
      <c r="A259" t="str">
        <f>A257&amp;"a"</f>
        <v>56a</v>
      </c>
      <c r="C259" s="394"/>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6"/>
    </row>
    <row r="260" spans="1:25" ht="11.45" customHeight="1" x14ac:dyDescent="0.15"/>
    <row r="261" spans="1:25" ht="33.6" customHeight="1" x14ac:dyDescent="0.15">
      <c r="C261" s="158" t="s">
        <v>107</v>
      </c>
      <c r="D261" s="330" t="s">
        <v>147</v>
      </c>
      <c r="E261" s="330"/>
      <c r="F261" s="330"/>
      <c r="G261" s="330"/>
      <c r="H261" s="330"/>
      <c r="I261" s="330"/>
      <c r="J261" s="330"/>
      <c r="K261" s="330"/>
      <c r="L261" s="330"/>
      <c r="M261" s="330"/>
      <c r="N261" s="330"/>
      <c r="O261" s="330"/>
      <c r="P261" s="330"/>
      <c r="Q261" s="330"/>
      <c r="R261" s="330"/>
      <c r="S261" s="330"/>
      <c r="T261" s="330"/>
      <c r="U261" s="330"/>
      <c r="V261" s="330"/>
      <c r="W261" s="330"/>
      <c r="X261" s="330"/>
      <c r="Y261" s="330"/>
    </row>
    <row r="262" spans="1:25" ht="28.5" customHeight="1" x14ac:dyDescent="0.15">
      <c r="C262" s="158" t="s">
        <v>108</v>
      </c>
      <c r="D262" s="393" t="s">
        <v>181</v>
      </c>
      <c r="E262" s="393"/>
      <c r="F262" s="393"/>
      <c r="G262" s="393"/>
      <c r="H262" s="393"/>
      <c r="I262" s="393"/>
      <c r="J262" s="393"/>
      <c r="K262" s="393"/>
      <c r="L262" s="393"/>
      <c r="M262" s="393"/>
      <c r="N262" s="393"/>
      <c r="O262" s="393"/>
      <c r="P262" s="393"/>
      <c r="Q262" s="393"/>
      <c r="R262" s="393"/>
      <c r="S262" s="393"/>
      <c r="T262" s="393"/>
      <c r="U262" s="393"/>
      <c r="V262" s="393"/>
      <c r="W262" s="393"/>
      <c r="X262" s="393"/>
      <c r="Y262" s="393"/>
    </row>
    <row r="263" spans="1:25" ht="27" customHeight="1" x14ac:dyDescent="0.15">
      <c r="C263" s="156" t="s">
        <v>110</v>
      </c>
      <c r="D263" s="392" t="s">
        <v>120</v>
      </c>
      <c r="E263" s="392"/>
      <c r="F263" s="392"/>
      <c r="G263" s="392"/>
      <c r="H263" s="392"/>
      <c r="I263" s="392"/>
      <c r="J263" s="392"/>
      <c r="K263" s="392"/>
      <c r="L263" s="392"/>
      <c r="M263" s="392"/>
      <c r="N263" s="392"/>
      <c r="O263" s="392"/>
      <c r="P263" s="392"/>
      <c r="Q263" s="392"/>
      <c r="R263" s="392"/>
      <c r="S263" s="392"/>
      <c r="T263" s="392"/>
      <c r="U263" s="392"/>
      <c r="V263" s="392"/>
      <c r="W263" s="392"/>
      <c r="X263" s="392"/>
      <c r="Y263" s="392"/>
    </row>
    <row r="264" spans="1:25" ht="26.45" customHeight="1" x14ac:dyDescent="0.15">
      <c r="C264" s="156" t="s">
        <v>111</v>
      </c>
      <c r="D264" s="392" t="s">
        <v>121</v>
      </c>
      <c r="E264" s="392"/>
      <c r="F264" s="392"/>
      <c r="G264" s="392"/>
      <c r="H264" s="392"/>
      <c r="I264" s="392"/>
      <c r="J264" s="392"/>
      <c r="K264" s="392"/>
      <c r="L264" s="392"/>
      <c r="M264" s="392"/>
      <c r="N264" s="392"/>
      <c r="O264" s="392"/>
      <c r="P264" s="392"/>
      <c r="Q264" s="392"/>
      <c r="R264" s="392"/>
      <c r="S264" s="392"/>
      <c r="T264" s="392"/>
      <c r="U264" s="392"/>
      <c r="V264" s="392"/>
      <c r="W264" s="392"/>
      <c r="X264" s="392"/>
      <c r="Y264" s="392"/>
    </row>
    <row r="265" spans="1:25" ht="24.6" customHeight="1" x14ac:dyDescent="0.15">
      <c r="C265" s="156" t="s">
        <v>148</v>
      </c>
      <c r="D265" s="392"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392"/>
      <c r="F265" s="392"/>
      <c r="G265" s="392"/>
      <c r="H265" s="392"/>
      <c r="I265" s="392"/>
      <c r="J265" s="392"/>
      <c r="K265" s="392"/>
      <c r="L265" s="392"/>
      <c r="M265" s="392"/>
      <c r="N265" s="392"/>
      <c r="O265" s="392"/>
      <c r="P265" s="392"/>
      <c r="Q265" s="392"/>
      <c r="R265" s="392"/>
      <c r="S265" s="392"/>
      <c r="T265" s="392"/>
      <c r="U265" s="392"/>
      <c r="V265" s="392"/>
      <c r="W265" s="392"/>
      <c r="X265" s="392"/>
      <c r="Y265" s="392"/>
    </row>
    <row r="267" spans="1:25" ht="20.100000000000001" customHeight="1" x14ac:dyDescent="0.15">
      <c r="C267" t="s">
        <v>122</v>
      </c>
    </row>
    <row r="268" spans="1:25" ht="20.100000000000001" customHeight="1" x14ac:dyDescent="0.15">
      <c r="C268" s="344" t="s">
        <v>5</v>
      </c>
      <c r="D268" s="345"/>
      <c r="E268" s="195" t="s">
        <v>44</v>
      </c>
      <c r="F268" s="196"/>
      <c r="G268" s="196"/>
      <c r="H268" s="196"/>
      <c r="I268" s="196"/>
      <c r="J268" s="196"/>
      <c r="K268" s="196"/>
      <c r="L268" s="196"/>
      <c r="M268" s="196"/>
      <c r="N268" s="196"/>
      <c r="O268" s="197"/>
      <c r="P268" s="195" t="s">
        <v>6</v>
      </c>
      <c r="Q268" s="196"/>
      <c r="R268" s="196"/>
      <c r="S268" s="196"/>
      <c r="T268" s="197"/>
      <c r="U268" s="207" t="s">
        <v>27</v>
      </c>
      <c r="V268" s="208"/>
      <c r="W268" s="208"/>
      <c r="X268" s="208"/>
      <c r="Y268" s="209"/>
    </row>
    <row r="269" spans="1:25" ht="27" customHeight="1" x14ac:dyDescent="0.15">
      <c r="A269" s="133">
        <f t="shared" ref="A269" si="32">IF(C269&gt;0,C269,A268&amp;"a")</f>
        <v>57</v>
      </c>
      <c r="C269" s="229">
        <f>C257+1</f>
        <v>57</v>
      </c>
      <c r="D269" s="230"/>
      <c r="E269" s="403"/>
      <c r="F269" s="404"/>
      <c r="G269" s="404"/>
      <c r="H269" s="404"/>
      <c r="I269" s="404"/>
      <c r="J269" s="404"/>
      <c r="K269" s="404"/>
      <c r="L269" s="404"/>
      <c r="M269" s="404"/>
      <c r="N269" s="404"/>
      <c r="O269" s="405"/>
      <c r="P269" s="170"/>
      <c r="Q269" s="171"/>
      <c r="R269" s="171"/>
      <c r="S269" s="171"/>
      <c r="T269" s="167" t="s">
        <v>236</v>
      </c>
      <c r="U269" s="181" t="str">
        <f>IF(P269&gt;0,ROUNDDOWN(P269/2000,0),"")</f>
        <v/>
      </c>
      <c r="V269" s="182"/>
      <c r="W269" s="182"/>
      <c r="X269" s="275" t="s">
        <v>15</v>
      </c>
      <c r="Y269" s="226"/>
    </row>
    <row r="270" spans="1:25" ht="20.100000000000001" customHeight="1" x14ac:dyDescent="0.15">
      <c r="C270" t="s">
        <v>112</v>
      </c>
    </row>
    <row r="271" spans="1:25" ht="61.5" customHeight="1" x14ac:dyDescent="0.15">
      <c r="A271" t="str">
        <f>A269&amp;"a"</f>
        <v>57a</v>
      </c>
      <c r="C271" s="394"/>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6"/>
    </row>
    <row r="272" spans="1:25" ht="11.45" customHeight="1" x14ac:dyDescent="0.15"/>
    <row r="273" spans="3:25" ht="33.6" customHeight="1" x14ac:dyDescent="0.15">
      <c r="C273" s="158" t="s">
        <v>107</v>
      </c>
      <c r="D273" s="330" t="s">
        <v>152</v>
      </c>
      <c r="E273" s="330"/>
      <c r="F273" s="330"/>
      <c r="G273" s="330"/>
      <c r="H273" s="330"/>
      <c r="I273" s="330"/>
      <c r="J273" s="330"/>
      <c r="K273" s="330"/>
      <c r="L273" s="330"/>
      <c r="M273" s="330"/>
      <c r="N273" s="330"/>
      <c r="O273" s="330"/>
      <c r="P273" s="330"/>
      <c r="Q273" s="330"/>
      <c r="R273" s="330"/>
      <c r="S273" s="330"/>
      <c r="T273" s="330"/>
      <c r="U273" s="330"/>
      <c r="V273" s="330"/>
      <c r="W273" s="330"/>
      <c r="X273" s="330"/>
      <c r="Y273" s="330"/>
    </row>
    <row r="274" spans="3:25" ht="25.5" customHeight="1" x14ac:dyDescent="0.15">
      <c r="C274" s="158" t="s">
        <v>108</v>
      </c>
      <c r="D274" s="393" t="s">
        <v>181</v>
      </c>
      <c r="E274" s="393"/>
      <c r="F274" s="393"/>
      <c r="G274" s="393"/>
      <c r="H274" s="393"/>
      <c r="I274" s="393"/>
      <c r="J274" s="393"/>
      <c r="K274" s="393"/>
      <c r="L274" s="393"/>
      <c r="M274" s="393"/>
      <c r="N274" s="393"/>
      <c r="O274" s="393"/>
      <c r="P274" s="393"/>
      <c r="Q274" s="393"/>
      <c r="R274" s="393"/>
      <c r="S274" s="393"/>
      <c r="T274" s="393"/>
      <c r="U274" s="393"/>
      <c r="V274" s="393"/>
      <c r="W274" s="393"/>
      <c r="X274" s="393"/>
      <c r="Y274" s="393"/>
    </row>
    <row r="275" spans="3:25" ht="26.45" customHeight="1" x14ac:dyDescent="0.15">
      <c r="C275" s="158" t="s">
        <v>110</v>
      </c>
      <c r="D275" s="330" t="s">
        <v>121</v>
      </c>
      <c r="E275" s="330"/>
      <c r="F275" s="330"/>
      <c r="G275" s="330"/>
      <c r="H275" s="330"/>
      <c r="I275" s="330"/>
      <c r="J275" s="330"/>
      <c r="K275" s="330"/>
      <c r="L275" s="330"/>
      <c r="M275" s="330"/>
      <c r="N275" s="330"/>
      <c r="O275" s="330"/>
      <c r="P275" s="330"/>
      <c r="Q275" s="330"/>
      <c r="R275" s="330"/>
      <c r="S275" s="330"/>
      <c r="T275" s="330"/>
      <c r="U275" s="330"/>
      <c r="V275" s="330"/>
      <c r="W275" s="330"/>
      <c r="X275" s="330"/>
      <c r="Y275" s="330"/>
    </row>
    <row r="276" spans="3:25" ht="24.6" customHeight="1" x14ac:dyDescent="0.15">
      <c r="C276" s="156" t="s">
        <v>111</v>
      </c>
      <c r="D276" s="392"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392"/>
      <c r="F276" s="392"/>
      <c r="G276" s="392"/>
      <c r="H276" s="392"/>
      <c r="I276" s="392"/>
      <c r="J276" s="392"/>
      <c r="K276" s="392"/>
      <c r="L276" s="392"/>
      <c r="M276" s="392"/>
      <c r="N276" s="392"/>
      <c r="O276" s="392"/>
      <c r="P276" s="392"/>
      <c r="Q276" s="392"/>
      <c r="R276" s="392"/>
      <c r="S276" s="392"/>
      <c r="T276" s="392"/>
      <c r="U276" s="392"/>
      <c r="V276" s="392"/>
      <c r="W276" s="392"/>
      <c r="X276" s="392"/>
      <c r="Y276" s="392"/>
    </row>
  </sheetData>
  <sheetProtection sheet="1" objects="1" scenarios="1"/>
  <mergeCells count="621">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 ref="D261:Y261"/>
    <mergeCell ref="D262:Y262"/>
    <mergeCell ref="D263:Y263"/>
    <mergeCell ref="D264:Y264"/>
    <mergeCell ref="D265:Y265"/>
    <mergeCell ref="C268:D268"/>
    <mergeCell ref="E268:O268"/>
    <mergeCell ref="P268:T268"/>
    <mergeCell ref="U268:Y268"/>
    <mergeCell ref="D275:Y275"/>
    <mergeCell ref="D276:Y276"/>
    <mergeCell ref="C269:D269"/>
    <mergeCell ref="C271:Y271"/>
    <mergeCell ref="D273:Y273"/>
    <mergeCell ref="E269:O269"/>
    <mergeCell ref="U269:W269"/>
    <mergeCell ref="X269:Y269"/>
    <mergeCell ref="D274:Y274"/>
    <mergeCell ref="P269:S269"/>
    <mergeCell ref="E252:H252"/>
    <mergeCell ref="I252:J252"/>
    <mergeCell ref="C251:D251"/>
    <mergeCell ref="E251:H251"/>
    <mergeCell ref="I251:J251"/>
    <mergeCell ref="L251:O251"/>
    <mergeCell ref="Q251:T251"/>
    <mergeCell ref="C253:D253"/>
    <mergeCell ref="E253:H253"/>
    <mergeCell ref="I253:J253"/>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E161:L161"/>
    <mergeCell ref="M161:N161"/>
    <mergeCell ref="U161:W161"/>
    <mergeCell ref="X161:Y161"/>
    <mergeCell ref="E162:L162"/>
    <mergeCell ref="M162:N162"/>
    <mergeCell ref="U162:W162"/>
    <mergeCell ref="X162:Y162"/>
    <mergeCell ref="P161:S161"/>
    <mergeCell ref="P162:S162"/>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33:W133"/>
    <mergeCell ref="X133:Y134"/>
    <mergeCell ref="U134:W134"/>
    <mergeCell ref="E131:L132"/>
    <mergeCell ref="M131:N132"/>
    <mergeCell ref="O131:O132"/>
    <mergeCell ref="U131:W131"/>
    <mergeCell ref="X131:Y132"/>
    <mergeCell ref="U132:W132"/>
    <mergeCell ref="AE63:AH63"/>
    <mergeCell ref="C63:D65"/>
    <mergeCell ref="M63:N64"/>
    <mergeCell ref="O63:O64"/>
    <mergeCell ref="U64:W64"/>
    <mergeCell ref="E65:L65"/>
    <mergeCell ref="M65:N65"/>
    <mergeCell ref="P63:S64"/>
    <mergeCell ref="T63:T64"/>
    <mergeCell ref="U63:W63"/>
    <mergeCell ref="X63:Y64"/>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C66:D68"/>
    <mergeCell ref="M66:N67"/>
    <mergeCell ref="I75:L75"/>
    <mergeCell ref="M75:O75"/>
    <mergeCell ref="O76:O77"/>
    <mergeCell ref="E78:L78"/>
    <mergeCell ref="O66:O67"/>
    <mergeCell ref="E79:L79"/>
    <mergeCell ref="M79:N79"/>
    <mergeCell ref="C74:Y74"/>
    <mergeCell ref="E68:L68"/>
    <mergeCell ref="M68:N68"/>
    <mergeCell ref="C76:D77"/>
    <mergeCell ref="U66:Y66"/>
    <mergeCell ref="P66:S67"/>
    <mergeCell ref="T66:T67"/>
    <mergeCell ref="C82:D83"/>
    <mergeCell ref="E82:H83"/>
    <mergeCell ref="I82:L83"/>
    <mergeCell ref="M82:N83"/>
    <mergeCell ref="O82:O83"/>
    <mergeCell ref="C94:D95"/>
    <mergeCell ref="E84:L84"/>
    <mergeCell ref="E87:L87"/>
    <mergeCell ref="M87:N87"/>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E135:L136"/>
    <mergeCell ref="M135:N136"/>
    <mergeCell ref="O135:O136"/>
    <mergeCell ref="U135:W135"/>
    <mergeCell ref="X135:Y136"/>
    <mergeCell ref="U136:W136"/>
    <mergeCell ref="E137:L138"/>
    <mergeCell ref="M137:N138"/>
    <mergeCell ref="O137:O138"/>
    <mergeCell ref="U137:W137"/>
    <mergeCell ref="X137:Y138"/>
    <mergeCell ref="U138:W138"/>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34:V34"/>
    <mergeCell ref="C36:Y36"/>
    <mergeCell ref="C37:X37"/>
    <mergeCell ref="C39:V39"/>
    <mergeCell ref="C40:V40"/>
    <mergeCell ref="C41:V41"/>
    <mergeCell ref="C42:V42"/>
    <mergeCell ref="C43:V43"/>
    <mergeCell ref="C44:V44"/>
    <mergeCell ref="C46:Y46"/>
    <mergeCell ref="C47:X47"/>
    <mergeCell ref="C49:V49"/>
    <mergeCell ref="C50:V50"/>
    <mergeCell ref="C51:V51"/>
    <mergeCell ref="C52:V52"/>
    <mergeCell ref="C53:V53"/>
    <mergeCell ref="C54:V54"/>
    <mergeCell ref="D55:Y55"/>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E80:L80"/>
    <mergeCell ref="M80:N80"/>
    <mergeCell ref="M78:N78"/>
    <mergeCell ref="C222:D222"/>
    <mergeCell ref="E222:H222"/>
    <mergeCell ref="P209:S209"/>
    <mergeCell ref="P210:S210"/>
    <mergeCell ref="L221:O221"/>
    <mergeCell ref="Q221:T221"/>
    <mergeCell ref="L222:O222"/>
    <mergeCell ref="Q222:T222"/>
    <mergeCell ref="I222:J222"/>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Q9:R9"/>
    <mergeCell ref="S9:T9"/>
    <mergeCell ref="U9:V9"/>
    <mergeCell ref="W9:Y9"/>
    <mergeCell ref="Q10:R10"/>
    <mergeCell ref="S10:T10"/>
    <mergeCell ref="U10:V10"/>
    <mergeCell ref="W10:Y10"/>
    <mergeCell ref="C16:Y16"/>
    <mergeCell ref="P172:S172"/>
    <mergeCell ref="X163:Y163"/>
    <mergeCell ref="E164:L164"/>
    <mergeCell ref="M164:N164"/>
    <mergeCell ref="U164:W164"/>
    <mergeCell ref="X164:Y164"/>
    <mergeCell ref="P170:T170"/>
    <mergeCell ref="U170:Y170"/>
    <mergeCell ref="E170:L170"/>
    <mergeCell ref="M170:O170"/>
    <mergeCell ref="X165:Y165"/>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pageMargins left="0.31496062992125984" right="0.11811023622047245" top="0.35433070866141736" bottom="0.19685039370078741" header="0.31496062992125984" footer="0"/>
  <pageSetup paperSize="9" scale="93" fitToHeight="0" orientation="portrait" horizontalDpi="1200" verticalDpi="1200" r:id="rId1"/>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5" x14ac:dyDescent="0.15"/>
  <cols>
    <col min="1" max="1" width="25.625" style="10" customWidth="1"/>
    <col min="2" max="2" width="8.625" style="145" customWidth="1"/>
    <col min="3" max="3" width="9.125" style="145" customWidth="1"/>
    <col min="4" max="224" width="9.125" style="10" customWidth="1"/>
    <col min="225" max="16384" width="9" style="10"/>
  </cols>
  <sheetData>
    <row r="1" spans="1:224" x14ac:dyDescent="0.15">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4499999999999993" hidden="1" customHeight="1" x14ac:dyDescent="0.15">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45" hidden="1" customHeight="1" x14ac:dyDescent="0.15">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15">
      <c r="A4" s="412" t="s">
        <v>35</v>
      </c>
      <c r="B4" s="414" t="s">
        <v>36</v>
      </c>
      <c r="C4" s="407" t="s">
        <v>37</v>
      </c>
      <c r="D4" s="407" t="s">
        <v>38</v>
      </c>
      <c r="E4" s="407" t="s">
        <v>205</v>
      </c>
      <c r="F4" s="407" t="s">
        <v>206</v>
      </c>
      <c r="G4" s="417" t="str">
        <f>'貸切バス '!B21</f>
        <v>各種認証・認定の取得状況</v>
      </c>
      <c r="H4" s="418"/>
      <c r="I4" s="418"/>
      <c r="J4" s="407" t="s">
        <v>207</v>
      </c>
      <c r="K4" s="407" t="s">
        <v>208</v>
      </c>
      <c r="L4" s="407" t="s">
        <v>224</v>
      </c>
      <c r="M4" s="409" t="str">
        <f>VLOOKUP(M3,'貸切バス '!$C:$Z,3,0)</f>
        <v>リフト付きバスの導入</v>
      </c>
      <c r="N4" s="410"/>
      <c r="O4" s="410"/>
      <c r="P4" s="410"/>
      <c r="Q4" s="409" t="str">
        <f>VLOOKUP(Q3,'貸切バス '!$C:$Z,3,0)</f>
        <v>エレベーター付きバスの導入</v>
      </c>
      <c r="R4" s="410"/>
      <c r="S4" s="410"/>
      <c r="T4" s="410"/>
      <c r="U4" s="409" t="str">
        <f>VLOOKUP(U3,'貸切バス '!$C:$Z,3,0)</f>
        <v>EVバス（全長約7.0m）の導入</v>
      </c>
      <c r="V4" s="410"/>
      <c r="W4" s="410"/>
      <c r="X4" s="410"/>
      <c r="Y4" s="410"/>
      <c r="Z4" s="410"/>
      <c r="AA4" s="410"/>
      <c r="AB4" s="411"/>
      <c r="AC4" s="409" t="str">
        <f>VLOOKUP(AC3,'貸切バス '!$C:$Z,3,0)</f>
        <v>EVバス（全長約9.0m）の導入</v>
      </c>
      <c r="AD4" s="410"/>
      <c r="AE4" s="410"/>
      <c r="AF4" s="410"/>
      <c r="AG4" s="410"/>
      <c r="AH4" s="410"/>
      <c r="AI4" s="410"/>
      <c r="AJ4" s="411"/>
      <c r="AK4" s="409" t="str">
        <f>VLOOKUP(AK3,'貸切バス '!$C:$Z,3,0)</f>
        <v>EVバス（全長約10.5m）の導入</v>
      </c>
      <c r="AL4" s="410"/>
      <c r="AM4" s="410"/>
      <c r="AN4" s="410"/>
      <c r="AO4" s="410"/>
      <c r="AP4" s="410"/>
      <c r="AQ4" s="410"/>
      <c r="AR4" s="411"/>
      <c r="AS4" s="409" t="str">
        <f>VLOOKUP(AS3,'貸切バス '!$C:$Z,3,0)</f>
        <v>EVバス（全長約12.0m）の導入</v>
      </c>
      <c r="AT4" s="410"/>
      <c r="AU4" s="410"/>
      <c r="AV4" s="410"/>
      <c r="AW4" s="410"/>
      <c r="AX4" s="410"/>
      <c r="AY4" s="410"/>
      <c r="AZ4" s="411"/>
      <c r="BA4" s="409" t="str">
        <f>VLOOKUP(BA3,'貸切バス '!$C:$Z,3,0)</f>
        <v>プラグインハイブリッドバス、FCVバス、全長が上記いずれでもないバス等、上記に当てはまらないバスの導入</v>
      </c>
      <c r="BB4" s="410"/>
      <c r="BC4" s="410"/>
      <c r="BD4" s="410"/>
      <c r="BE4" s="410"/>
      <c r="BF4" s="410"/>
      <c r="BG4" s="410"/>
      <c r="BH4" s="410"/>
      <c r="BI4" s="410"/>
      <c r="BJ4" s="411"/>
      <c r="BK4" s="409" t="str">
        <f>VLOOKUP(BK3,'貸切バス '!$C:$Z,3,0)</f>
        <v>EVバス充電設備の導入</v>
      </c>
      <c r="BL4" s="410"/>
      <c r="BM4" s="410"/>
      <c r="BN4" s="410"/>
      <c r="BO4" s="409" t="str">
        <f>VLOOKUP(BO3,'貸切バス '!$C:$Z,3,0)</f>
        <v>EVバス充電設備の工事費</v>
      </c>
      <c r="BP4" s="410"/>
      <c r="BQ4" s="410"/>
      <c r="BR4" s="409" t="str">
        <f>VLOOKUP(BR3,'貸切バス '!$C:$Z,3,0)</f>
        <v>高圧受電設備（キュービクル）の導入</v>
      </c>
      <c r="BS4" s="410"/>
      <c r="BT4" s="410"/>
      <c r="BU4" s="409" t="str">
        <f>VLOOKUP(BU3,'貸切バス '!$C:$Z,3,0)</f>
        <v>高圧受電設備（キュービクル）導入工事費</v>
      </c>
      <c r="BV4" s="410"/>
      <c r="BW4" s="410"/>
      <c r="BX4" s="409" t="str">
        <f>VLOOKUP(BX3,'貸切バス '!$C:$Z,3,0)</f>
        <v>Ｖ２Ｈ充放電設備又は外部給電器の導入</v>
      </c>
      <c r="BY4" s="410"/>
      <c r="BZ4" s="410"/>
      <c r="CA4" s="409" t="str">
        <f>VLOOKUP(CA3,'貸切バス '!$C:$Z,3,0)</f>
        <v>Ｖ２Ｈ充放電設備導入工事費</v>
      </c>
      <c r="CB4" s="410"/>
      <c r="CC4" s="410"/>
      <c r="CD4" s="409" t="str">
        <f>VLOOKUP(CD3,'貸切バス '!$C:$Z,3,0)</f>
        <v>サイクルバスの導入</v>
      </c>
      <c r="CE4" s="410"/>
      <c r="CF4" s="410"/>
      <c r="CG4" s="409" t="str">
        <f>VLOOKUP(CG3,'貸切バス '!$C:$Z,3,0)</f>
        <v>水陸両用バスの導入</v>
      </c>
      <c r="CH4" s="410"/>
      <c r="CI4" s="410"/>
      <c r="CJ4" s="409" t="str">
        <f>VLOOKUP(CJ3,'貸切バス '!$C:$Z,3,0)</f>
        <v>オープントップバスの導入</v>
      </c>
      <c r="CK4" s="410"/>
      <c r="CL4" s="410"/>
      <c r="CM4" s="409" t="str">
        <f>VLOOKUP(CM3,'貸切バス '!$C:$Z,3,0)</f>
        <v>訪日外国人旅行者の富裕層向け周遊用バスの導入
（シート幅の大幅拡張や、伝統工芸を活用した内装を施す等の改造を行った車両）</v>
      </c>
      <c r="CN4" s="410"/>
      <c r="CO4" s="410"/>
      <c r="CP4" s="409" t="str">
        <f>VLOOKUP(CP3,'貸切バス '!$C:$Z,3,0)</f>
        <v>上記以外のバスの導入
（例：レストランバス　仮想現実等の車内でエンターテインメントを提供する車両等）</v>
      </c>
      <c r="CQ4" s="410"/>
      <c r="CR4" s="410"/>
      <c r="CS4" s="409" t="str">
        <f>VLOOKUP(CS3,'貸切バス '!$C:$Z,3,0)</f>
        <v>運行管理支援システム</v>
      </c>
      <c r="CT4" s="410"/>
      <c r="CU4" s="410"/>
      <c r="CV4" s="409" t="str">
        <f>VLOOKUP(CV3,'貸切バス '!$C:$Z,3,0)</f>
        <v>乗務日報自動作成システム</v>
      </c>
      <c r="CW4" s="410"/>
      <c r="CX4" s="410"/>
      <c r="CY4" s="409" t="str">
        <f>VLOOKUP(CY3,'貸切バス '!$C:$Z,3,0)</f>
        <v>車両動態管理システム</v>
      </c>
      <c r="CZ4" s="410"/>
      <c r="DA4" s="410"/>
      <c r="DB4" s="409" t="str">
        <f>VLOOKUP(DB3,'貸切バス '!$C:$Z,3,0)</f>
        <v>各種申請書類の作成支援システム</v>
      </c>
      <c r="DC4" s="410"/>
      <c r="DD4" s="410"/>
      <c r="DE4" s="409" t="str">
        <f>VLOOKUP(DE3,'貸切バス '!$C:$Z,3,0)</f>
        <v>売上・利用者動向分析システム</v>
      </c>
      <c r="DF4" s="410"/>
      <c r="DG4" s="410"/>
      <c r="DH4" s="409" t="str">
        <f>VLOOKUP(DH3,'貸切バス '!$C:$Z,3,0)</f>
        <v>事故情報管理システム</v>
      </c>
      <c r="DI4" s="410"/>
      <c r="DJ4" s="410"/>
      <c r="DK4" s="409" t="str">
        <f>VLOOKUP(DK3,'貸切バス '!$C:$Z,3,0)</f>
        <v>車検・定期点検・整備管理システム</v>
      </c>
      <c r="DL4" s="410"/>
      <c r="DM4" s="410"/>
      <c r="DN4" s="409" t="str">
        <f>VLOOKUP(DN3,'貸切バス '!$C:$Z,3,0)</f>
        <v>乗務シフト自動作成システム</v>
      </c>
      <c r="DO4" s="410"/>
      <c r="DP4" s="410"/>
      <c r="DQ4" s="409" t="str">
        <f>VLOOKUP(DQ3,'貸切バス '!$C:$Z,3,0)</f>
        <v>勤怠管理システム</v>
      </c>
      <c r="DR4" s="410"/>
      <c r="DS4" s="410"/>
      <c r="DT4" s="409" t="str">
        <f>VLOOKUP(DT3,'貸切バス '!$C:$Z,3,0)</f>
        <v>営業所・乗務員管理システム</v>
      </c>
      <c r="DU4" s="410"/>
      <c r="DV4" s="410"/>
      <c r="DW4" s="409" t="str">
        <f>VLOOKUP(DW3,'貸切バス '!$C:$Z,3,0)</f>
        <v>売上集計・記録システム</v>
      </c>
      <c r="DX4" s="410"/>
      <c r="DY4" s="410"/>
      <c r="DZ4" s="409" t="str">
        <f>VLOOKUP(DZ3,'貸切バス '!$C:$Z,3,0)</f>
        <v>会計管理用事務処理系システム</v>
      </c>
      <c r="EA4" s="410"/>
      <c r="EB4" s="410"/>
      <c r="EC4" s="409" t="str">
        <f>VLOOKUP(EC3,'貸切バス '!$C:$Z,3,0)</f>
        <v>車内空間を活用したデジタル広告</v>
      </c>
      <c r="ED4" s="410"/>
      <c r="EE4" s="410"/>
      <c r="EF4" s="409" t="str">
        <f>VLOOKUP(EF3,'貸切バス '!$C:$Z,3,0)</f>
        <v>コールセンターシステム</v>
      </c>
      <c r="EG4" s="410"/>
      <c r="EH4" s="410"/>
      <c r="EI4" s="409" t="str">
        <f>VLOOKUP(EI3,'貸切バス '!$C:$Z,3,0)</f>
        <v>スマートフォン等モバイル端末を使った集客に繋がる仕組み</v>
      </c>
      <c r="EJ4" s="410"/>
      <c r="EK4" s="410"/>
      <c r="EL4" s="409" t="str">
        <f>VLOOKUP(EL3,'貸切バス '!$C:$Z,3,0)</f>
        <v>デジタルを活用した利用者へのPRや意見収集</v>
      </c>
      <c r="EM4" s="410"/>
      <c r="EN4" s="410"/>
      <c r="EO4" s="409" t="str">
        <f>VLOOKUP(EO3,'貸切バス '!$C:$Z,3,0)</f>
        <v>車内乗客への遠隔案内システム</v>
      </c>
      <c r="EP4" s="410"/>
      <c r="EQ4" s="410"/>
      <c r="ER4" s="409" t="str">
        <f>VLOOKUP(ER3,'貸切バス '!$C:$Z,3,0)</f>
        <v>その他</v>
      </c>
      <c r="ES4" s="410"/>
      <c r="ET4" s="410"/>
      <c r="EU4" s="136"/>
      <c r="EV4" s="409" t="str">
        <f>VLOOKUP(EV3,'貸切バス '!$C:$Z,3,0)</f>
        <v>調査等</v>
      </c>
      <c r="EW4" s="410"/>
      <c r="EX4" s="410"/>
      <c r="EY4" s="136"/>
      <c r="EZ4" s="409" t="str">
        <f>VLOOKUP(EZ3,'貸切バス '!$C:$Z,3,0)</f>
        <v>多言語案内用タブレット</v>
      </c>
      <c r="FA4" s="410"/>
      <c r="FB4" s="410"/>
      <c r="FC4" s="409" t="str">
        <f>VLOOKUP(FC3,'貸切バス '!$C:$Z,3,0)</f>
        <v>多言語翻訳システム機器</v>
      </c>
      <c r="FD4" s="410"/>
      <c r="FE4" s="410"/>
      <c r="FF4" s="409" t="str">
        <f>VLOOKUP(FF3,'貸切バス '!$C:$Z,3,0)</f>
        <v>多言語案内サイネージの導入</v>
      </c>
      <c r="FG4" s="410"/>
      <c r="FH4" s="410"/>
      <c r="FI4" s="409" t="str">
        <f>VLOOKUP(FI3,'貸切バス '!$C:$Z,3,0)</f>
        <v>ホームページの多言語表記</v>
      </c>
      <c r="FJ4" s="410"/>
      <c r="FK4" s="410"/>
      <c r="FL4" s="409" t="str">
        <f>VLOOKUP(FL3,'貸切バス '!$C:$Z,3,0)</f>
        <v>多言語研修の実施</v>
      </c>
      <c r="FM4" s="410"/>
      <c r="FN4" s="410"/>
      <c r="FO4" s="409" t="str">
        <f>VLOOKUP(FO3,'貸切バス '!$C:$Z,3,0)</f>
        <v>その他</v>
      </c>
      <c r="FP4" s="410"/>
      <c r="FQ4" s="410"/>
      <c r="FR4" s="136"/>
      <c r="FS4" s="409" t="str">
        <f>VLOOKUP(FS3,'貸切バス '!$C:$Z,3,0)</f>
        <v xml:space="preserve"> 無料公衆無線ＬＡＮ　（無料Ｗｉ-Ｆｉ）</v>
      </c>
      <c r="FT4" s="410"/>
      <c r="FU4" s="410"/>
      <c r="FV4" s="409" t="str">
        <f>VLOOKUP(FV3,'貸切バス '!$C:$Z,3,0)</f>
        <v>情報端末への電源供給機器</v>
      </c>
      <c r="FW4" s="410"/>
      <c r="FX4" s="410"/>
      <c r="FY4" s="409" t="str">
        <f>VLOOKUP(FY3,'貸切バス '!$C:$Z,3,0)</f>
        <v>非常用電源装置</v>
      </c>
      <c r="FZ4" s="410"/>
      <c r="GA4" s="410"/>
      <c r="GB4" s="409" t="str">
        <f>VLOOKUP(GB3,'貸切バス '!$C:$Z,3,0)</f>
        <v>その他付随機器</v>
      </c>
      <c r="GC4" s="410"/>
      <c r="GD4" s="410"/>
      <c r="GE4" s="409" t="str">
        <f>VLOOKUP(GE3,'貸切バス '!$C:$Z,3,0)</f>
        <v>二種免許取得のための教習</v>
      </c>
      <c r="GF4" s="410"/>
      <c r="GG4" s="410"/>
      <c r="GH4" s="410"/>
      <c r="GI4" s="409" t="str">
        <f>VLOOKUP(GI3,'貸切バス '!$C:$Z,3,0)</f>
        <v>二種免許取得のための受験資格特例教習</v>
      </c>
      <c r="GJ4" s="410"/>
      <c r="GK4" s="410"/>
      <c r="GL4" s="410"/>
      <c r="GM4" s="409" t="str">
        <f>VLOOKUP(GM3,'貸切バス '!$C:$Z,3,0)</f>
        <v>人材確保イベントの参加・開催</v>
      </c>
      <c r="GN4" s="410"/>
      <c r="GO4" s="136"/>
      <c r="GP4" s="409" t="str">
        <f>VLOOKUP(GP3,'貸切バス '!$C:$Z,3,0)</f>
        <v>その他、人材確保のためのPR</v>
      </c>
      <c r="GQ4" s="410"/>
      <c r="GR4" s="136"/>
      <c r="GS4" s="409" t="str">
        <f>VLOOKUP(GS3,'貸切バス '!$C:$Z,3,0)</f>
        <v>UD研修</v>
      </c>
      <c r="GT4" s="410"/>
      <c r="GU4" s="410"/>
      <c r="GV4" s="410"/>
      <c r="GW4" s="409" t="str">
        <f>VLOOKUP(GW3,'貸切バス '!$C:$Z,3,0)</f>
        <v>観光ドライバー認定講習</v>
      </c>
      <c r="GX4" s="410"/>
      <c r="GY4" s="410"/>
      <c r="GZ4" s="410"/>
      <c r="HA4" s="409" t="str">
        <f>VLOOKUP(HA3,'貸切バス '!$C:$Z,3,0)</f>
        <v>子育てタクシードライバー研修</v>
      </c>
      <c r="HB4" s="410"/>
      <c r="HC4" s="410"/>
      <c r="HD4" s="410"/>
      <c r="HE4" s="409" t="str">
        <f>VLOOKUP(HE3,'貸切バス '!$C:$Z,3,0)</f>
        <v>運転手実技講習</v>
      </c>
      <c r="HF4" s="410"/>
      <c r="HG4" s="410"/>
      <c r="HH4" s="410"/>
      <c r="HI4" s="409" t="s">
        <v>241</v>
      </c>
      <c r="HJ4" s="410"/>
      <c r="HK4" s="410"/>
      <c r="HL4" s="410"/>
      <c r="HM4" s="169"/>
      <c r="HN4" s="409" t="s">
        <v>242</v>
      </c>
      <c r="HO4" s="410"/>
      <c r="HP4" s="169"/>
    </row>
    <row r="5" spans="1:224" s="155" customFormat="1" ht="14.25" customHeight="1" x14ac:dyDescent="0.15">
      <c r="A5" s="412"/>
      <c r="B5" s="415"/>
      <c r="C5" s="407"/>
      <c r="D5" s="407"/>
      <c r="E5" s="407"/>
      <c r="F5" s="407"/>
      <c r="G5" s="419" t="s">
        <v>209</v>
      </c>
      <c r="H5" s="420" t="s">
        <v>210</v>
      </c>
      <c r="I5" s="420" t="s">
        <v>211</v>
      </c>
      <c r="J5" s="407"/>
      <c r="K5" s="407"/>
      <c r="L5" s="407"/>
      <c r="M5" s="408" t="s">
        <v>0</v>
      </c>
      <c r="N5" s="406" t="s">
        <v>212</v>
      </c>
      <c r="O5" s="406" t="s">
        <v>39</v>
      </c>
      <c r="P5" s="406" t="s">
        <v>213</v>
      </c>
      <c r="Q5" s="408" t="s">
        <v>0</v>
      </c>
      <c r="R5" s="406" t="s">
        <v>212</v>
      </c>
      <c r="S5" s="406" t="s">
        <v>39</v>
      </c>
      <c r="T5" s="406" t="s">
        <v>213</v>
      </c>
      <c r="U5" s="408" t="s">
        <v>177</v>
      </c>
      <c r="V5" s="406" t="s">
        <v>0</v>
      </c>
      <c r="W5" s="406" t="s">
        <v>212</v>
      </c>
      <c r="X5" s="406" t="s">
        <v>214</v>
      </c>
      <c r="Y5" s="406" t="s">
        <v>213</v>
      </c>
      <c r="Z5" s="406" t="s">
        <v>215</v>
      </c>
      <c r="AA5" s="406" t="s">
        <v>216</v>
      </c>
      <c r="AB5" s="406" t="s">
        <v>217</v>
      </c>
      <c r="AC5" s="408" t="s">
        <v>177</v>
      </c>
      <c r="AD5" s="406" t="s">
        <v>0</v>
      </c>
      <c r="AE5" s="406" t="s">
        <v>212</v>
      </c>
      <c r="AF5" s="406" t="s">
        <v>214</v>
      </c>
      <c r="AG5" s="406" t="s">
        <v>213</v>
      </c>
      <c r="AH5" s="406" t="s">
        <v>215</v>
      </c>
      <c r="AI5" s="406" t="s">
        <v>216</v>
      </c>
      <c r="AJ5" s="406" t="s">
        <v>217</v>
      </c>
      <c r="AK5" s="408" t="s">
        <v>177</v>
      </c>
      <c r="AL5" s="406" t="s">
        <v>0</v>
      </c>
      <c r="AM5" s="406" t="s">
        <v>212</v>
      </c>
      <c r="AN5" s="406" t="s">
        <v>214</v>
      </c>
      <c r="AO5" s="406" t="s">
        <v>213</v>
      </c>
      <c r="AP5" s="406" t="s">
        <v>215</v>
      </c>
      <c r="AQ5" s="406" t="s">
        <v>216</v>
      </c>
      <c r="AR5" s="406" t="s">
        <v>217</v>
      </c>
      <c r="AS5" s="408" t="s">
        <v>177</v>
      </c>
      <c r="AT5" s="406" t="s">
        <v>0</v>
      </c>
      <c r="AU5" s="406" t="s">
        <v>212</v>
      </c>
      <c r="AV5" s="406" t="s">
        <v>214</v>
      </c>
      <c r="AW5" s="406" t="s">
        <v>213</v>
      </c>
      <c r="AX5" s="406" t="s">
        <v>215</v>
      </c>
      <c r="AY5" s="406" t="s">
        <v>216</v>
      </c>
      <c r="AZ5" s="406" t="s">
        <v>217</v>
      </c>
      <c r="BA5" s="408" t="s">
        <v>177</v>
      </c>
      <c r="BB5" s="406" t="s">
        <v>0</v>
      </c>
      <c r="BC5" s="406" t="s">
        <v>212</v>
      </c>
      <c r="BD5" s="406" t="s">
        <v>214</v>
      </c>
      <c r="BE5" s="406" t="s">
        <v>218</v>
      </c>
      <c r="BF5" s="406" t="s">
        <v>219</v>
      </c>
      <c r="BG5" s="406" t="s">
        <v>213</v>
      </c>
      <c r="BH5" s="406" t="s">
        <v>215</v>
      </c>
      <c r="BI5" s="406" t="s">
        <v>216</v>
      </c>
      <c r="BJ5" s="406" t="s">
        <v>217</v>
      </c>
      <c r="BK5" s="408" t="s">
        <v>177</v>
      </c>
      <c r="BL5" s="406" t="s">
        <v>0</v>
      </c>
      <c r="BM5" s="406" t="s">
        <v>212</v>
      </c>
      <c r="BN5" s="406" t="s">
        <v>220</v>
      </c>
      <c r="BO5" s="408" t="s">
        <v>177</v>
      </c>
      <c r="BP5" s="406" t="s">
        <v>0</v>
      </c>
      <c r="BQ5" s="406" t="s">
        <v>212</v>
      </c>
      <c r="BR5" s="408" t="s">
        <v>177</v>
      </c>
      <c r="BS5" s="406" t="s">
        <v>0</v>
      </c>
      <c r="BT5" s="406" t="s">
        <v>212</v>
      </c>
      <c r="BU5" s="408" t="s">
        <v>177</v>
      </c>
      <c r="BV5" s="406" t="s">
        <v>0</v>
      </c>
      <c r="BW5" s="406" t="s">
        <v>212</v>
      </c>
      <c r="BX5" s="408" t="s">
        <v>177</v>
      </c>
      <c r="BY5" s="406" t="s">
        <v>0</v>
      </c>
      <c r="BZ5" s="406" t="s">
        <v>212</v>
      </c>
      <c r="CA5" s="408"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15">
      <c r="A6" s="413"/>
      <c r="B6" s="416"/>
      <c r="C6" s="407"/>
      <c r="D6" s="407"/>
      <c r="E6" s="407"/>
      <c r="F6" s="407"/>
      <c r="G6" s="419"/>
      <c r="H6" s="420"/>
      <c r="I6" s="420"/>
      <c r="J6" s="407"/>
      <c r="K6" s="407"/>
      <c r="L6" s="407"/>
      <c r="M6" s="408"/>
      <c r="N6" s="406"/>
      <c r="O6" s="406"/>
      <c r="P6" s="406"/>
      <c r="Q6" s="408"/>
      <c r="R6" s="406"/>
      <c r="S6" s="406"/>
      <c r="T6" s="406"/>
      <c r="U6" s="408"/>
      <c r="V6" s="406"/>
      <c r="W6" s="406"/>
      <c r="X6" s="406"/>
      <c r="Y6" s="406"/>
      <c r="Z6" s="406"/>
      <c r="AA6" s="406"/>
      <c r="AB6" s="406"/>
      <c r="AC6" s="408"/>
      <c r="AD6" s="406"/>
      <c r="AE6" s="406"/>
      <c r="AF6" s="406"/>
      <c r="AG6" s="406"/>
      <c r="AH6" s="406"/>
      <c r="AI6" s="406"/>
      <c r="AJ6" s="406"/>
      <c r="AK6" s="408"/>
      <c r="AL6" s="406"/>
      <c r="AM6" s="406"/>
      <c r="AN6" s="406"/>
      <c r="AO6" s="406"/>
      <c r="AP6" s="406"/>
      <c r="AQ6" s="406"/>
      <c r="AR6" s="406"/>
      <c r="AS6" s="408"/>
      <c r="AT6" s="406"/>
      <c r="AU6" s="406"/>
      <c r="AV6" s="406"/>
      <c r="AW6" s="406"/>
      <c r="AX6" s="406"/>
      <c r="AY6" s="406"/>
      <c r="AZ6" s="406"/>
      <c r="BA6" s="408"/>
      <c r="BB6" s="406"/>
      <c r="BC6" s="406"/>
      <c r="BD6" s="406"/>
      <c r="BE6" s="406"/>
      <c r="BF6" s="406"/>
      <c r="BG6" s="406"/>
      <c r="BH6" s="406"/>
      <c r="BI6" s="406"/>
      <c r="BJ6" s="406"/>
      <c r="BK6" s="408"/>
      <c r="BL6" s="406"/>
      <c r="BM6" s="406"/>
      <c r="BN6" s="406"/>
      <c r="BO6" s="408"/>
      <c r="BP6" s="406"/>
      <c r="BQ6" s="406"/>
      <c r="BR6" s="408"/>
      <c r="BS6" s="406"/>
      <c r="BT6" s="406"/>
      <c r="BU6" s="408"/>
      <c r="BV6" s="406"/>
      <c r="BW6" s="406"/>
      <c r="BX6" s="408"/>
      <c r="BY6" s="406"/>
      <c r="BZ6" s="406"/>
      <c r="CA6" s="408"/>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15">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21" x14ac:dyDescent="0.15">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21" x14ac:dyDescent="0.15">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FH5:FH6"/>
    <mergeCell ref="FI5:FI6"/>
    <mergeCell ref="FJ5:FJ6"/>
    <mergeCell ref="FK5:FK6"/>
    <mergeCell ref="ET5:ET6"/>
    <mergeCell ref="EU5:EU6"/>
    <mergeCell ref="EV5:EV6"/>
    <mergeCell ref="EW5:EW6"/>
    <mergeCell ref="EX5:EX6"/>
    <mergeCell ref="EY5:EY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DZ5:DZ6"/>
    <mergeCell ref="EA5:EA6"/>
    <mergeCell ref="EB5:EB6"/>
    <mergeCell ref="EC5:EC6"/>
    <mergeCell ref="ED5:ED6"/>
    <mergeCell ref="EE5:EE6"/>
    <mergeCell ref="EF5:EF6"/>
    <mergeCell ref="EG5:EG6"/>
    <mergeCell ref="EH5:EH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B5:DB6"/>
    <mergeCell ref="DC5:DC6"/>
    <mergeCell ref="DD5:DD6"/>
    <mergeCell ref="DE5:DE6"/>
    <mergeCell ref="DF5:DF6"/>
    <mergeCell ref="DG5:DG6"/>
    <mergeCell ref="DH5:DH6"/>
    <mergeCell ref="DI5:DI6"/>
    <mergeCell ref="DJ5:DJ6"/>
    <mergeCell ref="CV5:CV6"/>
    <mergeCell ref="CW5:CW6"/>
    <mergeCell ref="CX5:CX6"/>
    <mergeCell ref="CY5:CY6"/>
    <mergeCell ref="CZ5:CZ6"/>
    <mergeCell ref="DA5:DA6"/>
    <mergeCell ref="CM5:CM6"/>
    <mergeCell ref="CN5:CN6"/>
    <mergeCell ref="CO5:CO6"/>
    <mergeCell ref="CS5:CS6"/>
    <mergeCell ref="CT5:CT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AT5:AT6"/>
    <mergeCell ref="AU5:AU6"/>
    <mergeCell ref="AV5:AV6"/>
    <mergeCell ref="AW5:AW6"/>
    <mergeCell ref="AX5:AX6"/>
    <mergeCell ref="AY5:AY6"/>
    <mergeCell ref="AZ5:AZ6"/>
    <mergeCell ref="BA5:BA6"/>
    <mergeCell ref="AO5:AO6"/>
    <mergeCell ref="AP5:AP6"/>
    <mergeCell ref="AQ5:AQ6"/>
    <mergeCell ref="AR5:AR6"/>
    <mergeCell ref="AS5:AS6"/>
    <mergeCell ref="A4:A6"/>
    <mergeCell ref="B4:B6"/>
    <mergeCell ref="C4:C6"/>
    <mergeCell ref="D4:D6"/>
    <mergeCell ref="E4:E6"/>
    <mergeCell ref="F4:F6"/>
    <mergeCell ref="G4:I4"/>
    <mergeCell ref="J4:J6"/>
    <mergeCell ref="K4:K6"/>
    <mergeCell ref="G5:G6"/>
    <mergeCell ref="H5:H6"/>
    <mergeCell ref="I5:I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M5:M6"/>
    <mergeCell ref="N5:N6"/>
    <mergeCell ref="O5:O6"/>
    <mergeCell ref="P5:P6"/>
    <mergeCell ref="Q5:Q6"/>
    <mergeCell ref="R5:R6"/>
    <mergeCell ref="S5:S6"/>
    <mergeCell ref="T5:T6"/>
    <mergeCell ref="U5:U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酒井 皓平</cp:lastModifiedBy>
  <cp:lastPrinted>2024-02-01T12:55:26Z</cp:lastPrinted>
  <dcterms:created xsi:type="dcterms:W3CDTF">2017-05-08T03:29:03Z</dcterms:created>
  <dcterms:modified xsi:type="dcterms:W3CDTF">2024-02-02T07:32:12Z</dcterms:modified>
</cp:coreProperties>
</file>