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! 6.(共有)自動車技術安全部\! 01.(共有)管理課\管理課専門官\ＨＰ関係\ＨＰ原稿　令和５年度\統計\20日\①管内保有車両数のページ\4月末\"/>
    </mc:Choice>
  </mc:AlternateContent>
  <xr:revisionPtr revIDLastSave="0" documentId="13_ncr:1_{559657E7-71EF-466B-8697-F462D1F94651}" xr6:coauthVersionLast="47" xr6:coauthVersionMax="47" xr10:uidLastSave="{00000000-0000-0000-0000-000000000000}"/>
  <bookViews>
    <workbookView xWindow="-108" yWindow="-108" windowWidth="23256" windowHeight="12456" tabRatio="697" xr2:uid="{00000000-000D-0000-FFFF-FFFF00000000}"/>
  </bookViews>
  <sheets>
    <sheet name="R5.4" sheetId="4" r:id="rId1"/>
  </sheets>
  <externalReferences>
    <externalReference r:id="rId2"/>
  </externalReferences>
  <definedNames>
    <definedName name="_xlnm.Print_Area" localSheetId="0">'R5.4'!$A$1:$L$23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4" l="1"/>
  <c r="I19" i="4"/>
  <c r="H19" i="4"/>
  <c r="G19" i="4"/>
  <c r="F19" i="4"/>
  <c r="D19" i="4"/>
  <c r="C19" i="4"/>
  <c r="E19" i="4" s="1"/>
  <c r="F18" i="4"/>
  <c r="D18" i="4"/>
  <c r="I17" i="4"/>
  <c r="H17" i="4"/>
  <c r="G17" i="4"/>
  <c r="G18" i="4" s="1"/>
  <c r="F17" i="4"/>
  <c r="D17" i="4"/>
  <c r="C17" i="4"/>
  <c r="E17" i="4" s="1"/>
  <c r="I16" i="4"/>
  <c r="H16" i="4"/>
  <c r="G16" i="4"/>
  <c r="F16" i="4"/>
  <c r="D16" i="4"/>
  <c r="C16" i="4"/>
  <c r="C18" i="4" s="1"/>
  <c r="E18" i="4" s="1"/>
  <c r="I15" i="4"/>
  <c r="H15" i="4"/>
  <c r="G15" i="4"/>
  <c r="F15" i="4"/>
  <c r="D15" i="4"/>
  <c r="C15" i="4"/>
  <c r="I13" i="4"/>
  <c r="H13" i="4"/>
  <c r="G13" i="4"/>
  <c r="F13" i="4"/>
  <c r="D13" i="4"/>
  <c r="C13" i="4"/>
  <c r="E13" i="4" s="1"/>
  <c r="J13" i="4" s="1"/>
  <c r="F12" i="4"/>
  <c r="I11" i="4"/>
  <c r="H11" i="4"/>
  <c r="G11" i="4"/>
  <c r="F11" i="4"/>
  <c r="D11" i="4"/>
  <c r="C11" i="4"/>
  <c r="I10" i="4"/>
  <c r="H10" i="4"/>
  <c r="G10" i="4"/>
  <c r="F10" i="4"/>
  <c r="D10" i="4"/>
  <c r="D12" i="4" s="1"/>
  <c r="C10" i="4"/>
  <c r="C12" i="4" s="1"/>
  <c r="I9" i="4"/>
  <c r="H9" i="4"/>
  <c r="G9" i="4"/>
  <c r="F9" i="4"/>
  <c r="D9" i="4"/>
  <c r="C9" i="4"/>
  <c r="I7" i="4"/>
  <c r="H7" i="4"/>
  <c r="G7" i="4"/>
  <c r="F7" i="4"/>
  <c r="D7" i="4"/>
  <c r="C7" i="4"/>
  <c r="E7" i="4" s="1"/>
  <c r="J7" i="4" s="1"/>
  <c r="I6" i="4"/>
  <c r="H6" i="4"/>
  <c r="G6" i="4"/>
  <c r="F6" i="4"/>
  <c r="D6" i="4"/>
  <c r="C6" i="4"/>
  <c r="I5" i="4"/>
  <c r="H5" i="4"/>
  <c r="G5" i="4"/>
  <c r="F5" i="4"/>
  <c r="F8" i="4" s="1"/>
  <c r="D5" i="4"/>
  <c r="D8" i="4" s="1"/>
  <c r="C5" i="4"/>
  <c r="C8" i="4" s="1"/>
  <c r="F14" i="4" l="1"/>
  <c r="H8" i="4"/>
  <c r="E11" i="4"/>
  <c r="H12" i="4"/>
  <c r="F20" i="4"/>
  <c r="G8" i="4"/>
  <c r="G14" i="4" s="1"/>
  <c r="J19" i="4"/>
  <c r="I8" i="4"/>
  <c r="I12" i="4"/>
  <c r="D14" i="4"/>
  <c r="D20" i="4" s="1"/>
  <c r="J11" i="4"/>
  <c r="E9" i="4"/>
  <c r="J9" i="4" s="1"/>
  <c r="I18" i="4"/>
  <c r="E12" i="4"/>
  <c r="H18" i="4"/>
  <c r="J17" i="4"/>
  <c r="E6" i="4"/>
  <c r="J6" i="4" s="1"/>
  <c r="G12" i="4"/>
  <c r="E15" i="4"/>
  <c r="J15" i="4" s="1"/>
  <c r="E8" i="4"/>
  <c r="J8" i="4" s="1"/>
  <c r="C14" i="4"/>
  <c r="G20" i="4"/>
  <c r="E5" i="4"/>
  <c r="J5" i="4" s="1"/>
  <c r="E10" i="4"/>
  <c r="J10" i="4" s="1"/>
  <c r="E16" i="4"/>
  <c r="J16" i="4" s="1"/>
  <c r="J12" i="4" l="1"/>
  <c r="H14" i="4"/>
  <c r="H20" i="4"/>
  <c r="J18" i="4"/>
  <c r="I14" i="4"/>
  <c r="I20" i="4" s="1"/>
  <c r="E14" i="4"/>
  <c r="J14" i="4" s="1"/>
  <c r="C20" i="4"/>
  <c r="E20" i="4" s="1"/>
  <c r="J20" i="4" s="1"/>
  <c r="I22" i="4" l="1"/>
  <c r="H22" i="4"/>
  <c r="L19" i="4"/>
  <c r="L17" i="4"/>
  <c r="L16" i="4"/>
  <c r="L15" i="4"/>
  <c r="L13" i="4"/>
  <c r="L11" i="4"/>
  <c r="L10" i="4"/>
  <c r="L9" i="4"/>
  <c r="L7" i="4"/>
  <c r="L6" i="4"/>
  <c r="L5" i="4"/>
  <c r="D22" i="4" l="1"/>
  <c r="C22" i="4"/>
  <c r="G22" i="4"/>
  <c r="F22" i="4"/>
  <c r="L18" i="4"/>
  <c r="L12" i="4"/>
  <c r="L14" i="4" l="1"/>
  <c r="L8" i="4"/>
  <c r="E22" i="4" l="1"/>
  <c r="L20" i="4"/>
  <c r="J22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<sst xmlns="http://schemas.openxmlformats.org/spreadsheetml/2006/main" count="43" uniqueCount="41">
  <si>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</si>
  <si>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</si>
  <si>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</si>
  <si>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</si>
  <si>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</si>
  <si>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</si>
  <si>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</si>
  <si>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</si>
  <si>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</si>
  <si>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</si>
  <si>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</si>
  <si>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</si>
  <si>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</si>
  <si>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</si>
  <si>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</si>
  <si>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</si>
  <si>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</si>
  <si>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</si>
  <si>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</si>
  <si>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</si>
  <si>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</si>
  <si>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</si>
  <si>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</si>
  <si>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</si>
  <si>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</si>
  <si>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</si>
  <si>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</si>
  <si>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</si>
  <si>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</si>
  <si>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</si>
  <si>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</si>
  <si>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</si>
  <si>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</si>
  <si>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</si>
  <si>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</si>
  <si>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</si>
  <si>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</si>
  <si>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※軽二輪車は含まない</t>
    <rPh sb="1" eb="2">
      <t>ケイ</t>
    </rPh>
    <rPh sb="2" eb="4">
      <t>ニリン</t>
    </rPh>
    <rPh sb="4" eb="5">
      <t>クルマ</t>
    </rPh>
    <rPh sb="6" eb="7">
      <t>フク</t>
    </rPh>
    <phoneticPr fontId="1"/>
  </si>
  <si>
    <t>軽自動車</t>
    <rPh sb="0" eb="4">
      <t>ケイジドウシャ</t>
    </rPh>
    <phoneticPr fontId="1"/>
  </si>
  <si>
    <t>　</t>
    <phoneticPr fontId="1"/>
  </si>
  <si>
    <t>中国運輸局管内保有車両数（令和5年4月末現在）</t>
    <rPh sb="13" eb="15">
      <t>レイワ</t>
    </rPh>
    <rPh sb="16" eb="17">
      <t>ネン</t>
    </rPh>
    <rPh sb="18" eb="19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</si>
</sst>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yyyy&quot;年&quot;m&quot;月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3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0" xfId="0" applyNumberFormat="1" applyFill="1" applyBorder="1" applyAlignment="1">
      <alignment horizontal="right" vertical="center"/>
    </xf>
    <xf numFmtId="177" fontId="0" fillId="0" borderId="9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2" borderId="4" xfId="0" applyFont="1" applyFill="1" applyBorder="1" applyAlignment="1">
      <alignment horizontal="center"/>
    </xf>
    <xf numFmtId="176" fontId="5" fillId="0" borderId="17" xfId="0" applyNumberFormat="1" applyFon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  <xf numFmtId="176" fontId="0" fillId="0" borderId="1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%206.(&#20849;&#26377;)&#33258;&#21205;&#36554;&#25216;&#34899;&#23433;&#20840;&#37096;/!%2001.(&#20849;&#26377;)&#31649;&#29702;&#35506;/&#31649;&#29702;&#35506;&#23554;&#38272;&#23448;/&#26376;&#21029;&#32113;&#35336;/&#20196;&#21644;5&#24180;&#24230;&#32113;&#35336;/2023&#24180;4&#26376;&#32113;&#35336;&#65288;&#2361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(2)"/>
      <sheetName val="保有車両"/>
      <sheetName val="新車届出"/>
      <sheetName val="中古車届出"/>
      <sheetName val="■検査対象外軽自動車"/>
      <sheetName val="■新車登録・届出"/>
      <sheetName val="データ複写先"/>
      <sheetName val="sheet0"/>
    </sheetNames>
    <sheetDataSet>
      <sheetData sheetId="0">
        <row r="7">
          <cell r="F7">
            <v>33250</v>
          </cell>
          <cell r="I7">
            <v>16825</v>
          </cell>
          <cell r="L7">
            <v>11116</v>
          </cell>
          <cell r="O7">
            <v>12874</v>
          </cell>
          <cell r="R7">
            <v>43401</v>
          </cell>
          <cell r="U7">
            <v>24098</v>
          </cell>
        </row>
        <row r="11">
          <cell r="F11">
            <v>1242</v>
          </cell>
          <cell r="I11">
            <v>819</v>
          </cell>
          <cell r="L11">
            <v>349</v>
          </cell>
          <cell r="O11">
            <v>259</v>
          </cell>
          <cell r="R11">
            <v>2198</v>
          </cell>
          <cell r="U11">
            <v>1365</v>
          </cell>
        </row>
        <row r="15">
          <cell r="F15">
            <v>49420</v>
          </cell>
          <cell r="I15">
            <v>20741</v>
          </cell>
          <cell r="L15">
            <v>13245</v>
          </cell>
          <cell r="O15">
            <v>16355</v>
          </cell>
          <cell r="R15">
            <v>54978</v>
          </cell>
          <cell r="U15">
            <v>39333</v>
          </cell>
        </row>
        <row r="19">
          <cell r="F19">
            <v>0</v>
          </cell>
          <cell r="I19">
            <v>0</v>
          </cell>
          <cell r="L19">
            <v>0</v>
          </cell>
          <cell r="O19">
            <v>0</v>
          </cell>
          <cell r="R19">
            <v>0</v>
          </cell>
          <cell r="U19">
            <v>0</v>
          </cell>
        </row>
        <row r="23">
          <cell r="F23">
            <v>16</v>
          </cell>
          <cell r="I23">
            <v>16</v>
          </cell>
          <cell r="L23">
            <v>2</v>
          </cell>
          <cell r="O23">
            <v>0</v>
          </cell>
          <cell r="R23">
            <v>19</v>
          </cell>
          <cell r="U23">
            <v>4</v>
          </cell>
        </row>
        <row r="27">
          <cell r="F27">
            <v>0</v>
          </cell>
          <cell r="I27">
            <v>0</v>
          </cell>
          <cell r="L27">
            <v>0</v>
          </cell>
          <cell r="O27">
            <v>0</v>
          </cell>
          <cell r="R27">
            <v>0</v>
          </cell>
          <cell r="U27">
            <v>0</v>
          </cell>
        </row>
        <row r="31">
          <cell r="F31">
            <v>1508</v>
          </cell>
          <cell r="I31">
            <v>1011</v>
          </cell>
          <cell r="L31">
            <v>374</v>
          </cell>
          <cell r="O31">
            <v>318</v>
          </cell>
          <cell r="R31">
            <v>2512</v>
          </cell>
          <cell r="U31">
            <v>2052</v>
          </cell>
        </row>
        <row r="47">
          <cell r="F47">
            <v>3636</v>
          </cell>
          <cell r="I47">
            <v>1213</v>
          </cell>
          <cell r="L47">
            <v>1060</v>
          </cell>
          <cell r="O47">
            <v>1587</v>
          </cell>
          <cell r="R47">
            <v>2802</v>
          </cell>
          <cell r="U47">
            <v>2224</v>
          </cell>
        </row>
        <row r="51">
          <cell r="F51">
            <v>318342</v>
          </cell>
          <cell r="I51">
            <v>124105</v>
          </cell>
          <cell r="L51">
            <v>87963</v>
          </cell>
          <cell r="O51">
            <v>95982</v>
          </cell>
          <cell r="R51">
            <v>331149</v>
          </cell>
          <cell r="U51">
            <v>223919</v>
          </cell>
        </row>
        <row r="55">
          <cell r="F55">
            <v>279787</v>
          </cell>
          <cell r="I55">
            <v>118403</v>
          </cell>
          <cell r="L55">
            <v>92611</v>
          </cell>
          <cell r="O55">
            <v>112947</v>
          </cell>
          <cell r="R55">
            <v>304507</v>
          </cell>
          <cell r="U55">
            <v>229863</v>
          </cell>
        </row>
        <row r="59">
          <cell r="F59">
            <v>9</v>
          </cell>
          <cell r="I59">
            <v>6</v>
          </cell>
          <cell r="L59">
            <v>2</v>
          </cell>
          <cell r="O59">
            <v>0</v>
          </cell>
          <cell r="R59">
            <v>10</v>
          </cell>
          <cell r="U59">
            <v>2</v>
          </cell>
        </row>
        <row r="83">
          <cell r="F83">
            <v>25395</v>
          </cell>
          <cell r="I83">
            <v>10985</v>
          </cell>
          <cell r="L83">
            <v>8952</v>
          </cell>
          <cell r="O83">
            <v>10416</v>
          </cell>
          <cell r="R83">
            <v>29267</v>
          </cell>
          <cell r="U83">
            <v>18054</v>
          </cell>
        </row>
        <row r="91">
          <cell r="F91">
            <v>28565</v>
          </cell>
          <cell r="I91">
            <v>11484</v>
          </cell>
          <cell r="L91">
            <v>6442</v>
          </cell>
          <cell r="O91">
            <v>6848</v>
          </cell>
          <cell r="R91">
            <v>30079</v>
          </cell>
          <cell r="U91">
            <v>18004</v>
          </cell>
        </row>
        <row r="94">
          <cell r="F94">
            <v>125907</v>
          </cell>
          <cell r="I94">
            <v>75790</v>
          </cell>
          <cell r="L94">
            <v>74637</v>
          </cell>
          <cell r="O94">
            <v>88570</v>
          </cell>
          <cell r="R94">
            <v>195061</v>
          </cell>
          <cell r="U94">
            <v>127657</v>
          </cell>
        </row>
        <row r="95">
          <cell r="F95">
            <v>400477</v>
          </cell>
          <cell r="I95">
            <v>227968</v>
          </cell>
          <cell r="L95">
            <v>166823</v>
          </cell>
          <cell r="O95">
            <v>201072</v>
          </cell>
          <cell r="R95">
            <v>532873</v>
          </cell>
          <cell r="U95">
            <v>365035</v>
          </cell>
        </row>
        <row r="96">
          <cell r="F96">
            <v>2397</v>
          </cell>
          <cell r="I96">
            <v>1226</v>
          </cell>
          <cell r="L96">
            <v>952</v>
          </cell>
          <cell r="O96">
            <v>1585</v>
          </cell>
          <cell r="R96">
            <v>3326</v>
          </cell>
          <cell r="U96">
            <v>2005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tabSelected="1" zoomScale="80" zoomScaleNormal="80" zoomScaleSheetLayoutView="100" zoomScalePageLayoutView="75" workbookViewId="0">
      <selection activeCell="N6" sqref="N6"/>
    </sheetView>
  </sheetViews>
  <sheetFormatPr defaultColWidth="9" defaultRowHeight="13.2" x14ac:dyDescent="0.2"/>
  <cols>
    <col min="1" max="1" width="7.44140625" style="1" customWidth="1"/>
    <col min="2" max="2" width="10" style="1" customWidth="1"/>
    <col min="3" max="10" width="10.6640625" style="1" customWidth="1"/>
    <col min="11" max="11" width="10.6640625" style="2" customWidth="1"/>
    <col min="12" max="12" width="10.6640625" style="1" customWidth="1"/>
    <col min="13" max="16384" width="9" style="1"/>
  </cols>
  <sheetData>
    <row r="1" spans="1:12" ht="24" customHeight="1" x14ac:dyDescent="0.2">
      <c r="A1" s="31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4" customHeight="1" x14ac:dyDescent="0.2">
      <c r="A2" s="30">
        <v>43556</v>
      </c>
      <c r="B2" s="30"/>
      <c r="L2" s="3" t="s">
        <v>33</v>
      </c>
    </row>
    <row r="3" spans="1:12" ht="24" customHeight="1" x14ac:dyDescent="0.2">
      <c r="A3" s="24" t="s">
        <v>8</v>
      </c>
      <c r="B3" s="25"/>
      <c r="C3" s="7" t="s">
        <v>36</v>
      </c>
      <c r="D3" s="8" t="s">
        <v>36</v>
      </c>
      <c r="E3" s="32" t="s">
        <v>9</v>
      </c>
      <c r="F3" s="34" t="s">
        <v>10</v>
      </c>
      <c r="G3" s="34" t="s">
        <v>11</v>
      </c>
      <c r="H3" s="34" t="s">
        <v>12</v>
      </c>
      <c r="I3" s="34" t="s">
        <v>13</v>
      </c>
      <c r="J3" s="34" t="s">
        <v>14</v>
      </c>
      <c r="K3" s="21" t="s">
        <v>15</v>
      </c>
      <c r="L3" s="34" t="s">
        <v>16</v>
      </c>
    </row>
    <row r="4" spans="1:12" s="20" customFormat="1" ht="24" customHeight="1" x14ac:dyDescent="0.2">
      <c r="A4" s="26" t="s">
        <v>17</v>
      </c>
      <c r="B4" s="27"/>
      <c r="C4" s="13" t="s">
        <v>34</v>
      </c>
      <c r="D4" s="14" t="s">
        <v>35</v>
      </c>
      <c r="E4" s="33"/>
      <c r="F4" s="35"/>
      <c r="G4" s="35"/>
      <c r="H4" s="35"/>
      <c r="I4" s="35"/>
      <c r="J4" s="35"/>
      <c r="K4" s="19" t="s">
        <v>18</v>
      </c>
      <c r="L4" s="35"/>
    </row>
    <row r="5" spans="1:12" ht="24" customHeight="1" x14ac:dyDescent="0.2">
      <c r="A5" s="9" t="s">
        <v>19</v>
      </c>
      <c r="B5" s="11" t="s">
        <v>20</v>
      </c>
      <c r="C5" s="38">
        <f>'[1]data (2)'!F7+'[1]data (2)'!F11</f>
        <v>34492</v>
      </c>
      <c r="D5" s="39">
        <f>SUM('[1]data (2)'!I7+'[1]data (2)'!I11)</f>
        <v>17644</v>
      </c>
      <c r="E5" s="40">
        <f>C5+D5</f>
        <v>52136</v>
      </c>
      <c r="F5" s="41">
        <f>SUM('[1]data (2)'!L7+'[1]data (2)'!L11)</f>
        <v>11465</v>
      </c>
      <c r="G5" s="41">
        <f>SUM('[1]data (2)'!O7+'[1]data (2)'!O11)</f>
        <v>13133</v>
      </c>
      <c r="H5" s="41">
        <f>SUM('[1]data (2)'!R7+'[1]data (2)'!R11)</f>
        <v>45599</v>
      </c>
      <c r="I5" s="41">
        <f>SUM('[1]data (2)'!U7+'[1]data (2)'!U11)</f>
        <v>25463</v>
      </c>
      <c r="J5" s="41">
        <f>SUM(E5:I5)</f>
        <v>147796</v>
      </c>
      <c r="K5" s="41">
        <v>147346</v>
      </c>
      <c r="L5" s="16">
        <f>J5/K5</f>
        <v>1.0030540360783462</v>
      </c>
    </row>
    <row r="6" spans="1:12" ht="24" customHeight="1" x14ac:dyDescent="0.2">
      <c r="A6" s="12"/>
      <c r="B6" s="11" t="s">
        <v>21</v>
      </c>
      <c r="C6" s="38">
        <f>'[1]data (2)'!F15+'[1]data (2)'!F19+'[1]data (2)'!F23+'[1]data (2)'!F27</f>
        <v>49436</v>
      </c>
      <c r="D6" s="39">
        <f>SUM('[1]data (2)'!I15+'[1]data (2)'!I19+'[1]data (2)'!I23+'[1]data (2)'!I27)</f>
        <v>20757</v>
      </c>
      <c r="E6" s="40">
        <f>C6+D6</f>
        <v>70193</v>
      </c>
      <c r="F6" s="41">
        <f>SUM('[1]data (2)'!L15+'[1]data (2)'!L19+'[1]data (2)'!L23+'[1]data (2)'!L27)</f>
        <v>13247</v>
      </c>
      <c r="G6" s="41">
        <f>SUM('[1]data (2)'!O15+'[1]data (2)'!O19+'[1]data (2)'!O23+'[1]data (2)'!O27)</f>
        <v>16355</v>
      </c>
      <c r="H6" s="41">
        <f>SUM('[1]data (2)'!R15+'[1]data (2)'!R19+'[1]data (2)'!R23+'[1]data (2)'!R27)</f>
        <v>54997</v>
      </c>
      <c r="I6" s="41">
        <f>SUM('[1]data (2)'!U15+'[1]data (2)'!U19+'[1]data (2)'!U23+'[1]data (2)'!U27)</f>
        <v>39337</v>
      </c>
      <c r="J6" s="41">
        <f t="shared" ref="J6:J19" si="0">SUM(E6:I6)</f>
        <v>194129</v>
      </c>
      <c r="K6" s="41">
        <v>193199</v>
      </c>
      <c r="L6" s="16">
        <f t="shared" ref="L6:L20" si="1">J6/K6</f>
        <v>1.0048136895118505</v>
      </c>
    </row>
    <row r="7" spans="1:12" ht="24" customHeight="1" x14ac:dyDescent="0.2">
      <c r="A7" s="12"/>
      <c r="B7" s="11" t="s">
        <v>22</v>
      </c>
      <c r="C7" s="38">
        <f>'[1]data (2)'!F31</f>
        <v>1508</v>
      </c>
      <c r="D7" s="39">
        <f>'[1]data (2)'!I31</f>
        <v>1011</v>
      </c>
      <c r="E7" s="40">
        <f t="shared" ref="E7:E20" si="2">C7+D7</f>
        <v>2519</v>
      </c>
      <c r="F7" s="41">
        <f>'[1]data (2)'!L31</f>
        <v>374</v>
      </c>
      <c r="G7" s="41">
        <f>'[1]data (2)'!O31</f>
        <v>318</v>
      </c>
      <c r="H7" s="41">
        <f>'[1]data (2)'!R31</f>
        <v>2512</v>
      </c>
      <c r="I7" s="41">
        <f>'[1]data (2)'!U31</f>
        <v>2052</v>
      </c>
      <c r="J7" s="41">
        <f t="shared" si="0"/>
        <v>7775</v>
      </c>
      <c r="K7" s="41">
        <v>7563</v>
      </c>
      <c r="L7" s="16">
        <f t="shared" si="1"/>
        <v>1.0280312045484596</v>
      </c>
    </row>
    <row r="8" spans="1:12" ht="24" customHeight="1" x14ac:dyDescent="0.2">
      <c r="A8" s="10" t="s">
        <v>0</v>
      </c>
      <c r="B8" s="11" t="s">
        <v>23</v>
      </c>
      <c r="C8" s="38">
        <f>SUM(C5:C7)</f>
        <v>85436</v>
      </c>
      <c r="D8" s="39">
        <f>SUM(D5:D7)</f>
        <v>39412</v>
      </c>
      <c r="E8" s="40">
        <f t="shared" si="2"/>
        <v>124848</v>
      </c>
      <c r="F8" s="41">
        <f>SUM(F5:F7)</f>
        <v>25086</v>
      </c>
      <c r="G8" s="41">
        <f>SUM(G5:G7)</f>
        <v>29806</v>
      </c>
      <c r="H8" s="41">
        <f>SUM(H5:H7)</f>
        <v>103108</v>
      </c>
      <c r="I8" s="41">
        <f>SUM(I5:I7)</f>
        <v>66852</v>
      </c>
      <c r="J8" s="41">
        <f t="shared" si="0"/>
        <v>349700</v>
      </c>
      <c r="K8" s="41">
        <v>348108</v>
      </c>
      <c r="L8" s="16">
        <f t="shared" si="1"/>
        <v>1.0045732933457432</v>
      </c>
    </row>
    <row r="9" spans="1:12" ht="24" customHeight="1" x14ac:dyDescent="0.2">
      <c r="A9" s="28" t="s">
        <v>4</v>
      </c>
      <c r="B9" s="29"/>
      <c r="C9" s="38">
        <f>'[1]data (2)'!F47</f>
        <v>3636</v>
      </c>
      <c r="D9" s="39">
        <f>'[1]data (2)'!I47</f>
        <v>1213</v>
      </c>
      <c r="E9" s="40">
        <f>SUM(C9:D9)</f>
        <v>4849</v>
      </c>
      <c r="F9" s="41">
        <f>'[1]data (2)'!L47</f>
        <v>1060</v>
      </c>
      <c r="G9" s="41">
        <f>'[1]data (2)'!O47</f>
        <v>1587</v>
      </c>
      <c r="H9" s="41">
        <f>'[1]data (2)'!R47</f>
        <v>2802</v>
      </c>
      <c r="I9" s="41">
        <f>'[1]data (2)'!U47</f>
        <v>2224</v>
      </c>
      <c r="J9" s="41">
        <f t="shared" si="0"/>
        <v>12522</v>
      </c>
      <c r="K9" s="41">
        <v>12752</v>
      </c>
      <c r="L9" s="16">
        <f t="shared" si="1"/>
        <v>0.98196361355081552</v>
      </c>
    </row>
    <row r="10" spans="1:12" ht="24" customHeight="1" x14ac:dyDescent="0.2">
      <c r="A10" s="9" t="s">
        <v>24</v>
      </c>
      <c r="B10" s="11" t="s">
        <v>7</v>
      </c>
      <c r="C10" s="38">
        <f>SUM('[1]data (2)'!F51)</f>
        <v>318342</v>
      </c>
      <c r="D10" s="39">
        <f>'[1]data (2)'!I51</f>
        <v>124105</v>
      </c>
      <c r="E10" s="40">
        <f>SUM(C10:D10)</f>
        <v>442447</v>
      </c>
      <c r="F10" s="41">
        <f>'[1]data (2)'!L51</f>
        <v>87963</v>
      </c>
      <c r="G10" s="41">
        <f>'[1]data (2)'!O51</f>
        <v>95982</v>
      </c>
      <c r="H10" s="41">
        <f>'[1]data (2)'!R51</f>
        <v>331149</v>
      </c>
      <c r="I10" s="41">
        <f>'[1]data (2)'!U51</f>
        <v>223919</v>
      </c>
      <c r="J10" s="41">
        <f t="shared" si="0"/>
        <v>1181460</v>
      </c>
      <c r="K10" s="41">
        <v>1162342</v>
      </c>
      <c r="L10" s="16">
        <f t="shared" si="1"/>
        <v>1.0164478268874393</v>
      </c>
    </row>
    <row r="11" spans="1:12" ht="24" customHeight="1" x14ac:dyDescent="0.2">
      <c r="A11" s="12"/>
      <c r="B11" s="11" t="s">
        <v>5</v>
      </c>
      <c r="C11" s="38">
        <f>SUM('[1]data (2)'!F55+'[1]data (2)'!F59)</f>
        <v>279796</v>
      </c>
      <c r="D11" s="39">
        <f>'[1]data (2)'!I55+'[1]data (2)'!I59</f>
        <v>118409</v>
      </c>
      <c r="E11" s="40">
        <f>SUM(C11:D11)</f>
        <v>398205</v>
      </c>
      <c r="F11" s="41">
        <f>SUM('[1]data (2)'!L55+'[1]data (2)'!L59)</f>
        <v>92613</v>
      </c>
      <c r="G11" s="41">
        <f>SUM('[1]data (2)'!O55+'[1]data (2)'!O59)</f>
        <v>112947</v>
      </c>
      <c r="H11" s="41">
        <f>SUM('[1]data (2)'!R55+'[1]data (2)'!R59)</f>
        <v>304517</v>
      </c>
      <c r="I11" s="41">
        <f>SUM('[1]data (2)'!U55+'[1]data (2)'!U59)</f>
        <v>229865</v>
      </c>
      <c r="J11" s="41">
        <f t="shared" si="0"/>
        <v>1138147</v>
      </c>
      <c r="K11" s="41">
        <v>1166176</v>
      </c>
      <c r="L11" s="16">
        <f t="shared" si="1"/>
        <v>0.97596503443734051</v>
      </c>
    </row>
    <row r="12" spans="1:12" ht="24" customHeight="1" x14ac:dyDescent="0.2">
      <c r="A12" s="10" t="s">
        <v>1</v>
      </c>
      <c r="B12" s="11" t="s">
        <v>3</v>
      </c>
      <c r="C12" s="38">
        <f>SUM(C10:C11)</f>
        <v>598138</v>
      </c>
      <c r="D12" s="39">
        <f>SUM(D10:D11)</f>
        <v>242514</v>
      </c>
      <c r="E12" s="40">
        <f t="shared" si="2"/>
        <v>840652</v>
      </c>
      <c r="F12" s="41">
        <f>SUM(F10:F11)</f>
        <v>180576</v>
      </c>
      <c r="G12" s="41">
        <f>SUM(G10:G11)</f>
        <v>208929</v>
      </c>
      <c r="H12" s="41">
        <f>SUM(H10:H11)</f>
        <v>635666</v>
      </c>
      <c r="I12" s="41">
        <f>SUM(I10:I11)</f>
        <v>453784</v>
      </c>
      <c r="J12" s="41">
        <f t="shared" si="0"/>
        <v>2319607</v>
      </c>
      <c r="K12" s="41">
        <v>2328518</v>
      </c>
      <c r="L12" s="16">
        <f t="shared" si="1"/>
        <v>0.99617310237670487</v>
      </c>
    </row>
    <row r="13" spans="1:12" ht="24" customHeight="1" x14ac:dyDescent="0.2">
      <c r="A13" s="28" t="s">
        <v>25</v>
      </c>
      <c r="B13" s="29"/>
      <c r="C13" s="38">
        <f>'[1]data (2)'!F83</f>
        <v>25395</v>
      </c>
      <c r="D13" s="39">
        <f>'[1]data (2)'!I83</f>
        <v>10985</v>
      </c>
      <c r="E13" s="40">
        <f>SUM(C13:D13)</f>
        <v>36380</v>
      </c>
      <c r="F13" s="41">
        <f>'[1]data (2)'!L83</f>
        <v>8952</v>
      </c>
      <c r="G13" s="41">
        <f>'[1]data (2)'!O83</f>
        <v>10416</v>
      </c>
      <c r="H13" s="41">
        <f>'[1]data (2)'!R83</f>
        <v>29267</v>
      </c>
      <c r="I13" s="41">
        <f>'[1]data (2)'!U83</f>
        <v>18054</v>
      </c>
      <c r="J13" s="41">
        <f t="shared" si="0"/>
        <v>103069</v>
      </c>
      <c r="K13" s="41">
        <v>102454</v>
      </c>
      <c r="L13" s="16">
        <f t="shared" si="1"/>
        <v>1.0060026938918929</v>
      </c>
    </row>
    <row r="14" spans="1:12" ht="24" customHeight="1" x14ac:dyDescent="0.2">
      <c r="A14" s="28" t="s">
        <v>26</v>
      </c>
      <c r="B14" s="29"/>
      <c r="C14" s="38">
        <f>C8+C9+C12+C13</f>
        <v>712605</v>
      </c>
      <c r="D14" s="39">
        <f>D8+D9+D12+D13</f>
        <v>294124</v>
      </c>
      <c r="E14" s="40">
        <f t="shared" si="2"/>
        <v>1006729</v>
      </c>
      <c r="F14" s="41">
        <f>F8+F9+F12+F13</f>
        <v>215674</v>
      </c>
      <c r="G14" s="41">
        <f>G8+G9+G12+G13</f>
        <v>250738</v>
      </c>
      <c r="H14" s="41">
        <f>H8+H9+H12+H13</f>
        <v>770843</v>
      </c>
      <c r="I14" s="41">
        <f>I8+I9+I12+I13</f>
        <v>540914</v>
      </c>
      <c r="J14" s="41">
        <f t="shared" si="0"/>
        <v>2784898</v>
      </c>
      <c r="K14" s="41">
        <v>2791832</v>
      </c>
      <c r="L14" s="16">
        <f t="shared" si="1"/>
        <v>0.99751632619727837</v>
      </c>
    </row>
    <row r="15" spans="1:12" ht="24" customHeight="1" x14ac:dyDescent="0.2">
      <c r="A15" s="28" t="s">
        <v>27</v>
      </c>
      <c r="B15" s="29"/>
      <c r="C15" s="38">
        <f>'[1]data (2)'!F91</f>
        <v>28565</v>
      </c>
      <c r="D15" s="39">
        <f>'[1]data (2)'!I91</f>
        <v>11484</v>
      </c>
      <c r="E15" s="40">
        <f>SUM(C15:D15)</f>
        <v>40049</v>
      </c>
      <c r="F15" s="41">
        <f>'[1]data (2)'!L91</f>
        <v>6442</v>
      </c>
      <c r="G15" s="41">
        <f>'[1]data (2)'!O91</f>
        <v>6848</v>
      </c>
      <c r="H15" s="41">
        <f>'[1]data (2)'!R91</f>
        <v>30079</v>
      </c>
      <c r="I15" s="41">
        <f>'[1]data (2)'!U91</f>
        <v>18004</v>
      </c>
      <c r="J15" s="41">
        <f t="shared" si="0"/>
        <v>101422</v>
      </c>
      <c r="K15" s="41">
        <v>98056</v>
      </c>
      <c r="L15" s="16">
        <f t="shared" si="1"/>
        <v>1.0343273231622747</v>
      </c>
    </row>
    <row r="16" spans="1:12" ht="24" customHeight="1" x14ac:dyDescent="0.2">
      <c r="A16" s="36" t="s">
        <v>38</v>
      </c>
      <c r="B16" s="11" t="s">
        <v>2</v>
      </c>
      <c r="C16" s="38">
        <f>SUM('[1]data (2)'!F94+'[1]data (2)'!F96)</f>
        <v>128304</v>
      </c>
      <c r="D16" s="39">
        <f>SUM('[1]data (2)'!I94+'[1]data (2)'!I96)</f>
        <v>77016</v>
      </c>
      <c r="E16" s="40">
        <f t="shared" si="2"/>
        <v>205320</v>
      </c>
      <c r="F16" s="41">
        <f>SUM('[1]data (2)'!L94+'[1]data (2)'!L96)</f>
        <v>75589</v>
      </c>
      <c r="G16" s="41">
        <f>SUM('[1]data (2)'!O94+'[1]data (2)'!O96)</f>
        <v>90155</v>
      </c>
      <c r="H16" s="41">
        <f>SUM('[1]data (2)'!R94+'[1]data (2)'!R96)</f>
        <v>198387</v>
      </c>
      <c r="I16" s="41">
        <f>'[1]data (2)'!U94+'[1]data (2)'!U96</f>
        <v>129662</v>
      </c>
      <c r="J16" s="41">
        <f t="shared" si="0"/>
        <v>699113</v>
      </c>
      <c r="K16" s="41">
        <v>695226</v>
      </c>
      <c r="L16" s="16">
        <f t="shared" si="1"/>
        <v>1.0055909876788267</v>
      </c>
    </row>
    <row r="17" spans="1:12" ht="24" customHeight="1" x14ac:dyDescent="0.2">
      <c r="A17" s="37"/>
      <c r="B17" s="11" t="s">
        <v>6</v>
      </c>
      <c r="C17" s="38">
        <f>'[1]data (2)'!F95</f>
        <v>400477</v>
      </c>
      <c r="D17" s="39">
        <f>'[1]data (2)'!I95</f>
        <v>227968</v>
      </c>
      <c r="E17" s="40">
        <f t="shared" si="2"/>
        <v>628445</v>
      </c>
      <c r="F17" s="41">
        <f>'[1]data (2)'!L95</f>
        <v>166823</v>
      </c>
      <c r="G17" s="41">
        <f>'[1]data (2)'!O95</f>
        <v>201072</v>
      </c>
      <c r="H17" s="41">
        <f>'[1]data (2)'!R95</f>
        <v>532873</v>
      </c>
      <c r="I17" s="41">
        <f>'[1]data (2)'!U95</f>
        <v>365035</v>
      </c>
      <c r="J17" s="41">
        <f t="shared" si="0"/>
        <v>1894248</v>
      </c>
      <c r="K17" s="41">
        <v>1881506</v>
      </c>
      <c r="L17" s="16">
        <f t="shared" si="1"/>
        <v>1.0067722345822974</v>
      </c>
    </row>
    <row r="18" spans="1:12" ht="24" customHeight="1" x14ac:dyDescent="0.2">
      <c r="A18" s="37"/>
      <c r="B18" s="11" t="s">
        <v>3</v>
      </c>
      <c r="C18" s="38">
        <f>SUM(C16:C17)</f>
        <v>528781</v>
      </c>
      <c r="D18" s="39">
        <f>SUM(D16:D17)</f>
        <v>304984</v>
      </c>
      <c r="E18" s="40">
        <f>C18+D18</f>
        <v>833765</v>
      </c>
      <c r="F18" s="41">
        <f>SUM(F16:F17)</f>
        <v>242412</v>
      </c>
      <c r="G18" s="41">
        <f>SUM(G16:G17)</f>
        <v>291227</v>
      </c>
      <c r="H18" s="41">
        <f>SUM(H16:H17)</f>
        <v>731260</v>
      </c>
      <c r="I18" s="41">
        <f>SUM(I16:I17)</f>
        <v>494697</v>
      </c>
      <c r="J18" s="41">
        <f>SUM(E18:I18)</f>
        <v>2593361</v>
      </c>
      <c r="K18" s="41">
        <v>2576732</v>
      </c>
      <c r="L18" s="16">
        <f t="shared" si="1"/>
        <v>1.006453523300056</v>
      </c>
    </row>
    <row r="19" spans="1:12" ht="24" hidden="1" customHeight="1" x14ac:dyDescent="0.2">
      <c r="A19" s="10" t="s">
        <v>28</v>
      </c>
      <c r="B19" s="11" t="s">
        <v>29</v>
      </c>
      <c r="C19" s="38">
        <f>SUM('[1]data (2)'!F97+'[1]data (2)'!F98)</f>
        <v>0</v>
      </c>
      <c r="D19" s="39">
        <f>SUM('[1]data (2)'!I97:I98)</f>
        <v>0</v>
      </c>
      <c r="E19" s="40">
        <f>SUM(C19:D19)</f>
        <v>0</v>
      </c>
      <c r="F19" s="41">
        <f>SUM('[1]data (2)'!L97:L98)</f>
        <v>0</v>
      </c>
      <c r="G19" s="41">
        <f>SUM('[1]data (2)'!O97:O98)</f>
        <v>0</v>
      </c>
      <c r="H19" s="41">
        <f>SUM('[1]data (2)'!R97:R98)</f>
        <v>0</v>
      </c>
      <c r="I19" s="41">
        <f>SUM('[1]data (2)'!U97:U98)</f>
        <v>0</v>
      </c>
      <c r="J19" s="41">
        <f t="shared" si="0"/>
        <v>0</v>
      </c>
      <c r="K19" s="41"/>
      <c r="L19" s="16" t="e">
        <f t="shared" si="1"/>
        <v>#DIV/0!</v>
      </c>
    </row>
    <row r="20" spans="1:12" ht="24" customHeight="1" x14ac:dyDescent="0.2">
      <c r="A20" s="28" t="s">
        <v>30</v>
      </c>
      <c r="B20" s="29"/>
      <c r="C20" s="38">
        <f>C14+C15+C18+C19</f>
        <v>1269951</v>
      </c>
      <c r="D20" s="39">
        <f>D14+D15+D18+D19</f>
        <v>610592</v>
      </c>
      <c r="E20" s="40">
        <f t="shared" si="2"/>
        <v>1880543</v>
      </c>
      <c r="F20" s="41">
        <f>F14+F15+F18+F19</f>
        <v>464528</v>
      </c>
      <c r="G20" s="41">
        <f>G14+G15+G18+G19</f>
        <v>548813</v>
      </c>
      <c r="H20" s="41">
        <f>H14+H15+H18+H19</f>
        <v>1532182</v>
      </c>
      <c r="I20" s="41">
        <f>I14+I15+I18+I19</f>
        <v>1053615</v>
      </c>
      <c r="J20" s="41">
        <f>SUM(E20:I20)</f>
        <v>5479681</v>
      </c>
      <c r="K20" s="41">
        <f>+K8+K9+K12+K13+K15+K18</f>
        <v>5466620</v>
      </c>
      <c r="L20" s="16">
        <f t="shared" si="1"/>
        <v>1.0023892277129196</v>
      </c>
    </row>
    <row r="21" spans="1:12" ht="24" customHeight="1" x14ac:dyDescent="0.2">
      <c r="A21" s="28" t="s">
        <v>31</v>
      </c>
      <c r="B21" s="29"/>
      <c r="C21" s="38">
        <v>1264493</v>
      </c>
      <c r="D21" s="39">
        <v>610140</v>
      </c>
      <c r="E21" s="40">
        <v>1874633</v>
      </c>
      <c r="F21" s="41">
        <v>463067</v>
      </c>
      <c r="G21" s="41">
        <v>547957</v>
      </c>
      <c r="H21" s="41">
        <v>1527824</v>
      </c>
      <c r="I21" s="41">
        <v>1053139</v>
      </c>
      <c r="J21" s="41">
        <v>5466620</v>
      </c>
      <c r="K21" s="42"/>
      <c r="L21" s="23"/>
    </row>
    <row r="22" spans="1:12" ht="24" customHeight="1" x14ac:dyDescent="0.2">
      <c r="A22" s="28" t="s">
        <v>32</v>
      </c>
      <c r="B22" s="29"/>
      <c r="C22" s="17">
        <f>C20/C21</f>
        <v>1.0043163544598508</v>
      </c>
      <c r="D22" s="18">
        <f>D20/D21</f>
        <v>1.0007408135837677</v>
      </c>
      <c r="E22" s="18">
        <f>E20/E21</f>
        <v>1.0031526170722482</v>
      </c>
      <c r="F22" s="16">
        <f>F20/F21</f>
        <v>1.00315505099694</v>
      </c>
      <c r="G22" s="16">
        <f t="shared" ref="G22:J22" si="3">G20/G21</f>
        <v>1.0015621663743688</v>
      </c>
      <c r="H22" s="16">
        <f t="shared" si="3"/>
        <v>1.002852422792154</v>
      </c>
      <c r="I22" s="16">
        <f t="shared" si="3"/>
        <v>1.0004519821220181</v>
      </c>
      <c r="J22" s="16">
        <f t="shared" si="3"/>
        <v>1.0023892277129196</v>
      </c>
      <c r="K22" s="22"/>
      <c r="L22" s="23"/>
    </row>
    <row r="23" spans="1:12" ht="24" customHeight="1" x14ac:dyDescent="0.2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15" t="s">
        <v>37</v>
      </c>
    </row>
    <row r="24" spans="1:12" x14ac:dyDescent="0.2">
      <c r="J24" s="1" t="s">
        <v>39</v>
      </c>
    </row>
  </sheetData>
  <mergeCells count="19">
    <mergeCell ref="A13:B13"/>
    <mergeCell ref="A22:B22"/>
    <mergeCell ref="A14:B14"/>
    <mergeCell ref="A15:B15"/>
    <mergeCell ref="A20:B20"/>
    <mergeCell ref="A21:B21"/>
    <mergeCell ref="A16:A18"/>
    <mergeCell ref="A3:B3"/>
    <mergeCell ref="A4:B4"/>
    <mergeCell ref="A9:B9"/>
    <mergeCell ref="A2:B2"/>
    <mergeCell ref="A1:L1"/>
    <mergeCell ref="E3:E4"/>
    <mergeCell ref="F3:F4"/>
    <mergeCell ref="G3:G4"/>
    <mergeCell ref="H3:H4"/>
    <mergeCell ref="I3:I4"/>
    <mergeCell ref="L3:L4"/>
    <mergeCell ref="J3:J4"/>
  </mergeCells>
  <phoneticPr fontId="1"/>
  <printOptions horizontalCentered="1"/>
  <pageMargins left="0.39370078740157483" right="0.15748031496062992" top="0.59055118110236227" bottom="0.15748031496062992" header="0.15748031496062992" footer="0.16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R5.4</vt:lpstr>
      <vt:lpstr>R5.4!Print_Area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 </cp:lastModifiedBy>
  <cp:lastPrinted>2023-05-18T00:49:18Z</cp:lastPrinted>
  <dcterms:created xsi:type="dcterms:W3CDTF">1998-12-15T05:29:45Z</dcterms:created>
  <dcterms:modified xsi:type="dcterms:W3CDTF">2023-05-18T00:57:07Z</dcterms:modified>
</cp:coreProperties>
</file>