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newal\kakusyu\nyuusatsu_keiyaku\30nyuusatsu\koukoku\300207\"/>
    </mc:Choice>
  </mc:AlternateContent>
  <bookViews>
    <workbookView xWindow="1050" yWindow="75" windowWidth="14955" windowHeight="7995"/>
  </bookViews>
  <sheets>
    <sheet name="入札内訳書" sheetId="1" r:id="rId1"/>
  </sheets>
  <externalReferences>
    <externalReference r:id="rId2"/>
  </externalReferences>
  <definedNames>
    <definedName name="_xlnm.Print_Area" localSheetId="0">入札内訳書!$B$2:$Z$68</definedName>
    <definedName name="会計">[1]ﾘｽﾄ!$F$2:$F$3</definedName>
    <definedName name="契約">[1]ﾘｽﾄ!$G$2:$G$3</definedName>
    <definedName name="契約書">[1]ﾘｽﾄ!$B$2:$B$4</definedName>
    <definedName name="社名">[1]ﾘｽﾄ!$E$2:$E$19</definedName>
    <definedName name="住所">[1]ﾘｽﾄ!$D$2:$D$19</definedName>
    <definedName name="設置場所">[1]ﾘｽﾄ!$C$2:$C$10</definedName>
    <definedName name="代表者">[1]ﾘｽﾄ!#REF!</definedName>
    <definedName name="代表者２">[1]ﾘｽﾄ!#REF!</definedName>
    <definedName name="担当">[1]ﾘｽﾄ!$H$2:$H$8</definedName>
    <definedName name="備考">[1]ﾘｽﾄ!$I$2</definedName>
    <definedName name="方式">[1]ﾘｽﾄ!$A$2:$A$6</definedName>
  </definedNames>
  <calcPr calcId="152511"/>
</workbook>
</file>

<file path=xl/calcChain.xml><?xml version="1.0" encoding="utf-8"?>
<calcChain xmlns="http://schemas.openxmlformats.org/spreadsheetml/2006/main">
  <c r="P47" i="1" l="1"/>
  <c r="P42" i="1"/>
  <c r="P37" i="1"/>
  <c r="T28" i="1"/>
  <c r="P32" i="1"/>
  <c r="P30" i="1"/>
  <c r="P24" i="1"/>
  <c r="T19" i="1"/>
  <c r="P19" i="1"/>
  <c r="I18" i="1" l="1"/>
  <c r="J18" i="1" s="1"/>
  <c r="P18" i="1" s="1"/>
  <c r="X18" i="1" s="1"/>
  <c r="Z18" i="1" s="1"/>
  <c r="T18" i="1"/>
  <c r="I53" i="1" l="1"/>
  <c r="J53" i="1" s="1"/>
  <c r="I25" i="1"/>
  <c r="J25" i="1" s="1"/>
  <c r="I59" i="1"/>
  <c r="J59" i="1" s="1"/>
  <c r="I57" i="1"/>
  <c r="J57" i="1" s="1"/>
  <c r="I55" i="1"/>
  <c r="J55" i="1" s="1"/>
  <c r="I51" i="1"/>
  <c r="J51" i="1" s="1"/>
  <c r="I46" i="1"/>
  <c r="J46" i="1" s="1"/>
  <c r="I41" i="1"/>
  <c r="J41" i="1" s="1"/>
  <c r="T41" i="1" s="1"/>
  <c r="T42" i="1" s="1"/>
  <c r="I31" i="1"/>
  <c r="J31" i="1" s="1"/>
  <c r="P31" i="1" s="1"/>
  <c r="I29" i="1"/>
  <c r="J29" i="1" s="1"/>
  <c r="T29" i="1" s="1"/>
  <c r="T30" i="1" s="1"/>
  <c r="I27" i="1"/>
  <c r="J27" i="1" s="1"/>
  <c r="T27" i="1" s="1"/>
  <c r="I23" i="1"/>
  <c r="J23" i="1" s="1"/>
  <c r="P23" i="1" s="1"/>
  <c r="I36" i="1"/>
  <c r="J36" i="1" s="1"/>
  <c r="T36" i="1" s="1"/>
  <c r="T37" i="1" s="1"/>
  <c r="T46" i="1" l="1"/>
  <c r="T47" i="1" s="1"/>
  <c r="P46" i="1"/>
  <c r="T25" i="1"/>
  <c r="T26" i="1" s="1"/>
  <c r="P25" i="1"/>
  <c r="X53" i="1"/>
  <c r="Z53" i="1" s="1"/>
  <c r="X55" i="1"/>
  <c r="Z55" i="1" s="1"/>
  <c r="P41" i="1"/>
  <c r="X57" i="1"/>
  <c r="Z57" i="1" s="1"/>
  <c r="T31" i="1"/>
  <c r="T32" i="1" s="1"/>
  <c r="X31" i="1" s="1"/>
  <c r="Z31" i="1" s="1"/>
  <c r="P29" i="1"/>
  <c r="X29" i="1" s="1"/>
  <c r="Z29" i="1" s="1"/>
  <c r="P27" i="1"/>
  <c r="T23" i="1"/>
  <c r="P36" i="1"/>
  <c r="X59" i="1"/>
  <c r="Z59" i="1" s="1"/>
  <c r="P26" i="1" l="1"/>
  <c r="X25" i="1" s="1"/>
  <c r="Z25" i="1" s="1"/>
  <c r="P28" i="1"/>
  <c r="X27" i="1" s="1"/>
  <c r="Z27" i="1" s="1"/>
  <c r="T24" i="1"/>
  <c r="X23" i="1" s="1"/>
  <c r="Z23" i="1" s="1"/>
  <c r="X46" i="1" l="1"/>
  <c r="Z46" i="1" s="1"/>
  <c r="X51" i="1"/>
  <c r="Z51" i="1" s="1"/>
  <c r="X36" i="1"/>
  <c r="Z36" i="1" s="1"/>
  <c r="X41" i="1"/>
  <c r="Z41" i="1" s="1"/>
  <c r="X62" i="1" l="1"/>
  <c r="X64" i="1" s="1"/>
  <c r="Z62" i="1" l="1"/>
  <c r="Z64" i="1"/>
  <c r="X66" i="1" l="1"/>
  <c r="Z66" i="1" l="1"/>
  <c r="W12" i="1" l="1"/>
  <c r="I11" i="1" s="1"/>
</calcChain>
</file>

<file path=xl/sharedStrings.xml><?xml version="1.0" encoding="utf-8"?>
<sst xmlns="http://schemas.openxmlformats.org/spreadsheetml/2006/main" count="362" uniqueCount="73">
  <si>
    <t>円</t>
    <rPh sb="0" eb="1">
      <t>エン</t>
    </rPh>
    <phoneticPr fontId="2"/>
  </si>
  <si>
    <t>機種</t>
    <rPh sb="0" eb="2">
      <t>キシュ</t>
    </rPh>
    <phoneticPr fontId="2"/>
  </si>
  <si>
    <t>設置場所</t>
    <rPh sb="0" eb="2">
      <t>セッチ</t>
    </rPh>
    <rPh sb="2" eb="4">
      <t>バショ</t>
    </rPh>
    <phoneticPr fontId="2"/>
  </si>
  <si>
    <t>年額</t>
    <rPh sb="0" eb="2">
      <t>ネンガク</t>
    </rPh>
    <phoneticPr fontId="2"/>
  </si>
  <si>
    <t>imagio</t>
    <phoneticPr fontId="5"/>
  </si>
  <si>
    <t>MP</t>
    <phoneticPr fontId="5"/>
  </si>
  <si>
    <t>枚まで</t>
    <rPh sb="0" eb="1">
      <t>マイ</t>
    </rPh>
    <phoneticPr fontId="2"/>
  </si>
  <si>
    <t>枚</t>
    <rPh sb="0" eb="1">
      <t>マイ</t>
    </rPh>
    <phoneticPr fontId="2"/>
  </si>
  <si>
    <t>枚以上</t>
    <rPh sb="0" eb="1">
      <t>マイ</t>
    </rPh>
    <rPh sb="1" eb="3">
      <t>イジョウ</t>
    </rPh>
    <phoneticPr fontId="2"/>
  </si>
  <si>
    <t>枚数</t>
    <rPh sb="0" eb="2">
      <t>マイスウ</t>
    </rPh>
    <phoneticPr fontId="2"/>
  </si>
  <si>
    <t>金額</t>
    <rPh sb="0" eb="2">
      <t>キンガク</t>
    </rPh>
    <phoneticPr fontId="2"/>
  </si>
  <si>
    <t>～</t>
    <phoneticPr fontId="2"/>
  </si>
  <si>
    <t>imagio</t>
    <phoneticPr fontId="5"/>
  </si>
  <si>
    <t>MP</t>
    <phoneticPr fontId="5"/>
  </si>
  <si>
    <t>月予定枚数</t>
    <rPh sb="0" eb="1">
      <t>ツキ</t>
    </rPh>
    <rPh sb="1" eb="3">
      <t>ヨテイ</t>
    </rPh>
    <rPh sb="3" eb="5">
      <t>マイスウ</t>
    </rPh>
    <phoneticPr fontId="2"/>
  </si>
  <si>
    <t>×12</t>
    <phoneticPr fontId="2"/>
  </si>
  <si>
    <t>札幌　総務</t>
    <rPh sb="0" eb="2">
      <t>サッポロ</t>
    </rPh>
    <rPh sb="3" eb="5">
      <t>ソウム</t>
    </rPh>
    <phoneticPr fontId="2"/>
  </si>
  <si>
    <t>函館　共用</t>
    <rPh sb="0" eb="2">
      <t>ハコダテ</t>
    </rPh>
    <rPh sb="3" eb="5">
      <t>キョウヨウ</t>
    </rPh>
    <phoneticPr fontId="2"/>
  </si>
  <si>
    <t>旭川　登録</t>
    <rPh sb="0" eb="2">
      <t>アサヒカワ</t>
    </rPh>
    <rPh sb="3" eb="5">
      <t>トウロク</t>
    </rPh>
    <phoneticPr fontId="2"/>
  </si>
  <si>
    <t>釧路　総務</t>
    <rPh sb="0" eb="2">
      <t>クシロ</t>
    </rPh>
    <rPh sb="3" eb="5">
      <t>ソウム</t>
    </rPh>
    <phoneticPr fontId="2"/>
  </si>
  <si>
    <t>釧路　登録</t>
    <rPh sb="0" eb="2">
      <t>クシロ</t>
    </rPh>
    <rPh sb="3" eb="5">
      <t>トウロク</t>
    </rPh>
    <phoneticPr fontId="2"/>
  </si>
  <si>
    <t>合計</t>
    <rPh sb="0" eb="2">
      <t>ゴウケイ</t>
    </rPh>
    <phoneticPr fontId="2"/>
  </si>
  <si>
    <t>(月額×12月)</t>
    <rPh sb="1" eb="3">
      <t>ゲツガク</t>
    </rPh>
    <rPh sb="6" eb="7">
      <t>ツキ</t>
    </rPh>
    <phoneticPr fontId="2"/>
  </si>
  <si>
    <t>合計金額</t>
    <rPh sb="0" eb="2">
      <t>ゴウケイ</t>
    </rPh>
    <rPh sb="2" eb="4">
      <t>キンガク</t>
    </rPh>
    <phoneticPr fontId="2"/>
  </si>
  <si>
    <t>小計</t>
    <rPh sb="0" eb="2">
      <t>ショウケイ</t>
    </rPh>
    <phoneticPr fontId="2"/>
  </si>
  <si>
    <t>控除</t>
    <rPh sb="0" eb="2">
      <t>コウジョ</t>
    </rPh>
    <phoneticPr fontId="2"/>
  </si>
  <si>
    <t>割合</t>
    <rPh sb="0" eb="2">
      <t>ワリアイ</t>
    </rPh>
    <phoneticPr fontId="2"/>
  </si>
  <si>
    <t>％</t>
    <phoneticPr fontId="2"/>
  </si>
  <si>
    <t>控除分</t>
    <rPh sb="0" eb="2">
      <t>コウジョ</t>
    </rPh>
    <rPh sb="2" eb="3">
      <t>ブン</t>
    </rPh>
    <phoneticPr fontId="2"/>
  </si>
  <si>
    <t>モード</t>
    <phoneticPr fontId="2"/>
  </si>
  <si>
    <t>モノカラー</t>
    <phoneticPr fontId="2"/>
  </si>
  <si>
    <t>苫小牧</t>
    <rPh sb="0" eb="3">
      <t>トマコマイ</t>
    </rPh>
    <phoneticPr fontId="2"/>
  </si>
  <si>
    <t>室蘭
分庁舎</t>
    <rPh sb="0" eb="2">
      <t>ムロラン</t>
    </rPh>
    <rPh sb="3" eb="6">
      <t>ブンチョウシャ</t>
    </rPh>
    <phoneticPr fontId="2"/>
  </si>
  <si>
    <t>フルカラー</t>
    <phoneticPr fontId="2"/>
  </si>
  <si>
    <t>鉄道部</t>
    <rPh sb="0" eb="3">
      <t>テツドウブ</t>
    </rPh>
    <phoneticPr fontId="2"/>
  </si>
  <si>
    <t>特会</t>
    <rPh sb="0" eb="2">
      <t>トッカイ</t>
    </rPh>
    <phoneticPr fontId="2"/>
  </si>
  <si>
    <t>※モノカラー（モノクロ）</t>
    <phoneticPr fontId="2"/>
  </si>
  <si>
    <t>(月予定枚数×割合)</t>
    <rPh sb="1" eb="2">
      <t>ツキ</t>
    </rPh>
    <rPh sb="2" eb="4">
      <t>ヨテイ</t>
    </rPh>
    <rPh sb="4" eb="6">
      <t>マイスウ</t>
    </rPh>
    <rPh sb="7" eb="9">
      <t>ワリアイ</t>
    </rPh>
    <phoneticPr fontId="2"/>
  </si>
  <si>
    <t>(月予定枚数-控除)</t>
    <rPh sb="1" eb="2">
      <t>ツキ</t>
    </rPh>
    <rPh sb="2" eb="4">
      <t>ヨテイ</t>
    </rPh>
    <rPh sb="4" eb="6">
      <t>マイスウ</t>
    </rPh>
    <rPh sb="7" eb="9">
      <t>コウジョ</t>
    </rPh>
    <phoneticPr fontId="2"/>
  </si>
  <si>
    <t>控除後枚数</t>
    <rPh sb="0" eb="2">
      <t>コウジョ</t>
    </rPh>
    <rPh sb="2" eb="3">
      <t>ゴ</t>
    </rPh>
    <rPh sb="3" eb="5">
      <t>マイスウ</t>
    </rPh>
    <phoneticPr fontId="2"/>
  </si>
  <si>
    <t>消費税及び地方消費税
(月額小計×8%)</t>
    <rPh sb="0" eb="3">
      <t>ショウヒゼイ</t>
    </rPh>
    <rPh sb="3" eb="4">
      <t>オヨ</t>
    </rPh>
    <rPh sb="5" eb="7">
      <t>チホウ</t>
    </rPh>
    <rPh sb="7" eb="10">
      <t>ショウヒゼイ</t>
    </rPh>
    <rPh sb="12" eb="14">
      <t>ゲツガク</t>
    </rPh>
    <rPh sb="14" eb="16">
      <t>ショウケイ</t>
    </rPh>
    <phoneticPr fontId="2"/>
  </si>
  <si>
    <t>交通政策部</t>
    <rPh sb="0" eb="2">
      <t>コウツウ</t>
    </rPh>
    <rPh sb="2" eb="4">
      <t>セイサク</t>
    </rPh>
    <rPh sb="4" eb="5">
      <t>ブ</t>
    </rPh>
    <phoneticPr fontId="2"/>
  </si>
  <si>
    <t>特会</t>
    <rPh sb="0" eb="2">
      <t>トッカイ</t>
    </rPh>
    <phoneticPr fontId="2"/>
  </si>
  <si>
    <t>4054SPF</t>
    <phoneticPr fontId="2"/>
  </si>
  <si>
    <t>枚～</t>
    <rPh sb="0" eb="1">
      <t>マイ</t>
    </rPh>
    <phoneticPr fontId="2"/>
  </si>
  <si>
    <t>DocuCentre</t>
  </si>
  <si>
    <t>Ⅴ</t>
  </si>
  <si>
    <t>3070CPF</t>
    <phoneticPr fontId="2"/>
  </si>
  <si>
    <t>MP</t>
  </si>
  <si>
    <t>C4503ASP</t>
  </si>
  <si>
    <t>C4503ASP</t>
    <phoneticPr fontId="2"/>
  </si>
  <si>
    <t>MP</t>
    <phoneticPr fontId="5"/>
  </si>
  <si>
    <t>C4503ASP</t>
    <phoneticPr fontId="2"/>
  </si>
  <si>
    <t>C4503ASP</t>
    <phoneticPr fontId="2"/>
  </si>
  <si>
    <t>C4503ASP</t>
    <phoneticPr fontId="2"/>
  </si>
  <si>
    <t>3070CP</t>
    <phoneticPr fontId="2"/>
  </si>
  <si>
    <t>様式6-2</t>
    <phoneticPr fontId="7"/>
  </si>
  <si>
    <t>入札内訳書</t>
    <rPh sb="0" eb="2">
      <t>ニュウサツ</t>
    </rPh>
    <rPh sb="2" eb="5">
      <t>ウチワケショ</t>
    </rPh>
    <phoneticPr fontId="5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</si>
  <si>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</si>
  <si>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北海道運輸局長</t>
    <rPh sb="0" eb="6">
      <t>ホ</t>
    </rPh>
    <rPh sb="6" eb="7">
      <t>チョウ</t>
    </rPh>
    <phoneticPr fontId="2"/>
  </si>
  <si>
    <t>殿</t>
    <rPh sb="0" eb="1">
      <t>ドノ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</si>
  <si>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</si>
  <si>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</si>
  <si>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</si>
  <si>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契約件名　：</t>
    <rPh sb="0" eb="2">
      <t>ケイヤク</t>
    </rPh>
    <rPh sb="2" eb="4">
      <t>ケンメイ</t>
    </rPh>
    <phoneticPr fontId="2"/>
  </si>
  <si>
    <t>入札金額</t>
    <rPh sb="0" eb="2">
      <t>ニュウサツ</t>
    </rPh>
    <rPh sb="2" eb="4">
      <t>キンガク</t>
    </rPh>
    <phoneticPr fontId="2"/>
  </si>
  <si>
    <t>（合計金額</t>
    <rPh sb="1" eb="3">
      <t>ゴウケイ</t>
    </rPh>
    <rPh sb="3" eb="5">
      <t>キンガク</t>
    </rPh>
    <phoneticPr fontId="2"/>
  </si>
  <si>
    <t>×100/108）</t>
    <phoneticPr fontId="2"/>
  </si>
  <si>
    <t>※小数点以下切り上げ</t>
    <rPh sb="1" eb="4">
      <t>ショウスウテン</t>
    </rPh>
    <rPh sb="4" eb="6">
      <t>イカ</t>
    </rPh>
    <rPh sb="6" eb="7">
      <t>キ</t>
    </rPh>
    <rPh sb="8" eb="9">
      <t>ア</t>
    </rPh>
    <phoneticPr fontId="2"/>
  </si>
  <si>
    <t>デジタル複合機9台保守契約【単価契約】</t>
    <rPh sb="4" eb="7">
      <t>フクゴウキ</t>
    </rPh>
    <rPh sb="8" eb="9">
      <t>ダイ</t>
    </rPh>
    <rPh sb="9" eb="11">
      <t>ホシュ</t>
    </rPh>
    <rPh sb="11" eb="13">
      <t>ケイヤク</t>
    </rPh>
    <rPh sb="14" eb="16">
      <t>タンカ</t>
    </rPh>
    <rPh sb="16" eb="18">
      <t>ケイヤク</t>
    </rPh>
    <phoneticPr fontId="2"/>
  </si>
  <si>
    <t>＊本入札内訳書には関数が入力されておりますが、入札者の事情にあわせ適宜変更して使用ください。</t>
    <rPh sb="1" eb="2">
      <t>ホン</t>
    </rPh>
    <rPh sb="2" eb="4">
      <t>ニュウサツ</t>
    </rPh>
    <rPh sb="4" eb="7">
      <t>ウチワケショ</t>
    </rPh>
    <rPh sb="9" eb="11">
      <t>カンスウ</t>
    </rPh>
    <rPh sb="12" eb="14">
      <t>ニュウリョク</t>
    </rPh>
    <rPh sb="23" eb="26">
      <t>ニュウサツシャ</t>
    </rPh>
    <rPh sb="27" eb="29">
      <t>ジジョウ</t>
    </rPh>
    <rPh sb="33" eb="35">
      <t>テキギ</t>
    </rPh>
    <rPh sb="35" eb="37">
      <t>ヘンコウ</t>
    </rPh>
    <rPh sb="39" eb="41">
      <t>シヨウ</t>
    </rPh>
    <phoneticPr fontId="2"/>
  </si>
  <si>
    <t>＊なお、変更した場合、しなかった場合ともに必ず検算を行い、入札者の責任で入札額とすること。</t>
    <rPh sb="4" eb="6">
      <t>ヘンコウ</t>
    </rPh>
    <rPh sb="8" eb="10">
      <t>バアイ</t>
    </rPh>
    <rPh sb="16" eb="18">
      <t>バアイ</t>
    </rPh>
    <rPh sb="21" eb="22">
      <t>カナラ</t>
    </rPh>
    <rPh sb="23" eb="25">
      <t>ケンザン</t>
    </rPh>
    <rPh sb="26" eb="27">
      <t>オコナ</t>
    </rPh>
    <rPh sb="29" eb="32">
      <t>ニュウサツシャ</t>
    </rPh>
    <rPh sb="33" eb="35">
      <t>セキニン</t>
    </rPh>
    <rPh sb="36" eb="38">
      <t>ニュウサツ</t>
    </rPh>
    <rPh sb="38" eb="39">
      <t>ガク</t>
    </rPh>
    <phoneticPr fontId="2"/>
  </si>
  <si>
    <t>＊任意の様式を使用することも差し支えありません。</t>
    <rPh sb="1" eb="3">
      <t>ニンイ</t>
    </rPh>
    <rPh sb="4" eb="6">
      <t>ヨウシキ</t>
    </rPh>
    <rPh sb="7" eb="9">
      <t>シヨウ</t>
    </rPh>
    <rPh sb="14" eb="15">
      <t>サ</t>
    </rPh>
    <rPh sb="16" eb="17">
      <t>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</si>
</sst>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#,##0&quot;枚まで&quot;\ "/>
    <numFmt numFmtId="178" formatCode="#,##0&quot;枚&quot;\ "/>
    <numFmt numFmtId="179" formatCode="#,##0.00&quot; 円&quot;"/>
    <numFmt numFmtId="180" formatCode="#,##0.00_ "/>
    <numFmt numFmtId="181" formatCode="#,##0&quot;円&quot;\ "/>
  </numFmts>
  <fonts count="1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b/>
      <sz val="16"/>
      <name val="ＭＳ 明朝"/>
      <family val="1"/>
      <charset val="128"/>
    </font>
    <font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3" fillId="0" borderId="0" xfId="1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3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vertical="center"/>
    </xf>
    <xf numFmtId="179" fontId="0" fillId="0" borderId="5" xfId="0" applyNumberForma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179" fontId="0" fillId="0" borderId="2" xfId="0" applyNumberFormat="1" applyBorder="1" applyAlignment="1">
      <alignment vertical="center"/>
    </xf>
    <xf numFmtId="179" fontId="0" fillId="0" borderId="0" xfId="0" applyNumberFormat="1" applyBorder="1" applyAlignment="1">
      <alignment vertical="center"/>
    </xf>
    <xf numFmtId="179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horizontal="center" vertical="center"/>
    </xf>
    <xf numFmtId="179" fontId="0" fillId="0" borderId="8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vertical="center"/>
    </xf>
    <xf numFmtId="0" fontId="3" fillId="0" borderId="0" xfId="1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3" fontId="0" fillId="0" borderId="0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178" fontId="0" fillId="0" borderId="12" xfId="0" applyNumberFormat="1" applyBorder="1" applyAlignment="1">
      <alignment vertical="center" shrinkToFit="1"/>
    </xf>
    <xf numFmtId="0" fontId="0" fillId="0" borderId="14" xfId="0" applyNumberFormat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178" fontId="0" fillId="2" borderId="16" xfId="0" applyNumberFormat="1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179" fontId="0" fillId="2" borderId="18" xfId="0" applyNumberFormat="1" applyFill="1" applyBorder="1" applyAlignment="1">
      <alignment vertical="center"/>
    </xf>
    <xf numFmtId="179" fontId="0" fillId="2" borderId="19" xfId="0" applyNumberFormat="1" applyFill="1" applyBorder="1" applyAlignment="1">
      <alignment vertical="center"/>
    </xf>
    <xf numFmtId="179" fontId="0" fillId="2" borderId="20" xfId="0" applyNumberFormat="1" applyFill="1" applyBorder="1" applyAlignment="1">
      <alignment vertical="center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3" fontId="0" fillId="2" borderId="16" xfId="0" applyNumberFormat="1" applyFill="1" applyBorder="1" applyAlignment="1">
      <alignment horizontal="center" vertical="center" shrinkToFit="1"/>
    </xf>
    <xf numFmtId="178" fontId="0" fillId="0" borderId="0" xfId="0" applyNumberFormat="1" applyBorder="1" applyAlignment="1">
      <alignment vertical="center" shrinkToFit="1"/>
    </xf>
    <xf numFmtId="176" fontId="0" fillId="0" borderId="0" xfId="0" applyNumberFormat="1" applyBorder="1" applyAlignment="1">
      <alignment horizontal="right" vertical="center"/>
    </xf>
    <xf numFmtId="181" fontId="0" fillId="0" borderId="0" xfId="0" applyNumberFormat="1" applyBorder="1" applyAlignment="1">
      <alignment vertical="center" shrinkToFit="1"/>
    </xf>
    <xf numFmtId="176" fontId="0" fillId="0" borderId="0" xfId="0" applyNumberFormat="1" applyBorder="1">
      <alignment vertical="center"/>
    </xf>
    <xf numFmtId="178" fontId="0" fillId="0" borderId="31" xfId="0" applyNumberFormat="1" applyBorder="1" applyAlignment="1">
      <alignment vertical="center" shrinkToFit="1"/>
    </xf>
    <xf numFmtId="0" fontId="0" fillId="0" borderId="3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179" fontId="0" fillId="0" borderId="24" xfId="0" applyNumberFormat="1" applyBorder="1" applyAlignment="1">
      <alignment vertical="center"/>
    </xf>
    <xf numFmtId="3" fontId="0" fillId="0" borderId="32" xfId="0" applyNumberFormat="1" applyBorder="1" applyAlignment="1">
      <alignment horizontal="center" vertical="center"/>
    </xf>
    <xf numFmtId="179" fontId="0" fillId="0" borderId="22" xfId="0" applyNumberFormat="1" applyBorder="1" applyAlignment="1">
      <alignment vertical="center"/>
    </xf>
    <xf numFmtId="0" fontId="0" fillId="2" borderId="15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180" fontId="0" fillId="0" borderId="0" xfId="0" applyNumberFormat="1" applyBorder="1" applyAlignment="1">
      <alignment horizontal="center" vertical="center"/>
    </xf>
    <xf numFmtId="178" fontId="0" fillId="3" borderId="12" xfId="0" applyNumberFormat="1" applyFill="1" applyBorder="1" applyAlignment="1">
      <alignment vertical="center" shrinkToFit="1"/>
    </xf>
    <xf numFmtId="181" fontId="0" fillId="0" borderId="5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181" fontId="0" fillId="0" borderId="0" xfId="0" applyNumberFormat="1" applyBorder="1" applyAlignment="1">
      <alignment vertical="center" wrapText="1" shrinkToFit="1"/>
    </xf>
    <xf numFmtId="3" fontId="0" fillId="0" borderId="25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 shrinkToFit="1"/>
    </xf>
    <xf numFmtId="0" fontId="0" fillId="0" borderId="9" xfId="0" applyNumberFormat="1" applyBorder="1" applyAlignment="1">
      <alignment horizontal="center" vertical="center" shrinkToFit="1"/>
    </xf>
    <xf numFmtId="181" fontId="0" fillId="0" borderId="9" xfId="0" applyNumberFormat="1" applyBorder="1" applyAlignment="1">
      <alignment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0" fontId="0" fillId="0" borderId="2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3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 shrinkToFit="1"/>
    </xf>
    <xf numFmtId="0" fontId="3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2" xfId="0" applyFill="1" applyBorder="1">
      <alignment vertical="center"/>
    </xf>
    <xf numFmtId="0" fontId="0" fillId="4" borderId="13" xfId="0" applyNumberFormat="1" applyFill="1" applyBorder="1" applyAlignment="1">
      <alignment horizontal="center" vertical="center" shrinkToFit="1"/>
    </xf>
    <xf numFmtId="3" fontId="0" fillId="4" borderId="16" xfId="0" applyNumberFormat="1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0" fillId="4" borderId="38" xfId="0" applyNumberFormat="1" applyFill="1" applyBorder="1" applyAlignment="1">
      <alignment horizontal="center" vertical="center" shrinkToFit="1"/>
    </xf>
    <xf numFmtId="3" fontId="0" fillId="4" borderId="16" xfId="0" applyNumberFormat="1" applyFill="1" applyBorder="1" applyAlignment="1">
      <alignment horizontal="center" vertical="center" shrinkToFit="1"/>
    </xf>
    <xf numFmtId="177" fontId="0" fillId="2" borderId="16" xfId="0" applyNumberFormat="1" applyFill="1" applyBorder="1" applyAlignment="1">
      <alignment horizontal="center" vertical="center" shrinkToFit="1"/>
    </xf>
    <xf numFmtId="177" fontId="0" fillId="2" borderId="30" xfId="0" applyNumberFormat="1" applyFill="1" applyBorder="1" applyAlignment="1">
      <alignment horizontal="center" vertical="center" shrinkToFit="1"/>
    </xf>
    <xf numFmtId="3" fontId="0" fillId="4" borderId="29" xfId="0" applyNumberForma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180" fontId="6" fillId="4" borderId="37" xfId="0" applyNumberFormat="1" applyFont="1" applyFill="1" applyBorder="1" applyAlignment="1">
      <alignment horizontal="center" vertical="center"/>
    </xf>
    <xf numFmtId="180" fontId="6" fillId="4" borderId="19" xfId="0" applyNumberFormat="1" applyFont="1" applyFill="1" applyBorder="1" applyAlignment="1">
      <alignment horizontal="center" vertical="center"/>
    </xf>
    <xf numFmtId="180" fontId="6" fillId="4" borderId="27" xfId="0" applyNumberFormat="1" applyFont="1" applyFill="1" applyBorder="1" applyAlignment="1">
      <alignment horizontal="center" vertical="center"/>
    </xf>
    <xf numFmtId="181" fontId="0" fillId="0" borderId="15" xfId="0" applyNumberFormat="1" applyBorder="1" applyAlignment="1">
      <alignment vertical="center" shrinkToFit="1"/>
    </xf>
    <xf numFmtId="181" fontId="0" fillId="0" borderId="17" xfId="0" applyNumberForma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176" fontId="0" fillId="4" borderId="9" xfId="0" applyNumberFormat="1" applyFill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 shrinkToFit="1"/>
    </xf>
    <xf numFmtId="176" fontId="0" fillId="0" borderId="0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178" fontId="0" fillId="0" borderId="13" xfId="0" applyNumberFormat="1" applyBorder="1" applyAlignment="1">
      <alignment vertical="center" shrinkToFit="1"/>
    </xf>
    <xf numFmtId="178" fontId="0" fillId="0" borderId="14" xfId="0" applyNumberFormat="1" applyBorder="1" applyAlignment="1">
      <alignment vertical="center" shrinkToFit="1"/>
    </xf>
    <xf numFmtId="178" fontId="0" fillId="0" borderId="5" xfId="0" applyNumberFormat="1" applyBorder="1" applyAlignment="1">
      <alignment vertical="center" shrinkToFit="1"/>
    </xf>
    <xf numFmtId="178" fontId="0" fillId="0" borderId="6" xfId="0" applyNumberFormat="1" applyBorder="1" applyAlignment="1">
      <alignment vertical="center" shrinkToFit="1"/>
    </xf>
    <xf numFmtId="176" fontId="0" fillId="4" borderId="1" xfId="0" applyNumberFormat="1" applyFill="1" applyBorder="1" applyAlignment="1">
      <alignment horizontal="right" vertical="center"/>
    </xf>
    <xf numFmtId="176" fontId="0" fillId="4" borderId="0" xfId="0" applyNumberFormat="1" applyFill="1" applyBorder="1" applyAlignment="1">
      <alignment horizontal="right" vertical="center"/>
    </xf>
    <xf numFmtId="181" fontId="0" fillId="0" borderId="35" xfId="0" applyNumberFormat="1" applyBorder="1" applyAlignment="1">
      <alignment vertical="center" shrinkToFit="1"/>
    </xf>
    <xf numFmtId="181" fontId="0" fillId="0" borderId="36" xfId="0" applyNumberFormat="1" applyBorder="1" applyAlignment="1">
      <alignment vertical="center" shrinkToFit="1"/>
    </xf>
    <xf numFmtId="181" fontId="0" fillId="0" borderId="33" xfId="0" applyNumberFormat="1" applyBorder="1" applyAlignment="1">
      <alignment vertical="center" shrinkToFit="1"/>
    </xf>
    <xf numFmtId="181" fontId="0" fillId="0" borderId="33" xfId="0" applyNumberFormat="1" applyBorder="1" applyAlignment="1">
      <alignment horizontal="center" vertical="center" shrinkToFit="1"/>
    </xf>
    <xf numFmtId="181" fontId="0" fillId="0" borderId="33" xfId="0" applyNumberFormat="1" applyBorder="1" applyAlignment="1">
      <alignment horizontal="center" vertical="center" wrapText="1" shrinkToFit="1"/>
    </xf>
    <xf numFmtId="181" fontId="0" fillId="0" borderId="34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distributed" vertical="center"/>
    </xf>
    <xf numFmtId="0" fontId="0" fillId="0" borderId="10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0" borderId="0" xfId="0" applyNumberFormat="1" applyFill="1" applyBorder="1" applyAlignment="1">
      <alignment horizontal="distributed" vertical="center"/>
    </xf>
    <xf numFmtId="0" fontId="0" fillId="0" borderId="15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178" fontId="0" fillId="0" borderId="21" xfId="0" applyNumberFormat="1" applyBorder="1" applyAlignment="1">
      <alignment vertical="center" shrinkToFit="1"/>
    </xf>
    <xf numFmtId="178" fontId="0" fillId="0" borderId="39" xfId="0" applyNumberFormat="1" applyBorder="1" applyAlignment="1">
      <alignment vertical="center" shrinkToFit="1"/>
    </xf>
    <xf numFmtId="178" fontId="0" fillId="0" borderId="40" xfId="0" applyNumberFormat="1" applyBorder="1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180" fontId="6" fillId="2" borderId="27" xfId="0" applyNumberFormat="1" applyFont="1" applyFill="1" applyBorder="1" applyAlignment="1">
      <alignment horizontal="center" vertical="center"/>
    </xf>
    <xf numFmtId="180" fontId="6" fillId="2" borderId="1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3" fontId="0" fillId="2" borderId="29" xfId="0" applyNumberFormat="1" applyFill="1" applyBorder="1" applyAlignment="1">
      <alignment horizontal="center" vertical="center" shrinkToFit="1"/>
    </xf>
    <xf numFmtId="3" fontId="0" fillId="2" borderId="16" xfId="0" applyNumberFormat="1" applyFill="1" applyBorder="1" applyAlignment="1">
      <alignment horizontal="center" vertical="center" shrinkToFit="1"/>
    </xf>
    <xf numFmtId="0" fontId="8" fillId="0" borderId="15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176" fontId="8" fillId="0" borderId="23" xfId="1" applyNumberFormat="1" applyFont="1" applyFill="1" applyBorder="1" applyAlignment="1">
      <alignment horizontal="right" vertical="center"/>
    </xf>
    <xf numFmtId="176" fontId="8" fillId="0" borderId="1" xfId="1" applyNumberFormat="1" applyFont="1" applyFill="1" applyBorder="1" applyAlignment="1">
      <alignment horizontal="right" vertical="center"/>
    </xf>
    <xf numFmtId="176" fontId="8" fillId="0" borderId="25" xfId="1" applyNumberFormat="1" applyFont="1" applyFill="1" applyBorder="1" applyAlignment="1">
      <alignment horizontal="right" vertical="center"/>
    </xf>
    <xf numFmtId="176" fontId="8" fillId="0" borderId="9" xfId="1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181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distributed" vertical="center"/>
    </xf>
    <xf numFmtId="0" fontId="0" fillId="0" borderId="9" xfId="0" applyFill="1" applyBorder="1" applyAlignment="1">
      <alignment vertical="center"/>
    </xf>
    <xf numFmtId="0" fontId="0" fillId="0" borderId="2" xfId="0" applyFill="1" applyBorder="1" applyAlignment="1">
      <alignment horizontal="distributed" vertical="center"/>
    </xf>
    <xf numFmtId="0" fontId="0" fillId="0" borderId="2" xfId="0" applyFill="1" applyBorder="1" applyAlignment="1">
      <alignment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left" vertical="center"/>
    </xf>
  </cellXfs>
  <cellStyles count="2">
    <cellStyle name="標準" xfId="0" builtinId="0"/>
    <cellStyle name="標準_５－２入札内訳書（キャノン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hokkai\&#21271;&#28023;&#36947;&#36939;&#36664;&#23616;$\01-3%20&#32207;&#21209;&#37096;&#20250;&#35336;&#35506;\01%20&#25903;&#23616;&#36899;&#32097;&#29992;&#12501;&#12457;&#12523;&#12480;\02%20&#22865;&#32004;&#38306;&#20418;\00%20&#22865;&#32004;&#38306;&#20418;&#36039;&#26009;\H22&#24180;&#24230;&#22865;&#32004;&#38306;&#20418;&#36039;&#26009;\H22&#24180;&#38291;&#22865;&#32004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ﾘｽﾄ"/>
      <sheetName val="4.2以降契約"/>
    </sheetNames>
    <sheetDataSet>
      <sheetData sheetId="0">
        <row r="2">
          <cell r="A2" t="str">
            <v>入札</v>
          </cell>
          <cell r="B2" t="str">
            <v>契約書</v>
          </cell>
          <cell r="C2" t="str">
            <v>全道</v>
          </cell>
          <cell r="D2" t="str">
            <v>札幌市白石区菊水3条1丁目8番20号</v>
          </cell>
          <cell r="E2" t="str">
            <v>大丸サービス（株）</v>
          </cell>
          <cell r="F2" t="str">
            <v>一般</v>
          </cell>
          <cell r="G2" t="str">
            <v>契</v>
          </cell>
          <cell r="H2" t="str">
            <v>田中</v>
          </cell>
          <cell r="I2" t="str">
            <v>一元化により局契約</v>
          </cell>
        </row>
        <row r="3">
          <cell r="A3" t="str">
            <v>随契</v>
          </cell>
          <cell r="B3" t="str">
            <v>請書</v>
          </cell>
          <cell r="C3" t="str">
            <v>総務</v>
          </cell>
          <cell r="D3" t="str">
            <v>札幌市中央区南1条西10丁目2番地</v>
          </cell>
          <cell r="E3" t="str">
            <v>（株）北海道電子計算センター</v>
          </cell>
          <cell r="F3" t="str">
            <v>特会</v>
          </cell>
          <cell r="G3" t="str">
            <v>予</v>
          </cell>
          <cell r="H3" t="str">
            <v>濱口</v>
          </cell>
        </row>
        <row r="4">
          <cell r="A4" t="str">
            <v>処分</v>
          </cell>
          <cell r="B4" t="str">
            <v>見積書</v>
          </cell>
          <cell r="C4" t="str">
            <v>企観</v>
          </cell>
          <cell r="D4" t="str">
            <v>札幌市東区東苗穂4条1丁目18-28</v>
          </cell>
          <cell r="E4" t="str">
            <v>（株）札幌オフィス販売</v>
          </cell>
          <cell r="H4" t="str">
            <v>森田</v>
          </cell>
        </row>
        <row r="5">
          <cell r="A5" t="str">
            <v>返還</v>
          </cell>
          <cell r="C5" t="str">
            <v>交環</v>
          </cell>
          <cell r="D5" t="str">
            <v>札幌市中央区南1条西3丁目2番地</v>
          </cell>
          <cell r="E5" t="str">
            <v>大丸藤井（株）</v>
          </cell>
          <cell r="H5" t="str">
            <v>武部</v>
          </cell>
        </row>
        <row r="6">
          <cell r="A6" t="str">
            <v>-</v>
          </cell>
          <cell r="C6" t="str">
            <v>鉄道</v>
          </cell>
          <cell r="D6" t="str">
            <v>札幌市豊平区月寒東4条9丁目5番11号</v>
          </cell>
          <cell r="E6" t="str">
            <v>（株）エム・マツバラ</v>
          </cell>
          <cell r="H6" t="str">
            <v>佐々木</v>
          </cell>
        </row>
        <row r="7">
          <cell r="C7" t="str">
            <v>自交</v>
          </cell>
          <cell r="D7" t="str">
            <v>札幌市西区八軒9条西1丁目1-20</v>
          </cell>
          <cell r="E7" t="str">
            <v>ナブコシステム（株）</v>
          </cell>
          <cell r="H7" t="str">
            <v>矢島</v>
          </cell>
        </row>
        <row r="8">
          <cell r="C8" t="str">
            <v>技安</v>
          </cell>
          <cell r="D8" t="str">
            <v>札幌市中央区大通東3丁目4番地</v>
          </cell>
          <cell r="E8" t="str">
            <v>寺岡ファシリティーズ（株）</v>
          </cell>
          <cell r="H8" t="str">
            <v>支局担当</v>
          </cell>
        </row>
        <row r="9">
          <cell r="C9" t="str">
            <v>海振</v>
          </cell>
          <cell r="D9" t="str">
            <v>札幌市中央区南11条西8丁目4番8号</v>
          </cell>
          <cell r="E9" t="str">
            <v>（株）つうけんテクノネット</v>
          </cell>
        </row>
        <row r="10">
          <cell r="C10" t="str">
            <v>海安</v>
          </cell>
          <cell r="D10" t="str">
            <v>札幌市中央区北1条西10丁目1番地21</v>
          </cell>
          <cell r="E10" t="str">
            <v>NTTファイナンス（株）</v>
          </cell>
        </row>
        <row r="11">
          <cell r="D11" t="str">
            <v>札幌市中央区北3条西4丁目1番地1</v>
          </cell>
          <cell r="E11" t="str">
            <v>ｷｬﾉﾝｼｽﾃﾑｱﾝﾄﾞｻﾎﾟｰﾄ（株）</v>
          </cell>
        </row>
        <row r="12">
          <cell r="D12" t="str">
            <v>札幌市中央区大通西10丁目4番地133</v>
          </cell>
          <cell r="E12" t="str">
            <v>富士ゼロックス（株）</v>
          </cell>
        </row>
        <row r="13">
          <cell r="D13" t="str">
            <v>札幌市厚別区大谷地東1丁目3-1</v>
          </cell>
          <cell r="E13" t="str">
            <v>天然ガス自動車北海道（株）</v>
          </cell>
        </row>
        <row r="14">
          <cell r="D14" t="str">
            <v>札幌市中央区北1条東3丁目1番地1</v>
          </cell>
          <cell r="E14" t="str">
            <v>（財）北海道電気保安協会</v>
          </cell>
        </row>
        <row r="15">
          <cell r="D15" t="str">
            <v>札幌市東区北30条東1丁目1番1号</v>
          </cell>
          <cell r="E15" t="str">
            <v>（社）札幌地区自家用自動車協会</v>
          </cell>
        </row>
        <row r="16">
          <cell r="D16" t="str">
            <v>東京都港区西新橋2丁目15番12号</v>
          </cell>
          <cell r="E16" t="str">
            <v>日立キャピタル（株）</v>
          </cell>
        </row>
        <row r="17">
          <cell r="D17" t="str">
            <v>東京都千代田区一ツ橋1-1-1</v>
          </cell>
          <cell r="E17" t="str">
            <v>（株）NTTデータアイ</v>
          </cell>
        </row>
        <row r="18">
          <cell r="D18" t="str">
            <v>東京都品川区東大井1丁目7番5号</v>
          </cell>
          <cell r="E18" t="str">
            <v>小松自動車工業（株）</v>
          </cell>
        </row>
        <row r="19">
          <cell r="D19" t="str">
            <v>東京都中央区新富1丁目18番1号</v>
          </cell>
          <cell r="E19" t="str">
            <v>小林クリエイト（株）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8"/>
  <sheetViews>
    <sheetView showGridLines="0" tabSelected="1" view="pageBreakPreview" zoomScale="80" zoomScaleNormal="75" workbookViewId="0">
      <selection activeCell="B3" sqref="B3:Z3"/>
    </sheetView>
  </sheetViews>
  <sheetFormatPr defaultColWidth="5.625" defaultRowHeight="20.100000000000001" customHeight="1"/>
  <cols>
    <col min="1" max="1" width="1.625" style="2" customWidth="1"/>
    <col min="2" max="2" width="4.625" style="20" customWidth="1"/>
    <col min="3" max="3" width="5.625" style="2" customWidth="1"/>
    <col min="4" max="4" width="3.625" style="2" customWidth="1"/>
    <col min="5" max="5" width="5.625" style="2" customWidth="1"/>
    <col min="6" max="7" width="12.625" style="2" customWidth="1"/>
    <col min="8" max="8" width="5.625" style="2" customWidth="1"/>
    <col min="9" max="10" width="12.625" style="2" customWidth="1"/>
    <col min="11" max="11" width="8.5" style="2" customWidth="1"/>
    <col min="12" max="12" width="2.625" style="2" customWidth="1"/>
    <col min="13" max="13" width="8.625" style="2" customWidth="1"/>
    <col min="14" max="14" width="2.625" style="2" customWidth="1"/>
    <col min="15" max="15" width="8.625" style="2" customWidth="1"/>
    <col min="16" max="16" width="2.625" style="2" customWidth="1"/>
    <col min="17" max="17" width="8.625" style="2" customWidth="1"/>
    <col min="18" max="18" width="2.625" style="2" customWidth="1"/>
    <col min="19" max="19" width="8.625" style="2" customWidth="1"/>
    <col min="20" max="20" width="2.625" style="2" customWidth="1"/>
    <col min="21" max="21" width="8.625" style="2" customWidth="1"/>
    <col min="22" max="22" width="2.625" style="2" customWidth="1"/>
    <col min="23" max="23" width="1.625" style="2" customWidth="1"/>
    <col min="24" max="24" width="12.625" style="2" customWidth="1"/>
    <col min="25" max="25" width="5.625" style="2" customWidth="1"/>
    <col min="26" max="26" width="13.625" style="2" customWidth="1"/>
    <col min="27" max="16384" width="5.625" style="2"/>
  </cols>
  <sheetData>
    <row r="2" spans="1:26" ht="20.100000000000001" customHeight="1">
      <c r="A2" s="1"/>
      <c r="B2" s="82" t="s">
        <v>56</v>
      </c>
      <c r="C2" s="83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ht="49.5" customHeight="1">
      <c r="A3" s="1"/>
      <c r="B3" s="170" t="s">
        <v>57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</row>
    <row r="4" spans="1:26" ht="20.100000000000001" customHeight="1">
      <c r="A4" s="1"/>
      <c r="B4" s="85"/>
      <c r="C4" s="86" t="s">
        <v>58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7"/>
      <c r="T4" s="87"/>
      <c r="U4" s="87"/>
      <c r="V4" s="87"/>
      <c r="W4" s="87"/>
      <c r="X4" s="87"/>
      <c r="Y4" s="87"/>
      <c r="Z4" s="87"/>
    </row>
    <row r="5" spans="1:26" ht="20.100000000000001" customHeight="1">
      <c r="A5" s="1"/>
      <c r="B5" s="85"/>
      <c r="C5" s="86" t="s">
        <v>59</v>
      </c>
      <c r="D5" s="86"/>
      <c r="E5" s="86"/>
      <c r="F5" s="86" t="s">
        <v>60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171" t="s">
        <v>61</v>
      </c>
      <c r="R5" s="171"/>
      <c r="S5" s="171"/>
      <c r="T5" s="88"/>
      <c r="U5" s="172"/>
      <c r="V5" s="172"/>
      <c r="W5" s="172"/>
      <c r="X5" s="172"/>
      <c r="Y5" s="172"/>
      <c r="Z5" s="88"/>
    </row>
    <row r="6" spans="1:26" ht="20.100000000000001" customHeight="1">
      <c r="A6" s="1"/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173" t="s">
        <v>62</v>
      </c>
      <c r="R6" s="173"/>
      <c r="S6" s="173"/>
      <c r="T6" s="89"/>
      <c r="U6" s="172"/>
      <c r="V6" s="172"/>
      <c r="W6" s="172"/>
      <c r="X6" s="172"/>
      <c r="Y6" s="172"/>
      <c r="Z6" s="89"/>
    </row>
    <row r="7" spans="1:26" ht="20.100000000000001" customHeight="1">
      <c r="A7" s="1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173" t="s">
        <v>63</v>
      </c>
      <c r="R7" s="173"/>
      <c r="S7" s="173"/>
      <c r="T7" s="89"/>
      <c r="U7" s="174"/>
      <c r="V7" s="174"/>
      <c r="W7" s="174"/>
      <c r="X7" s="174"/>
      <c r="Y7" s="174"/>
      <c r="Z7" s="89"/>
    </row>
    <row r="8" spans="1:26" ht="20.100000000000001" customHeight="1">
      <c r="A8" s="1"/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7"/>
      <c r="T8" s="87"/>
      <c r="U8" s="87"/>
      <c r="V8" s="87"/>
      <c r="W8" s="87"/>
      <c r="X8" s="87"/>
      <c r="Y8" s="87"/>
      <c r="Z8" s="87"/>
    </row>
    <row r="9" spans="1:26" ht="20.100000000000001" customHeight="1">
      <c r="A9" s="1"/>
      <c r="B9" s="85"/>
      <c r="C9" s="86"/>
      <c r="D9" s="86"/>
      <c r="E9" s="86"/>
      <c r="F9" s="86"/>
      <c r="G9" s="175" t="s">
        <v>64</v>
      </c>
      <c r="H9" s="175"/>
      <c r="I9" s="176" t="s">
        <v>69</v>
      </c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87"/>
    </row>
    <row r="10" spans="1:26" ht="20.100000000000001" customHeight="1">
      <c r="A10" s="1"/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7"/>
      <c r="T10" s="87"/>
      <c r="U10" s="87"/>
      <c r="V10" s="87"/>
      <c r="W10" s="87"/>
      <c r="X10" s="87"/>
      <c r="Y10" s="87"/>
      <c r="Z10" s="87"/>
    </row>
    <row r="11" spans="1:26" ht="20.100000000000001" customHeight="1">
      <c r="A11" s="1"/>
      <c r="B11" s="85"/>
      <c r="C11" s="86"/>
      <c r="D11" s="86"/>
      <c r="E11" s="86"/>
      <c r="F11" s="86"/>
      <c r="G11" s="158" t="s">
        <v>65</v>
      </c>
      <c r="H11" s="158"/>
      <c r="I11" s="160">
        <f>ROUNDUP(W12*100/108,0)</f>
        <v>0</v>
      </c>
      <c r="J11" s="161"/>
      <c r="K11" s="161"/>
      <c r="L11" s="161"/>
      <c r="M11" s="161"/>
      <c r="N11" s="161"/>
      <c r="O11" s="161"/>
      <c r="P11" s="161"/>
      <c r="Q11" s="161"/>
      <c r="R11" s="161"/>
      <c r="S11" s="164" t="s">
        <v>0</v>
      </c>
      <c r="T11" s="165"/>
      <c r="U11" s="87"/>
      <c r="V11" s="87"/>
      <c r="W11" s="87"/>
      <c r="X11" s="87"/>
      <c r="Y11" s="87"/>
      <c r="Z11" s="87"/>
    </row>
    <row r="12" spans="1:26" ht="20.100000000000001" customHeight="1">
      <c r="A12" s="1"/>
      <c r="B12" s="85"/>
      <c r="C12" s="86"/>
      <c r="D12" s="86"/>
      <c r="E12" s="86"/>
      <c r="F12" s="86"/>
      <c r="G12" s="159"/>
      <c r="H12" s="159"/>
      <c r="I12" s="162"/>
      <c r="J12" s="163"/>
      <c r="K12" s="163"/>
      <c r="L12" s="163"/>
      <c r="M12" s="163"/>
      <c r="N12" s="163"/>
      <c r="O12" s="163"/>
      <c r="P12" s="163"/>
      <c r="Q12" s="163"/>
      <c r="R12" s="163"/>
      <c r="S12" s="166"/>
      <c r="T12" s="167"/>
      <c r="U12" s="87" t="s">
        <v>66</v>
      </c>
      <c r="V12" s="87"/>
      <c r="W12" s="168">
        <f>$Z$66</f>
        <v>0</v>
      </c>
      <c r="X12" s="169"/>
      <c r="Y12" s="87" t="s">
        <v>67</v>
      </c>
      <c r="Z12" s="87"/>
    </row>
    <row r="13" spans="1:26" ht="20.100000000000001" customHeight="1">
      <c r="A13" s="1"/>
      <c r="B13" s="1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X13" s="2" t="s">
        <v>68</v>
      </c>
    </row>
    <row r="14" spans="1:26" ht="20.100000000000001" customHeight="1">
      <c r="A14" s="1"/>
      <c r="B14" s="1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6" ht="20.100000000000001" customHeight="1">
      <c r="B15" s="75"/>
      <c r="C15" s="76"/>
      <c r="D15" s="80"/>
      <c r="E15" s="76"/>
      <c r="F15" s="76"/>
      <c r="G15" s="66"/>
      <c r="H15" s="67"/>
      <c r="I15" s="66"/>
      <c r="J15" s="66"/>
      <c r="K15" s="21"/>
      <c r="L15" s="74"/>
      <c r="M15" s="74"/>
      <c r="N15" s="15"/>
      <c r="O15" s="21"/>
      <c r="P15" s="74"/>
      <c r="Q15" s="74"/>
      <c r="R15" s="15"/>
      <c r="S15" s="21"/>
      <c r="T15" s="74"/>
      <c r="U15" s="74"/>
      <c r="V15" s="15"/>
      <c r="X15" s="46"/>
      <c r="Y15" s="73"/>
      <c r="Z15" s="68"/>
    </row>
    <row r="16" spans="1:26" ht="20.100000000000001" customHeight="1">
      <c r="B16" s="92"/>
      <c r="C16" s="94" t="s">
        <v>1</v>
      </c>
      <c r="D16" s="95"/>
      <c r="E16" s="96"/>
      <c r="F16" s="92" t="s">
        <v>2</v>
      </c>
      <c r="G16" s="27" t="s">
        <v>29</v>
      </c>
      <c r="H16" s="35" t="s">
        <v>25</v>
      </c>
      <c r="I16" s="35" t="s">
        <v>28</v>
      </c>
      <c r="J16" s="36" t="s">
        <v>39</v>
      </c>
      <c r="K16" s="100"/>
      <c r="L16" s="101"/>
      <c r="M16" s="102" t="s">
        <v>6</v>
      </c>
      <c r="N16" s="103"/>
      <c r="O16" s="91"/>
      <c r="P16" s="79" t="s">
        <v>11</v>
      </c>
      <c r="Q16" s="91"/>
      <c r="R16" s="29" t="s">
        <v>7</v>
      </c>
      <c r="S16" s="104"/>
      <c r="T16" s="101"/>
      <c r="U16" s="105" t="s">
        <v>8</v>
      </c>
      <c r="V16" s="106"/>
      <c r="X16" s="92" t="s">
        <v>23</v>
      </c>
      <c r="Y16" s="19"/>
      <c r="Z16" s="77" t="s">
        <v>3</v>
      </c>
    </row>
    <row r="17" spans="2:27" ht="20.100000000000001" customHeight="1">
      <c r="B17" s="93"/>
      <c r="C17" s="97"/>
      <c r="D17" s="98"/>
      <c r="E17" s="99"/>
      <c r="F17" s="93"/>
      <c r="G17" s="31" t="s">
        <v>14</v>
      </c>
      <c r="H17" s="37" t="s">
        <v>26</v>
      </c>
      <c r="I17" s="37" t="s">
        <v>37</v>
      </c>
      <c r="J17" s="38" t="s">
        <v>38</v>
      </c>
      <c r="K17" s="107"/>
      <c r="L17" s="108"/>
      <c r="M17" s="108"/>
      <c r="N17" s="32"/>
      <c r="O17" s="109"/>
      <c r="P17" s="108"/>
      <c r="Q17" s="108"/>
      <c r="R17" s="33" t="s">
        <v>0</v>
      </c>
      <c r="S17" s="109"/>
      <c r="T17" s="108"/>
      <c r="U17" s="108"/>
      <c r="V17" s="34" t="s">
        <v>0</v>
      </c>
      <c r="X17" s="93"/>
      <c r="Y17" s="19"/>
      <c r="Z17" s="78" t="s">
        <v>22</v>
      </c>
    </row>
    <row r="18" spans="2:27" ht="20.100000000000001" customHeight="1">
      <c r="B18" s="124">
        <v>1</v>
      </c>
      <c r="C18" s="118" t="s">
        <v>4</v>
      </c>
      <c r="D18" s="120" t="s">
        <v>5</v>
      </c>
      <c r="E18" s="140">
        <v>6054</v>
      </c>
      <c r="F18" s="145" t="s">
        <v>34</v>
      </c>
      <c r="G18" s="23" t="s">
        <v>30</v>
      </c>
      <c r="H18" s="90"/>
      <c r="I18" s="147">
        <f>ROUNDUP(G19*H18%,0)</f>
        <v>0</v>
      </c>
      <c r="J18" s="148">
        <f>G19-I18</f>
        <v>8200</v>
      </c>
      <c r="K18" s="21" t="s">
        <v>9</v>
      </c>
      <c r="L18" s="130"/>
      <c r="M18" s="130"/>
      <c r="N18" s="7" t="s">
        <v>7</v>
      </c>
      <c r="O18" s="6" t="s">
        <v>9</v>
      </c>
      <c r="P18" s="115">
        <f>IF(J18&gt;=$Q$16,$Q$16-K16,IF(J18&gt;=$K$16,J18-$K$16,0))</f>
        <v>0</v>
      </c>
      <c r="Q18" s="115"/>
      <c r="R18" s="11" t="s">
        <v>7</v>
      </c>
      <c r="S18" s="6" t="s">
        <v>9</v>
      </c>
      <c r="T18" s="115">
        <f>IF(G19&gt;=$S$16,G19-$S$16+1,0)</f>
        <v>8201</v>
      </c>
      <c r="U18" s="115"/>
      <c r="V18" s="8" t="s">
        <v>7</v>
      </c>
      <c r="X18" s="110">
        <f>SUM(K19:V19)</f>
        <v>0</v>
      </c>
      <c r="Y18" s="139" t="s">
        <v>15</v>
      </c>
      <c r="Z18" s="110">
        <f>X18*12</f>
        <v>0</v>
      </c>
    </row>
    <row r="19" spans="2:27" ht="20.100000000000001" customHeight="1">
      <c r="B19" s="125"/>
      <c r="C19" s="119"/>
      <c r="D19" s="121"/>
      <c r="E19" s="141"/>
      <c r="F19" s="146"/>
      <c r="G19" s="24">
        <v>8200</v>
      </c>
      <c r="H19" s="25" t="s">
        <v>27</v>
      </c>
      <c r="I19" s="127"/>
      <c r="J19" s="149"/>
      <c r="K19" s="22" t="s">
        <v>10</v>
      </c>
      <c r="L19" s="113"/>
      <c r="M19" s="113"/>
      <c r="N19" s="14" t="s">
        <v>0</v>
      </c>
      <c r="O19" s="13" t="s">
        <v>10</v>
      </c>
      <c r="P19" s="114">
        <f>ROUNDDOWN($O$17*P18,0)</f>
        <v>0</v>
      </c>
      <c r="Q19" s="114"/>
      <c r="R19" s="15" t="s">
        <v>0</v>
      </c>
      <c r="S19" s="13" t="s">
        <v>10</v>
      </c>
      <c r="T19" s="114">
        <f>ROUNDDOWN($S$17*T18,0)</f>
        <v>0</v>
      </c>
      <c r="U19" s="114"/>
      <c r="V19" s="12" t="s">
        <v>0</v>
      </c>
      <c r="X19" s="111"/>
      <c r="Y19" s="139"/>
      <c r="Z19" s="111"/>
    </row>
    <row r="20" spans="2:27" ht="20.100000000000001" customHeight="1">
      <c r="F20" s="3"/>
      <c r="G20" s="41"/>
      <c r="H20" s="61"/>
      <c r="I20" s="61"/>
      <c r="J20" s="61"/>
      <c r="K20" s="16"/>
      <c r="L20" s="16"/>
      <c r="M20" s="16"/>
      <c r="N20" s="17"/>
      <c r="O20" s="16"/>
      <c r="P20" s="16"/>
      <c r="Q20" s="16"/>
      <c r="R20" s="17"/>
      <c r="S20" s="16"/>
      <c r="T20" s="16"/>
      <c r="U20" s="16"/>
      <c r="V20" s="17"/>
      <c r="Y20" s="47"/>
      <c r="Z20" s="47"/>
    </row>
    <row r="21" spans="2:27" ht="20.100000000000001" customHeight="1">
      <c r="B21" s="92"/>
      <c r="C21" s="94" t="s">
        <v>1</v>
      </c>
      <c r="D21" s="95"/>
      <c r="E21" s="96"/>
      <c r="F21" s="92" t="s">
        <v>2</v>
      </c>
      <c r="G21" s="27" t="s">
        <v>29</v>
      </c>
      <c r="H21" s="35" t="s">
        <v>25</v>
      </c>
      <c r="I21" s="35" t="s">
        <v>28</v>
      </c>
      <c r="J21" s="36" t="s">
        <v>39</v>
      </c>
      <c r="K21" s="101"/>
      <c r="L21" s="101"/>
      <c r="M21" s="102" t="s">
        <v>6</v>
      </c>
      <c r="N21" s="103"/>
      <c r="O21" s="91"/>
      <c r="P21" s="56" t="s">
        <v>11</v>
      </c>
      <c r="Q21" s="91"/>
      <c r="R21" s="29" t="s">
        <v>7</v>
      </c>
      <c r="S21" s="104"/>
      <c r="T21" s="101"/>
      <c r="U21" s="105" t="s">
        <v>8</v>
      </c>
      <c r="V21" s="106"/>
      <c r="X21" s="92" t="s">
        <v>23</v>
      </c>
      <c r="Y21" s="63"/>
      <c r="Z21" s="54" t="s">
        <v>3</v>
      </c>
    </row>
    <row r="22" spans="2:27" ht="20.100000000000001" customHeight="1">
      <c r="B22" s="93"/>
      <c r="C22" s="97"/>
      <c r="D22" s="98"/>
      <c r="E22" s="99"/>
      <c r="F22" s="93"/>
      <c r="G22" s="31" t="s">
        <v>14</v>
      </c>
      <c r="H22" s="37" t="s">
        <v>26</v>
      </c>
      <c r="I22" s="37" t="s">
        <v>37</v>
      </c>
      <c r="J22" s="38" t="s">
        <v>38</v>
      </c>
      <c r="K22" s="108"/>
      <c r="L22" s="108"/>
      <c r="M22" s="108"/>
      <c r="N22" s="32"/>
      <c r="O22" s="109"/>
      <c r="P22" s="108"/>
      <c r="Q22" s="108"/>
      <c r="R22" s="33" t="s">
        <v>0</v>
      </c>
      <c r="S22" s="109"/>
      <c r="T22" s="108"/>
      <c r="U22" s="108"/>
      <c r="V22" s="34" t="s">
        <v>0</v>
      </c>
      <c r="X22" s="93"/>
      <c r="Y22" s="63"/>
      <c r="Z22" s="55" t="s">
        <v>22</v>
      </c>
    </row>
    <row r="23" spans="2:27" ht="20.100000000000001" customHeight="1">
      <c r="B23" s="124">
        <v>2</v>
      </c>
      <c r="C23" s="118" t="s">
        <v>4</v>
      </c>
      <c r="D23" s="120" t="s">
        <v>5</v>
      </c>
      <c r="E23" s="122" t="s">
        <v>50</v>
      </c>
      <c r="F23" s="124" t="s">
        <v>41</v>
      </c>
      <c r="G23" s="23" t="s">
        <v>30</v>
      </c>
      <c r="H23" s="90"/>
      <c r="I23" s="126">
        <f>ROUNDUP(G24*H23%,0)</f>
        <v>0</v>
      </c>
      <c r="J23" s="128">
        <f>G24-I23</f>
        <v>2000</v>
      </c>
      <c r="K23" s="50" t="s">
        <v>9</v>
      </c>
      <c r="L23" s="130"/>
      <c r="M23" s="130"/>
      <c r="N23" s="51" t="s">
        <v>7</v>
      </c>
      <c r="O23" s="52" t="s">
        <v>9</v>
      </c>
      <c r="P23" s="117">
        <f>IF(J23&gt;=$Q$21,$Q$21-$K$21,IF(J23&gt;=$K$21,J23-$K$21,0))</f>
        <v>0</v>
      </c>
      <c r="Q23" s="117"/>
      <c r="R23" s="17" t="s">
        <v>7</v>
      </c>
      <c r="S23" s="52" t="s">
        <v>9</v>
      </c>
      <c r="T23" s="117">
        <f>IF(J23&gt;=$S$21,J23-$S$21+1,0)</f>
        <v>2001</v>
      </c>
      <c r="U23" s="117"/>
      <c r="V23" s="53" t="s">
        <v>7</v>
      </c>
      <c r="X23" s="110">
        <f>SUM(K24:V24)</f>
        <v>0</v>
      </c>
      <c r="Y23" s="112" t="s">
        <v>15</v>
      </c>
      <c r="Z23" s="110">
        <f>X23*12</f>
        <v>0</v>
      </c>
    </row>
    <row r="24" spans="2:27" ht="20.100000000000001" customHeight="1">
      <c r="B24" s="125"/>
      <c r="C24" s="119"/>
      <c r="D24" s="121"/>
      <c r="E24" s="123"/>
      <c r="F24" s="125"/>
      <c r="G24" s="24">
        <v>2000</v>
      </c>
      <c r="H24" s="25" t="s">
        <v>27</v>
      </c>
      <c r="I24" s="127"/>
      <c r="J24" s="129"/>
      <c r="K24" s="22" t="s">
        <v>10</v>
      </c>
      <c r="L24" s="113"/>
      <c r="M24" s="113"/>
      <c r="N24" s="14" t="s">
        <v>0</v>
      </c>
      <c r="O24" s="13" t="s">
        <v>10</v>
      </c>
      <c r="P24" s="114">
        <f>ROUNDDOWN(O22*P23,0)</f>
        <v>0</v>
      </c>
      <c r="Q24" s="114"/>
      <c r="R24" s="15" t="s">
        <v>0</v>
      </c>
      <c r="S24" s="13" t="s">
        <v>10</v>
      </c>
      <c r="T24" s="114">
        <f>ROUNDDOWN(S22*T23,0)</f>
        <v>0</v>
      </c>
      <c r="U24" s="114"/>
      <c r="V24" s="12" t="s">
        <v>0</v>
      </c>
      <c r="X24" s="111"/>
      <c r="Y24" s="112"/>
      <c r="Z24" s="111"/>
    </row>
    <row r="25" spans="2:27" ht="20.100000000000001" customHeight="1">
      <c r="B25" s="124">
        <v>3</v>
      </c>
      <c r="C25" s="118" t="s">
        <v>4</v>
      </c>
      <c r="D25" s="120" t="s">
        <v>51</v>
      </c>
      <c r="E25" s="122" t="s">
        <v>52</v>
      </c>
      <c r="F25" s="124" t="s">
        <v>18</v>
      </c>
      <c r="G25" s="23" t="s">
        <v>30</v>
      </c>
      <c r="H25" s="90"/>
      <c r="I25" s="126">
        <f>ROUNDUP(G26*H25%,0)</f>
        <v>0</v>
      </c>
      <c r="J25" s="128">
        <f>G26-I25</f>
        <v>1500</v>
      </c>
      <c r="K25" s="50" t="s">
        <v>9</v>
      </c>
      <c r="L25" s="130"/>
      <c r="M25" s="130"/>
      <c r="N25" s="51" t="s">
        <v>7</v>
      </c>
      <c r="O25" s="52" t="s">
        <v>9</v>
      </c>
      <c r="P25" s="117">
        <f>IF(J25&gt;=$Q$21,$Q$21-$K$21,IF(J25&gt;=$K$21,J25-$K$21,0))</f>
        <v>0</v>
      </c>
      <c r="Q25" s="117"/>
      <c r="R25" s="17" t="s">
        <v>7</v>
      </c>
      <c r="S25" s="52" t="s">
        <v>9</v>
      </c>
      <c r="T25" s="117">
        <f>IF(J25&gt;=$S$21,J25-$S$21+1,0)</f>
        <v>1501</v>
      </c>
      <c r="U25" s="117"/>
      <c r="V25" s="53" t="s">
        <v>7</v>
      </c>
      <c r="X25" s="110">
        <f>SUM(K26:V26)</f>
        <v>0</v>
      </c>
      <c r="Y25" s="112" t="s">
        <v>15</v>
      </c>
      <c r="Z25" s="110">
        <f>X25*12</f>
        <v>0</v>
      </c>
    </row>
    <row r="26" spans="2:27" ht="20.100000000000001" customHeight="1">
      <c r="B26" s="125"/>
      <c r="C26" s="119"/>
      <c r="D26" s="121"/>
      <c r="E26" s="123"/>
      <c r="F26" s="125"/>
      <c r="G26" s="24">
        <v>1500</v>
      </c>
      <c r="H26" s="25" t="s">
        <v>27</v>
      </c>
      <c r="I26" s="127"/>
      <c r="J26" s="129"/>
      <c r="K26" s="22" t="s">
        <v>10</v>
      </c>
      <c r="L26" s="113"/>
      <c r="M26" s="113"/>
      <c r="N26" s="14" t="s">
        <v>0</v>
      </c>
      <c r="O26" s="13" t="s">
        <v>10</v>
      </c>
      <c r="P26" s="114">
        <f>ROUNDDOWN(O22*P25,0)</f>
        <v>0</v>
      </c>
      <c r="Q26" s="114"/>
      <c r="R26" s="15" t="s">
        <v>0</v>
      </c>
      <c r="S26" s="13" t="s">
        <v>10</v>
      </c>
      <c r="T26" s="114">
        <f>ROUNDDOWN(S22*T25,0)</f>
        <v>0</v>
      </c>
      <c r="U26" s="114"/>
      <c r="V26" s="12" t="s">
        <v>0</v>
      </c>
      <c r="X26" s="111"/>
      <c r="Y26" s="112"/>
      <c r="Z26" s="111"/>
      <c r="AA26" s="2" t="s">
        <v>42</v>
      </c>
    </row>
    <row r="27" spans="2:27" ht="20.100000000000001" customHeight="1">
      <c r="B27" s="124">
        <v>4</v>
      </c>
      <c r="C27" s="118" t="s">
        <v>4</v>
      </c>
      <c r="D27" s="120" t="s">
        <v>5</v>
      </c>
      <c r="E27" s="122" t="s">
        <v>53</v>
      </c>
      <c r="F27" s="145" t="s">
        <v>32</v>
      </c>
      <c r="G27" s="23" t="s">
        <v>30</v>
      </c>
      <c r="H27" s="90"/>
      <c r="I27" s="126">
        <f>ROUNDUP(G28*H27%,0)</f>
        <v>0</v>
      </c>
      <c r="J27" s="128">
        <f>G28-I27</f>
        <v>1300</v>
      </c>
      <c r="K27" s="21" t="s">
        <v>9</v>
      </c>
      <c r="L27" s="130"/>
      <c r="M27" s="130"/>
      <c r="N27" s="7" t="s">
        <v>7</v>
      </c>
      <c r="O27" s="6" t="s">
        <v>9</v>
      </c>
      <c r="P27" s="117">
        <f>IF(J27&gt;=$Q$21,$Q$21-$K$21,IF(J27&gt;=$K$21,J27-$K$21,0))</f>
        <v>0</v>
      </c>
      <c r="Q27" s="117"/>
      <c r="R27" s="11" t="s">
        <v>7</v>
      </c>
      <c r="S27" s="6" t="s">
        <v>9</v>
      </c>
      <c r="T27" s="117">
        <f>IF(J27&gt;=$S$21,J27-$S$21+1,0)</f>
        <v>1301</v>
      </c>
      <c r="U27" s="117"/>
      <c r="V27" s="8" t="s">
        <v>7</v>
      </c>
      <c r="X27" s="116">
        <f>SUM(K28:V28)</f>
        <v>0</v>
      </c>
      <c r="Y27" s="112" t="s">
        <v>15</v>
      </c>
      <c r="Z27" s="110">
        <f t="shared" ref="Z27" si="0">X27*12</f>
        <v>0</v>
      </c>
    </row>
    <row r="28" spans="2:27" ht="20.100000000000001" customHeight="1">
      <c r="B28" s="125"/>
      <c r="C28" s="119"/>
      <c r="D28" s="121"/>
      <c r="E28" s="123"/>
      <c r="F28" s="125"/>
      <c r="G28" s="24">
        <v>1300</v>
      </c>
      <c r="H28" s="25" t="s">
        <v>27</v>
      </c>
      <c r="I28" s="127"/>
      <c r="J28" s="129"/>
      <c r="K28" s="22" t="s">
        <v>10</v>
      </c>
      <c r="L28" s="113"/>
      <c r="M28" s="113"/>
      <c r="N28" s="14" t="s">
        <v>0</v>
      </c>
      <c r="O28" s="13" t="s">
        <v>10</v>
      </c>
      <c r="P28" s="114">
        <f>ROUNDDOWN(O22*P27,0)</f>
        <v>0</v>
      </c>
      <c r="Q28" s="114"/>
      <c r="R28" s="15" t="s">
        <v>0</v>
      </c>
      <c r="S28" s="13" t="s">
        <v>10</v>
      </c>
      <c r="T28" s="114">
        <f>ROUNDDOWN(S22*T27,0)</f>
        <v>0</v>
      </c>
      <c r="U28" s="114"/>
      <c r="V28" s="12" t="s">
        <v>0</v>
      </c>
      <c r="X28" s="111"/>
      <c r="Y28" s="112"/>
      <c r="Z28" s="111"/>
    </row>
    <row r="29" spans="2:27" ht="20.100000000000001" customHeight="1">
      <c r="B29" s="124">
        <v>5</v>
      </c>
      <c r="C29" s="118" t="s">
        <v>4</v>
      </c>
      <c r="D29" s="120" t="s">
        <v>5</v>
      </c>
      <c r="E29" s="122" t="s">
        <v>54</v>
      </c>
      <c r="F29" s="124" t="s">
        <v>31</v>
      </c>
      <c r="G29" s="23" t="s">
        <v>30</v>
      </c>
      <c r="H29" s="90"/>
      <c r="I29" s="126">
        <f>ROUNDUP(G30*H29%,0)</f>
        <v>0</v>
      </c>
      <c r="J29" s="128">
        <f>G30-I29</f>
        <v>1900</v>
      </c>
      <c r="K29" s="50" t="s">
        <v>9</v>
      </c>
      <c r="L29" s="130"/>
      <c r="M29" s="130"/>
      <c r="N29" s="51" t="s">
        <v>7</v>
      </c>
      <c r="O29" s="52" t="s">
        <v>9</v>
      </c>
      <c r="P29" s="117">
        <f>IF(J29&gt;=$Q$21,$Q$21-$K$21,IF(J29&gt;=$K$21,J29-$K$21,0))</f>
        <v>0</v>
      </c>
      <c r="Q29" s="117"/>
      <c r="R29" s="17" t="s">
        <v>7</v>
      </c>
      <c r="S29" s="52" t="s">
        <v>9</v>
      </c>
      <c r="T29" s="117">
        <f>IF(J29&gt;=$S$21,J29-$S$21+1,0)</f>
        <v>1901</v>
      </c>
      <c r="U29" s="117"/>
      <c r="V29" s="53" t="s">
        <v>7</v>
      </c>
      <c r="X29" s="110">
        <f>SUM(K30:V30)</f>
        <v>0</v>
      </c>
      <c r="Y29" s="112" t="s">
        <v>15</v>
      </c>
      <c r="Z29" s="110">
        <f t="shared" ref="Z29" si="1">X29*12</f>
        <v>0</v>
      </c>
    </row>
    <row r="30" spans="2:27" ht="20.100000000000001" customHeight="1">
      <c r="B30" s="125"/>
      <c r="C30" s="119"/>
      <c r="D30" s="121"/>
      <c r="E30" s="123"/>
      <c r="F30" s="125"/>
      <c r="G30" s="24">
        <v>1900</v>
      </c>
      <c r="H30" s="25" t="s">
        <v>27</v>
      </c>
      <c r="I30" s="127"/>
      <c r="J30" s="129"/>
      <c r="K30" s="22" t="s">
        <v>10</v>
      </c>
      <c r="L30" s="113"/>
      <c r="M30" s="113"/>
      <c r="N30" s="14" t="s">
        <v>0</v>
      </c>
      <c r="O30" s="13" t="s">
        <v>10</v>
      </c>
      <c r="P30" s="114">
        <f>ROUNDDOWN(O22*P29,0)</f>
        <v>0</v>
      </c>
      <c r="Q30" s="114"/>
      <c r="R30" s="15" t="s">
        <v>0</v>
      </c>
      <c r="S30" s="13" t="s">
        <v>10</v>
      </c>
      <c r="T30" s="114">
        <f>ROUNDDOWN(S22*T29,0)</f>
        <v>0</v>
      </c>
      <c r="U30" s="114"/>
      <c r="V30" s="12" t="s">
        <v>0</v>
      </c>
      <c r="X30" s="111"/>
      <c r="Y30" s="112"/>
      <c r="Z30" s="111"/>
    </row>
    <row r="31" spans="2:27" ht="20.100000000000001" customHeight="1">
      <c r="B31" s="155">
        <v>6</v>
      </c>
      <c r="C31" s="150" t="s">
        <v>4</v>
      </c>
      <c r="D31" s="120" t="s">
        <v>5</v>
      </c>
      <c r="E31" s="122" t="s">
        <v>50</v>
      </c>
      <c r="F31" s="155" t="s">
        <v>19</v>
      </c>
      <c r="G31" s="49" t="s">
        <v>30</v>
      </c>
      <c r="H31" s="90"/>
      <c r="I31" s="126">
        <f>ROUNDUP(G32*H31%,0)</f>
        <v>0</v>
      </c>
      <c r="J31" s="128">
        <f>G32-I31</f>
        <v>2100</v>
      </c>
      <c r="K31" s="21" t="s">
        <v>9</v>
      </c>
      <c r="L31" s="131"/>
      <c r="M31" s="131"/>
      <c r="N31" s="7" t="s">
        <v>7</v>
      </c>
      <c r="O31" s="6" t="s">
        <v>9</v>
      </c>
      <c r="P31" s="117">
        <f>IF(J31&gt;=$Q$21,$Q$21-$K$21,IF(J31&gt;=$K$21,J31-$K$21,0))</f>
        <v>0</v>
      </c>
      <c r="Q31" s="117"/>
      <c r="R31" s="11" t="s">
        <v>7</v>
      </c>
      <c r="S31" s="6" t="s">
        <v>9</v>
      </c>
      <c r="T31" s="117">
        <f>IF(J31&gt;=$S$21,J31-$S$21+1,0)</f>
        <v>2101</v>
      </c>
      <c r="U31" s="117"/>
      <c r="V31" s="8" t="s">
        <v>7</v>
      </c>
      <c r="X31" s="116">
        <f>SUM(K32:V32)</f>
        <v>0</v>
      </c>
      <c r="Y31" s="112" t="s">
        <v>15</v>
      </c>
      <c r="Z31" s="110">
        <f t="shared" ref="Z31" si="2">X31*12</f>
        <v>0</v>
      </c>
    </row>
    <row r="32" spans="2:27" ht="20.100000000000001" customHeight="1">
      <c r="B32" s="125"/>
      <c r="C32" s="119"/>
      <c r="D32" s="121"/>
      <c r="E32" s="123"/>
      <c r="F32" s="125"/>
      <c r="G32" s="24">
        <v>2100</v>
      </c>
      <c r="H32" s="25" t="s">
        <v>27</v>
      </c>
      <c r="I32" s="127"/>
      <c r="J32" s="129"/>
      <c r="K32" s="22" t="s">
        <v>10</v>
      </c>
      <c r="L32" s="113"/>
      <c r="M32" s="113"/>
      <c r="N32" s="14" t="s">
        <v>0</v>
      </c>
      <c r="O32" s="13" t="s">
        <v>10</v>
      </c>
      <c r="P32" s="114">
        <f>ROUNDDOWN($O$22*P31,0)</f>
        <v>0</v>
      </c>
      <c r="Q32" s="114"/>
      <c r="R32" s="15" t="s">
        <v>0</v>
      </c>
      <c r="S32" s="13" t="s">
        <v>10</v>
      </c>
      <c r="T32" s="114">
        <f>ROUNDDOWN($S$22*T31,0)</f>
        <v>0</v>
      </c>
      <c r="U32" s="114"/>
      <c r="V32" s="12" t="s">
        <v>0</v>
      </c>
      <c r="X32" s="111"/>
      <c r="Y32" s="112"/>
      <c r="Z32" s="111"/>
    </row>
    <row r="33" spans="2:27" ht="20.100000000000001" customHeight="1">
      <c r="F33" s="5"/>
      <c r="G33" s="5"/>
      <c r="H33" s="5"/>
      <c r="I33" s="5"/>
      <c r="J33" s="5"/>
      <c r="K33" s="9"/>
      <c r="L33" s="9"/>
      <c r="M33" s="9"/>
      <c r="N33" s="10"/>
      <c r="O33" s="9"/>
      <c r="P33" s="9"/>
      <c r="Q33" s="9"/>
      <c r="R33" s="10"/>
      <c r="S33" s="9"/>
      <c r="T33" s="9"/>
      <c r="U33" s="9"/>
      <c r="V33" s="10"/>
      <c r="Y33" s="47"/>
      <c r="Z33" s="47"/>
    </row>
    <row r="34" spans="2:27" ht="20.100000000000001" customHeight="1">
      <c r="B34" s="92"/>
      <c r="C34" s="94" t="s">
        <v>1</v>
      </c>
      <c r="D34" s="95"/>
      <c r="E34" s="96"/>
      <c r="F34" s="92" t="s">
        <v>2</v>
      </c>
      <c r="G34" s="27" t="s">
        <v>29</v>
      </c>
      <c r="H34" s="35" t="s">
        <v>25</v>
      </c>
      <c r="I34" s="35" t="s">
        <v>28</v>
      </c>
      <c r="J34" s="36" t="s">
        <v>39</v>
      </c>
      <c r="K34" s="101"/>
      <c r="L34" s="101"/>
      <c r="M34" s="102" t="s">
        <v>6</v>
      </c>
      <c r="N34" s="103"/>
      <c r="O34" s="91"/>
      <c r="P34" s="28" t="s">
        <v>11</v>
      </c>
      <c r="Q34" s="91"/>
      <c r="R34" s="29" t="s">
        <v>7</v>
      </c>
      <c r="S34" s="104"/>
      <c r="T34" s="101"/>
      <c r="U34" s="105" t="s">
        <v>8</v>
      </c>
      <c r="V34" s="106"/>
      <c r="X34" s="142" t="s">
        <v>23</v>
      </c>
      <c r="Y34" s="19"/>
      <c r="Z34" s="26" t="s">
        <v>3</v>
      </c>
    </row>
    <row r="35" spans="2:27" ht="20.100000000000001" customHeight="1">
      <c r="B35" s="93"/>
      <c r="C35" s="97"/>
      <c r="D35" s="98"/>
      <c r="E35" s="99"/>
      <c r="F35" s="93"/>
      <c r="G35" s="31" t="s">
        <v>14</v>
      </c>
      <c r="H35" s="37" t="s">
        <v>26</v>
      </c>
      <c r="I35" s="37" t="s">
        <v>37</v>
      </c>
      <c r="J35" s="38" t="s">
        <v>38</v>
      </c>
      <c r="K35" s="108"/>
      <c r="L35" s="108"/>
      <c r="M35" s="108"/>
      <c r="N35" s="32"/>
      <c r="O35" s="109"/>
      <c r="P35" s="108"/>
      <c r="Q35" s="108"/>
      <c r="R35" s="33" t="s">
        <v>0</v>
      </c>
      <c r="S35" s="109"/>
      <c r="T35" s="108"/>
      <c r="U35" s="108"/>
      <c r="V35" s="34" t="s">
        <v>0</v>
      </c>
      <c r="X35" s="143"/>
      <c r="Y35" s="19"/>
      <c r="Z35" s="30" t="s">
        <v>22</v>
      </c>
    </row>
    <row r="36" spans="2:27" ht="20.100000000000001" customHeight="1">
      <c r="B36" s="124">
        <v>7</v>
      </c>
      <c r="C36" s="118" t="s">
        <v>12</v>
      </c>
      <c r="D36" s="120" t="s">
        <v>13</v>
      </c>
      <c r="E36" s="140" t="s">
        <v>43</v>
      </c>
      <c r="F36" s="124" t="s">
        <v>16</v>
      </c>
      <c r="G36" s="23" t="s">
        <v>30</v>
      </c>
      <c r="H36" s="90"/>
      <c r="I36" s="126">
        <f>ROUNDUP(G37*H36%,0)</f>
        <v>0</v>
      </c>
      <c r="J36" s="128">
        <f>G37-I36</f>
        <v>9600</v>
      </c>
      <c r="K36" s="21" t="s">
        <v>9</v>
      </c>
      <c r="L36" s="130"/>
      <c r="M36" s="130"/>
      <c r="N36" s="7" t="s">
        <v>7</v>
      </c>
      <c r="O36" s="6" t="s">
        <v>9</v>
      </c>
      <c r="P36" s="115">
        <f>IF(J36&gt;=$Q$34,$Q$34-$K$34,IF(J36&gt;=$K$34,J36-$K$34,0))</f>
        <v>0</v>
      </c>
      <c r="Q36" s="115"/>
      <c r="R36" s="11" t="s">
        <v>7</v>
      </c>
      <c r="S36" s="6" t="s">
        <v>9</v>
      </c>
      <c r="T36" s="115">
        <f>IF(J36&gt;=$S$34,J36-$S$34+1,0)</f>
        <v>9601</v>
      </c>
      <c r="U36" s="115"/>
      <c r="V36" s="8" t="s">
        <v>7</v>
      </c>
      <c r="X36" s="110">
        <f>SUM(K37:V37)</f>
        <v>0</v>
      </c>
      <c r="Y36" s="112" t="s">
        <v>15</v>
      </c>
      <c r="Z36" s="116">
        <f>X36*12</f>
        <v>0</v>
      </c>
    </row>
    <row r="37" spans="2:27" ht="20.100000000000001" customHeight="1">
      <c r="B37" s="125"/>
      <c r="C37" s="119"/>
      <c r="D37" s="121"/>
      <c r="E37" s="141"/>
      <c r="F37" s="125"/>
      <c r="G37" s="24">
        <v>9600</v>
      </c>
      <c r="H37" s="25" t="s">
        <v>27</v>
      </c>
      <c r="I37" s="127"/>
      <c r="J37" s="129"/>
      <c r="K37" s="22" t="s">
        <v>10</v>
      </c>
      <c r="L37" s="113"/>
      <c r="M37" s="113"/>
      <c r="N37" s="14" t="s">
        <v>0</v>
      </c>
      <c r="O37" s="13" t="s">
        <v>10</v>
      </c>
      <c r="P37" s="114">
        <f>ROUNDDOWN($O$35*P36,0)</f>
        <v>0</v>
      </c>
      <c r="Q37" s="114"/>
      <c r="R37" s="15" t="s">
        <v>0</v>
      </c>
      <c r="S37" s="13" t="s">
        <v>10</v>
      </c>
      <c r="T37" s="114">
        <f>ROUNDDOWN($S$35*T36,0)</f>
        <v>0</v>
      </c>
      <c r="U37" s="114"/>
      <c r="V37" s="12" t="s">
        <v>0</v>
      </c>
      <c r="X37" s="111"/>
      <c r="Y37" s="112"/>
      <c r="Z37" s="111"/>
    </row>
    <row r="38" spans="2:27" ht="20.100000000000001" customHeight="1">
      <c r="F38" s="57"/>
      <c r="G38" s="57"/>
      <c r="H38" s="62"/>
      <c r="I38" s="62"/>
      <c r="J38" s="62"/>
      <c r="K38" s="58"/>
      <c r="L38" s="58"/>
      <c r="M38" s="58"/>
      <c r="N38" s="11"/>
      <c r="O38" s="58"/>
      <c r="P38" s="58"/>
      <c r="Q38" s="58"/>
      <c r="R38" s="11"/>
      <c r="S38" s="58"/>
      <c r="T38" s="58"/>
      <c r="U38" s="58"/>
      <c r="V38" s="11"/>
      <c r="Y38" s="47"/>
      <c r="Z38" s="47"/>
    </row>
    <row r="39" spans="2:27" ht="20.100000000000001" customHeight="1">
      <c r="B39" s="92"/>
      <c r="C39" s="94" t="s">
        <v>1</v>
      </c>
      <c r="D39" s="95"/>
      <c r="E39" s="96"/>
      <c r="F39" s="92" t="s">
        <v>2</v>
      </c>
      <c r="G39" s="27" t="s">
        <v>29</v>
      </c>
      <c r="H39" s="35" t="s">
        <v>25</v>
      </c>
      <c r="I39" s="35" t="s">
        <v>28</v>
      </c>
      <c r="J39" s="36" t="s">
        <v>39</v>
      </c>
      <c r="K39" s="101"/>
      <c r="L39" s="101"/>
      <c r="M39" s="102" t="s">
        <v>6</v>
      </c>
      <c r="N39" s="103"/>
      <c r="O39" s="91"/>
      <c r="P39" s="28" t="s">
        <v>11</v>
      </c>
      <c r="Q39" s="91"/>
      <c r="R39" s="29" t="s">
        <v>7</v>
      </c>
      <c r="S39" s="104"/>
      <c r="T39" s="101"/>
      <c r="U39" s="105" t="s">
        <v>8</v>
      </c>
      <c r="V39" s="106"/>
      <c r="X39" s="142" t="s">
        <v>23</v>
      </c>
      <c r="Y39" s="19"/>
      <c r="Z39" s="26" t="s">
        <v>3</v>
      </c>
    </row>
    <row r="40" spans="2:27" ht="20.100000000000001" customHeight="1">
      <c r="B40" s="93"/>
      <c r="C40" s="97"/>
      <c r="D40" s="98"/>
      <c r="E40" s="99"/>
      <c r="F40" s="93"/>
      <c r="G40" s="31" t="s">
        <v>14</v>
      </c>
      <c r="H40" s="37" t="s">
        <v>26</v>
      </c>
      <c r="I40" s="37" t="s">
        <v>37</v>
      </c>
      <c r="J40" s="38" t="s">
        <v>38</v>
      </c>
      <c r="K40" s="108"/>
      <c r="L40" s="108"/>
      <c r="M40" s="108"/>
      <c r="N40" s="32"/>
      <c r="O40" s="109"/>
      <c r="P40" s="108"/>
      <c r="Q40" s="108"/>
      <c r="R40" s="33" t="s">
        <v>0</v>
      </c>
      <c r="S40" s="109"/>
      <c r="T40" s="108"/>
      <c r="U40" s="108"/>
      <c r="V40" s="34" t="s">
        <v>0</v>
      </c>
      <c r="X40" s="143"/>
      <c r="Y40" s="19"/>
      <c r="Z40" s="30" t="s">
        <v>22</v>
      </c>
    </row>
    <row r="41" spans="2:27" ht="20.100000000000001" customHeight="1">
      <c r="B41" s="124">
        <v>8</v>
      </c>
      <c r="C41" s="118" t="s">
        <v>45</v>
      </c>
      <c r="D41" s="120" t="s">
        <v>46</v>
      </c>
      <c r="E41" s="122" t="s">
        <v>55</v>
      </c>
      <c r="F41" s="124" t="s">
        <v>17</v>
      </c>
      <c r="G41" s="23" t="s">
        <v>30</v>
      </c>
      <c r="H41" s="90"/>
      <c r="I41" s="126">
        <f>ROUNDUP(G42*H41%,0)</f>
        <v>0</v>
      </c>
      <c r="J41" s="128">
        <f>G42-I41</f>
        <v>7100</v>
      </c>
      <c r="K41" s="21" t="s">
        <v>9</v>
      </c>
      <c r="L41" s="130"/>
      <c r="M41" s="130"/>
      <c r="N41" s="7" t="s">
        <v>7</v>
      </c>
      <c r="O41" s="6" t="s">
        <v>9</v>
      </c>
      <c r="P41" s="115">
        <f>IF(J41&gt;=$Q$39,$Q$39-$K$39,IF(J41&gt;=$K$39,J41-$K$39,0))</f>
        <v>0</v>
      </c>
      <c r="Q41" s="115"/>
      <c r="R41" s="11" t="s">
        <v>7</v>
      </c>
      <c r="S41" s="6" t="s">
        <v>9</v>
      </c>
      <c r="T41" s="115">
        <f>IF(J41&gt;=$S$39,J41-$S$39+1,0)</f>
        <v>7101</v>
      </c>
      <c r="U41" s="115"/>
      <c r="V41" s="8" t="s">
        <v>7</v>
      </c>
      <c r="X41" s="110">
        <f>SUM(K42:V42)</f>
        <v>0</v>
      </c>
      <c r="Y41" s="112" t="s">
        <v>15</v>
      </c>
      <c r="Z41" s="116">
        <f>X41*12</f>
        <v>0</v>
      </c>
    </row>
    <row r="42" spans="2:27" ht="20.100000000000001" customHeight="1">
      <c r="B42" s="125"/>
      <c r="C42" s="119"/>
      <c r="D42" s="121"/>
      <c r="E42" s="123"/>
      <c r="F42" s="125"/>
      <c r="G42" s="24">
        <v>7100</v>
      </c>
      <c r="H42" s="25" t="s">
        <v>27</v>
      </c>
      <c r="I42" s="127"/>
      <c r="J42" s="129"/>
      <c r="K42" s="22" t="s">
        <v>10</v>
      </c>
      <c r="L42" s="113"/>
      <c r="M42" s="113"/>
      <c r="N42" s="14" t="s">
        <v>0</v>
      </c>
      <c r="O42" s="13" t="s">
        <v>10</v>
      </c>
      <c r="P42" s="114">
        <f>ROUNDDOWN($O$40*P41,0)</f>
        <v>0</v>
      </c>
      <c r="Q42" s="114"/>
      <c r="R42" s="15" t="s">
        <v>0</v>
      </c>
      <c r="S42" s="13" t="s">
        <v>10</v>
      </c>
      <c r="T42" s="114">
        <f>ROUNDDOWN($S$40*T41,0)</f>
        <v>0</v>
      </c>
      <c r="U42" s="114"/>
      <c r="V42" s="12" t="s">
        <v>0</v>
      </c>
      <c r="X42" s="111"/>
      <c r="Y42" s="112"/>
      <c r="Z42" s="111"/>
    </row>
    <row r="43" spans="2:27" ht="20.100000000000001" customHeight="1">
      <c r="F43" s="72"/>
      <c r="G43" s="72"/>
      <c r="H43" s="72"/>
      <c r="I43" s="72"/>
      <c r="J43" s="72"/>
      <c r="K43" s="58"/>
      <c r="L43" s="58"/>
      <c r="M43" s="58"/>
      <c r="N43" s="11"/>
      <c r="O43" s="58"/>
      <c r="P43" s="58"/>
      <c r="Q43" s="58"/>
      <c r="R43" s="11"/>
      <c r="S43" s="58"/>
      <c r="T43" s="58"/>
      <c r="U43" s="58"/>
      <c r="V43" s="11"/>
      <c r="Y43" s="47"/>
      <c r="Z43" s="47"/>
    </row>
    <row r="44" spans="2:27" ht="20.100000000000001" customHeight="1">
      <c r="B44" s="92"/>
      <c r="C44" s="94" t="s">
        <v>1</v>
      </c>
      <c r="D44" s="95"/>
      <c r="E44" s="96"/>
      <c r="F44" s="92" t="s">
        <v>2</v>
      </c>
      <c r="G44" s="27" t="s">
        <v>29</v>
      </c>
      <c r="H44" s="35" t="s">
        <v>25</v>
      </c>
      <c r="I44" s="35" t="s">
        <v>28</v>
      </c>
      <c r="J44" s="36" t="s">
        <v>39</v>
      </c>
      <c r="K44" s="100"/>
      <c r="L44" s="101"/>
      <c r="M44" s="102" t="s">
        <v>6</v>
      </c>
      <c r="N44" s="103"/>
      <c r="O44" s="91"/>
      <c r="P44" s="71" t="s">
        <v>11</v>
      </c>
      <c r="Q44" s="91"/>
      <c r="R44" s="29" t="s">
        <v>7</v>
      </c>
      <c r="S44" s="104"/>
      <c r="T44" s="101"/>
      <c r="U44" s="105" t="s">
        <v>8</v>
      </c>
      <c r="V44" s="106"/>
      <c r="X44" s="92" t="s">
        <v>23</v>
      </c>
      <c r="Y44" s="19"/>
      <c r="Z44" s="69" t="s">
        <v>3</v>
      </c>
    </row>
    <row r="45" spans="2:27" ht="20.100000000000001" customHeight="1">
      <c r="B45" s="93"/>
      <c r="C45" s="97"/>
      <c r="D45" s="98"/>
      <c r="E45" s="99"/>
      <c r="F45" s="93"/>
      <c r="G45" s="31" t="s">
        <v>14</v>
      </c>
      <c r="H45" s="37" t="s">
        <v>26</v>
      </c>
      <c r="I45" s="37" t="s">
        <v>37</v>
      </c>
      <c r="J45" s="38" t="s">
        <v>38</v>
      </c>
      <c r="K45" s="107"/>
      <c r="L45" s="108"/>
      <c r="M45" s="108"/>
      <c r="N45" s="32"/>
      <c r="O45" s="109"/>
      <c r="P45" s="108"/>
      <c r="Q45" s="108"/>
      <c r="R45" s="33" t="s">
        <v>0</v>
      </c>
      <c r="S45" s="109"/>
      <c r="T45" s="108"/>
      <c r="U45" s="108"/>
      <c r="V45" s="34" t="s">
        <v>0</v>
      </c>
      <c r="X45" s="93"/>
      <c r="Y45" s="19"/>
      <c r="Z45" s="70" t="s">
        <v>22</v>
      </c>
    </row>
    <row r="46" spans="2:27" ht="20.100000000000001" customHeight="1">
      <c r="B46" s="155">
        <v>9</v>
      </c>
      <c r="C46" s="150" t="s">
        <v>45</v>
      </c>
      <c r="D46" s="151" t="s">
        <v>46</v>
      </c>
      <c r="E46" s="152" t="s">
        <v>47</v>
      </c>
      <c r="F46" s="155" t="s">
        <v>20</v>
      </c>
      <c r="G46" s="49" t="s">
        <v>30</v>
      </c>
      <c r="H46" s="90"/>
      <c r="I46" s="126">
        <f t="shared" ref="I46" si="3">ROUNDUP(G47*H46%,0)</f>
        <v>0</v>
      </c>
      <c r="J46" s="128">
        <f t="shared" ref="J46" si="4">G47-I46</f>
        <v>3300</v>
      </c>
      <c r="K46" s="21" t="s">
        <v>9</v>
      </c>
      <c r="L46" s="131"/>
      <c r="M46" s="131"/>
      <c r="N46" s="7" t="s">
        <v>7</v>
      </c>
      <c r="O46" s="6" t="s">
        <v>9</v>
      </c>
      <c r="P46" s="117">
        <f>IF(J46&gt;=$Q$44,$Q$44-$K$44,IF(J46&gt;=$K$44,J46-$K$44,0))</f>
        <v>0</v>
      </c>
      <c r="Q46" s="117"/>
      <c r="R46" s="11" t="s">
        <v>7</v>
      </c>
      <c r="S46" s="6" t="s">
        <v>9</v>
      </c>
      <c r="T46" s="117">
        <f>IF(J46&gt;=$S$44,J46-$S$44+1,0)</f>
        <v>3301</v>
      </c>
      <c r="U46" s="117"/>
      <c r="V46" s="8" t="s">
        <v>7</v>
      </c>
      <c r="X46" s="116">
        <f>SUM(K47:V47)</f>
        <v>0</v>
      </c>
      <c r="Y46" s="112" t="s">
        <v>15</v>
      </c>
      <c r="Z46" s="116">
        <f t="shared" ref="Z46" si="5">X46*12</f>
        <v>0</v>
      </c>
    </row>
    <row r="47" spans="2:27" ht="20.100000000000001" customHeight="1">
      <c r="B47" s="125"/>
      <c r="C47" s="119"/>
      <c r="D47" s="121"/>
      <c r="E47" s="141"/>
      <c r="F47" s="125"/>
      <c r="G47" s="24">
        <v>3300</v>
      </c>
      <c r="H47" s="25" t="s">
        <v>27</v>
      </c>
      <c r="I47" s="127"/>
      <c r="J47" s="129"/>
      <c r="K47" s="22" t="s">
        <v>10</v>
      </c>
      <c r="L47" s="113"/>
      <c r="M47" s="113"/>
      <c r="N47" s="14" t="s">
        <v>0</v>
      </c>
      <c r="O47" s="13" t="s">
        <v>10</v>
      </c>
      <c r="P47" s="114">
        <f>ROUNDDOWN($O$45*P46,0)</f>
        <v>0</v>
      </c>
      <c r="Q47" s="114"/>
      <c r="R47" s="15" t="s">
        <v>0</v>
      </c>
      <c r="S47" s="13" t="s">
        <v>10</v>
      </c>
      <c r="T47" s="114">
        <f>ROUNDDOWN($S$45*T46,0)</f>
        <v>0</v>
      </c>
      <c r="U47" s="114"/>
      <c r="V47" s="12" t="s">
        <v>0</v>
      </c>
      <c r="X47" s="111"/>
      <c r="Y47" s="112"/>
      <c r="Z47" s="111"/>
      <c r="AA47" s="2" t="s">
        <v>35</v>
      </c>
    </row>
    <row r="48" spans="2:27" ht="20.100000000000001" customHeight="1">
      <c r="B48" s="4"/>
      <c r="C48" s="4"/>
      <c r="D48" s="4"/>
      <c r="E48" s="4"/>
      <c r="F48" s="44"/>
      <c r="G48" s="44"/>
      <c r="H48" s="44"/>
      <c r="I48" s="44"/>
      <c r="J48" s="44"/>
      <c r="K48" s="21"/>
      <c r="L48" s="45"/>
      <c r="M48" s="45"/>
      <c r="N48" s="11"/>
      <c r="O48" s="21"/>
      <c r="P48" s="45"/>
      <c r="Q48" s="45"/>
      <c r="R48" s="11"/>
      <c r="S48" s="21"/>
      <c r="T48" s="45"/>
      <c r="U48" s="45"/>
      <c r="V48" s="11"/>
      <c r="X48" s="46"/>
      <c r="Y48" s="47"/>
      <c r="Z48" s="47"/>
    </row>
    <row r="49" spans="2:27" ht="20.100000000000001" customHeight="1">
      <c r="B49" s="92"/>
      <c r="C49" s="94" t="s">
        <v>1</v>
      </c>
      <c r="D49" s="95"/>
      <c r="E49" s="96"/>
      <c r="F49" s="92" t="s">
        <v>2</v>
      </c>
      <c r="G49" s="27" t="s">
        <v>29</v>
      </c>
      <c r="H49" s="35" t="s">
        <v>25</v>
      </c>
      <c r="I49" s="35" t="s">
        <v>28</v>
      </c>
      <c r="J49" s="36" t="s">
        <v>39</v>
      </c>
      <c r="K49" s="101"/>
      <c r="L49" s="101"/>
      <c r="M49" s="102" t="s">
        <v>44</v>
      </c>
      <c r="N49" s="103"/>
      <c r="O49" s="43"/>
      <c r="P49" s="42"/>
      <c r="Q49" s="43"/>
      <c r="R49" s="29"/>
      <c r="S49" s="156"/>
      <c r="T49" s="157"/>
      <c r="U49" s="105"/>
      <c r="V49" s="106"/>
      <c r="X49" s="92" t="s">
        <v>23</v>
      </c>
      <c r="Y49" s="63"/>
      <c r="Z49" s="39" t="s">
        <v>3</v>
      </c>
    </row>
    <row r="50" spans="2:27" ht="20.100000000000001" customHeight="1">
      <c r="B50" s="93"/>
      <c r="C50" s="97"/>
      <c r="D50" s="98"/>
      <c r="E50" s="99"/>
      <c r="F50" s="93"/>
      <c r="G50" s="31" t="s">
        <v>14</v>
      </c>
      <c r="H50" s="37" t="s">
        <v>26</v>
      </c>
      <c r="I50" s="37" t="s">
        <v>37</v>
      </c>
      <c r="J50" s="38" t="s">
        <v>38</v>
      </c>
      <c r="K50" s="108"/>
      <c r="L50" s="108"/>
      <c r="M50" s="108"/>
      <c r="N50" s="32"/>
      <c r="O50" s="153"/>
      <c r="P50" s="154"/>
      <c r="Q50" s="154"/>
      <c r="R50" s="33"/>
      <c r="S50" s="153"/>
      <c r="T50" s="154"/>
      <c r="U50" s="154"/>
      <c r="V50" s="34"/>
      <c r="X50" s="93"/>
      <c r="Y50" s="63"/>
      <c r="Z50" s="40" t="s">
        <v>22</v>
      </c>
    </row>
    <row r="51" spans="2:27" ht="20.100000000000001" customHeight="1">
      <c r="B51" s="124">
        <v>2</v>
      </c>
      <c r="C51" s="118" t="s">
        <v>4</v>
      </c>
      <c r="D51" s="120" t="s">
        <v>48</v>
      </c>
      <c r="E51" s="122" t="s">
        <v>49</v>
      </c>
      <c r="F51" s="124" t="s">
        <v>41</v>
      </c>
      <c r="G51" s="23" t="s">
        <v>33</v>
      </c>
      <c r="H51" s="90"/>
      <c r="I51" s="126">
        <f>ROUNDUP(G52*H51%,0)</f>
        <v>0</v>
      </c>
      <c r="J51" s="128">
        <f>G52-I51</f>
        <v>1200</v>
      </c>
      <c r="K51" s="21" t="s">
        <v>9</v>
      </c>
      <c r="L51" s="130"/>
      <c r="M51" s="130"/>
      <c r="N51" s="7" t="s">
        <v>7</v>
      </c>
      <c r="O51" s="6"/>
      <c r="P51" s="115"/>
      <c r="Q51" s="115"/>
      <c r="R51" s="11"/>
      <c r="S51" s="6"/>
      <c r="T51" s="115"/>
      <c r="U51" s="115"/>
      <c r="V51" s="8"/>
      <c r="X51" s="110">
        <f>SUM(K52:V52)</f>
        <v>0</v>
      </c>
      <c r="Y51" s="112" t="s">
        <v>15</v>
      </c>
      <c r="Z51" s="110">
        <f>X51*12</f>
        <v>0</v>
      </c>
    </row>
    <row r="52" spans="2:27" ht="20.100000000000001" customHeight="1">
      <c r="B52" s="155"/>
      <c r="C52" s="119"/>
      <c r="D52" s="121"/>
      <c r="E52" s="123"/>
      <c r="F52" s="125"/>
      <c r="G52" s="48">
        <v>1200</v>
      </c>
      <c r="H52" s="25" t="s">
        <v>27</v>
      </c>
      <c r="I52" s="127"/>
      <c r="J52" s="129"/>
      <c r="K52" s="65" t="s">
        <v>10</v>
      </c>
      <c r="L52" s="113"/>
      <c r="M52" s="113"/>
      <c r="N52" s="14" t="s">
        <v>0</v>
      </c>
      <c r="O52" s="13"/>
      <c r="P52" s="114"/>
      <c r="Q52" s="114"/>
      <c r="R52" s="15"/>
      <c r="S52" s="13"/>
      <c r="T52" s="114"/>
      <c r="U52" s="114"/>
      <c r="V52" s="12"/>
      <c r="X52" s="111"/>
      <c r="Y52" s="112"/>
      <c r="Z52" s="111"/>
    </row>
    <row r="53" spans="2:27" ht="20.100000000000001" customHeight="1">
      <c r="B53" s="124">
        <v>3</v>
      </c>
      <c r="C53" s="118" t="s">
        <v>4</v>
      </c>
      <c r="D53" s="120" t="s">
        <v>48</v>
      </c>
      <c r="E53" s="122" t="s">
        <v>49</v>
      </c>
      <c r="F53" s="124" t="s">
        <v>18</v>
      </c>
      <c r="G53" s="23" t="s">
        <v>33</v>
      </c>
      <c r="H53" s="90"/>
      <c r="I53" s="126">
        <f>ROUNDUP(G54*H53%,0)</f>
        <v>0</v>
      </c>
      <c r="J53" s="128">
        <f>G54-I53</f>
        <v>200</v>
      </c>
      <c r="K53" s="21" t="s">
        <v>9</v>
      </c>
      <c r="L53" s="130"/>
      <c r="M53" s="130"/>
      <c r="N53" s="7" t="s">
        <v>7</v>
      </c>
      <c r="O53" s="6"/>
      <c r="P53" s="117"/>
      <c r="Q53" s="117"/>
      <c r="R53" s="11"/>
      <c r="S53" s="6"/>
      <c r="T53" s="117"/>
      <c r="U53" s="117"/>
      <c r="V53" s="8"/>
      <c r="X53" s="116">
        <f>SUM(K54:V54)</f>
        <v>0</v>
      </c>
      <c r="Y53" s="112" t="s">
        <v>15</v>
      </c>
      <c r="Z53" s="110">
        <f>X53*12</f>
        <v>0</v>
      </c>
    </row>
    <row r="54" spans="2:27" ht="20.100000000000001" customHeight="1">
      <c r="B54" s="155"/>
      <c r="C54" s="119"/>
      <c r="D54" s="121"/>
      <c r="E54" s="123"/>
      <c r="F54" s="125"/>
      <c r="G54" s="48">
        <v>200</v>
      </c>
      <c r="H54" s="25" t="s">
        <v>27</v>
      </c>
      <c r="I54" s="127"/>
      <c r="J54" s="129"/>
      <c r="K54" s="21" t="s">
        <v>10</v>
      </c>
      <c r="L54" s="131"/>
      <c r="M54" s="131"/>
      <c r="N54" s="7" t="s">
        <v>0</v>
      </c>
      <c r="O54" s="6"/>
      <c r="P54" s="117"/>
      <c r="Q54" s="117"/>
      <c r="R54" s="11"/>
      <c r="S54" s="6"/>
      <c r="T54" s="117"/>
      <c r="U54" s="117"/>
      <c r="V54" s="8"/>
      <c r="X54" s="116"/>
      <c r="Y54" s="112"/>
      <c r="Z54" s="111"/>
      <c r="AA54" s="2" t="s">
        <v>42</v>
      </c>
    </row>
    <row r="55" spans="2:27" ht="20.100000000000001" customHeight="1">
      <c r="B55" s="124">
        <v>4</v>
      </c>
      <c r="C55" s="118" t="s">
        <v>4</v>
      </c>
      <c r="D55" s="120" t="s">
        <v>48</v>
      </c>
      <c r="E55" s="122" t="s">
        <v>49</v>
      </c>
      <c r="F55" s="145" t="s">
        <v>32</v>
      </c>
      <c r="G55" s="23" t="s">
        <v>33</v>
      </c>
      <c r="H55" s="90"/>
      <c r="I55" s="126">
        <f>ROUNDUP(G56*H55%,0)</f>
        <v>0</v>
      </c>
      <c r="J55" s="128">
        <f>G56-I55</f>
        <v>600</v>
      </c>
      <c r="K55" s="50" t="s">
        <v>9</v>
      </c>
      <c r="L55" s="130"/>
      <c r="M55" s="130"/>
      <c r="N55" s="51" t="s">
        <v>7</v>
      </c>
      <c r="O55" s="52"/>
      <c r="P55" s="115"/>
      <c r="Q55" s="115"/>
      <c r="R55" s="17"/>
      <c r="S55" s="52"/>
      <c r="T55" s="115"/>
      <c r="U55" s="115"/>
      <c r="V55" s="53"/>
      <c r="X55" s="110">
        <f>SUM(K56:V56)</f>
        <v>0</v>
      </c>
      <c r="Y55" s="112" t="s">
        <v>15</v>
      </c>
      <c r="Z55" s="110">
        <f t="shared" ref="Z55" si="6">X55*12</f>
        <v>0</v>
      </c>
    </row>
    <row r="56" spans="2:27" ht="20.100000000000001" customHeight="1">
      <c r="B56" s="125"/>
      <c r="C56" s="119"/>
      <c r="D56" s="121"/>
      <c r="E56" s="123"/>
      <c r="F56" s="125"/>
      <c r="G56" s="59">
        <v>600</v>
      </c>
      <c r="H56" s="25" t="s">
        <v>27</v>
      </c>
      <c r="I56" s="127"/>
      <c r="J56" s="129"/>
      <c r="K56" s="22" t="s">
        <v>10</v>
      </c>
      <c r="L56" s="113"/>
      <c r="M56" s="113"/>
      <c r="N56" s="14" t="s">
        <v>0</v>
      </c>
      <c r="O56" s="13"/>
      <c r="P56" s="114"/>
      <c r="Q56" s="114"/>
      <c r="R56" s="15"/>
      <c r="S56" s="13"/>
      <c r="T56" s="114"/>
      <c r="U56" s="114"/>
      <c r="V56" s="12"/>
      <c r="X56" s="111"/>
      <c r="Y56" s="112"/>
      <c r="Z56" s="111"/>
    </row>
    <row r="57" spans="2:27" ht="20.100000000000001" customHeight="1">
      <c r="B57" s="124">
        <v>5</v>
      </c>
      <c r="C57" s="118" t="s">
        <v>4</v>
      </c>
      <c r="D57" s="120" t="s">
        <v>48</v>
      </c>
      <c r="E57" s="122" t="s">
        <v>49</v>
      </c>
      <c r="F57" s="124" t="s">
        <v>31</v>
      </c>
      <c r="G57" s="23" t="s">
        <v>33</v>
      </c>
      <c r="H57" s="90"/>
      <c r="I57" s="126">
        <f>ROUNDUP(G58*H57%,0)</f>
        <v>0</v>
      </c>
      <c r="J57" s="128">
        <f>G58-I57</f>
        <v>900</v>
      </c>
      <c r="K57" s="50" t="s">
        <v>9</v>
      </c>
      <c r="L57" s="130"/>
      <c r="M57" s="130"/>
      <c r="N57" s="51" t="s">
        <v>7</v>
      </c>
      <c r="O57" s="52"/>
      <c r="P57" s="115"/>
      <c r="Q57" s="115"/>
      <c r="R57" s="17"/>
      <c r="S57" s="52"/>
      <c r="T57" s="115"/>
      <c r="U57" s="115"/>
      <c r="V57" s="53"/>
      <c r="X57" s="110">
        <f>SUM(K58:V58)</f>
        <v>0</v>
      </c>
      <c r="Y57" s="112" t="s">
        <v>15</v>
      </c>
      <c r="Z57" s="110">
        <f t="shared" ref="Z57" si="7">X57*12</f>
        <v>0</v>
      </c>
    </row>
    <row r="58" spans="2:27" ht="20.100000000000001" customHeight="1">
      <c r="B58" s="125"/>
      <c r="C58" s="119"/>
      <c r="D58" s="121"/>
      <c r="E58" s="123"/>
      <c r="F58" s="125"/>
      <c r="G58" s="24">
        <v>900</v>
      </c>
      <c r="H58" s="25" t="s">
        <v>27</v>
      </c>
      <c r="I58" s="127"/>
      <c r="J58" s="129"/>
      <c r="K58" s="22" t="s">
        <v>10</v>
      </c>
      <c r="L58" s="113"/>
      <c r="M58" s="113"/>
      <c r="N58" s="14" t="s">
        <v>0</v>
      </c>
      <c r="O58" s="13"/>
      <c r="P58" s="114"/>
      <c r="Q58" s="114"/>
      <c r="R58" s="15"/>
      <c r="S58" s="13"/>
      <c r="T58" s="114"/>
      <c r="U58" s="114"/>
      <c r="V58" s="12"/>
      <c r="X58" s="111"/>
      <c r="Y58" s="112"/>
      <c r="Z58" s="111"/>
    </row>
    <row r="59" spans="2:27" ht="20.100000000000001" customHeight="1">
      <c r="B59" s="124">
        <v>6</v>
      </c>
      <c r="C59" s="150" t="s">
        <v>4</v>
      </c>
      <c r="D59" s="120" t="s">
        <v>48</v>
      </c>
      <c r="E59" s="122" t="s">
        <v>49</v>
      </c>
      <c r="F59" s="155" t="s">
        <v>19</v>
      </c>
      <c r="G59" s="23" t="s">
        <v>33</v>
      </c>
      <c r="H59" s="90"/>
      <c r="I59" s="126">
        <f>ROUNDUP(G60*H59%,0)</f>
        <v>0</v>
      </c>
      <c r="J59" s="128">
        <f>G60-I59</f>
        <v>200</v>
      </c>
      <c r="K59" s="50" t="s">
        <v>9</v>
      </c>
      <c r="L59" s="130"/>
      <c r="M59" s="130"/>
      <c r="N59" s="51" t="s">
        <v>7</v>
      </c>
      <c r="O59" s="52"/>
      <c r="P59" s="115"/>
      <c r="Q59" s="115"/>
      <c r="R59" s="17"/>
      <c r="S59" s="52"/>
      <c r="T59" s="115"/>
      <c r="U59" s="115"/>
      <c r="V59" s="53"/>
      <c r="X59" s="110">
        <f>SUM(K60:V60)</f>
        <v>0</v>
      </c>
      <c r="Y59" s="112" t="s">
        <v>15</v>
      </c>
      <c r="Z59" s="110">
        <f t="shared" ref="Z59" si="8">X59*12</f>
        <v>0</v>
      </c>
    </row>
    <row r="60" spans="2:27" ht="20.100000000000001" customHeight="1">
      <c r="B60" s="125"/>
      <c r="C60" s="119"/>
      <c r="D60" s="121"/>
      <c r="E60" s="123"/>
      <c r="F60" s="125"/>
      <c r="G60" s="24">
        <v>200</v>
      </c>
      <c r="H60" s="25" t="s">
        <v>27</v>
      </c>
      <c r="I60" s="127"/>
      <c r="J60" s="129"/>
      <c r="K60" s="22" t="s">
        <v>10</v>
      </c>
      <c r="L60" s="113"/>
      <c r="M60" s="113"/>
      <c r="N60" s="14" t="s">
        <v>0</v>
      </c>
      <c r="O60" s="13"/>
      <c r="P60" s="114"/>
      <c r="Q60" s="114"/>
      <c r="R60" s="15"/>
      <c r="S60" s="13"/>
      <c r="T60" s="114"/>
      <c r="U60" s="114"/>
      <c r="V60" s="12"/>
      <c r="X60" s="111"/>
      <c r="Y60" s="112"/>
      <c r="Z60" s="111"/>
    </row>
    <row r="61" spans="2:27" ht="20.100000000000001" customHeight="1">
      <c r="C61" s="2" t="s">
        <v>36</v>
      </c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</row>
    <row r="62" spans="2:27" ht="20.100000000000001" customHeight="1"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46"/>
      <c r="S62" s="60"/>
      <c r="T62" s="135" t="s">
        <v>24</v>
      </c>
      <c r="U62" s="135"/>
      <c r="V62" s="135"/>
      <c r="W62" s="135"/>
      <c r="X62" s="134">
        <f>X18+X36+X23+X25+X27+X29+X31+X41+X46+X51+X53+X55+X57+X59</f>
        <v>0</v>
      </c>
      <c r="Y62" s="112" t="s">
        <v>15</v>
      </c>
      <c r="Z62" s="110">
        <f>X62*12</f>
        <v>0</v>
      </c>
    </row>
    <row r="63" spans="2:27" ht="20.100000000000001" customHeight="1">
      <c r="C63" s="2" t="s">
        <v>70</v>
      </c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46"/>
      <c r="S63" s="60"/>
      <c r="T63" s="135"/>
      <c r="U63" s="135"/>
      <c r="V63" s="135"/>
      <c r="W63" s="135"/>
      <c r="X63" s="134"/>
      <c r="Y63" s="112"/>
      <c r="Z63" s="111"/>
    </row>
    <row r="64" spans="2:27" ht="20.100000000000001" customHeight="1">
      <c r="C64" s="2" t="s">
        <v>71</v>
      </c>
      <c r="Q64" s="64"/>
      <c r="R64" s="64"/>
      <c r="S64" s="60"/>
      <c r="T64" s="136" t="s">
        <v>40</v>
      </c>
      <c r="U64" s="136"/>
      <c r="V64" s="136"/>
      <c r="W64" s="136"/>
      <c r="X64" s="134">
        <f>ROUNDDOWN(X62*0.08,0)</f>
        <v>0</v>
      </c>
      <c r="Y64" s="112" t="s">
        <v>15</v>
      </c>
      <c r="Z64" s="110">
        <f>X64*12</f>
        <v>0</v>
      </c>
    </row>
    <row r="65" spans="3:26" ht="20.100000000000001" customHeight="1" thickBot="1">
      <c r="C65" s="2" t="s">
        <v>72</v>
      </c>
      <c r="Q65" s="46"/>
      <c r="R65" s="46"/>
      <c r="S65" s="60"/>
      <c r="T65" s="136"/>
      <c r="U65" s="136"/>
      <c r="V65" s="136"/>
      <c r="W65" s="136"/>
      <c r="X65" s="110"/>
      <c r="Y65" s="112"/>
      <c r="Z65" s="116"/>
    </row>
    <row r="66" spans="3:26" ht="20.100000000000001" customHeight="1" thickTop="1">
      <c r="Q66" s="46"/>
      <c r="R66" s="46"/>
      <c r="S66" s="60"/>
      <c r="T66" s="135" t="s">
        <v>21</v>
      </c>
      <c r="U66" s="135"/>
      <c r="V66" s="135"/>
      <c r="W66" s="137"/>
      <c r="X66" s="134">
        <f>SUM(X62:X65)</f>
        <v>0</v>
      </c>
      <c r="Y66" s="112" t="s">
        <v>15</v>
      </c>
      <c r="Z66" s="132">
        <f t="shared" ref="Z66" si="9">X66*12</f>
        <v>0</v>
      </c>
    </row>
    <row r="67" spans="3:26" ht="20.100000000000001" customHeight="1" thickBot="1">
      <c r="Q67" s="46"/>
      <c r="R67" s="46"/>
      <c r="S67" s="60"/>
      <c r="T67" s="135"/>
      <c r="U67" s="135"/>
      <c r="V67" s="135"/>
      <c r="W67" s="137"/>
      <c r="X67" s="134"/>
      <c r="Y67" s="112"/>
      <c r="Z67" s="133"/>
    </row>
    <row r="68" spans="3:26" ht="20.100000000000001" customHeight="1" thickTop="1"/>
  </sheetData>
  <mergeCells count="317">
    <mergeCell ref="G11:H12"/>
    <mergeCell ref="I11:R12"/>
    <mergeCell ref="S11:T12"/>
    <mergeCell ref="W12:X12"/>
    <mergeCell ref="B3:Z3"/>
    <mergeCell ref="Q5:S5"/>
    <mergeCell ref="U5:Y5"/>
    <mergeCell ref="Q6:S6"/>
    <mergeCell ref="U6:Y6"/>
    <mergeCell ref="Q7:S7"/>
    <mergeCell ref="U7:Y7"/>
    <mergeCell ref="G9:H9"/>
    <mergeCell ref="I9:Y9"/>
    <mergeCell ref="I55:I56"/>
    <mergeCell ref="J55:J56"/>
    <mergeCell ref="F46:F47"/>
    <mergeCell ref="S50:U50"/>
    <mergeCell ref="T53:U53"/>
    <mergeCell ref="X53:X54"/>
    <mergeCell ref="Y53:Y54"/>
    <mergeCell ref="B55:B56"/>
    <mergeCell ref="F55:F56"/>
    <mergeCell ref="C55:C56"/>
    <mergeCell ref="D55:D56"/>
    <mergeCell ref="E55:E56"/>
    <mergeCell ref="B31:B32"/>
    <mergeCell ref="C31:C32"/>
    <mergeCell ref="D31:D32"/>
    <mergeCell ref="E31:E32"/>
    <mergeCell ref="F31:F32"/>
    <mergeCell ref="F39:F40"/>
    <mergeCell ref="B53:B54"/>
    <mergeCell ref="F41:F42"/>
    <mergeCell ref="B59:B60"/>
    <mergeCell ref="C59:C60"/>
    <mergeCell ref="D59:D60"/>
    <mergeCell ref="E59:E60"/>
    <mergeCell ref="B57:B58"/>
    <mergeCell ref="C57:C58"/>
    <mergeCell ref="D57:D58"/>
    <mergeCell ref="E57:E58"/>
    <mergeCell ref="F57:F58"/>
    <mergeCell ref="F59:F60"/>
    <mergeCell ref="B34:B35"/>
    <mergeCell ref="B46:B47"/>
    <mergeCell ref="B36:B37"/>
    <mergeCell ref="B39:B40"/>
    <mergeCell ref="B41:B42"/>
    <mergeCell ref="C39:E40"/>
    <mergeCell ref="B29:B30"/>
    <mergeCell ref="C29:C30"/>
    <mergeCell ref="D29:D30"/>
    <mergeCell ref="E29:E30"/>
    <mergeCell ref="F29:F30"/>
    <mergeCell ref="L29:M29"/>
    <mergeCell ref="L30:M30"/>
    <mergeCell ref="I29:I30"/>
    <mergeCell ref="J29:J30"/>
    <mergeCell ref="B18:B19"/>
    <mergeCell ref="S34:T34"/>
    <mergeCell ref="S35:U35"/>
    <mergeCell ref="U34:V34"/>
    <mergeCell ref="K40:M40"/>
    <mergeCell ref="O40:Q40"/>
    <mergeCell ref="L52:M52"/>
    <mergeCell ref="B51:B52"/>
    <mergeCell ref="C51:C52"/>
    <mergeCell ref="D51:D52"/>
    <mergeCell ref="E51:E52"/>
    <mergeCell ref="F51:F52"/>
    <mergeCell ref="L51:M51"/>
    <mergeCell ref="P51:Q51"/>
    <mergeCell ref="T51:U51"/>
    <mergeCell ref="B49:B50"/>
    <mergeCell ref="C49:E50"/>
    <mergeCell ref="F49:F50"/>
    <mergeCell ref="K49:L49"/>
    <mergeCell ref="M49:N49"/>
    <mergeCell ref="S49:T49"/>
    <mergeCell ref="U49:V49"/>
    <mergeCell ref="B21:B22"/>
    <mergeCell ref="C21:E22"/>
    <mergeCell ref="S21:T21"/>
    <mergeCell ref="F23:F24"/>
    <mergeCell ref="P27:Q27"/>
    <mergeCell ref="T27:U27"/>
    <mergeCell ref="B23:B24"/>
    <mergeCell ref="C23:C24"/>
    <mergeCell ref="D23:D24"/>
    <mergeCell ref="B27:B28"/>
    <mergeCell ref="C27:C28"/>
    <mergeCell ref="D27:D28"/>
    <mergeCell ref="E27:E28"/>
    <mergeCell ref="F27:F28"/>
    <mergeCell ref="L27:M27"/>
    <mergeCell ref="E23:E24"/>
    <mergeCell ref="I23:I24"/>
    <mergeCell ref="J23:J24"/>
    <mergeCell ref="I27:I28"/>
    <mergeCell ref="J27:J28"/>
    <mergeCell ref="B25:B26"/>
    <mergeCell ref="T23:U23"/>
    <mergeCell ref="C25:C26"/>
    <mergeCell ref="D25:D26"/>
    <mergeCell ref="E25:E26"/>
    <mergeCell ref="F25:F26"/>
    <mergeCell ref="C41:C42"/>
    <mergeCell ref="D41:D42"/>
    <mergeCell ref="X51:X52"/>
    <mergeCell ref="X49:X50"/>
    <mergeCell ref="K50:M50"/>
    <mergeCell ref="O50:Q50"/>
    <mergeCell ref="T37:U37"/>
    <mergeCell ref="L41:M41"/>
    <mergeCell ref="P41:Q41"/>
    <mergeCell ref="T41:U41"/>
    <mergeCell ref="X46:X47"/>
    <mergeCell ref="I41:I42"/>
    <mergeCell ref="J41:J42"/>
    <mergeCell ref="I46:I47"/>
    <mergeCell ref="J46:J47"/>
    <mergeCell ref="I51:I52"/>
    <mergeCell ref="J51:J52"/>
    <mergeCell ref="P52:Q52"/>
    <mergeCell ref="T52:U52"/>
    <mergeCell ref="X23:X24"/>
    <mergeCell ref="Y23:Y24"/>
    <mergeCell ref="S40:U40"/>
    <mergeCell ref="K39:L39"/>
    <mergeCell ref="M39:N39"/>
    <mergeCell ref="X27:X28"/>
    <mergeCell ref="L24:M24"/>
    <mergeCell ref="P24:Q24"/>
    <mergeCell ref="T24:U24"/>
    <mergeCell ref="Y27:Y28"/>
    <mergeCell ref="X39:X40"/>
    <mergeCell ref="P29:Q29"/>
    <mergeCell ref="T29:U29"/>
    <mergeCell ref="X29:X30"/>
    <mergeCell ref="P30:Q30"/>
    <mergeCell ref="T30:U30"/>
    <mergeCell ref="P28:Q28"/>
    <mergeCell ref="T28:U28"/>
    <mergeCell ref="Y29:Y30"/>
    <mergeCell ref="Y31:Y32"/>
    <mergeCell ref="L32:M32"/>
    <mergeCell ref="P32:Q32"/>
    <mergeCell ref="T32:U32"/>
    <mergeCell ref="T25:U25"/>
    <mergeCell ref="Y41:Y42"/>
    <mergeCell ref="X62:X63"/>
    <mergeCell ref="L59:M59"/>
    <mergeCell ref="P59:Q59"/>
    <mergeCell ref="T59:U59"/>
    <mergeCell ref="X59:X60"/>
    <mergeCell ref="Y59:Y60"/>
    <mergeCell ref="L60:M60"/>
    <mergeCell ref="X55:X56"/>
    <mergeCell ref="Y46:Y47"/>
    <mergeCell ref="T57:U57"/>
    <mergeCell ref="B16:B17"/>
    <mergeCell ref="L47:M47"/>
    <mergeCell ref="P47:Q47"/>
    <mergeCell ref="T47:U47"/>
    <mergeCell ref="C46:C47"/>
    <mergeCell ref="D46:D47"/>
    <mergeCell ref="E46:E47"/>
    <mergeCell ref="L46:M46"/>
    <mergeCell ref="P46:Q46"/>
    <mergeCell ref="T46:U46"/>
    <mergeCell ref="T36:U36"/>
    <mergeCell ref="E41:E42"/>
    <mergeCell ref="C36:C37"/>
    <mergeCell ref="D36:D37"/>
    <mergeCell ref="E36:E37"/>
    <mergeCell ref="S17:U17"/>
    <mergeCell ref="U39:V39"/>
    <mergeCell ref="S39:T39"/>
    <mergeCell ref="K16:L16"/>
    <mergeCell ref="P18:Q18"/>
    <mergeCell ref="O17:Q17"/>
    <mergeCell ref="M16:N16"/>
    <mergeCell ref="C16:E17"/>
    <mergeCell ref="C34:E35"/>
    <mergeCell ref="F16:F17"/>
    <mergeCell ref="F34:F35"/>
    <mergeCell ref="F36:F37"/>
    <mergeCell ref="L37:M37"/>
    <mergeCell ref="P37:Q37"/>
    <mergeCell ref="F18:F19"/>
    <mergeCell ref="I36:I37"/>
    <mergeCell ref="J36:J37"/>
    <mergeCell ref="I18:I19"/>
    <mergeCell ref="J18:J19"/>
    <mergeCell ref="P23:Q23"/>
    <mergeCell ref="L31:M31"/>
    <mergeCell ref="P31:Q31"/>
    <mergeCell ref="I31:I32"/>
    <mergeCell ref="J31:J32"/>
    <mergeCell ref="P25:Q25"/>
    <mergeCell ref="F21:F22"/>
    <mergeCell ref="K21:L21"/>
    <mergeCell ref="M21:N21"/>
    <mergeCell ref="I25:I26"/>
    <mergeCell ref="J25:J26"/>
    <mergeCell ref="L25:M25"/>
    <mergeCell ref="L23:M23"/>
    <mergeCell ref="L28:M28"/>
    <mergeCell ref="C18:C19"/>
    <mergeCell ref="Y18:Y19"/>
    <mergeCell ref="Z18:Z19"/>
    <mergeCell ref="D18:D19"/>
    <mergeCell ref="E18:E19"/>
    <mergeCell ref="Y64:Y65"/>
    <mergeCell ref="Z64:Z65"/>
    <mergeCell ref="T19:U19"/>
    <mergeCell ref="X34:X35"/>
    <mergeCell ref="X41:X42"/>
    <mergeCell ref="L42:M42"/>
    <mergeCell ref="P42:Q42"/>
    <mergeCell ref="T42:U42"/>
    <mergeCell ref="L36:M36"/>
    <mergeCell ref="L55:M55"/>
    <mergeCell ref="P55:Q55"/>
    <mergeCell ref="L56:M56"/>
    <mergeCell ref="L58:M58"/>
    <mergeCell ref="L57:M57"/>
    <mergeCell ref="G62:Q62"/>
    <mergeCell ref="I57:I58"/>
    <mergeCell ref="J57:J58"/>
    <mergeCell ref="I59:I60"/>
    <mergeCell ref="J59:J60"/>
    <mergeCell ref="X16:X17"/>
    <mergeCell ref="S16:T16"/>
    <mergeCell ref="U16:V16"/>
    <mergeCell ref="X18:X19"/>
    <mergeCell ref="T18:U18"/>
    <mergeCell ref="L18:M18"/>
    <mergeCell ref="L19:M19"/>
    <mergeCell ref="P19:Q19"/>
    <mergeCell ref="K17:M17"/>
    <mergeCell ref="Y66:Y67"/>
    <mergeCell ref="Z66:Z67"/>
    <mergeCell ref="Z62:Z63"/>
    <mergeCell ref="X64:X65"/>
    <mergeCell ref="P60:Q60"/>
    <mergeCell ref="T60:U60"/>
    <mergeCell ref="P57:Q57"/>
    <mergeCell ref="Y55:Y56"/>
    <mergeCell ref="Z55:Z56"/>
    <mergeCell ref="P56:Q56"/>
    <mergeCell ref="T56:U56"/>
    <mergeCell ref="T55:U55"/>
    <mergeCell ref="X57:X58"/>
    <mergeCell ref="Y62:Y63"/>
    <mergeCell ref="Y57:Y58"/>
    <mergeCell ref="Z57:Z58"/>
    <mergeCell ref="P58:Q58"/>
    <mergeCell ref="T58:U58"/>
    <mergeCell ref="Z59:Z60"/>
    <mergeCell ref="X66:X67"/>
    <mergeCell ref="T62:W63"/>
    <mergeCell ref="T64:W65"/>
    <mergeCell ref="T66:W67"/>
    <mergeCell ref="G61:Q61"/>
    <mergeCell ref="Z23:Z24"/>
    <mergeCell ref="X21:X22"/>
    <mergeCell ref="K22:M22"/>
    <mergeCell ref="O22:Q22"/>
    <mergeCell ref="S22:U22"/>
    <mergeCell ref="C53:C54"/>
    <mergeCell ref="D53:D54"/>
    <mergeCell ref="E53:E54"/>
    <mergeCell ref="F53:F54"/>
    <mergeCell ref="I53:I54"/>
    <mergeCell ref="J53:J54"/>
    <mergeCell ref="L53:M53"/>
    <mergeCell ref="P53:Q53"/>
    <mergeCell ref="Z53:Z54"/>
    <mergeCell ref="L54:M54"/>
    <mergeCell ref="P54:Q54"/>
    <mergeCell ref="T54:U54"/>
    <mergeCell ref="X36:X37"/>
    <mergeCell ref="Y36:Y37"/>
    <mergeCell ref="U21:V21"/>
    <mergeCell ref="Z46:Z47"/>
    <mergeCell ref="Z41:Z42"/>
    <mergeCell ref="Y51:Y52"/>
    <mergeCell ref="Z51:Z52"/>
    <mergeCell ref="X25:X26"/>
    <mergeCell ref="Y25:Y26"/>
    <mergeCell ref="Z25:Z26"/>
    <mergeCell ref="L26:M26"/>
    <mergeCell ref="P26:Q26"/>
    <mergeCell ref="T26:U26"/>
    <mergeCell ref="P36:Q36"/>
    <mergeCell ref="K34:L34"/>
    <mergeCell ref="M34:N34"/>
    <mergeCell ref="K35:M35"/>
    <mergeCell ref="O35:Q35"/>
    <mergeCell ref="Z36:Z37"/>
    <mergeCell ref="Z27:Z28"/>
    <mergeCell ref="Z29:Z30"/>
    <mergeCell ref="Z31:Z32"/>
    <mergeCell ref="T31:U31"/>
    <mergeCell ref="X31:X32"/>
    <mergeCell ref="B44:B45"/>
    <mergeCell ref="C44:E45"/>
    <mergeCell ref="F44:F45"/>
    <mergeCell ref="K44:L44"/>
    <mergeCell ref="M44:N44"/>
    <mergeCell ref="S44:T44"/>
    <mergeCell ref="U44:V44"/>
    <mergeCell ref="X44:X45"/>
    <mergeCell ref="K45:M45"/>
    <mergeCell ref="O45:Q45"/>
    <mergeCell ref="S45:U45"/>
  </mergeCells>
  <phoneticPr fontId="2"/>
  <printOptions horizontalCentered="1"/>
  <pageMargins left="0.78740157480314965" right="0.39370078740157483" top="0.53" bottom="0.39370078740157483" header="0.38" footer="0.51181102362204722"/>
  <pageSetup paperSize="9" scale="52" orientation="portrait" r:id="rId1"/>
  <headerFooter alignWithMargins="0"/>
  <rowBreaks count="1" manualBreakCount="1">
    <brk id="47" min="1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北海道運輸局総務部会計課</dc:creator>
  <cp:lastModifiedBy>なし</cp:lastModifiedBy>
  <cp:lastPrinted>2018-02-01T05:11:14Z</cp:lastPrinted>
  <dcterms:created xsi:type="dcterms:W3CDTF">2010-02-18T00:32:35Z</dcterms:created>
  <dcterms:modified xsi:type="dcterms:W3CDTF">2019-02-06T00:23:59Z</dcterms:modified>
</cp:coreProperties>
</file>