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V:\03　総務部\15　広報対策官\21　北海道運輸局ホームページ\更新用\総務部\291206会計課\291206\"/>
    </mc:Choice>
  </mc:AlternateContent>
  <bookViews>
    <workbookView xWindow="120" yWindow="75" windowWidth="14955" windowHeight="7995" tabRatio="911" firstSheet="1" activeTab="9"/>
  </bookViews>
  <sheets>
    <sheet name="公告×一太郎" sheetId="1" state="hidden" r:id="rId1"/>
    <sheet name="様式6" sheetId="9" r:id="rId2"/>
    <sheet name="様式6-2 札幌" sheetId="20" r:id="rId3"/>
    <sheet name="様式6-2 函館" sheetId="37" r:id="rId4"/>
    <sheet name="様式6-2 旭川" sheetId="38" r:id="rId5"/>
    <sheet name="様式6-2 室蘭" sheetId="39" r:id="rId6"/>
    <sheet name="様式6-2 釧路（庁舎）" sheetId="40" r:id="rId7"/>
    <sheet name="様式6-2 釧路（車検場）" sheetId="41" r:id="rId8"/>
    <sheet name="様式6-2 帯広" sheetId="42" r:id="rId9"/>
    <sheet name="様式6-2 北見" sheetId="43" r:id="rId10"/>
  </sheets>
  <externalReferences>
    <externalReference r:id="rId11"/>
    <externalReference r:id="rId12"/>
  </externalReferences>
  <definedNames>
    <definedName name="■■■■">[1]データ!$A$95:$A$144</definedName>
    <definedName name="●●●●">[1]データ!$A$97:$A$146</definedName>
    <definedName name="gyftuyg">[1]データ!$A$146:$A$150</definedName>
    <definedName name="io">[1]データ!$A$31:$A$39</definedName>
    <definedName name="iokmmj">[1]データ!$A$77:$A$78</definedName>
    <definedName name="jhufruhbuj">[1]■入力シート■!$K$41:$K$43</definedName>
    <definedName name="okogvbgf">[1]データ!$A$77:$A$80</definedName>
    <definedName name="_xlnm.Print_Area" localSheetId="0">公告×一太郎!$B$12:$V$94</definedName>
    <definedName name="_xlnm.Print_Area" localSheetId="1">様式6!$B$1:$O$24</definedName>
    <definedName name="_xlnm.Print_Area" localSheetId="4">'様式6-2 旭川'!$A$1:$R$39</definedName>
    <definedName name="_xlnm.Print_Area" localSheetId="7">'様式6-2 釧路（車検場）'!$A$1:$R$39</definedName>
    <definedName name="_xlnm.Print_Area" localSheetId="6">'様式6-2 釧路（庁舎）'!$A$1:$R$39</definedName>
    <definedName name="_xlnm.Print_Area" localSheetId="2">'様式6-2 札幌'!$A$1:$R$39</definedName>
    <definedName name="_xlnm.Print_Area" localSheetId="5">'様式6-2 室蘭'!$A$1:$R$39</definedName>
    <definedName name="_xlnm.Print_Area" localSheetId="8">'様式6-2 帯広'!$A$1:$R$39</definedName>
    <definedName name="_xlnm.Print_Area" localSheetId="3">'様式6-2 函館'!$A$1:$R$39</definedName>
    <definedName name="_xlnm.Print_Area" localSheetId="9">'様式6-2 北見'!$A$1:$R$39</definedName>
    <definedName name="根拠１">[2]リスト!$H$2:$H$3</definedName>
    <definedName name="根拠２">[2]リスト!$I$2:$I$14</definedName>
    <definedName name="根拠３">[2]リスト!$J$2</definedName>
    <definedName name="単位">[2]リスト!$A$1:$A$65536</definedName>
  </definedNames>
  <calcPr calcId="152511"/>
</workbook>
</file>

<file path=xl/calcChain.xml><?xml version="1.0" encoding="utf-8"?>
<calcChain xmlns="http://schemas.openxmlformats.org/spreadsheetml/2006/main">
  <c r="L26" i="43" l="1"/>
  <c r="O25" i="43"/>
  <c r="H25" i="43"/>
  <c r="O24" i="43"/>
  <c r="H24" i="43"/>
  <c r="O23" i="43"/>
  <c r="H23" i="43"/>
  <c r="O22" i="43"/>
  <c r="H22" i="43"/>
  <c r="O21" i="43"/>
  <c r="H21" i="43"/>
  <c r="O20" i="43"/>
  <c r="H20" i="43"/>
  <c r="O19" i="43"/>
  <c r="H19" i="43"/>
  <c r="O18" i="43"/>
  <c r="H18" i="43"/>
  <c r="O17" i="43"/>
  <c r="H17" i="43"/>
  <c r="O16" i="43"/>
  <c r="H16" i="43"/>
  <c r="O15" i="43"/>
  <c r="H15" i="43"/>
  <c r="C15" i="43"/>
  <c r="C16" i="43" s="1"/>
  <c r="O14" i="43"/>
  <c r="J14" i="43"/>
  <c r="H14" i="43"/>
  <c r="L26" i="42"/>
  <c r="O25" i="42"/>
  <c r="H25" i="42"/>
  <c r="O24" i="42"/>
  <c r="H24" i="42"/>
  <c r="O23" i="42"/>
  <c r="H23" i="42"/>
  <c r="O22" i="42"/>
  <c r="H22" i="42"/>
  <c r="O21" i="42"/>
  <c r="H21" i="42"/>
  <c r="O20" i="42"/>
  <c r="H20" i="42"/>
  <c r="O19" i="42"/>
  <c r="H19" i="42"/>
  <c r="O18" i="42"/>
  <c r="H18" i="42"/>
  <c r="O17" i="42"/>
  <c r="H17" i="42"/>
  <c r="O16" i="42"/>
  <c r="H16" i="42"/>
  <c r="O15" i="42"/>
  <c r="H15" i="42"/>
  <c r="C15" i="42"/>
  <c r="C16" i="42" s="1"/>
  <c r="O14" i="42"/>
  <c r="J14" i="42"/>
  <c r="H14" i="42"/>
  <c r="L26" i="41"/>
  <c r="O25" i="41"/>
  <c r="H25" i="41"/>
  <c r="O24" i="41"/>
  <c r="H24" i="41"/>
  <c r="O23" i="41"/>
  <c r="H23" i="41"/>
  <c r="O22" i="41"/>
  <c r="H22" i="41"/>
  <c r="O21" i="41"/>
  <c r="H21" i="41"/>
  <c r="O20" i="41"/>
  <c r="H20" i="41"/>
  <c r="O19" i="41"/>
  <c r="H19" i="41"/>
  <c r="O18" i="41"/>
  <c r="H18" i="41"/>
  <c r="O17" i="41"/>
  <c r="H17" i="41"/>
  <c r="O16" i="41"/>
  <c r="H16" i="41"/>
  <c r="O15" i="41"/>
  <c r="H15" i="41"/>
  <c r="C15" i="41"/>
  <c r="C16" i="41" s="1"/>
  <c r="O14" i="41"/>
  <c r="J14" i="41"/>
  <c r="H14" i="41"/>
  <c r="L26" i="40"/>
  <c r="O25" i="40"/>
  <c r="H25" i="40"/>
  <c r="O24" i="40"/>
  <c r="H24" i="40"/>
  <c r="O23" i="40"/>
  <c r="H23" i="40"/>
  <c r="O22" i="40"/>
  <c r="H22" i="40"/>
  <c r="O21" i="40"/>
  <c r="H21" i="40"/>
  <c r="O20" i="40"/>
  <c r="H20" i="40"/>
  <c r="O19" i="40"/>
  <c r="H19" i="40"/>
  <c r="O18" i="40"/>
  <c r="H18" i="40"/>
  <c r="O17" i="40"/>
  <c r="H17" i="40"/>
  <c r="O16" i="40"/>
  <c r="H16" i="40"/>
  <c r="O15" i="40"/>
  <c r="H15" i="40"/>
  <c r="C15" i="40"/>
  <c r="C16" i="40" s="1"/>
  <c r="O14" i="40"/>
  <c r="J14" i="40"/>
  <c r="H14" i="40"/>
  <c r="L26" i="39"/>
  <c r="O25" i="39"/>
  <c r="H25" i="39"/>
  <c r="O24" i="39"/>
  <c r="H24" i="39"/>
  <c r="O23" i="39"/>
  <c r="H23" i="39"/>
  <c r="O22" i="39"/>
  <c r="H22" i="39"/>
  <c r="O21" i="39"/>
  <c r="H21" i="39"/>
  <c r="O20" i="39"/>
  <c r="H20" i="39"/>
  <c r="O19" i="39"/>
  <c r="H19" i="39"/>
  <c r="O18" i="39"/>
  <c r="H18" i="39"/>
  <c r="O17" i="39"/>
  <c r="H17" i="39"/>
  <c r="O16" i="39"/>
  <c r="H16" i="39"/>
  <c r="O15" i="39"/>
  <c r="H15" i="39"/>
  <c r="C15" i="39"/>
  <c r="J15" i="39" s="1"/>
  <c r="O14" i="39"/>
  <c r="J14" i="39"/>
  <c r="H14" i="39"/>
  <c r="L26" i="38"/>
  <c r="O25" i="38"/>
  <c r="H25" i="38"/>
  <c r="O24" i="38"/>
  <c r="H24" i="38"/>
  <c r="O23" i="38"/>
  <c r="H23" i="38"/>
  <c r="O22" i="38"/>
  <c r="H22" i="38"/>
  <c r="O21" i="38"/>
  <c r="H21" i="38"/>
  <c r="O20" i="38"/>
  <c r="H20" i="38"/>
  <c r="O19" i="38"/>
  <c r="H19" i="38"/>
  <c r="O18" i="38"/>
  <c r="H18" i="38"/>
  <c r="O17" i="38"/>
  <c r="H17" i="38"/>
  <c r="O16" i="38"/>
  <c r="H16" i="38"/>
  <c r="O15" i="38"/>
  <c r="H15" i="38"/>
  <c r="C15" i="38"/>
  <c r="C16" i="38" s="1"/>
  <c r="O14" i="38"/>
  <c r="J14" i="38"/>
  <c r="H14" i="38"/>
  <c r="L26" i="37"/>
  <c r="O25" i="37"/>
  <c r="H25" i="37"/>
  <c r="O24" i="37"/>
  <c r="H24" i="37"/>
  <c r="O23" i="37"/>
  <c r="H23" i="37"/>
  <c r="O22" i="37"/>
  <c r="H22" i="37"/>
  <c r="O21" i="37"/>
  <c r="H21" i="37"/>
  <c r="O20" i="37"/>
  <c r="H20" i="37"/>
  <c r="O19" i="37"/>
  <c r="H19" i="37"/>
  <c r="O18" i="37"/>
  <c r="H18" i="37"/>
  <c r="O17" i="37"/>
  <c r="H17" i="37"/>
  <c r="O16" i="37"/>
  <c r="H16" i="37"/>
  <c r="O15" i="37"/>
  <c r="H15" i="37"/>
  <c r="C15" i="37"/>
  <c r="C16" i="37" s="1"/>
  <c r="O14" i="37"/>
  <c r="J14" i="37"/>
  <c r="H14" i="37"/>
  <c r="O14" i="20"/>
  <c r="J14" i="20"/>
  <c r="H15" i="20"/>
  <c r="H16" i="20"/>
  <c r="H17" i="20"/>
  <c r="H18" i="20"/>
  <c r="H19" i="20"/>
  <c r="H20" i="20"/>
  <c r="H21" i="20"/>
  <c r="H22" i="20"/>
  <c r="H23" i="20"/>
  <c r="H24" i="20"/>
  <c r="H25" i="20"/>
  <c r="H14" i="20"/>
  <c r="Q14" i="40" l="1"/>
  <c r="J15" i="37"/>
  <c r="Q14" i="38"/>
  <c r="Q14" i="41"/>
  <c r="Q14" i="43"/>
  <c r="Q14" i="42"/>
  <c r="C16" i="39"/>
  <c r="C17" i="39" s="1"/>
  <c r="C18" i="39" s="1"/>
  <c r="Q15" i="39"/>
  <c r="Q14" i="39"/>
  <c r="Q15" i="37"/>
  <c r="Q14" i="37"/>
  <c r="C17" i="37"/>
  <c r="J16" i="37"/>
  <c r="Q16" i="37" s="1"/>
  <c r="C17" i="43"/>
  <c r="J16" i="43"/>
  <c r="Q16" i="43" s="1"/>
  <c r="J15" i="43"/>
  <c r="Q15" i="43" s="1"/>
  <c r="J16" i="42"/>
  <c r="Q16" i="42" s="1"/>
  <c r="C17" i="42"/>
  <c r="J15" i="42"/>
  <c r="Q15" i="42" s="1"/>
  <c r="J16" i="41"/>
  <c r="Q16" i="41" s="1"/>
  <c r="C17" i="41"/>
  <c r="J15" i="41"/>
  <c r="Q15" i="41" s="1"/>
  <c r="C17" i="40"/>
  <c r="J16" i="40"/>
  <c r="Q16" i="40" s="1"/>
  <c r="J15" i="40"/>
  <c r="Q15" i="40" s="1"/>
  <c r="J17" i="39"/>
  <c r="Q17" i="39" s="1"/>
  <c r="J16" i="38"/>
  <c r="Q16" i="38" s="1"/>
  <c r="C17" i="38"/>
  <c r="J15" i="38"/>
  <c r="Q15" i="38" s="1"/>
  <c r="Q14" i="20"/>
  <c r="O24" i="20"/>
  <c r="O20" i="20"/>
  <c r="O19" i="20"/>
  <c r="O18" i="20"/>
  <c r="O23" i="20"/>
  <c r="O25" i="20"/>
  <c r="O16" i="20"/>
  <c r="G7" i="9"/>
  <c r="G20" i="1"/>
  <c r="G22" i="1"/>
  <c r="G21" i="1"/>
  <c r="AD23" i="1"/>
  <c r="AD25" i="1"/>
  <c r="AD24" i="1"/>
  <c r="AD27" i="1"/>
  <c r="AE27" i="1" s="1"/>
  <c r="AD28" i="1"/>
  <c r="AE28" i="1" s="1"/>
  <c r="AD29" i="1"/>
  <c r="AE29" i="1"/>
  <c r="AD30" i="1"/>
  <c r="AE30" i="1" s="1"/>
  <c r="AD5" i="1"/>
  <c r="O22" i="20"/>
  <c r="L26" i="20"/>
  <c r="O17" i="20"/>
  <c r="J16" i="39" l="1"/>
  <c r="Q16" i="39" s="1"/>
  <c r="J17" i="37"/>
  <c r="Q17" i="37" s="1"/>
  <c r="C18" i="37"/>
  <c r="C18" i="43"/>
  <c r="J17" i="43"/>
  <c r="Q17" i="43" s="1"/>
  <c r="C18" i="42"/>
  <c r="J17" i="42"/>
  <c r="Q17" i="42" s="1"/>
  <c r="C18" i="41"/>
  <c r="J17" i="41"/>
  <c r="Q17" i="41" s="1"/>
  <c r="J17" i="40"/>
  <c r="Q17" i="40" s="1"/>
  <c r="C18" i="40"/>
  <c r="C19" i="39"/>
  <c r="J18" i="39"/>
  <c r="Q18" i="39" s="1"/>
  <c r="C18" i="38"/>
  <c r="J17" i="38"/>
  <c r="Q17" i="38" s="1"/>
  <c r="J15" i="20"/>
  <c r="AD32" i="1"/>
  <c r="O21" i="20"/>
  <c r="O15" i="20"/>
  <c r="Q15" i="20" l="1"/>
  <c r="J18" i="37"/>
  <c r="Q18" i="37" s="1"/>
  <c r="C19" i="37"/>
  <c r="J18" i="43"/>
  <c r="Q18" i="43" s="1"/>
  <c r="C19" i="43"/>
  <c r="J18" i="42"/>
  <c r="Q18" i="42" s="1"/>
  <c r="C19" i="42"/>
  <c r="J18" i="41"/>
  <c r="Q18" i="41" s="1"/>
  <c r="C19" i="41"/>
  <c r="J18" i="40"/>
  <c r="Q18" i="40" s="1"/>
  <c r="C19" i="40"/>
  <c r="J19" i="39"/>
  <c r="Q19" i="39" s="1"/>
  <c r="C20" i="39"/>
  <c r="J18" i="38"/>
  <c r="Q18" i="38" s="1"/>
  <c r="C19" i="38"/>
  <c r="J16" i="20"/>
  <c r="Q16" i="20" s="1"/>
  <c r="D39" i="1"/>
  <c r="N38" i="1"/>
  <c r="J19" i="37" l="1"/>
  <c r="Q19" i="37" s="1"/>
  <c r="C20" i="37"/>
  <c r="C20" i="43"/>
  <c r="J19" i="43"/>
  <c r="Q19" i="43" s="1"/>
  <c r="C20" i="42"/>
  <c r="J19" i="42"/>
  <c r="Q19" i="42" s="1"/>
  <c r="C20" i="41"/>
  <c r="J19" i="41"/>
  <c r="Q19" i="41" s="1"/>
  <c r="C20" i="40"/>
  <c r="J19" i="40"/>
  <c r="Q19" i="40" s="1"/>
  <c r="C21" i="39"/>
  <c r="J20" i="39"/>
  <c r="Q20" i="39" s="1"/>
  <c r="C20" i="38"/>
  <c r="J19" i="38"/>
  <c r="Q19" i="38" s="1"/>
  <c r="J17" i="20"/>
  <c r="Q17" i="20" s="1"/>
  <c r="J20" i="37" l="1"/>
  <c r="Q20" i="37" s="1"/>
  <c r="C21" i="37"/>
  <c r="C21" i="43"/>
  <c r="J20" i="43"/>
  <c r="Q20" i="43" s="1"/>
  <c r="J20" i="42"/>
  <c r="Q20" i="42" s="1"/>
  <c r="C21" i="42"/>
  <c r="J20" i="41"/>
  <c r="Q20" i="41" s="1"/>
  <c r="C21" i="41"/>
  <c r="C21" i="40"/>
  <c r="J20" i="40"/>
  <c r="Q20" i="40" s="1"/>
  <c r="C22" i="39"/>
  <c r="J21" i="39"/>
  <c r="Q21" i="39" s="1"/>
  <c r="J20" i="38"/>
  <c r="Q20" i="38" s="1"/>
  <c r="C21" i="38"/>
  <c r="J18" i="20"/>
  <c r="Q18" i="20" s="1"/>
  <c r="C22" i="37" l="1"/>
  <c r="J21" i="37"/>
  <c r="Q21" i="37" s="1"/>
  <c r="C22" i="43"/>
  <c r="J21" i="43"/>
  <c r="Q21" i="43" s="1"/>
  <c r="C22" i="42"/>
  <c r="J21" i="42"/>
  <c r="Q21" i="42" s="1"/>
  <c r="C22" i="41"/>
  <c r="J21" i="41"/>
  <c r="Q21" i="41" s="1"/>
  <c r="J21" i="40"/>
  <c r="Q21" i="40" s="1"/>
  <c r="C22" i="40"/>
  <c r="C23" i="39"/>
  <c r="J22" i="39"/>
  <c r="Q22" i="39" s="1"/>
  <c r="C22" i="38"/>
  <c r="J21" i="38"/>
  <c r="Q21" i="38" s="1"/>
  <c r="J19" i="20"/>
  <c r="Q19" i="20" s="1"/>
  <c r="C23" i="37" l="1"/>
  <c r="J22" i="37"/>
  <c r="Q22" i="37" s="1"/>
  <c r="J22" i="43"/>
  <c r="Q22" i="43" s="1"/>
  <c r="C23" i="43"/>
  <c r="J22" i="42"/>
  <c r="Q22" i="42" s="1"/>
  <c r="C23" i="42"/>
  <c r="J22" i="41"/>
  <c r="Q22" i="41" s="1"/>
  <c r="C23" i="41"/>
  <c r="J22" i="40"/>
  <c r="Q22" i="40" s="1"/>
  <c r="C23" i="40"/>
  <c r="J23" i="39"/>
  <c r="Q23" i="39" s="1"/>
  <c r="C24" i="39"/>
  <c r="J22" i="38"/>
  <c r="Q22" i="38" s="1"/>
  <c r="C23" i="38"/>
  <c r="J20" i="20"/>
  <c r="Q20" i="20" s="1"/>
  <c r="J23" i="37" l="1"/>
  <c r="Q23" i="37" s="1"/>
  <c r="C24" i="37"/>
  <c r="C24" i="43"/>
  <c r="J23" i="43"/>
  <c r="Q23" i="43" s="1"/>
  <c r="C24" i="42"/>
  <c r="J23" i="42"/>
  <c r="Q23" i="42" s="1"/>
  <c r="C24" i="41"/>
  <c r="J23" i="41"/>
  <c r="Q23" i="41" s="1"/>
  <c r="C24" i="40"/>
  <c r="J23" i="40"/>
  <c r="Q23" i="40" s="1"/>
  <c r="C25" i="39"/>
  <c r="J25" i="39" s="1"/>
  <c r="Q25" i="39" s="1"/>
  <c r="J24" i="39"/>
  <c r="Q24" i="39" s="1"/>
  <c r="C24" i="38"/>
  <c r="J23" i="38"/>
  <c r="Q23" i="38" s="1"/>
  <c r="J21" i="20"/>
  <c r="Q21" i="20" s="1"/>
  <c r="Q26" i="39" l="1"/>
  <c r="G8" i="39" s="1"/>
  <c r="J24" i="37"/>
  <c r="Q24" i="37" s="1"/>
  <c r="C25" i="37"/>
  <c r="J25" i="37" s="1"/>
  <c r="Q25" i="37" s="1"/>
  <c r="C25" i="43"/>
  <c r="J25" i="43" s="1"/>
  <c r="Q25" i="43" s="1"/>
  <c r="J24" i="43"/>
  <c r="Q24" i="43" s="1"/>
  <c r="J24" i="42"/>
  <c r="Q24" i="42" s="1"/>
  <c r="C25" i="42"/>
  <c r="J25" i="42" s="1"/>
  <c r="Q25" i="42" s="1"/>
  <c r="J24" i="41"/>
  <c r="Q24" i="41" s="1"/>
  <c r="C25" i="41"/>
  <c r="J25" i="41" s="1"/>
  <c r="Q25" i="41" s="1"/>
  <c r="C25" i="40"/>
  <c r="J25" i="40" s="1"/>
  <c r="Q25" i="40" s="1"/>
  <c r="J24" i="40"/>
  <c r="Q24" i="40" s="1"/>
  <c r="J24" i="38"/>
  <c r="Q24" i="38" s="1"/>
  <c r="C25" i="38"/>
  <c r="J25" i="38" s="1"/>
  <c r="Q25" i="38" s="1"/>
  <c r="J22" i="20"/>
  <c r="Q22" i="20" s="1"/>
  <c r="Q26" i="40" l="1"/>
  <c r="G8" i="40" s="1"/>
  <c r="Q26" i="43"/>
  <c r="G8" i="43" s="1"/>
  <c r="Q26" i="42"/>
  <c r="G8" i="42" s="1"/>
  <c r="Q26" i="41"/>
  <c r="G8" i="41" s="1"/>
  <c r="Q26" i="37"/>
  <c r="G8" i="37" s="1"/>
  <c r="Q26" i="38"/>
  <c r="G8" i="38" s="1"/>
  <c r="J23" i="20"/>
  <c r="Q23" i="20" s="1"/>
  <c r="J25" i="20" l="1"/>
  <c r="Q25" i="20" s="1"/>
  <c r="J24" i="20"/>
  <c r="Q24" i="20" s="1"/>
  <c r="Q26" i="20" l="1"/>
  <c r="G8" i="20" s="1"/>
</calcChain>
</file>

<file path=xl/sharedStrings.xml><?xml version="1.0" encoding="utf-8"?>
<sst xmlns="http://schemas.openxmlformats.org/spreadsheetml/2006/main" count="1361" uniqueCount="203">
  <si>
    <t>支出負担行為担当官</t>
    <rPh sb="0" eb="2">
      <t>シシュツ</t>
    </rPh>
    <rPh sb="2" eb="4">
      <t>フタン</t>
    </rPh>
    <rPh sb="4" eb="6">
      <t>コウイ</t>
    </rPh>
    <rPh sb="6" eb="8">
      <t>タントウ</t>
    </rPh>
    <rPh sb="8" eb="9">
      <t>カン</t>
    </rPh>
    <phoneticPr fontId="10"/>
  </si>
  <si>
    <t>（住所）</t>
    <rPh sb="1" eb="3">
      <t>ジュウショ</t>
    </rPh>
    <phoneticPr fontId="10"/>
  </si>
  <si>
    <t>　　　　　需要場所</t>
    <rPh sb="5" eb="7">
      <t>ジュヨウ</t>
    </rPh>
    <rPh sb="7" eb="9">
      <t>バショ</t>
    </rPh>
    <phoneticPr fontId="10"/>
  </si>
  <si>
    <t>札幌運輸支局</t>
    <rPh sb="0" eb="2">
      <t>サッポロ</t>
    </rPh>
    <rPh sb="2" eb="4">
      <t>ウンユ</t>
    </rPh>
    <rPh sb="4" eb="6">
      <t>シキョク</t>
    </rPh>
    <phoneticPr fontId="10"/>
  </si>
  <si>
    <t>（氏名）</t>
    <rPh sb="1" eb="3">
      <t>シメイ</t>
    </rPh>
    <phoneticPr fontId="10"/>
  </si>
  <si>
    <t>　　　　　金　　　額</t>
    <rPh sb="5" eb="6">
      <t>キン</t>
    </rPh>
    <rPh sb="9" eb="10">
      <t>ガク</t>
    </rPh>
    <phoneticPr fontId="10"/>
  </si>
  <si>
    <t>￥</t>
    <phoneticPr fontId="10"/>
  </si>
  <si>
    <t>-</t>
    <phoneticPr fontId="10"/>
  </si>
  <si>
    <t>（代理人名）</t>
    <rPh sb="1" eb="4">
      <t>ダイリニン</t>
    </rPh>
    <rPh sb="4" eb="5">
      <t>ナ</t>
    </rPh>
    <phoneticPr fontId="10"/>
  </si>
  <si>
    <t>（　税込　・　税抜　）</t>
    <phoneticPr fontId="10"/>
  </si>
  <si>
    <t>契約
電力</t>
    <rPh sb="0" eb="2">
      <t>ケイヤク</t>
    </rPh>
    <rPh sb="3" eb="5">
      <t>デンリョク</t>
    </rPh>
    <phoneticPr fontId="10"/>
  </si>
  <si>
    <t>予定
力率</t>
    <rPh sb="0" eb="2">
      <t>ヨテイ</t>
    </rPh>
    <rPh sb="3" eb="4">
      <t>リキ</t>
    </rPh>
    <rPh sb="4" eb="5">
      <t>リツ</t>
    </rPh>
    <phoneticPr fontId="10"/>
  </si>
  <si>
    <t>基本料金</t>
    <rPh sb="0" eb="2">
      <t>キホン</t>
    </rPh>
    <rPh sb="2" eb="4">
      <t>リョウキン</t>
    </rPh>
    <phoneticPr fontId="10"/>
  </si>
  <si>
    <t>力率
調整</t>
    <rPh sb="0" eb="1">
      <t>リキ</t>
    </rPh>
    <rPh sb="1" eb="2">
      <t>リツ</t>
    </rPh>
    <rPh sb="3" eb="5">
      <t>チョウセイ</t>
    </rPh>
    <phoneticPr fontId="10"/>
  </si>
  <si>
    <t>調整</t>
    <rPh sb="0" eb="2">
      <t>チョウセイ</t>
    </rPh>
    <phoneticPr fontId="10"/>
  </si>
  <si>
    <t>予定使用</t>
    <rPh sb="0" eb="2">
      <t>ヨテイ</t>
    </rPh>
    <rPh sb="2" eb="4">
      <t>シヨウ</t>
    </rPh>
    <phoneticPr fontId="10"/>
  </si>
  <si>
    <t>電力量</t>
    <rPh sb="0" eb="3">
      <t>デンリョクリョウ</t>
    </rPh>
    <phoneticPr fontId="10"/>
  </si>
  <si>
    <t>月額電気料金</t>
    <rPh sb="0" eb="2">
      <t>ゲツガク</t>
    </rPh>
    <rPh sb="2" eb="4">
      <t>デンキ</t>
    </rPh>
    <rPh sb="4" eb="6">
      <t>リョウキン</t>
    </rPh>
    <phoneticPr fontId="10"/>
  </si>
  <si>
    <t>単価</t>
    <rPh sb="0" eb="2">
      <t>タンカ</t>
    </rPh>
    <phoneticPr fontId="10"/>
  </si>
  <si>
    <t>単価</t>
    <phoneticPr fontId="10"/>
  </si>
  <si>
    <t>A</t>
    <phoneticPr fontId="10"/>
  </si>
  <si>
    <t>B</t>
    <phoneticPr fontId="10"/>
  </si>
  <si>
    <t>C</t>
    <phoneticPr fontId="10"/>
  </si>
  <si>
    <t>D (B×C)</t>
    <phoneticPr fontId="10"/>
  </si>
  <si>
    <t>E (A×B×C)</t>
    <phoneticPr fontId="10"/>
  </si>
  <si>
    <t>F</t>
    <phoneticPr fontId="10"/>
  </si>
  <si>
    <t>G</t>
    <phoneticPr fontId="10"/>
  </si>
  <si>
    <t>H (F×G)</t>
    <phoneticPr fontId="10"/>
  </si>
  <si>
    <t>合計</t>
    <rPh sb="0" eb="2">
      <t>ゴウケイ</t>
    </rPh>
    <phoneticPr fontId="10"/>
  </si>
  <si>
    <t>力率調整の計算方法</t>
    <rPh sb="0" eb="1">
      <t>リキ</t>
    </rPh>
    <rPh sb="1" eb="2">
      <t>リツ</t>
    </rPh>
    <rPh sb="2" eb="4">
      <t>チョウセイ</t>
    </rPh>
    <rPh sb="5" eb="7">
      <t>ケイサン</t>
    </rPh>
    <rPh sb="7" eb="9">
      <t>ホウホウ</t>
    </rPh>
    <phoneticPr fontId="10"/>
  </si>
  <si>
    <t>燃料費調整の計算方法</t>
    <rPh sb="0" eb="3">
      <t>ネンリョウヒ</t>
    </rPh>
    <rPh sb="3" eb="5">
      <t>チョウセイ</t>
    </rPh>
    <rPh sb="6" eb="8">
      <t>ケイサン</t>
    </rPh>
    <rPh sb="8" eb="10">
      <t>ホウホウ</t>
    </rPh>
    <phoneticPr fontId="10"/>
  </si>
  <si>
    <t>※</t>
    <phoneticPr fontId="10"/>
  </si>
  <si>
    <t>（税込・税抜）については、該当する計算方式を○で囲むこと。</t>
    <rPh sb="1" eb="2">
      <t>ゼイ</t>
    </rPh>
    <rPh sb="2" eb="3">
      <t>コ</t>
    </rPh>
    <rPh sb="4" eb="5">
      <t>ゼイ</t>
    </rPh>
    <rPh sb="5" eb="6">
      <t>ヌ</t>
    </rPh>
    <rPh sb="13" eb="15">
      <t>ガイトウ</t>
    </rPh>
    <rPh sb="17" eb="19">
      <t>ケイサン</t>
    </rPh>
    <rPh sb="19" eb="21">
      <t>ホウシキ</t>
    </rPh>
    <rPh sb="24" eb="25">
      <t>カコ</t>
    </rPh>
    <phoneticPr fontId="10"/>
  </si>
  <si>
    <t>力率調整及び燃料費調整が不要の場合は「調整不要」と記載し、書ききれない場合は適宜の様式に記載すること。</t>
    <rPh sb="0" eb="1">
      <t>リキ</t>
    </rPh>
    <rPh sb="1" eb="2">
      <t>リツ</t>
    </rPh>
    <rPh sb="2" eb="4">
      <t>チョウセイ</t>
    </rPh>
    <rPh sb="4" eb="5">
      <t>オヨ</t>
    </rPh>
    <rPh sb="6" eb="9">
      <t>ネンリョウヒ</t>
    </rPh>
    <rPh sb="9" eb="11">
      <t>チョウセイ</t>
    </rPh>
    <rPh sb="12" eb="14">
      <t>フヨウ</t>
    </rPh>
    <rPh sb="15" eb="17">
      <t>バアイ</t>
    </rPh>
    <rPh sb="19" eb="21">
      <t>チョウセイ</t>
    </rPh>
    <rPh sb="21" eb="23">
      <t>フヨウ</t>
    </rPh>
    <rPh sb="25" eb="27">
      <t>キサイ</t>
    </rPh>
    <rPh sb="29" eb="30">
      <t>カ</t>
    </rPh>
    <rPh sb="35" eb="37">
      <t>バアイ</t>
    </rPh>
    <rPh sb="38" eb="40">
      <t>テキギ</t>
    </rPh>
    <rPh sb="41" eb="43">
      <t>ヨウシキ</t>
    </rPh>
    <rPh sb="44" eb="46">
      <t>キサイ</t>
    </rPh>
    <phoneticPr fontId="10"/>
  </si>
  <si>
    <t>端数処理は次のとおり</t>
    <rPh sb="0" eb="2">
      <t>ハスウ</t>
    </rPh>
    <rPh sb="2" eb="4">
      <t>ショリ</t>
    </rPh>
    <rPh sb="5" eb="6">
      <t>ツギ</t>
    </rPh>
    <phoneticPr fontId="10"/>
  </si>
  <si>
    <t>小数点以下切り捨て　 ・・・・・・・・・・・・</t>
    <rPh sb="0" eb="3">
      <t>ショウスウテン</t>
    </rPh>
    <rPh sb="3" eb="5">
      <t>イカ</t>
    </rPh>
    <rPh sb="5" eb="6">
      <t>キ</t>
    </rPh>
    <rPh sb="7" eb="8">
      <t>ス</t>
    </rPh>
    <phoneticPr fontId="10"/>
  </si>
  <si>
    <t>小数点以下第１位四捨五入　・・・・・</t>
    <rPh sb="0" eb="3">
      <t>ショウスウテン</t>
    </rPh>
    <rPh sb="3" eb="5">
      <t>イカ</t>
    </rPh>
    <rPh sb="5" eb="6">
      <t>ダイ</t>
    </rPh>
    <rPh sb="7" eb="8">
      <t>イ</t>
    </rPh>
    <rPh sb="8" eb="12">
      <t>シシャゴニュウ</t>
    </rPh>
    <phoneticPr fontId="10"/>
  </si>
  <si>
    <t>契約電力、予定力率、予定使用電力量</t>
    <rPh sb="0" eb="2">
      <t>ケイヤク</t>
    </rPh>
    <rPh sb="2" eb="4">
      <t>デンリョク</t>
    </rPh>
    <rPh sb="5" eb="7">
      <t>ヨテイ</t>
    </rPh>
    <rPh sb="7" eb="8">
      <t>リキ</t>
    </rPh>
    <rPh sb="8" eb="9">
      <t>リツ</t>
    </rPh>
    <rPh sb="10" eb="12">
      <t>ヨテイ</t>
    </rPh>
    <rPh sb="12" eb="14">
      <t>シヨウ</t>
    </rPh>
    <rPh sb="14" eb="17">
      <t>デンリョクリョウ</t>
    </rPh>
    <phoneticPr fontId="10"/>
  </si>
  <si>
    <t>少数点以下第２位未満切捨て ・・・・</t>
    <rPh sb="0" eb="2">
      <t>ショウスウ</t>
    </rPh>
    <rPh sb="2" eb="3">
      <t>テン</t>
    </rPh>
    <rPh sb="3" eb="5">
      <t>イカ</t>
    </rPh>
    <rPh sb="5" eb="6">
      <t>ダイ</t>
    </rPh>
    <rPh sb="7" eb="8">
      <t>イ</t>
    </rPh>
    <rPh sb="8" eb="10">
      <t>ミマン</t>
    </rPh>
    <rPh sb="10" eb="11">
      <t>キ</t>
    </rPh>
    <rPh sb="11" eb="12">
      <t>ス</t>
    </rPh>
    <phoneticPr fontId="10"/>
  </si>
  <si>
    <t>基本料金単価、基本料金、電力量単価、電力量料金</t>
    <rPh sb="0" eb="2">
      <t>キホン</t>
    </rPh>
    <rPh sb="2" eb="4">
      <t>リョウキン</t>
    </rPh>
    <rPh sb="4" eb="6">
      <t>タンカ</t>
    </rPh>
    <rPh sb="7" eb="9">
      <t>キホン</t>
    </rPh>
    <rPh sb="9" eb="11">
      <t>リョウキン</t>
    </rPh>
    <rPh sb="12" eb="14">
      <t>デンリョク</t>
    </rPh>
    <rPh sb="14" eb="15">
      <t>リョウ</t>
    </rPh>
    <rPh sb="15" eb="17">
      <t>タンカ</t>
    </rPh>
    <rPh sb="18" eb="21">
      <t>デンリョクリョウ</t>
    </rPh>
    <rPh sb="21" eb="23">
      <t>リョウキン</t>
    </rPh>
    <phoneticPr fontId="10"/>
  </si>
  <si>
    <t>不要　・・・・・・・・・・・・・・・・・・・・・・・・</t>
    <rPh sb="0" eb="2">
      <t>フヨウ</t>
    </rPh>
    <phoneticPr fontId="10"/>
  </si>
  <si>
    <t>力率調整、調整単価</t>
    <rPh sb="0" eb="1">
      <t>リキ</t>
    </rPh>
    <rPh sb="1" eb="2">
      <t>リツ</t>
    </rPh>
    <rPh sb="2" eb="4">
      <t>チョウセイ</t>
    </rPh>
    <rPh sb="5" eb="7">
      <t>チョウセイ</t>
    </rPh>
    <rPh sb="7" eb="9">
      <t>タンカ</t>
    </rPh>
    <phoneticPr fontId="10"/>
  </si>
  <si>
    <t>函館運輸支局</t>
    <rPh sb="0" eb="2">
      <t>ハコダテ</t>
    </rPh>
    <rPh sb="2" eb="4">
      <t>ウンユ</t>
    </rPh>
    <rPh sb="4" eb="6">
      <t>シキョク</t>
    </rPh>
    <phoneticPr fontId="10"/>
  </si>
  <si>
    <t>旭川運輸支局</t>
    <rPh sb="0" eb="2">
      <t>アサヒカワ</t>
    </rPh>
    <rPh sb="2" eb="4">
      <t>ウンユ</t>
    </rPh>
    <rPh sb="4" eb="6">
      <t>シキョク</t>
    </rPh>
    <phoneticPr fontId="10"/>
  </si>
  <si>
    <t>室蘭運輸支局</t>
    <rPh sb="0" eb="2">
      <t>ムロラン</t>
    </rPh>
    <rPh sb="2" eb="4">
      <t>ウンユ</t>
    </rPh>
    <rPh sb="4" eb="6">
      <t>シキョク</t>
    </rPh>
    <phoneticPr fontId="10"/>
  </si>
  <si>
    <t>釧路運輸支局（庁舎）</t>
    <rPh sb="0" eb="2">
      <t>クシロ</t>
    </rPh>
    <rPh sb="2" eb="4">
      <t>ウンユ</t>
    </rPh>
    <rPh sb="4" eb="6">
      <t>シキョク</t>
    </rPh>
    <rPh sb="7" eb="9">
      <t>チョウシャ</t>
    </rPh>
    <phoneticPr fontId="10"/>
  </si>
  <si>
    <t>釧路運輸支局（車検場）</t>
    <rPh sb="0" eb="2">
      <t>クシロ</t>
    </rPh>
    <rPh sb="2" eb="4">
      <t>ウンユ</t>
    </rPh>
    <rPh sb="4" eb="6">
      <t>シキョク</t>
    </rPh>
    <rPh sb="7" eb="10">
      <t>シャケンジョウ</t>
    </rPh>
    <phoneticPr fontId="10"/>
  </si>
  <si>
    <t>帯広運輸支局</t>
    <rPh sb="0" eb="2">
      <t>オビヒロ</t>
    </rPh>
    <rPh sb="2" eb="4">
      <t>ウンユ</t>
    </rPh>
    <rPh sb="4" eb="6">
      <t>シキョク</t>
    </rPh>
    <phoneticPr fontId="10"/>
  </si>
  <si>
    <t>北見運輸支局</t>
    <rPh sb="0" eb="2">
      <t>キタミ</t>
    </rPh>
    <rPh sb="2" eb="4">
      <t>ウンユ</t>
    </rPh>
    <rPh sb="4" eb="6">
      <t>シキョク</t>
    </rPh>
    <phoneticPr fontId="10"/>
  </si>
  <si>
    <t>入　札　内　訳　書</t>
    <phoneticPr fontId="10"/>
  </si>
  <si>
    <t xml:space="preserve">   北海道運輸局長　</t>
    <rPh sb="3" eb="6">
      <t>ホッカイドウ</t>
    </rPh>
    <rPh sb="6" eb="9">
      <t>ウンユキョク</t>
    </rPh>
    <rPh sb="9" eb="10">
      <t>チョウ</t>
    </rPh>
    <phoneticPr fontId="10"/>
  </si>
  <si>
    <t>↓参加資格の年度を選択</t>
    <rPh sb="1" eb="3">
      <t>サンカ</t>
    </rPh>
    <rPh sb="3" eb="5">
      <t>シカク</t>
    </rPh>
    <rPh sb="6" eb="8">
      <t>ネンド</t>
    </rPh>
    <rPh sb="9" eb="11">
      <t>センタク</t>
    </rPh>
    <phoneticPr fontId="4"/>
  </si>
  <si>
    <t>次のとおり一般競争入札に付します。</t>
  </si>
  <si>
    <t>支出負担行為担当官</t>
  </si>
  <si>
    <t>入札説明書及び仕様書のとおり</t>
  </si>
  <si>
    <t>本案件は、証明書等の提出、入札を電子入札システムで行う対象案件である。</t>
  </si>
  <si>
    <t>〒０６０－００４２　札幌市中央区大通西１０丁目　札幌第２合同庁舎</t>
  </si>
  <si>
    <t>北海道運輸局総務部会計課</t>
  </si>
  <si>
    <t>運用時間　９：００～１７：００</t>
  </si>
  <si>
    <t>（土曜、日曜・祝日（振替休日含む）・年末年始を除く）</t>
  </si>
  <si>
    <t>免除</t>
  </si>
  <si>
    <t>要</t>
  </si>
  <si>
    <t>日本語及び日本国通貨</t>
  </si>
  <si>
    <t>詳細は、入札説明書による。</t>
  </si>
  <si>
    <t xml:space="preserve">(1) </t>
    <phoneticPr fontId="4"/>
  </si>
  <si>
    <t>(2)</t>
    <phoneticPr fontId="4"/>
  </si>
  <si>
    <t>(1)</t>
    <phoneticPr fontId="4"/>
  </si>
  <si>
    <t>(3)</t>
    <phoneticPr fontId="4"/>
  </si>
  <si>
    <t>(4)</t>
    <phoneticPr fontId="4"/>
  </si>
  <si>
    <t>３．</t>
    <phoneticPr fontId="4"/>
  </si>
  <si>
    <t>競争に参加する者に必要な資格に関する事項</t>
    <phoneticPr fontId="4"/>
  </si>
  <si>
    <t>予算決算及び会計令第７０条の規定に該当しない者であること。</t>
    <phoneticPr fontId="4"/>
  </si>
  <si>
    <t>電子入札システムによる場合は、電子認証（ＩＣカード）を取得していること。</t>
    <phoneticPr fontId="4"/>
  </si>
  <si>
    <t>４．</t>
    <phoneticPr fontId="4"/>
  </si>
  <si>
    <t>契約条項を示す場所、入札説明書の交付</t>
    <phoneticPr fontId="4"/>
  </si>
  <si>
    <t>契約条項を示す場所、入札説明書の交付場所</t>
    <phoneticPr fontId="4"/>
  </si>
  <si>
    <t>入札説明書の交付方法</t>
    <phoneticPr fontId="4"/>
  </si>
  <si>
    <t>５．</t>
    <phoneticPr fontId="4"/>
  </si>
  <si>
    <t>入札書の提出場所等</t>
    <phoneticPr fontId="4"/>
  </si>
  <si>
    <t>なお、電子入札システムによりがたい場合は、紙入札方式参加願を提出し、紙入札に変える</t>
    <phoneticPr fontId="4"/>
  </si>
  <si>
    <t>ことができる。</t>
    <phoneticPr fontId="4"/>
  </si>
  <si>
    <t>公告の日から証明書等の提出期限の前日までの土曜、日曜及び祝日を除く８時３０分から</t>
    <phoneticPr fontId="4"/>
  </si>
  <si>
    <t>１２時まで及び１３時から１７時１５分までの間、随時交付する。</t>
    <phoneticPr fontId="4"/>
  </si>
  <si>
    <t>国土交通省電子入札システム</t>
    <phoneticPr fontId="4"/>
  </si>
  <si>
    <t>電子入札施設管理センター</t>
    <phoneticPr fontId="4"/>
  </si>
  <si>
    <t>http://www.e-bisc.go.jp/</t>
    <phoneticPr fontId="4"/>
  </si>
  <si>
    <t>時</t>
    <rPh sb="0" eb="1">
      <t>トキ</t>
    </rPh>
    <phoneticPr fontId="4"/>
  </si>
  <si>
    <t>分</t>
    <rPh sb="0" eb="1">
      <t>ブン</t>
    </rPh>
    <phoneticPr fontId="4"/>
  </si>
  <si>
    <t>なお、未成年者、被保佐人又は被補助人であって、契約締結のために必要な同意を得て</t>
    <phoneticPr fontId="4"/>
  </si>
  <si>
    <t>いる者は、同条中、特別の理由がある場合に該当する。</t>
    <phoneticPr fontId="4"/>
  </si>
  <si>
    <t>落札決定に当たっては、入札書に記載された金額に当該金額の５％に相当する額を加算</t>
    <phoneticPr fontId="4"/>
  </si>
  <si>
    <t>した金額（当該金額に１円未満の端数があるときは、その端数全額を切り捨てた金額と</t>
    <phoneticPr fontId="4"/>
  </si>
  <si>
    <t>する。）をもって落札価格とするので、入札者は、消費税及び地方消費税に係る課税事業者</t>
    <phoneticPr fontId="4"/>
  </si>
  <si>
    <t>であるか免税事業者であるかを問わず、見積もった契約金額の１０５分の１００に相当する</t>
    <phoneticPr fontId="4"/>
  </si>
  <si>
    <t>金額を入札書に記載すること。</t>
    <phoneticPr fontId="4"/>
  </si>
  <si>
    <t>入札方法</t>
    <phoneticPr fontId="4"/>
  </si>
  <si>
    <t>電子入札システムのＵＲＬ</t>
    <phoneticPr fontId="4"/>
  </si>
  <si>
    <t>紙入札方式による入札書の提出場所</t>
    <phoneticPr fontId="4"/>
  </si>
  <si>
    <t>(5)</t>
    <phoneticPr fontId="4"/>
  </si>
  <si>
    <t>電子入札システムによる入札書の提出期限及び紙入札方式による入札書の提出期限</t>
    <phoneticPr fontId="4"/>
  </si>
  <si>
    <t>(6)</t>
    <phoneticPr fontId="4"/>
  </si>
  <si>
    <t>開札の日時及び場所</t>
    <phoneticPr fontId="4"/>
  </si>
  <si>
    <t>６．</t>
    <phoneticPr fontId="4"/>
  </si>
  <si>
    <t>入札保証金及び契約保証金</t>
    <phoneticPr fontId="4"/>
  </si>
  <si>
    <t>７．</t>
    <phoneticPr fontId="4"/>
  </si>
  <si>
    <t>契約書作成の要否</t>
    <phoneticPr fontId="4"/>
  </si>
  <si>
    <t>８．</t>
    <phoneticPr fontId="4"/>
  </si>
  <si>
    <t>入札の無効</t>
    <phoneticPr fontId="4"/>
  </si>
  <si>
    <t>９．</t>
    <phoneticPr fontId="4"/>
  </si>
  <si>
    <t>落札者の決定方法</t>
    <phoneticPr fontId="4"/>
  </si>
  <si>
    <t>10．</t>
    <phoneticPr fontId="4"/>
  </si>
  <si>
    <t>入札及び契約手続きにおいて使用する言語及び通貨</t>
    <phoneticPr fontId="4"/>
  </si>
  <si>
    <t>11．</t>
    <phoneticPr fontId="4"/>
  </si>
  <si>
    <t>その他</t>
    <phoneticPr fontId="4"/>
  </si>
  <si>
    <t>電子入札システムによる入札書類データ（証明書等）の提出期限及び紙入札方式による</t>
    <phoneticPr fontId="4"/>
  </si>
  <si>
    <t>証明書等の提出期限</t>
    <phoneticPr fontId="4"/>
  </si>
  <si>
    <t>本公告に示した競争に参加する者に必要な資格のない者の入札及び入札に関する条件に違反</t>
    <phoneticPr fontId="4"/>
  </si>
  <si>
    <t>予算決算及び会計令第７９条の規定に基づいて作成された予定価格の制限の範囲内で最低</t>
    <phoneticPr fontId="4"/>
  </si>
  <si>
    <t>国土交通省競争参加資格（全省庁統一資格）</t>
    <phoneticPr fontId="4"/>
  </si>
  <si>
    <t>入札公告</t>
    <phoneticPr fontId="4"/>
  </si>
  <si>
    <t>の等級に格付けされ、北海道地域の競争参加資格を有する者であること。</t>
    <phoneticPr fontId="4"/>
  </si>
  <si>
    <t>北海道運輸局長</t>
    <phoneticPr fontId="4"/>
  </si>
  <si>
    <t>１．</t>
    <phoneticPr fontId="4"/>
  </si>
  <si>
    <t>競争入札に付する事項</t>
    <phoneticPr fontId="4"/>
  </si>
  <si>
    <t>履行場所</t>
    <phoneticPr fontId="4"/>
  </si>
  <si>
    <t>契約期間</t>
    <phoneticPr fontId="4"/>
  </si>
  <si>
    <t>調達案件の仕様等</t>
    <phoneticPr fontId="4"/>
  </si>
  <si>
    <t>２．</t>
    <phoneticPr fontId="4"/>
  </si>
  <si>
    <t>電子入札システムの利用</t>
    <phoneticPr fontId="4"/>
  </si>
  <si>
    <t>北海道運輸局総務部会計課室</t>
    <phoneticPr fontId="4"/>
  </si>
  <si>
    <t>した入札は無効とする。</t>
    <phoneticPr fontId="4"/>
  </si>
  <si>
    <t>価格をもって有効な入札を行った入札者を落札者とする。</t>
    <phoneticPr fontId="4"/>
  </si>
  <si>
    <t>↓契約件名を入力！</t>
    <rPh sb="1" eb="3">
      <t>ケイヤク</t>
    </rPh>
    <rPh sb="3" eb="5">
      <t>ケンメイ</t>
    </rPh>
    <rPh sb="6" eb="8">
      <t>ニュウリョク</t>
    </rPh>
    <phoneticPr fontId="4"/>
  </si>
  <si>
    <t>契約件名</t>
    <phoneticPr fontId="4"/>
  </si>
  <si>
    <t>円也</t>
  </si>
  <si>
    <t>入　　札　　書</t>
    <rPh sb="0" eb="1">
      <t>イ</t>
    </rPh>
    <rPh sb="3" eb="4">
      <t>サツ</t>
    </rPh>
    <rPh sb="6" eb="7">
      <t>ショ</t>
    </rPh>
    <phoneticPr fontId="10"/>
  </si>
  <si>
    <t>一金</t>
    <phoneticPr fontId="10"/>
  </si>
  <si>
    <t>入札説明書及び北海道運輸局競争契約入札者心得を承諾の上、入札します。</t>
    <phoneticPr fontId="10"/>
  </si>
  <si>
    <t>平成　　　年　　　月　　　日</t>
    <rPh sb="0" eb="2">
      <t>ヘイセイ</t>
    </rPh>
    <rPh sb="5" eb="6">
      <t>トシ</t>
    </rPh>
    <rPh sb="9" eb="10">
      <t>ツキ</t>
    </rPh>
    <rPh sb="13" eb="14">
      <t>ヒ</t>
    </rPh>
    <phoneticPr fontId="10"/>
  </si>
  <si>
    <t>住所</t>
    <rPh sb="0" eb="2">
      <t>ジュウショ</t>
    </rPh>
    <phoneticPr fontId="10"/>
  </si>
  <si>
    <t>商号又は名称</t>
    <rPh sb="0" eb="2">
      <t>ショウゴウ</t>
    </rPh>
    <rPh sb="2" eb="3">
      <t>マタ</t>
    </rPh>
    <rPh sb="4" eb="6">
      <t>メイショウ</t>
    </rPh>
    <phoneticPr fontId="10"/>
  </si>
  <si>
    <t>代表者氏名</t>
    <rPh sb="0" eb="3">
      <t>ダイヒョウシャ</t>
    </rPh>
    <rPh sb="3" eb="5">
      <t>シメイ</t>
    </rPh>
    <phoneticPr fontId="10"/>
  </si>
  <si>
    <t>印</t>
    <rPh sb="0" eb="1">
      <t>イン</t>
    </rPh>
    <phoneticPr fontId="10"/>
  </si>
  <si>
    <t>代理人氏名</t>
    <rPh sb="0" eb="3">
      <t>ダイリニン</t>
    </rPh>
    <rPh sb="3" eb="5">
      <t>シメイ</t>
    </rPh>
    <phoneticPr fontId="10"/>
  </si>
  <si>
    <t>支出負担行為担当官</t>
    <rPh sb="0" eb="2">
      <t>シシュツ</t>
    </rPh>
    <rPh sb="2" eb="4">
      <t>フタン</t>
    </rPh>
    <rPh sb="4" eb="6">
      <t>コウイ</t>
    </rPh>
    <rPh sb="6" eb="9">
      <t>タントウカン</t>
    </rPh>
    <phoneticPr fontId="10"/>
  </si>
  <si>
    <t>北海道運輸局長</t>
    <rPh sb="0" eb="3">
      <t>ホッカイドウ</t>
    </rPh>
    <rPh sb="3" eb="5">
      <t>ウンユ</t>
    </rPh>
    <rPh sb="5" eb="7">
      <t>キョクチョウ</t>
    </rPh>
    <phoneticPr fontId="10"/>
  </si>
  <si>
    <t>（注）１　用紙の寸法は、日本工業規格Ａ列４番とする。</t>
    <rPh sb="1" eb="2">
      <t>チュウ</t>
    </rPh>
    <rPh sb="5" eb="7">
      <t>ヨウシ</t>
    </rPh>
    <rPh sb="8" eb="10">
      <t>スンポウ</t>
    </rPh>
    <rPh sb="12" eb="14">
      <t>ニホン</t>
    </rPh>
    <rPh sb="14" eb="16">
      <t>コウギョウ</t>
    </rPh>
    <rPh sb="16" eb="18">
      <t>キカク</t>
    </rPh>
    <rPh sb="19" eb="20">
      <t>レツ</t>
    </rPh>
    <rPh sb="21" eb="22">
      <t>バン</t>
    </rPh>
    <phoneticPr fontId="10"/>
  </si>
  <si>
    <t>　　　２　金額は、「アラビア」数字で記入する。</t>
    <rPh sb="5" eb="7">
      <t>キンガク</t>
    </rPh>
    <rPh sb="15" eb="17">
      <t>スウジ</t>
    </rPh>
    <rPh sb="18" eb="20">
      <t>キニュウ</t>
    </rPh>
    <phoneticPr fontId="10"/>
  </si>
  <si>
    <t>但し、</t>
    <rPh sb="0" eb="1">
      <t>タダ</t>
    </rPh>
    <phoneticPr fontId="10"/>
  </si>
  <si>
    <t>殿</t>
    <phoneticPr fontId="10"/>
  </si>
  <si>
    <t>単価契約</t>
    <rPh sb="0" eb="2">
      <t>タンカ</t>
    </rPh>
    <rPh sb="2" eb="4">
      <t>ケイヤク</t>
    </rPh>
    <phoneticPr fontId="4"/>
  </si>
  <si>
    <t>入札内訳書</t>
    <rPh sb="0" eb="2">
      <t>ニュウサツ</t>
    </rPh>
    <rPh sb="2" eb="5">
      <t>ウチワケショ</t>
    </rPh>
    <phoneticPr fontId="4"/>
  </si>
  <si>
    <t>物品</t>
    <rPh sb="0" eb="2">
      <t>ブッピン</t>
    </rPh>
    <phoneticPr fontId="4"/>
  </si>
  <si>
    <t>役務</t>
    <rPh sb="0" eb="2">
      <t>エキム</t>
    </rPh>
    <phoneticPr fontId="4"/>
  </si>
  <si>
    <t>物品の販売</t>
    <rPh sb="0" eb="2">
      <t>ブッピン</t>
    </rPh>
    <rPh sb="3" eb="5">
      <t>ハンバイ</t>
    </rPh>
    <phoneticPr fontId="4"/>
  </si>
  <si>
    <t>物品の製造</t>
    <rPh sb="0" eb="2">
      <t>ブッピン</t>
    </rPh>
    <rPh sb="3" eb="5">
      <t>セイゾウ</t>
    </rPh>
    <phoneticPr fontId="4"/>
  </si>
  <si>
    <t>役務の提供</t>
    <rPh sb="0" eb="2">
      <t>エキム</t>
    </rPh>
    <rPh sb="3" eb="5">
      <t>テイキョウ</t>
    </rPh>
    <phoneticPr fontId="4"/>
  </si>
  <si>
    <t>Ａ</t>
    <phoneticPr fontId="4"/>
  </si>
  <si>
    <t>Ｂ</t>
    <phoneticPr fontId="4"/>
  </si>
  <si>
    <t>Ｃ</t>
    <phoneticPr fontId="4"/>
  </si>
  <si>
    <t>Ｄ</t>
    <phoneticPr fontId="4"/>
  </si>
  <si>
    <t>参加資格
の種類</t>
    <rPh sb="0" eb="2">
      <t>サンカ</t>
    </rPh>
    <rPh sb="2" eb="4">
      <t>シカク</t>
    </rPh>
    <phoneticPr fontId="4"/>
  </si>
  <si>
    <t>参加資格
のランク</t>
    <rPh sb="0" eb="2">
      <t>サンカ</t>
    </rPh>
    <rPh sb="2" eb="4">
      <t>シカク</t>
    </rPh>
    <phoneticPr fontId="4"/>
  </si>
  <si>
    <t>日付</t>
    <rPh sb="0" eb="2">
      <t>ヒヅケ</t>
    </rPh>
    <phoneticPr fontId="4"/>
  </si>
  <si>
    <t>局長氏名</t>
    <rPh sb="0" eb="2">
      <t>キョクチョウ</t>
    </rPh>
    <rPh sb="2" eb="4">
      <t>シメイ</t>
    </rPh>
    <phoneticPr fontId="4"/>
  </si>
  <si>
    <t>数量</t>
    <rPh sb="0" eb="2">
      <t>スウリョウ</t>
    </rPh>
    <phoneticPr fontId="4"/>
  </si>
  <si>
    <t>場所</t>
    <rPh sb="0" eb="2">
      <t>バショ</t>
    </rPh>
    <phoneticPr fontId="4"/>
  </si>
  <si>
    <t>仕様等</t>
    <rPh sb="0" eb="2">
      <t>シヨウ</t>
    </rPh>
    <rPh sb="2" eb="3">
      <t>トウ</t>
    </rPh>
    <phoneticPr fontId="4"/>
  </si>
  <si>
    <t>日付、時刻</t>
    <rPh sb="0" eb="2">
      <t>ヒヅケ</t>
    </rPh>
    <rPh sb="3" eb="5">
      <t>ジコク</t>
    </rPh>
    <phoneticPr fontId="4"/>
  </si>
  <si>
    <t>項目は「Ｘ列」に</t>
    <rPh sb="0" eb="2">
      <t>コウモク</t>
    </rPh>
    <rPh sb="5" eb="6">
      <t>レツ</t>
    </rPh>
    <phoneticPr fontId="4"/>
  </si>
  <si>
    <t>ｺﾒﾝﾄがあります。</t>
    <phoneticPr fontId="4"/>
  </si>
  <si>
    <t>その他入力する</t>
    <rPh sb="2" eb="3">
      <t>ホカ</t>
    </rPh>
    <rPh sb="3" eb="5">
      <t>ニュウリョク</t>
    </rPh>
    <phoneticPr fontId="4"/>
  </si>
  <si>
    <t>*</t>
    <phoneticPr fontId="4"/>
  </si>
  <si>
    <t>*行：関数あり</t>
    <rPh sb="1" eb="2">
      <t>ギョウ</t>
    </rPh>
    <rPh sb="3" eb="5">
      <t>カンスウ</t>
    </rPh>
    <phoneticPr fontId="4"/>
  </si>
  <si>
    <t>殿</t>
    <rPh sb="0" eb="1">
      <t>トノ</t>
    </rPh>
    <phoneticPr fontId="10"/>
  </si>
  <si>
    <t>月</t>
    <rPh sb="0" eb="1">
      <t>ツキ</t>
    </rPh>
    <phoneticPr fontId="10"/>
  </si>
  <si>
    <t>＊件名は文字数を考慮し2段入力！</t>
  </si>
  <si>
    <t>２２．２３．２４</t>
  </si>
  <si>
    <t>から</t>
    <phoneticPr fontId="4"/>
  </si>
  <si>
    <t>まで</t>
    <phoneticPr fontId="4"/>
  </si>
  <si>
    <t>https://e2odw.e-bisc.go.jp/CALS/Accepter/</t>
    <phoneticPr fontId="4"/>
  </si>
  <si>
    <t>円</t>
    <rPh sb="0" eb="1">
      <t>エン</t>
    </rPh>
    <phoneticPr fontId="10"/>
  </si>
  <si>
    <t>北海道運輸局札幌運輸支局及び北海道検査部構内</t>
    <phoneticPr fontId="4"/>
  </si>
  <si>
    <t>予算決算及び会計令第７１条の規定に該当しない者であること。</t>
    <phoneticPr fontId="4"/>
  </si>
  <si>
    <r>
      <t>(</t>
    </r>
    <r>
      <rPr>
        <sz val="11"/>
        <rFont val="ＭＳ 明朝"/>
        <family val="1"/>
        <charset val="128"/>
      </rPr>
      <t>5</t>
    </r>
    <r>
      <rPr>
        <sz val="11"/>
        <rFont val="ＭＳ 明朝"/>
        <family val="1"/>
        <charset val="128"/>
      </rPr>
      <t>)</t>
    </r>
    <phoneticPr fontId="4"/>
  </si>
  <si>
    <t>警備業法に定められた北海道公安委員会の認定を受けていること。</t>
    <rPh sb="0" eb="2">
      <t>ケイビ</t>
    </rPh>
    <rPh sb="2" eb="4">
      <t>ギョウホウ</t>
    </rPh>
    <rPh sb="5" eb="6">
      <t>サダ</t>
    </rPh>
    <rPh sb="10" eb="13">
      <t>ホッカイドウ</t>
    </rPh>
    <rPh sb="13" eb="15">
      <t>コウアン</t>
    </rPh>
    <rPh sb="15" eb="18">
      <t>イインカイ</t>
    </rPh>
    <rPh sb="19" eb="21">
      <t>ニンテイ</t>
    </rPh>
    <rPh sb="22" eb="23">
      <t>ウ</t>
    </rPh>
    <phoneticPr fontId="4"/>
  </si>
  <si>
    <t>北海道運輸局札幌運輸支局　総務企画担当</t>
    <rPh sb="6" eb="8">
      <t>サッポロ</t>
    </rPh>
    <rPh sb="8" eb="10">
      <t>ウンユ</t>
    </rPh>
    <rPh sb="10" eb="12">
      <t>シキョク</t>
    </rPh>
    <rPh sb="13" eb="15">
      <t>ソウム</t>
    </rPh>
    <rPh sb="15" eb="17">
      <t>キカク</t>
    </rPh>
    <rPh sb="17" eb="19">
      <t>タントウ</t>
    </rPh>
    <phoneticPr fontId="4"/>
  </si>
  <si>
    <t>（仕様書のとおり）</t>
    <rPh sb="1" eb="4">
      <t>シヨウショ</t>
    </rPh>
    <phoneticPr fontId="4"/>
  </si>
  <si>
    <t>〒０６５－００２８　札幌市東区北２８条東１丁目　</t>
    <rPh sb="13" eb="15">
      <t>ヒガシク</t>
    </rPh>
    <rPh sb="15" eb="16">
      <t>キタ</t>
    </rPh>
    <rPh sb="18" eb="19">
      <t>ジョウ</t>
    </rPh>
    <rPh sb="19" eb="20">
      <t>ヒガシ</t>
    </rPh>
    <phoneticPr fontId="4"/>
  </si>
  <si>
    <t>札幌運輸支局他で使用する電気の購入</t>
    <rPh sb="0" eb="2">
      <t>サッポロ</t>
    </rPh>
    <rPh sb="2" eb="4">
      <t>ウンユ</t>
    </rPh>
    <rPh sb="4" eb="5">
      <t>シ</t>
    </rPh>
    <rPh sb="5" eb="6">
      <t>キョク</t>
    </rPh>
    <rPh sb="6" eb="7">
      <t>ホカ</t>
    </rPh>
    <rPh sb="8" eb="10">
      <t>シヨウ</t>
    </rPh>
    <rPh sb="12" eb="14">
      <t>デンキ</t>
    </rPh>
    <rPh sb="15" eb="17">
      <t>コウニュウ</t>
    </rPh>
    <phoneticPr fontId="4"/>
  </si>
  <si>
    <t>－</t>
  </si>
  <si>
    <t>－</t>
    <phoneticPr fontId="10"/>
  </si>
  <si>
    <t>契約
種別</t>
    <rPh sb="0" eb="2">
      <t>ケイヤク</t>
    </rPh>
    <rPh sb="3" eb="5">
      <t>シュベツ</t>
    </rPh>
    <phoneticPr fontId="10"/>
  </si>
  <si>
    <t>業務用電力</t>
    <rPh sb="0" eb="3">
      <t>ギョウムヨウ</t>
    </rPh>
    <rPh sb="3" eb="5">
      <t>デンリョク</t>
    </rPh>
    <phoneticPr fontId="10"/>
  </si>
  <si>
    <t>小山内　智</t>
    <rPh sb="0" eb="3">
      <t>オサナイ</t>
    </rPh>
    <rPh sb="4" eb="5">
      <t>サトシ</t>
    </rPh>
    <phoneticPr fontId="4"/>
  </si>
  <si>
    <t>様式６</t>
    <rPh sb="0" eb="1">
      <t>サマ</t>
    </rPh>
    <rPh sb="1" eb="2">
      <t>シキ</t>
    </rPh>
    <phoneticPr fontId="10"/>
  </si>
  <si>
    <t>様式６－２</t>
    <phoneticPr fontId="10"/>
  </si>
  <si>
    <t>電力量</t>
    <phoneticPr fontId="10"/>
  </si>
  <si>
    <t>料金</t>
    <rPh sb="0" eb="2">
      <t>リョウキン</t>
    </rPh>
    <phoneticPr fontId="10"/>
  </si>
  <si>
    <t>月額電気料金</t>
    <rPh sb="0" eb="2">
      <t>ゲツガク</t>
    </rPh>
    <rPh sb="2" eb="4">
      <t>デンキ</t>
    </rPh>
    <rPh sb="4" eb="6">
      <t>リョウキン</t>
    </rPh>
    <phoneticPr fontId="10"/>
  </si>
  <si>
    <t>L（E+H）</t>
    <phoneticPr fontId="10"/>
  </si>
  <si>
    <t>円</t>
    <rPh sb="0" eb="1">
      <t>エン</t>
    </rPh>
    <phoneticPr fontId="10"/>
  </si>
  <si>
    <t>高圧電力</t>
    <rPh sb="0" eb="2">
      <t>コウアツ</t>
    </rPh>
    <rPh sb="2" eb="4">
      <t>デンリョク</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</si>
</sst>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176" formatCode="[$-411]ggge&quot;年&quot;m&quot;月&quot;d&quot;日&quot;;@"/>
    <numFmt numFmtId="177" formatCode="00"/>
    <numFmt numFmtId="179" formatCode="#,##0_ "/>
    <numFmt numFmtId="185" formatCode="#,##0&quot;月&quot;"/>
    <numFmt numFmtId="186" formatCode="#,##0&quot;kW&quot;"/>
    <numFmt numFmtId="187" formatCode="#,##0&quot;%&quot;"/>
    <numFmt numFmtId="188" formatCode="#,##0&quot;kWh&quot;"/>
    <numFmt numFmtId="189" formatCode="#,##0.00_ "/>
    <numFmt numFmtId="190" formatCode="#,##0.00_);[Red]\(#,##0.00\)"/>
  </numFmts>
  <fonts count="39">
    <font>
      <sz val="11"/>
      <name val="ＭＳ 明朝"/>
      <family val="1"/>
      <charset val="128"/>
    </font>
    <font>
      <sz val="11"/>
      <name val="ＭＳ 明朝"/>
      <family val="1"/>
      <charset val="128"/>
    </font>
    <font>
      <sz val="11"/>
      <name val="ＭＳ 明朝"/>
      <family val="1"/>
      <charset val="128"/>
    </font>
    <font>
      <sz val="14"/>
      <name val="ＭＳ 明朝"/>
      <family val="1"/>
      <charset val="128"/>
    </font>
    <font>
      <sz val="6"/>
      <name val="ＭＳ 明朝"/>
      <family val="1"/>
      <charset val="128"/>
    </font>
    <font>
      <u/>
      <sz val="11"/>
      <color indexed="12"/>
      <name val="ＭＳ 明朝"/>
      <family val="1"/>
      <charset val="128"/>
    </font>
    <font>
      <sz val="11"/>
      <name val="ＭＳ 明朝"/>
      <family val="1"/>
      <charset val="128"/>
    </font>
    <font>
      <u/>
      <sz val="11"/>
      <name val="ＭＳ 明朝"/>
      <family val="1"/>
      <charset val="128"/>
    </font>
    <font>
      <sz val="11"/>
      <name val="ＭＳ 明朝"/>
      <family val="1"/>
      <charset val="128"/>
    </font>
    <font>
      <sz val="11"/>
      <name val="ＭＳ Ｐゴシック"/>
      <family val="3"/>
      <charset val="128"/>
    </font>
    <font>
      <sz val="6"/>
      <name val="ＭＳ Ｐゴシック"/>
      <family val="3"/>
      <charset val="128"/>
    </font>
    <font>
      <sz val="11"/>
      <name val="ＭＳ Ｐ明朝"/>
      <family val="1"/>
      <charset val="128"/>
    </font>
    <font>
      <u/>
      <sz val="22"/>
      <name val="ＭＳ Ｐ明朝"/>
      <family val="1"/>
      <charset val="128"/>
    </font>
    <font>
      <sz val="22"/>
      <name val="ＭＳ Ｐ明朝"/>
      <family val="1"/>
      <charset val="128"/>
    </font>
    <font>
      <u/>
      <sz val="12"/>
      <name val="ＭＳ Ｐ明朝"/>
      <family val="1"/>
      <charset val="128"/>
    </font>
    <font>
      <sz val="12"/>
      <name val="ＭＳ Ｐ明朝"/>
      <family val="1"/>
      <charset val="128"/>
    </font>
    <font>
      <sz val="11"/>
      <color indexed="8"/>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明朝"/>
      <family val="1"/>
      <charset val="128"/>
    </font>
    <font>
      <b/>
      <sz val="11"/>
      <name val="ＭＳ Ｐゴシック"/>
      <family val="3"/>
      <charset val="128"/>
    </font>
    <font>
      <sz val="11"/>
      <name val="ＭＳ ゴシック"/>
      <family val="3"/>
      <charset val="128"/>
    </font>
    <font>
      <sz val="10"/>
      <name val="ＭＳ Ｐ明朝"/>
      <family val="1"/>
      <charset val="128"/>
    </font>
    <font>
      <sz val="9"/>
      <color rgb="FF000000"/>
      <name val="MS UI Gothic"/>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53"/>
      </right>
      <top/>
      <bottom/>
      <diagonal/>
    </border>
    <border>
      <left/>
      <right style="thin">
        <color indexed="53"/>
      </right>
      <top/>
      <bottom style="thin">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53"/>
      </left>
      <right/>
      <top style="thin">
        <color indexed="53"/>
      </top>
      <bottom/>
      <diagonal/>
    </border>
    <border>
      <left style="thin">
        <color indexed="53"/>
      </left>
      <right/>
      <top/>
      <bottom style="thin">
        <color indexed="53"/>
      </bottom>
      <diagonal/>
    </border>
    <border>
      <left style="thin">
        <color indexed="53"/>
      </left>
      <right/>
      <top style="thin">
        <color indexed="53"/>
      </top>
      <bottom style="thin">
        <color indexed="53"/>
      </bottom>
      <diagonal/>
    </border>
    <border>
      <left/>
      <right style="thin">
        <color indexed="53"/>
      </right>
      <top style="thin">
        <color indexed="53"/>
      </top>
      <bottom style="thin">
        <color indexed="53"/>
      </bottom>
      <diagonal/>
    </border>
    <border>
      <left style="thin">
        <color indexed="53"/>
      </left>
      <right/>
      <top/>
      <bottom/>
      <diagonal/>
    </border>
    <border>
      <left/>
      <right/>
      <top style="thin">
        <color indexed="53"/>
      </top>
      <bottom/>
      <diagonal/>
    </border>
    <border>
      <left/>
      <right/>
      <top/>
      <bottom style="thin">
        <color indexed="53"/>
      </bottom>
      <diagonal/>
    </border>
    <border>
      <left/>
      <right/>
      <top style="thin">
        <color indexed="53"/>
      </top>
      <bottom style="thin">
        <color indexed="53"/>
      </bottom>
      <diagonal/>
    </border>
    <border>
      <left style="thin">
        <color indexed="12"/>
      </left>
      <right style="thin">
        <color indexed="12"/>
      </right>
      <top style="thin">
        <color indexed="12"/>
      </top>
      <bottom style="thin">
        <color indexed="12"/>
      </bottom>
      <diagonal/>
    </border>
    <border>
      <left style="double">
        <color indexed="12"/>
      </left>
      <right style="double">
        <color indexed="12"/>
      </right>
      <top style="double">
        <color indexed="12"/>
      </top>
      <bottom/>
      <diagonal/>
    </border>
    <border>
      <left style="double">
        <color indexed="12"/>
      </left>
      <right style="double">
        <color indexed="12"/>
      </right>
      <top/>
      <bottom/>
      <diagonal/>
    </border>
    <border>
      <left style="double">
        <color indexed="12"/>
      </left>
      <right style="double">
        <color indexed="12"/>
      </right>
      <top/>
      <bottom style="double">
        <color indexed="12"/>
      </bottom>
      <diagonal/>
    </border>
    <border>
      <left/>
      <right style="thin">
        <color indexed="53"/>
      </right>
      <top style="thin">
        <color indexed="53"/>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6">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5" fillId="0" borderId="0" applyNumberFormat="0" applyFill="0" applyBorder="0" applyAlignment="0" applyProtection="0">
      <alignment vertical="top"/>
      <protection locked="0"/>
    </xf>
    <xf numFmtId="0" fontId="9"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6" fontId="2" fillId="0" borderId="0" applyFont="0" applyFill="0" applyBorder="0" applyAlignment="0" applyProtection="0">
      <alignment vertical="center"/>
    </xf>
    <xf numFmtId="0" fontId="32" fillId="7" borderId="4" applyNumberFormat="0" applyAlignment="0" applyProtection="0">
      <alignment vertical="center"/>
    </xf>
    <xf numFmtId="0" fontId="9" fillId="0" borderId="0"/>
    <xf numFmtId="0" fontId="9" fillId="0" borderId="0">
      <alignment vertical="center"/>
    </xf>
    <xf numFmtId="0" fontId="33" fillId="4" borderId="0" applyNumberFormat="0" applyBorder="0" applyAlignment="0" applyProtection="0">
      <alignment vertical="center"/>
    </xf>
  </cellStyleXfs>
  <cellXfs count="200">
    <xf numFmtId="0" fontId="0" fillId="0" borderId="0" xfId="0">
      <alignment vertical="center"/>
    </xf>
    <xf numFmtId="0" fontId="2" fillId="0" borderId="0" xfId="0" applyFont="1">
      <alignment vertical="center"/>
    </xf>
    <xf numFmtId="0" fontId="6" fillId="0" borderId="0" xfId="0" applyFont="1">
      <alignment vertical="center"/>
    </xf>
    <xf numFmtId="176" fontId="6" fillId="0" borderId="0" xfId="0" applyNumberFormat="1" applyFont="1" applyAlignment="1">
      <alignment horizontal="distributed" vertical="center"/>
    </xf>
    <xf numFmtId="49" fontId="6" fillId="0" borderId="0" xfId="41" applyNumberFormat="1" applyFont="1">
      <alignment vertical="center"/>
    </xf>
    <xf numFmtId="49" fontId="6" fillId="0" borderId="0" xfId="0" applyNumberFormat="1" applyFont="1" applyAlignment="1">
      <alignment vertical="center"/>
    </xf>
    <xf numFmtId="0" fontId="6" fillId="0" borderId="0" xfId="0" applyNumberFormat="1" applyFont="1" applyAlignment="1">
      <alignment horizontal="distributed" vertical="center"/>
    </xf>
    <xf numFmtId="0" fontId="6" fillId="0" borderId="0" xfId="0" applyNumberFormat="1" applyFont="1" applyAlignment="1">
      <alignment vertical="center"/>
    </xf>
    <xf numFmtId="0" fontId="6" fillId="0" borderId="0" xfId="0" applyNumberFormat="1" applyFont="1">
      <alignment vertical="center"/>
    </xf>
    <xf numFmtId="0" fontId="6" fillId="0" borderId="0" xfId="0" applyFont="1" applyAlignment="1">
      <alignment vertical="center" shrinkToFit="1"/>
    </xf>
    <xf numFmtId="0" fontId="6" fillId="0" borderId="10" xfId="0" applyFont="1" applyBorder="1">
      <alignment vertical="center"/>
    </xf>
    <xf numFmtId="0" fontId="6" fillId="0" borderId="11" xfId="0" applyFont="1" applyBorder="1">
      <alignment vertical="center"/>
    </xf>
    <xf numFmtId="49" fontId="6" fillId="0" borderId="0" xfId="0" applyNumberFormat="1" applyFont="1">
      <alignment vertical="center"/>
    </xf>
    <xf numFmtId="0" fontId="7" fillId="0" borderId="0" xfId="28" applyNumberFormat="1" applyFont="1" applyAlignment="1" applyProtection="1">
      <alignment vertical="center"/>
    </xf>
    <xf numFmtId="0" fontId="8" fillId="0" borderId="0" xfId="0" applyNumberFormat="1" applyFont="1">
      <alignment vertical="center"/>
    </xf>
    <xf numFmtId="0" fontId="8" fillId="0" borderId="0" xfId="0" applyFont="1">
      <alignment vertical="center"/>
    </xf>
    <xf numFmtId="49" fontId="8" fillId="0" borderId="0" xfId="0" applyNumberFormat="1" applyFont="1" applyAlignment="1">
      <alignment vertical="center"/>
    </xf>
    <xf numFmtId="177" fontId="8" fillId="0" borderId="0" xfId="0" applyNumberFormat="1" applyFont="1" applyAlignment="1">
      <alignment horizontal="center" vertical="center"/>
    </xf>
    <xf numFmtId="49" fontId="8" fillId="0" borderId="0" xfId="0" applyNumberFormat="1" applyFont="1" applyAlignment="1">
      <alignment horizontal="center" vertical="center"/>
    </xf>
    <xf numFmtId="0" fontId="8" fillId="0" borderId="0" xfId="0" applyNumberFormat="1" applyFont="1" applyAlignment="1">
      <alignment horizontal="distributed" vertical="center"/>
    </xf>
    <xf numFmtId="49" fontId="8" fillId="0" borderId="0" xfId="41" applyNumberFormat="1" applyFont="1">
      <alignment vertical="center"/>
    </xf>
    <xf numFmtId="0" fontId="6" fillId="0" borderId="0" xfId="0" applyFont="1" applyBorder="1">
      <alignment vertical="center"/>
    </xf>
    <xf numFmtId="0" fontId="0" fillId="0" borderId="0" xfId="0" applyAlignment="1">
      <alignment vertical="center"/>
    </xf>
    <xf numFmtId="0" fontId="0" fillId="0" borderId="0" xfId="0" applyBorder="1" applyAlignment="1">
      <alignment horizontal="center" vertical="center"/>
    </xf>
    <xf numFmtId="0" fontId="11" fillId="0" borderId="0" xfId="43" applyFont="1" applyAlignment="1">
      <alignment vertical="center"/>
    </xf>
    <xf numFmtId="0" fontId="11" fillId="0" borderId="14" xfId="43" applyFont="1" applyBorder="1" applyAlignment="1">
      <alignment vertical="center"/>
    </xf>
    <xf numFmtId="0" fontId="11" fillId="0" borderId="15" xfId="43" applyFont="1" applyBorder="1" applyAlignment="1">
      <alignment vertical="center"/>
    </xf>
    <xf numFmtId="0" fontId="11" fillId="0" borderId="16" xfId="43" applyFont="1" applyBorder="1" applyAlignment="1">
      <alignment vertical="center"/>
    </xf>
    <xf numFmtId="0" fontId="11" fillId="0" borderId="17" xfId="43" applyFont="1" applyBorder="1" applyAlignment="1">
      <alignment vertical="center"/>
    </xf>
    <xf numFmtId="0" fontId="11" fillId="0" borderId="0" xfId="43" applyFont="1" applyBorder="1" applyAlignment="1">
      <alignment vertical="center"/>
    </xf>
    <xf numFmtId="0" fontId="11" fillId="0" borderId="18" xfId="43" applyFont="1" applyBorder="1" applyAlignment="1">
      <alignment vertical="center"/>
    </xf>
    <xf numFmtId="0" fontId="12" fillId="0" borderId="17" xfId="43" applyFont="1" applyBorder="1" applyAlignment="1">
      <alignment vertical="center"/>
    </xf>
    <xf numFmtId="0" fontId="12" fillId="0" borderId="0" xfId="43" applyFont="1" applyBorder="1" applyAlignment="1">
      <alignment vertical="center"/>
    </xf>
    <xf numFmtId="0" fontId="13" fillId="0" borderId="12" xfId="43" applyFont="1" applyBorder="1" applyAlignment="1">
      <alignment vertical="center"/>
    </xf>
    <xf numFmtId="0" fontId="12" fillId="0" borderId="18" xfId="43" applyFont="1" applyBorder="1" applyAlignment="1">
      <alignment vertical="center"/>
    </xf>
    <xf numFmtId="0" fontId="6" fillId="0" borderId="0" xfId="0" applyFont="1" applyBorder="1" applyAlignment="1">
      <alignment horizontal="center" vertical="center"/>
    </xf>
    <xf numFmtId="0" fontId="14" fillId="0" borderId="17" xfId="43" applyFont="1" applyBorder="1" applyAlignment="1">
      <alignment horizontal="center" vertical="center"/>
    </xf>
    <xf numFmtId="0" fontId="14" fillId="0" borderId="0" xfId="43" applyFont="1" applyBorder="1" applyAlignment="1">
      <alignment horizontal="center" vertical="center"/>
    </xf>
    <xf numFmtId="0" fontId="15" fillId="0" borderId="12" xfId="43" applyFont="1" applyBorder="1" applyAlignment="1">
      <alignment horizontal="center" vertical="center"/>
    </xf>
    <xf numFmtId="0" fontId="14" fillId="0" borderId="18" xfId="43" applyFont="1" applyBorder="1" applyAlignment="1">
      <alignment horizontal="center" vertical="center"/>
    </xf>
    <xf numFmtId="176" fontId="11" fillId="0" borderId="0" xfId="43" applyNumberFormat="1" applyFont="1" applyBorder="1" applyAlignment="1">
      <alignment vertical="center"/>
    </xf>
    <xf numFmtId="0" fontId="11" fillId="0" borderId="0" xfId="43" applyFont="1" applyBorder="1" applyAlignment="1">
      <alignment horizontal="distributed" vertical="center"/>
    </xf>
    <xf numFmtId="0" fontId="11" fillId="0" borderId="0" xfId="43" applyFont="1" applyBorder="1" applyAlignment="1">
      <alignment horizontal="right" vertical="center"/>
    </xf>
    <xf numFmtId="0" fontId="11" fillId="0" borderId="19" xfId="43" applyFont="1" applyBorder="1" applyAlignment="1">
      <alignment vertical="center"/>
    </xf>
    <xf numFmtId="0" fontId="11" fillId="0" borderId="12" xfId="43" applyFont="1" applyBorder="1" applyAlignment="1">
      <alignment vertical="center"/>
    </xf>
    <xf numFmtId="0" fontId="11" fillId="0" borderId="20" xfId="43" applyFont="1" applyBorder="1" applyAlignment="1">
      <alignment vertical="center"/>
    </xf>
    <xf numFmtId="0" fontId="0" fillId="0" borderId="0" xfId="0" applyBorder="1" applyAlignment="1">
      <alignment horizontal="center" vertical="center" shrinkToFit="1"/>
    </xf>
    <xf numFmtId="0" fontId="2" fillId="0" borderId="0" xfId="0" applyFont="1" applyAlignment="1">
      <alignment vertical="center" shrinkToFit="1"/>
    </xf>
    <xf numFmtId="0" fontId="6" fillId="0" borderId="0" xfId="0" applyNumberFormat="1" applyFont="1" applyAlignment="1">
      <alignment horizontal="center" vertical="center"/>
    </xf>
    <xf numFmtId="0" fontId="0" fillId="0" borderId="21" xfId="0" applyBorder="1" applyAlignment="1">
      <alignment vertical="center"/>
    </xf>
    <xf numFmtId="0" fontId="2" fillId="0" borderId="10" xfId="0" applyFont="1" applyBorder="1">
      <alignment vertical="center"/>
    </xf>
    <xf numFmtId="0" fontId="0" fillId="0" borderId="22" xfId="0" applyBorder="1" applyAlignment="1">
      <alignment vertical="center"/>
    </xf>
    <xf numFmtId="0" fontId="0" fillId="0" borderId="23" xfId="0" applyBorder="1" applyAlignment="1">
      <alignment vertical="center"/>
    </xf>
    <xf numFmtId="0" fontId="6" fillId="0" borderId="24" xfId="0" applyFont="1" applyBorder="1">
      <alignment vertical="center"/>
    </xf>
    <xf numFmtId="0" fontId="6" fillId="0" borderId="0" xfId="0" applyFont="1" applyAlignment="1">
      <alignment horizontal="center" vertical="center"/>
    </xf>
    <xf numFmtId="0" fontId="0" fillId="0" borderId="0" xfId="0" applyBorder="1" applyAlignment="1">
      <alignment vertical="center"/>
    </xf>
    <xf numFmtId="0" fontId="0" fillId="0" borderId="0" xfId="0" applyBorder="1" applyAlignment="1">
      <alignment vertical="center" shrinkToFit="1"/>
    </xf>
    <xf numFmtId="0" fontId="2" fillId="0" borderId="0" xfId="0" applyFont="1" applyBorder="1">
      <alignment vertical="center"/>
    </xf>
    <xf numFmtId="0" fontId="2" fillId="0" borderId="13" xfId="0" applyFont="1" applyBorder="1" applyAlignment="1">
      <alignment vertical="center" shrinkToFit="1"/>
    </xf>
    <xf numFmtId="0" fontId="6" fillId="0" borderId="13" xfId="0" applyFont="1" applyBorder="1" applyAlignment="1">
      <alignment vertical="center" shrinkToFit="1"/>
    </xf>
    <xf numFmtId="0" fontId="6" fillId="0" borderId="13" xfId="0" applyFont="1" applyBorder="1" applyAlignment="1">
      <alignment horizontal="center" vertical="center"/>
    </xf>
    <xf numFmtId="0" fontId="6" fillId="0" borderId="13" xfId="0" applyFont="1" applyFill="1" applyBorder="1" applyAlignment="1">
      <alignment horizontal="center" vertical="center"/>
    </xf>
    <xf numFmtId="0" fontId="8" fillId="0" borderId="0" xfId="0" applyNumberFormat="1" applyFont="1" applyBorder="1">
      <alignment vertical="center"/>
    </xf>
    <xf numFmtId="0" fontId="0" fillId="0" borderId="13" xfId="0" applyBorder="1" applyAlignment="1">
      <alignment vertical="center"/>
    </xf>
    <xf numFmtId="0" fontId="2" fillId="0" borderId="0" xfId="0" applyFont="1" applyBorder="1" applyAlignment="1">
      <alignment horizontal="center" vertical="center"/>
    </xf>
    <xf numFmtId="0" fontId="8" fillId="0" borderId="0" xfId="0" applyNumberFormat="1" applyFont="1" applyAlignment="1">
      <alignment horizontal="center" vertical="center"/>
    </xf>
    <xf numFmtId="0" fontId="0" fillId="0" borderId="25" xfId="0" applyBorder="1" applyAlignment="1">
      <alignment vertical="center"/>
    </xf>
    <xf numFmtId="0" fontId="2" fillId="0" borderId="26" xfId="0" applyFont="1" applyBorder="1">
      <alignment vertical="center"/>
    </xf>
    <xf numFmtId="0" fontId="6" fillId="0" borderId="27" xfId="0" applyFont="1" applyBorder="1">
      <alignment vertical="center"/>
    </xf>
    <xf numFmtId="0" fontId="6" fillId="0" borderId="28" xfId="0" applyFont="1" applyBorder="1">
      <alignment vertical="center"/>
    </xf>
    <xf numFmtId="0" fontId="6" fillId="0" borderId="29" xfId="0" applyFont="1" applyBorder="1">
      <alignment vertical="center"/>
    </xf>
    <xf numFmtId="0" fontId="6" fillId="0" borderId="29" xfId="0" applyNumberFormat="1" applyFont="1" applyBorder="1">
      <alignment vertical="center"/>
    </xf>
    <xf numFmtId="0" fontId="6" fillId="0" borderId="0" xfId="0" applyFont="1" applyBorder="1" applyAlignment="1">
      <alignment vertical="center"/>
    </xf>
    <xf numFmtId="0" fontId="6" fillId="0" borderId="30" xfId="0" applyFont="1" applyBorder="1" applyAlignment="1">
      <alignment vertical="center" shrinkToFit="1"/>
    </xf>
    <xf numFmtId="0" fontId="6" fillId="0" borderId="31" xfId="0" applyFont="1" applyBorder="1" applyAlignment="1">
      <alignment vertical="center" shrinkToFit="1"/>
    </xf>
    <xf numFmtId="0" fontId="6" fillId="0" borderId="32" xfId="0" applyFont="1" applyBorder="1" applyAlignment="1">
      <alignment vertical="center" shrinkToFit="1"/>
    </xf>
    <xf numFmtId="0" fontId="6" fillId="0" borderId="0" xfId="0" applyFont="1" applyBorder="1" applyAlignment="1">
      <alignment vertical="center" shrinkToFit="1"/>
    </xf>
    <xf numFmtId="0" fontId="6" fillId="0" borderId="0" xfId="0" applyNumberFormat="1" applyFont="1" applyBorder="1">
      <alignment vertical="center"/>
    </xf>
    <xf numFmtId="49" fontId="6" fillId="0" borderId="0" xfId="0" applyNumberFormat="1" applyFont="1" applyAlignment="1">
      <alignment horizontal="center" vertical="center"/>
    </xf>
    <xf numFmtId="0" fontId="0" fillId="0" borderId="33" xfId="0" applyBorder="1" applyAlignment="1">
      <alignment vertical="center"/>
    </xf>
    <xf numFmtId="0" fontId="0" fillId="0" borderId="26" xfId="0" applyBorder="1" applyAlignment="1">
      <alignment vertical="center"/>
    </xf>
    <xf numFmtId="0" fontId="5" fillId="0" borderId="0" xfId="28" applyNumberFormat="1" applyAlignment="1" applyProtection="1">
      <alignment vertical="center"/>
    </xf>
    <xf numFmtId="0" fontId="1" fillId="0" borderId="0" xfId="0" applyNumberFormat="1" applyFont="1" applyAlignment="1">
      <alignment horizontal="center" vertical="center" shrinkToFit="1"/>
    </xf>
    <xf numFmtId="0" fontId="1" fillId="0" borderId="0" xfId="0" applyNumberFormat="1" applyFont="1" applyAlignment="1">
      <alignment vertical="center" shrinkToFit="1"/>
    </xf>
    <xf numFmtId="176" fontId="16" fillId="0" borderId="0" xfId="0" applyNumberFormat="1" applyFont="1" applyAlignment="1">
      <alignment horizontal="distributed" vertical="center"/>
    </xf>
    <xf numFmtId="0" fontId="11" fillId="0" borderId="0" xfId="44" applyFont="1">
      <alignment vertical="center"/>
    </xf>
    <xf numFmtId="0" fontId="11" fillId="0" borderId="0" xfId="44" applyFont="1" applyAlignment="1">
      <alignment horizontal="right" vertical="center"/>
    </xf>
    <xf numFmtId="0" fontId="9" fillId="0" borderId="0" xfId="44" applyAlignment="1">
      <alignment horizontal="center" vertical="center"/>
    </xf>
    <xf numFmtId="0" fontId="15" fillId="0" borderId="0" xfId="44" applyFont="1" applyAlignment="1">
      <alignment horizontal="center" vertical="center"/>
    </xf>
    <xf numFmtId="0" fontId="11" fillId="0" borderId="12" xfId="44" applyFont="1" applyBorder="1">
      <alignment vertical="center"/>
    </xf>
    <xf numFmtId="0" fontId="11" fillId="0" borderId="0" xfId="44" applyFont="1" applyAlignment="1">
      <alignment vertical="center"/>
    </xf>
    <xf numFmtId="0" fontId="11" fillId="0" borderId="0" xfId="44" applyFont="1" applyBorder="1" applyAlignment="1">
      <alignment horizontal="right" vertical="center"/>
    </xf>
    <xf numFmtId="0" fontId="11" fillId="0" borderId="35" xfId="44" applyFont="1" applyBorder="1">
      <alignment vertical="center"/>
    </xf>
    <xf numFmtId="0" fontId="11" fillId="0" borderId="37" xfId="44" applyFont="1" applyBorder="1">
      <alignment vertical="center"/>
    </xf>
    <xf numFmtId="0" fontId="11" fillId="0" borderId="37" xfId="44" applyFont="1" applyBorder="1" applyAlignment="1">
      <alignment horizontal="center" vertical="center"/>
    </xf>
    <xf numFmtId="0" fontId="11" fillId="0" borderId="38" xfId="44" applyFont="1" applyBorder="1" applyAlignment="1">
      <alignment horizontal="center" vertical="center"/>
    </xf>
    <xf numFmtId="0" fontId="11" fillId="0" borderId="39" xfId="44" applyFont="1" applyBorder="1">
      <alignment vertical="center"/>
    </xf>
    <xf numFmtId="0" fontId="11" fillId="0" borderId="39" xfId="44" applyFont="1" applyBorder="1" applyAlignment="1">
      <alignment horizontal="center" vertical="center"/>
    </xf>
    <xf numFmtId="185" fontId="11" fillId="0" borderId="13" xfId="44" applyNumberFormat="1" applyFont="1" applyBorder="1" applyAlignment="1">
      <alignment horizontal="center" vertical="center"/>
    </xf>
    <xf numFmtId="186" fontId="11" fillId="0" borderId="13" xfId="44" applyNumberFormat="1" applyFont="1" applyBorder="1">
      <alignment vertical="center"/>
    </xf>
    <xf numFmtId="187" fontId="11" fillId="0" borderId="13" xfId="44" applyNumberFormat="1" applyFont="1" applyBorder="1" applyAlignment="1">
      <alignment horizontal="center" vertical="center"/>
    </xf>
    <xf numFmtId="0" fontId="11" fillId="0" borderId="36" xfId="44" applyFont="1" applyBorder="1">
      <alignment vertical="center"/>
    </xf>
    <xf numFmtId="188" fontId="11" fillId="0" borderId="13" xfId="44" applyNumberFormat="1" applyFont="1" applyBorder="1">
      <alignment vertical="center"/>
    </xf>
    <xf numFmtId="0" fontId="11" fillId="0" borderId="13" xfId="44" applyFont="1" applyBorder="1" applyAlignment="1">
      <alignment horizontal="center" vertical="center"/>
    </xf>
    <xf numFmtId="0" fontId="11" fillId="0" borderId="14" xfId="44" applyFont="1" applyBorder="1">
      <alignment vertical="center"/>
    </xf>
    <xf numFmtId="0" fontId="11" fillId="0" borderId="15" xfId="44" applyFont="1" applyBorder="1">
      <alignment vertical="center"/>
    </xf>
    <xf numFmtId="0" fontId="11" fillId="0" borderId="19" xfId="44" applyFont="1" applyBorder="1">
      <alignment vertical="center"/>
    </xf>
    <xf numFmtId="189" fontId="11" fillId="0" borderId="34" xfId="44" applyNumberFormat="1" applyFont="1" applyBorder="1">
      <alignment vertical="center"/>
    </xf>
    <xf numFmtId="185" fontId="37" fillId="0" borderId="13" xfId="44" applyNumberFormat="1" applyFont="1" applyBorder="1" applyAlignment="1">
      <alignment horizontal="center" vertical="center"/>
    </xf>
    <xf numFmtId="190" fontId="11" fillId="0" borderId="34" xfId="44" applyNumberFormat="1" applyFont="1" applyBorder="1">
      <alignment vertical="center"/>
    </xf>
    <xf numFmtId="0" fontId="11" fillId="0" borderId="0" xfId="44" applyFont="1" applyBorder="1">
      <alignment vertical="center"/>
    </xf>
    <xf numFmtId="188" fontId="11" fillId="0" borderId="0" xfId="44" applyNumberFormat="1" applyFont="1">
      <alignment vertical="center"/>
    </xf>
    <xf numFmtId="0" fontId="11" fillId="0" borderId="19" xfId="44" applyFont="1" applyBorder="1" applyAlignment="1">
      <alignment horizontal="center" vertical="center"/>
    </xf>
    <xf numFmtId="0" fontId="11" fillId="0" borderId="34" xfId="44" applyFont="1" applyBorder="1" applyAlignment="1">
      <alignment horizontal="center" vertical="center"/>
    </xf>
    <xf numFmtId="0" fontId="11" fillId="0" borderId="38" xfId="44" applyFont="1" applyBorder="1" applyAlignment="1">
      <alignment horizontal="center" vertical="center"/>
    </xf>
    <xf numFmtId="0" fontId="11" fillId="0" borderId="39" xfId="44" applyFont="1" applyBorder="1" applyAlignment="1">
      <alignment horizontal="center" vertical="center"/>
    </xf>
    <xf numFmtId="0" fontId="11" fillId="0" borderId="37" xfId="44" applyFont="1" applyBorder="1" applyAlignment="1">
      <alignment horizontal="center" vertical="center"/>
    </xf>
    <xf numFmtId="0" fontId="11" fillId="0" borderId="0" xfId="44" applyFont="1" applyAlignment="1">
      <alignment vertical="center"/>
    </xf>
    <xf numFmtId="0" fontId="11" fillId="0" borderId="0" xfId="44" applyFont="1" applyAlignment="1">
      <alignment vertical="center"/>
    </xf>
    <xf numFmtId="0" fontId="11" fillId="0" borderId="36" xfId="44" applyFont="1" applyBorder="1" applyAlignment="1">
      <alignment vertical="center"/>
    </xf>
    <xf numFmtId="0" fontId="35" fillId="0" borderId="0" xfId="44" applyFont="1" applyAlignment="1">
      <alignment vertical="center"/>
    </xf>
    <xf numFmtId="179" fontId="11" fillId="0" borderId="34" xfId="44" applyNumberFormat="1" applyFont="1" applyBorder="1" applyAlignment="1">
      <alignment horizontal="right" vertical="center"/>
    </xf>
    <xf numFmtId="9" fontId="11" fillId="0" borderId="34" xfId="44" applyNumberFormat="1" applyFont="1" applyBorder="1" applyAlignment="1">
      <alignment horizontal="right" vertical="center"/>
    </xf>
    <xf numFmtId="0" fontId="6" fillId="0" borderId="0" xfId="0" applyNumberFormat="1" applyFont="1" applyAlignment="1">
      <alignment vertical="center"/>
    </xf>
    <xf numFmtId="49" fontId="6" fillId="0" borderId="0" xfId="0" applyNumberFormat="1" applyFont="1" applyAlignment="1">
      <alignment vertical="center"/>
    </xf>
    <xf numFmtId="49" fontId="6" fillId="0" borderId="0" xfId="0" applyNumberFormat="1" applyFont="1" applyAlignment="1">
      <alignment horizontal="distributed" vertical="center"/>
    </xf>
    <xf numFmtId="0" fontId="6" fillId="0" borderId="0" xfId="0" applyFont="1" applyAlignment="1">
      <alignment horizontal="distributed" vertical="center"/>
    </xf>
    <xf numFmtId="0" fontId="6" fillId="0" borderId="0" xfId="0" applyFont="1" applyAlignment="1">
      <alignment vertical="center"/>
    </xf>
    <xf numFmtId="0" fontId="8" fillId="0" borderId="0" xfId="0" applyFont="1" applyAlignment="1">
      <alignment vertical="center"/>
    </xf>
    <xf numFmtId="49" fontId="8" fillId="0" borderId="0" xfId="0" applyNumberFormat="1" applyFont="1" applyAlignment="1">
      <alignment vertical="center"/>
    </xf>
    <xf numFmtId="49" fontId="8" fillId="0" borderId="0" xfId="0" applyNumberFormat="1" applyFont="1" applyAlignment="1">
      <alignment horizontal="distributed" vertical="center"/>
    </xf>
    <xf numFmtId="0" fontId="0" fillId="0" borderId="0" xfId="0" applyNumberFormat="1" applyAlignment="1">
      <alignment vertical="center"/>
    </xf>
    <xf numFmtId="0" fontId="1" fillId="0" borderId="0" xfId="0" applyNumberFormat="1" applyFont="1" applyAlignment="1">
      <alignment vertical="center"/>
    </xf>
    <xf numFmtId="176" fontId="1" fillId="0" borderId="0" xfId="0" applyNumberFormat="1" applyFont="1" applyAlignment="1">
      <alignment horizontal="distributed" vertical="center" shrinkToFit="1"/>
    </xf>
    <xf numFmtId="49" fontId="3" fillId="0" borderId="0" xfId="0" applyNumberFormat="1" applyFont="1" applyAlignment="1">
      <alignment horizontal="distributed" vertical="center" indent="10"/>
    </xf>
    <xf numFmtId="0" fontId="6" fillId="0" borderId="0" xfId="0" applyNumberFormat="1" applyFont="1" applyAlignment="1">
      <alignment vertical="center" shrinkToFit="1"/>
    </xf>
    <xf numFmtId="0" fontId="6" fillId="0" borderId="21" xfId="0" applyFont="1" applyBorder="1" applyAlignment="1">
      <alignment horizontal="center" vertical="center"/>
    </xf>
    <xf numFmtId="0" fontId="6" fillId="0" borderId="26" xfId="0" applyFont="1" applyBorder="1" applyAlignment="1">
      <alignment horizontal="center" vertical="center"/>
    </xf>
    <xf numFmtId="0" fontId="6" fillId="0" borderId="33" xfId="0" applyFont="1" applyBorder="1" applyAlignment="1">
      <alignment horizontal="center" vertical="center"/>
    </xf>
    <xf numFmtId="0" fontId="6" fillId="0" borderId="25"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6" fillId="0" borderId="22" xfId="0" applyFont="1" applyBorder="1" applyAlignment="1">
      <alignment horizontal="center" vertical="center"/>
    </xf>
    <xf numFmtId="0" fontId="6" fillId="0" borderId="27" xfId="0" applyFont="1" applyBorder="1" applyAlignment="1">
      <alignment horizontal="center" vertical="center"/>
    </xf>
    <xf numFmtId="0" fontId="6" fillId="0" borderId="11" xfId="0" applyFont="1" applyBorder="1" applyAlignment="1">
      <alignment horizontal="center" vertical="center"/>
    </xf>
    <xf numFmtId="0" fontId="0" fillId="0" borderId="25" xfId="0" applyBorder="1" applyAlignment="1">
      <alignment horizontal="center" vertical="center" shrinkToFit="1"/>
    </xf>
    <xf numFmtId="0" fontId="0" fillId="0" borderId="0" xfId="0" applyBorder="1" applyAlignment="1">
      <alignment horizontal="center" vertical="center" shrinkToFit="1"/>
    </xf>
    <xf numFmtId="0" fontId="0" fillId="0" borderId="10" xfId="0" applyBorder="1" applyAlignment="1">
      <alignment horizontal="center" vertical="center" shrinkToFit="1"/>
    </xf>
    <xf numFmtId="0" fontId="0" fillId="0" borderId="22" xfId="0" applyBorder="1" applyAlignment="1">
      <alignment horizontal="center" vertical="center" shrinkToFit="1"/>
    </xf>
    <xf numFmtId="0" fontId="0" fillId="0" borderId="27" xfId="0" applyBorder="1" applyAlignment="1">
      <alignment horizontal="center" vertical="center" shrinkToFit="1"/>
    </xf>
    <xf numFmtId="0" fontId="0" fillId="0" borderId="11" xfId="0" applyBorder="1" applyAlignment="1">
      <alignment horizontal="center" vertical="center" shrinkToFit="1"/>
    </xf>
    <xf numFmtId="0" fontId="0" fillId="0" borderId="21" xfId="0" applyBorder="1" applyAlignment="1">
      <alignment vertical="center"/>
    </xf>
    <xf numFmtId="0" fontId="0" fillId="0" borderId="26" xfId="0" applyBorder="1" applyAlignment="1">
      <alignment vertical="center"/>
    </xf>
    <xf numFmtId="0" fontId="0" fillId="0" borderId="33" xfId="0" applyBorder="1" applyAlignment="1">
      <alignment vertical="center"/>
    </xf>
    <xf numFmtId="0" fontId="0" fillId="0" borderId="22" xfId="0" applyBorder="1" applyAlignment="1">
      <alignment vertical="center"/>
    </xf>
    <xf numFmtId="0" fontId="0" fillId="0" borderId="27" xfId="0" applyBorder="1" applyAlignment="1">
      <alignment vertical="center"/>
    </xf>
    <xf numFmtId="0" fontId="0" fillId="0" borderId="11" xfId="0" applyBorder="1" applyAlignment="1">
      <alignment vertical="center"/>
    </xf>
    <xf numFmtId="0" fontId="0" fillId="0" borderId="21"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0"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22" xfId="0" applyBorder="1" applyAlignment="1">
      <alignment horizontal="center" vertical="center" wrapText="1" shrinkToFit="1"/>
    </xf>
    <xf numFmtId="0" fontId="0" fillId="0" borderId="27"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26" xfId="0" applyBorder="1" applyAlignment="1">
      <alignment horizontal="center" vertical="center" shrinkToFit="1"/>
    </xf>
    <xf numFmtId="0" fontId="0" fillId="0" borderId="33" xfId="0" applyBorder="1" applyAlignment="1">
      <alignment horizontal="center" vertical="center" shrinkToFit="1"/>
    </xf>
    <xf numFmtId="0" fontId="11" fillId="0" borderId="0" xfId="43" applyFont="1" applyBorder="1" applyAlignment="1">
      <alignment horizontal="left" vertical="center"/>
    </xf>
    <xf numFmtId="0" fontId="11" fillId="0" borderId="0" xfId="43" applyFont="1" applyAlignment="1">
      <alignment horizontal="center" vertical="center"/>
    </xf>
    <xf numFmtId="0" fontId="11" fillId="0" borderId="0" xfId="43" applyFont="1" applyBorder="1" applyAlignment="1">
      <alignment vertical="center"/>
    </xf>
    <xf numFmtId="0" fontId="12" fillId="0" borderId="17" xfId="43" applyFont="1" applyBorder="1" applyAlignment="1">
      <alignment horizontal="center" vertical="center"/>
    </xf>
    <xf numFmtId="0" fontId="12" fillId="0" borderId="0" xfId="43" applyFont="1" applyBorder="1" applyAlignment="1">
      <alignment horizontal="center" vertical="center"/>
    </xf>
    <xf numFmtId="0" fontId="12" fillId="0" borderId="18" xfId="43" applyFont="1" applyBorder="1" applyAlignment="1">
      <alignment horizontal="center" vertical="center"/>
    </xf>
    <xf numFmtId="0" fontId="13" fillId="0" borderId="12" xfId="43" applyFont="1" applyBorder="1" applyAlignment="1">
      <alignment horizontal="center" vertical="center"/>
    </xf>
    <xf numFmtId="0" fontId="15" fillId="0" borderId="12" xfId="43" applyFont="1" applyBorder="1" applyAlignment="1">
      <alignment vertical="center" shrinkToFit="1"/>
    </xf>
    <xf numFmtId="0" fontId="11" fillId="0" borderId="19" xfId="44" applyFont="1" applyBorder="1" applyAlignment="1">
      <alignment horizontal="center" vertical="center"/>
    </xf>
    <xf numFmtId="0" fontId="9" fillId="0" borderId="20" xfId="44" applyBorder="1" applyAlignment="1">
      <alignment horizontal="center" vertical="center"/>
    </xf>
    <xf numFmtId="0" fontId="11" fillId="0" borderId="20" xfId="44" applyFont="1" applyBorder="1" applyAlignment="1">
      <alignment horizontal="center" vertical="center"/>
    </xf>
    <xf numFmtId="179" fontId="11" fillId="0" borderId="12" xfId="44" applyNumberFormat="1" applyFont="1" applyBorder="1" applyAlignment="1">
      <alignment vertical="center"/>
    </xf>
    <xf numFmtId="0" fontId="11" fillId="0" borderId="37" xfId="44" applyFont="1" applyBorder="1" applyAlignment="1">
      <alignment horizontal="center" vertical="center"/>
    </xf>
    <xf numFmtId="0" fontId="9" fillId="0" borderId="37" xfId="44" applyBorder="1" applyAlignment="1">
      <alignment horizontal="center" vertical="center"/>
    </xf>
    <xf numFmtId="0" fontId="11" fillId="0" borderId="14" xfId="44" applyFont="1" applyBorder="1" applyAlignment="1">
      <alignment horizontal="center" vertical="center"/>
    </xf>
    <xf numFmtId="0" fontId="11" fillId="0" borderId="16" xfId="44" applyFont="1" applyBorder="1" applyAlignment="1">
      <alignment horizontal="center" vertical="center"/>
    </xf>
    <xf numFmtId="0" fontId="11" fillId="0" borderId="17" xfId="44" applyFont="1" applyBorder="1" applyAlignment="1">
      <alignment horizontal="center" vertical="center"/>
    </xf>
    <xf numFmtId="0" fontId="11" fillId="0" borderId="18" xfId="44" applyFont="1" applyBorder="1" applyAlignment="1">
      <alignment horizontal="center" vertical="center"/>
    </xf>
    <xf numFmtId="0" fontId="11" fillId="0" borderId="38" xfId="44" applyFont="1" applyBorder="1" applyAlignment="1">
      <alignment horizontal="center" vertical="center"/>
    </xf>
    <xf numFmtId="0" fontId="9" fillId="0" borderId="38" xfId="44" applyBorder="1" applyAlignment="1">
      <alignment horizontal="center" vertical="center"/>
    </xf>
    <xf numFmtId="0" fontId="11" fillId="0" borderId="0" xfId="44" applyFont="1" applyAlignment="1">
      <alignment vertical="center"/>
    </xf>
    <xf numFmtId="0" fontId="34" fillId="0" borderId="0" xfId="44" applyFont="1" applyAlignment="1">
      <alignment horizontal="center" vertical="center"/>
    </xf>
    <xf numFmtId="0" fontId="11" fillId="0" borderId="14" xfId="44" applyFont="1" applyBorder="1" applyAlignment="1">
      <alignment horizontal="center" vertical="center" wrapText="1"/>
    </xf>
    <xf numFmtId="0" fontId="11" fillId="0" borderId="17" xfId="44" applyFont="1" applyBorder="1" applyAlignment="1">
      <alignment horizontal="center" vertical="center" wrapText="1"/>
    </xf>
    <xf numFmtId="0" fontId="11" fillId="0" borderId="37" xfId="44" applyFont="1" applyBorder="1" applyAlignment="1">
      <alignment horizontal="center" vertical="center" wrapText="1"/>
    </xf>
    <xf numFmtId="0" fontId="11" fillId="0" borderId="38" xfId="44" applyFont="1" applyBorder="1" applyAlignment="1">
      <alignment horizontal="center" vertical="center" wrapText="1"/>
    </xf>
    <xf numFmtId="0" fontId="11" fillId="0" borderId="39" xfId="44" applyFont="1" applyBorder="1" applyAlignment="1">
      <alignment horizontal="center" vertical="center" wrapText="1"/>
    </xf>
    <xf numFmtId="0" fontId="11" fillId="0" borderId="34" xfId="44" applyFont="1" applyBorder="1" applyAlignment="1">
      <alignment horizontal="center" vertical="center"/>
    </xf>
    <xf numFmtId="0" fontId="11" fillId="0" borderId="36" xfId="44" applyFont="1" applyBorder="1" applyAlignment="1">
      <alignment horizontal="center" vertical="center"/>
    </xf>
    <xf numFmtId="0" fontId="9" fillId="0" borderId="16" xfId="44" applyBorder="1" applyAlignment="1">
      <alignment horizontal="center" vertical="center"/>
    </xf>
    <xf numFmtId="0" fontId="11" fillId="0" borderId="39" xfId="44" applyFont="1" applyBorder="1" applyAlignment="1">
      <alignment horizontal="center" vertical="center"/>
    </xf>
    <xf numFmtId="0" fontId="9" fillId="0" borderId="39" xfId="44"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標準_11 入札説明書様式７：入札書・入札内訳書" xfId="43"/>
    <cellStyle name="標準_入札内訳書" xfId="44"/>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fmlaLink="$AB$28" lockText="1" noThreeD="1"/>
</file>

<file path=xl/ctrlProps/ctrlProp10.xml><?xml version="1.0" encoding="utf-8"?>
<formControlPr xmlns="http://schemas.microsoft.com/office/spreadsheetml/2009/9/main" objectType="CheckBox" checked="Checked" fmlaLink="$AB$9" lockText="1" noThreeD="1"/>
</file>

<file path=xl/ctrlProps/ctrlProp11.xml><?xml version="1.0" encoding="utf-8"?>
<formControlPr xmlns="http://schemas.microsoft.com/office/spreadsheetml/2009/9/main" objectType="CheckBox" fmlaLink="$AB$10" lockText="1" noThreeD="1"/>
</file>

<file path=xl/ctrlProps/ctrlProp2.xml><?xml version="1.0" encoding="utf-8"?>
<formControlPr xmlns="http://schemas.microsoft.com/office/spreadsheetml/2009/9/main" objectType="CheckBox" fmlaLink="$AB$29" lockText="1" noThreeD="1"/>
</file>

<file path=xl/ctrlProps/ctrlProp3.xml><?xml version="1.0" encoding="utf-8"?>
<formControlPr xmlns="http://schemas.microsoft.com/office/spreadsheetml/2009/9/main" objectType="CheckBox" fmlaLink="$AB$30" lockText="1" noThreeD="1"/>
</file>

<file path=xl/ctrlProps/ctrlProp4.xml><?xml version="1.0" encoding="utf-8"?>
<formControlPr xmlns="http://schemas.microsoft.com/office/spreadsheetml/2009/9/main" objectType="CheckBox" checked="Checked" fmlaLink="$AB$27" lockText="1" noThreeD="1"/>
</file>

<file path=xl/ctrlProps/ctrlProp5.xml><?xml version="1.0" encoding="utf-8"?>
<formControlPr xmlns="http://schemas.microsoft.com/office/spreadsheetml/2009/9/main" objectType="CheckBox" checked="Checked" fmlaLink="$AB$23" lockText="1" noThreeD="1"/>
</file>

<file path=xl/ctrlProps/ctrlProp6.xml><?xml version="1.0" encoding="utf-8"?>
<formControlPr xmlns="http://schemas.microsoft.com/office/spreadsheetml/2009/9/main" objectType="CheckBox" fmlaLink="$AB$24" lockText="1" noThreeD="1"/>
</file>

<file path=xl/ctrlProps/ctrlProp7.xml><?xml version="1.0" encoding="utf-8"?>
<formControlPr xmlns="http://schemas.microsoft.com/office/spreadsheetml/2009/9/main" objectType="CheckBox" fmlaLink="$AB$25" lockText="1" noThreeD="1"/>
</file>

<file path=xl/ctrlProps/ctrlProp8.xml><?xml version="1.0" encoding="utf-8"?>
<formControlPr xmlns="http://schemas.microsoft.com/office/spreadsheetml/2009/9/main" objectType="CheckBox" checked="Checked" fmlaLink="$AB$5" lockText="1" noThreeD="1"/>
</file>

<file path=xl/ctrlProps/ctrlProp9.xml><?xml version="1.0" encoding="utf-8"?>
<formControlPr xmlns="http://schemas.microsoft.com/office/spreadsheetml/2009/9/main" objectType="CheckBox" checked="Checked" fmlaLink="$AB$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104775</xdr:colOff>
          <xdr:row>7</xdr:row>
          <xdr:rowOff>19050</xdr:rowOff>
        </xdr:from>
        <xdr:to>
          <xdr:col>15</xdr:col>
          <xdr:colOff>161925</xdr:colOff>
          <xdr:row>7</xdr:row>
          <xdr:rowOff>228600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8</xdr:row>
          <xdr:rowOff>19050</xdr:rowOff>
        </xdr:from>
        <xdr:to>
          <xdr:col>15</xdr:col>
          <xdr:colOff>161925</xdr:colOff>
          <xdr:row>8</xdr:row>
          <xdr:rowOff>228600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9</xdr:row>
          <xdr:rowOff>19050</xdr:rowOff>
        </xdr:from>
        <xdr:to>
          <xdr:col>15</xdr:col>
          <xdr:colOff>161925</xdr:colOff>
          <xdr:row>9</xdr:row>
          <xdr:rowOff>228600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Ｄ</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6</xdr:row>
          <xdr:rowOff>19050</xdr:rowOff>
        </xdr:from>
        <xdr:to>
          <xdr:col>15</xdr:col>
          <xdr:colOff>161925</xdr:colOff>
          <xdr:row>6</xdr:row>
          <xdr:rowOff>228600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xdr:row>
          <xdr:rowOff>19050</xdr:rowOff>
        </xdr:from>
        <xdr:to>
          <xdr:col>17</xdr:col>
          <xdr:colOff>47625</xdr:colOff>
          <xdr:row>2</xdr:row>
          <xdr:rowOff>228600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物品の販売</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3</xdr:row>
          <xdr:rowOff>19050</xdr:rowOff>
        </xdr:from>
        <xdr:to>
          <xdr:col>17</xdr:col>
          <xdr:colOff>47625</xdr:colOff>
          <xdr:row>3</xdr:row>
          <xdr:rowOff>228600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物品の製造</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4</xdr:row>
          <xdr:rowOff>19050</xdr:rowOff>
        </xdr:from>
        <xdr:to>
          <xdr:col>17</xdr:col>
          <xdr:colOff>47625</xdr:colOff>
          <xdr:row>4</xdr:row>
          <xdr:rowOff>228600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役務の提供</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xdr:row>
          <xdr:rowOff>28575</xdr:rowOff>
        </xdr:from>
        <xdr:to>
          <xdr:col>4</xdr:col>
          <xdr:colOff>800100</xdr:colOff>
          <xdr:row>5</xdr:row>
          <xdr:rowOff>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単価契約</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28575</xdr:rowOff>
        </xdr:from>
        <xdr:to>
          <xdr:col>4</xdr:col>
          <xdr:colOff>914400</xdr:colOff>
          <xdr:row>8</xdr:row>
          <xdr:rowOff>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入札内訳書</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28575</xdr:rowOff>
        </xdr:from>
        <xdr:to>
          <xdr:col>4</xdr:col>
          <xdr:colOff>800100</xdr:colOff>
          <xdr:row>9</xdr:row>
          <xdr:rowOff>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物品</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28575</xdr:rowOff>
        </xdr:from>
        <xdr:to>
          <xdr:col>4</xdr:col>
          <xdr:colOff>800100</xdr:colOff>
          <xdr:row>10</xdr:row>
          <xdr:rowOff>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役務</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osvf001z\01_&#32207;&#21209;&#37096;\013_&#20250;&#35336;&#35506;\&#22865;&#32004;\&#65298;&#65297;&#24180;&#24230;\00_&#26412;&#23616;\&#12304;&#20837;&#26413;&#12305;&#36092;&#20837;&#12288;&#23616;&#38263;&#23460;&#24540;&#25509;&#12475;&#12483;&#12488;\&#23616;&#38263;&#23460;&#24540;&#25509;&#12475;&#12483;&#12488;&#36092;&#20837;&#12288;&#27770;&#3569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10-5%20&#20250;&#35336;&#35506;\%23&#20250;&#35336;&#35506;&#20849;&#36890;\33%20&#22865;&#32004;&#38306;&#20418;\01%20&#24180;&#38291;&#22865;&#32004;\H30&#24180;&#24230;\01&#20837;&#26413;&#65288;30.4.2&#22865;&#32004;&#65289;\01%20&#25903;&#23616;&#24193;&#33294;&#38651;&#27671;\02%20&#20837;&#26413;&#12539;&#22865;&#32004;&#26360;&#65288;&#26696;&#65289;&#12539;&#20181;&#27096;&#26360;\22&#12304;&#21336;&#20385;&#22865;&#32004;&#12305;&#28040;&#32791;&#21697;&#65288;&#20104;&#23450;&#20385;&#26684;&#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スケジュール"/>
      <sheetName val="■入力シート■"/>
      <sheetName val="支局へのお願い"/>
      <sheetName val="入札のご案内　…"/>
      <sheetName val="入札執行決議書"/>
      <sheetName val="予定価格調書"/>
      <sheetName val="積算書"/>
      <sheetName val="参考比較"/>
      <sheetName val="参考依頼"/>
      <sheetName val="積算書表紙"/>
      <sheetName val="入札公告"/>
      <sheetName val="入札説明書"/>
      <sheetName val="配置（参考）"/>
      <sheetName val="仕様書"/>
      <sheetName val="入札額内訳書"/>
      <sheetName val="資格拡大起案"/>
      <sheetName val="資格拡大案"/>
      <sheetName val="金額記入用(入札)"/>
      <sheetName val="金額記入用(結果)"/>
      <sheetName val="契約締結決議書"/>
      <sheetName val="契約書 （案）"/>
      <sheetName val=" 契 約 書 "/>
      <sheetName val="契約書（本文）"/>
      <sheetName val="仕様書 (契約用)"/>
      <sheetName val="検査調書"/>
      <sheetName val="掲示依頼"/>
      <sheetName val="仕様書等配付用封筒表紙"/>
      <sheetName val="順位調書正本"/>
      <sheetName val="HP公表"/>
      <sheetName val="　契約書　"/>
      <sheetName val="契約書案"/>
      <sheetName val="契約書送付"/>
      <sheetName val="印紙税額"/>
      <sheetName val="データ"/>
      <sheetName val="積算 (3)"/>
      <sheetName val="原本"/>
      <sheetName val="積算 (2)"/>
    </sheetNames>
    <sheetDataSet>
      <sheetData sheetId="0" refreshError="1"/>
      <sheetData sheetId="1">
        <row r="41">
          <cell r="K41" t="str">
            <v>ナブコシステム(株)いわき営業所</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2">
          <cell r="A32" t="str">
            <v>総務部</v>
          </cell>
        </row>
        <row r="33">
          <cell r="A33" t="str">
            <v>企画観光部</v>
          </cell>
        </row>
        <row r="34">
          <cell r="A34" t="str">
            <v>交通環境部</v>
          </cell>
        </row>
        <row r="35">
          <cell r="A35" t="str">
            <v>鉄道部</v>
          </cell>
        </row>
        <row r="36">
          <cell r="A36" t="str">
            <v>自動車交通部</v>
          </cell>
        </row>
        <row r="37">
          <cell r="A37" t="str">
            <v>自動車技術安全部</v>
          </cell>
        </row>
        <row r="38">
          <cell r="A38" t="str">
            <v>海事振興部</v>
          </cell>
        </row>
        <row r="39">
          <cell r="A39" t="str">
            <v>海上安全環境部</v>
          </cell>
        </row>
        <row r="77">
          <cell r="A77" t="str">
            <v>木　場　　宣　行</v>
          </cell>
        </row>
        <row r="78">
          <cell r="A78" t="str">
            <v>内　藤　　政　彦</v>
          </cell>
        </row>
        <row r="79">
          <cell r="A79" t="str">
            <v>佐　々　木　　仁</v>
          </cell>
        </row>
        <row r="80">
          <cell r="A80" t="str">
            <v>小　山　　昭　憲</v>
          </cell>
        </row>
        <row r="95">
          <cell r="A95" t="str">
            <v>仙台第４合同庁舎</v>
          </cell>
        </row>
        <row r="96">
          <cell r="A96" t="str">
            <v>一般会計／国土交通本省／国土交通本省共通費／庁費／</v>
          </cell>
        </row>
        <row r="97">
          <cell r="A97" t="str">
            <v>一般会計／国土交通本省／国土交通本省共通費／情報処理業務庁費／</v>
          </cell>
        </row>
        <row r="98">
          <cell r="A98" t="str">
            <v>一般会計／国土交通本省／国土交通本省共通費／電子計算機借料／</v>
          </cell>
        </row>
        <row r="99">
          <cell r="A99" t="str">
            <v>一般会計／地方運輸局／公共交通等安全対策費／庁費／</v>
          </cell>
        </row>
        <row r="100">
          <cell r="A100" t="str">
            <v>一般会計／地方運輸局／公共交通等安全対策費／公共交通等安全対策調査費／</v>
          </cell>
        </row>
        <row r="101">
          <cell r="A101" t="str">
            <v>一般会計／国土交通本省／観光振興費／外国人旅行者訪日促進対策庁費／</v>
          </cell>
        </row>
        <row r="102">
          <cell r="A102" t="str">
            <v>一般会計／国土交通本省／観光振興費／観光振興調査費／</v>
          </cell>
        </row>
        <row r="103">
          <cell r="A103" t="str">
            <v>一般会計／国土交通本省／情報化推進費／情報処理業務庁費／</v>
          </cell>
        </row>
        <row r="104">
          <cell r="A104" t="str">
            <v>一般会計／国土交通本省／情報化推進費／電子計算機借料／</v>
          </cell>
        </row>
        <row r="105">
          <cell r="A105" t="str">
            <v>一般会計／地方運輸局／地方運輸局共通費／庁費／</v>
          </cell>
        </row>
        <row r="106">
          <cell r="A106" t="str">
            <v>一般会計／地方運輸局／地方運輸局共通費／情報処理業務庁費／</v>
          </cell>
        </row>
        <row r="107">
          <cell r="A107" t="str">
            <v>一般会計／地方運輸局／地方運輸局共通費／電子計算機借料／</v>
          </cell>
        </row>
        <row r="108">
          <cell r="A108" t="str">
            <v>一般会計／地方運輸局／地方運輸局共通費／土地建物借料／</v>
          </cell>
        </row>
        <row r="109">
          <cell r="A109" t="str">
            <v>一般会計／地方運輸局／地方運輸局共通費／各所修繕／</v>
          </cell>
        </row>
        <row r="110">
          <cell r="A110" t="str">
            <v>一般会計／地方運輸局／地方運輸局共通費／自動車重量税／</v>
          </cell>
        </row>
        <row r="111">
          <cell r="A111" t="str">
            <v>一般会計／地方運輸局／地方運輸局共通費／施設整備費／</v>
          </cell>
        </row>
        <row r="112">
          <cell r="A112" t="str">
            <v>一般会計／地方運輸局／地方運輸局共通費／交際費／</v>
          </cell>
        </row>
        <row r="113">
          <cell r="A113" t="str">
            <v>一般会計／地方運輸局／地方運輸行政推進費／情報処理業務庁費／</v>
          </cell>
        </row>
        <row r="114">
          <cell r="A114" t="str">
            <v>一般会計／地方運輸局／地方運輸行政推進費／地域公共交通維持・活性化推進調査費／</v>
          </cell>
        </row>
        <row r="115">
          <cell r="A115" t="str">
            <v>一般会計／地方運輸局／地方運輸行政推進費／観光振興調査費／</v>
          </cell>
        </row>
        <row r="116">
          <cell r="A116" t="str">
            <v>一般会計／地方運輸局／地方運輸行政推進費／地球温暖化防止等対策調査費／</v>
          </cell>
        </row>
        <row r="117">
          <cell r="A117" t="str">
            <v>一般会計／地方運輸局／地方運輸行政推進費／道路環境等対策調査費／</v>
          </cell>
        </row>
        <row r="118">
          <cell r="A118" t="str">
            <v>一般会計／地方運輸局／地方運輸行政推進費／総合的バリアフリー推進調査費／</v>
          </cell>
        </row>
        <row r="119">
          <cell r="A119" t="str">
            <v>一般会計／地方運輸局／地方運輸行政推進費／総合的物流体系整備推進調査費／</v>
          </cell>
        </row>
        <row r="120">
          <cell r="A120" t="str">
            <v>一般会計／地方運輸局／地方運輸行政推進費／鉄道網充実・活性化推進調査費／</v>
          </cell>
        </row>
        <row r="121">
          <cell r="A121" t="str">
            <v>一般会計／地方運輸局／地方運輸行政推進費／統計調査費／</v>
          </cell>
        </row>
        <row r="122">
          <cell r="A122" t="str">
            <v>一般会計／地方運輸局／地方運輸行政推進費／公共交通等安全対策調査費／</v>
          </cell>
        </row>
        <row r="123">
          <cell r="A123" t="str">
            <v>一般会計／地方運輸局／地方運輸行政推進費／海事産業市場整備等推進調査費／</v>
          </cell>
        </row>
        <row r="124">
          <cell r="A124" t="str">
            <v>一般会計／地方運輸局／地方運輸行政推進費／自動車運送業市場環境整備推進調査費／</v>
          </cell>
        </row>
        <row r="125">
          <cell r="A125" t="str">
            <v>一般会計／地方運輸局／地方運輸行政推進費／海洋環境対策調査費／</v>
          </cell>
        </row>
        <row r="126">
          <cell r="A126" t="str">
            <v>一般会計／地方運輸局／地方運輸行政推進費／電子計算機借料／</v>
          </cell>
        </row>
        <row r="127">
          <cell r="A127" t="str">
            <v>一般会計／地方運輸局／地方元気再生推進調査費／地方元気再生推進調査委託費／</v>
          </cell>
        </row>
        <row r="128">
          <cell r="A128" t="str">
            <v>一般会計／観光庁／観光振興費／外国人旅行者訪日促進対策庁費／</v>
          </cell>
        </row>
        <row r="129">
          <cell r="A129" t="str">
            <v>一般会計／観光庁／観光振興費／観光振興調査費／</v>
          </cell>
        </row>
        <row r="130">
          <cell r="A130" t="str">
            <v>自動車安全特別会計／自動車検査登録勘定／業務取扱費／庁費（検査登録）／</v>
          </cell>
        </row>
        <row r="131">
          <cell r="A131" t="str">
            <v>自動車安全特別会計／自動車検査登録勘定／業務取扱費／庁費（保障）／</v>
          </cell>
        </row>
        <row r="132">
          <cell r="A132" t="str">
            <v>自動車安全特別会計／自動車検査登録勘定／業務取扱費／情報処理業務庁費（検査登録）／</v>
          </cell>
        </row>
        <row r="133">
          <cell r="A133" t="str">
            <v>自動車安全特別会計／自動車検査登録勘定／業務取扱費／情報処理業務庁費（保障）／</v>
          </cell>
        </row>
        <row r="134">
          <cell r="A134" t="str">
            <v>自動車安全特別会計／自動車検査登録勘定／業務取扱費／通信専用料／</v>
          </cell>
        </row>
        <row r="135">
          <cell r="A135" t="str">
            <v>自動車安全特別会計／自動車検査登録勘定／業務取扱費／電子計算機借料（検査登録）／</v>
          </cell>
        </row>
        <row r="136">
          <cell r="A136" t="str">
            <v>自動車安全特別会計／自動車検査登録勘定／業務取扱費／電子計算機借料（保障）／</v>
          </cell>
        </row>
        <row r="137">
          <cell r="A137" t="str">
            <v>自動車安全特別会計／自動車検査登録勘定／業務取扱費／印紙売捌手数料（検査登録）／</v>
          </cell>
        </row>
        <row r="138">
          <cell r="A138" t="str">
            <v>自動車安全特別会計／自動車検査登録勘定／業務取扱費／土地建物借料（検査登録）／</v>
          </cell>
        </row>
        <row r="139">
          <cell r="A139" t="str">
            <v>自動車安全特別会計／自動車検査登録勘定／業務取扱費／各所修繕（検査登録）／</v>
          </cell>
        </row>
        <row r="140">
          <cell r="A140" t="str">
            <v>自動車安全特別会計／自動車検査登録勘定／業務取扱費／各所修繕（保障）／</v>
          </cell>
        </row>
        <row r="141">
          <cell r="A141" t="str">
            <v>自動車安全特別会計／自動車検査登録勘定／業務取扱費／自動車重量税（検査登録）／</v>
          </cell>
        </row>
        <row r="142">
          <cell r="A142" t="str">
            <v>自動車安全特別会計／自動車検査登録勘定／施設整備費／施設施工庁費／</v>
          </cell>
        </row>
        <row r="143">
          <cell r="A143" t="str">
            <v>自動車安全特別会計／自動車検査登録勘定／施設整備費／施設整備費／</v>
          </cell>
        </row>
        <row r="144">
          <cell r="A144" t="str">
            <v>自動車安全特別会計／自動車検査登録勘定／施設整備費／不動産購入費／</v>
          </cell>
        </row>
        <row r="145">
          <cell r="A145" t="str">
            <v>掲示場所</v>
          </cell>
        </row>
        <row r="146">
          <cell r="A146" t="str">
            <v>東北運輸局ホームページ</v>
          </cell>
        </row>
        <row r="147">
          <cell r="A147" t="str">
            <v>電子入札システム</v>
          </cell>
        </row>
        <row r="148">
          <cell r="A148" t="str">
            <v>仙台第４合同庁舎入口掲示板と５階掲示板</v>
          </cell>
        </row>
        <row r="149">
          <cell r="A149" t="str">
            <v>管内官署掲示板</v>
          </cell>
        </row>
        <row r="150">
          <cell r="A150" t="str">
            <v>関係支局掲示板</v>
          </cell>
        </row>
      </sheetData>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www.e-bisc.go.jp/" TargetMode="External"/><Relationship Id="rId16" Type="http://schemas.openxmlformats.org/officeDocument/2006/relationships/ctrlProp" Target="../ctrlProps/ctrlProp11.xml"/><Relationship Id="rId1" Type="http://schemas.openxmlformats.org/officeDocument/2006/relationships/hyperlink" Target="https://e2odw.e-bisc.go.jp/CALS/Accepter/"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J94"/>
  <sheetViews>
    <sheetView showGridLines="0" view="pageBreakPreview" zoomScaleNormal="100" workbookViewId="0">
      <selection activeCell="X39" sqref="X39"/>
    </sheetView>
  </sheetViews>
  <sheetFormatPr defaultColWidth="3.625" defaultRowHeight="20.100000000000001" customHeight="1" outlineLevelRow="1"/>
  <cols>
    <col min="1" max="1" width="1.625" style="2" customWidth="1"/>
    <col min="2" max="4" width="2.125" style="20" customWidth="1"/>
    <col min="5" max="5" width="17.625" style="14" customWidth="1"/>
    <col min="6" max="11" width="3.625" style="14" customWidth="1"/>
    <col min="12" max="12" width="4.625" style="14" customWidth="1"/>
    <col min="13" max="16" width="3.625" style="14" customWidth="1"/>
    <col min="17" max="17" width="3.625" style="19" customWidth="1"/>
    <col min="18" max="18" width="4.625" style="19" customWidth="1"/>
    <col min="19" max="22" width="3.625" style="19" customWidth="1"/>
    <col min="23" max="23" width="3.625" style="2" customWidth="1"/>
    <col min="24" max="24" width="15.625" style="2" customWidth="1"/>
    <col min="25" max="25" width="3.625" style="2" customWidth="1"/>
    <col min="26" max="26" width="3.625" style="54" customWidth="1"/>
    <col min="27" max="27" width="10.625" style="2" customWidth="1"/>
    <col min="28" max="29" width="3.625" style="2" customWidth="1"/>
    <col min="30" max="31" width="15.625" style="2" customWidth="1"/>
    <col min="32" max="16384" width="3.625" style="2"/>
  </cols>
  <sheetData>
    <row r="1" spans="2:36" ht="20.100000000000001" customHeight="1">
      <c r="K1" s="81"/>
      <c r="M1" s="62"/>
      <c r="Q1" s="14"/>
      <c r="R1" s="14"/>
      <c r="S1" s="14"/>
      <c r="T1" s="14"/>
      <c r="U1" s="14"/>
      <c r="V1" s="14"/>
      <c r="W1" s="14"/>
      <c r="X1" s="14"/>
      <c r="Y1" s="14"/>
      <c r="Z1" s="22" t="s">
        <v>173</v>
      </c>
      <c r="AA1" s="14"/>
      <c r="AB1" s="14"/>
      <c r="AC1" s="19"/>
      <c r="AD1" s="19"/>
      <c r="AE1" s="19"/>
      <c r="AF1" s="19"/>
      <c r="AG1" s="19"/>
      <c r="AH1" s="19"/>
    </row>
    <row r="2" spans="2:36" ht="20.100000000000001" customHeight="1">
      <c r="E2" s="49" t="s">
        <v>132</v>
      </c>
      <c r="F2" s="80"/>
      <c r="G2" s="80"/>
      <c r="H2" s="79"/>
      <c r="I2" s="14" t="s">
        <v>176</v>
      </c>
      <c r="M2" s="62"/>
      <c r="Q2" s="14"/>
      <c r="R2" s="14"/>
      <c r="S2" s="14"/>
      <c r="T2" s="14"/>
      <c r="U2" s="14"/>
      <c r="V2" s="14"/>
      <c r="W2" s="14"/>
      <c r="X2" s="14"/>
      <c r="Y2" s="14"/>
      <c r="Z2" s="22"/>
      <c r="AA2" s="14"/>
      <c r="AB2" s="14"/>
      <c r="AC2" s="19"/>
      <c r="AD2" s="19"/>
      <c r="AE2" s="19"/>
      <c r="AF2" s="19"/>
      <c r="AG2" s="19"/>
      <c r="AH2" s="19"/>
    </row>
    <row r="3" spans="2:36" s="1" customFormat="1" ht="20.100000000000001" customHeight="1">
      <c r="D3" s="20"/>
      <c r="E3" s="145" t="s">
        <v>189</v>
      </c>
      <c r="F3" s="146"/>
      <c r="G3" s="146"/>
      <c r="H3" s="147"/>
      <c r="I3" s="55"/>
      <c r="J3" s="55"/>
      <c r="K3" s="55"/>
      <c r="L3" s="157" t="s">
        <v>161</v>
      </c>
      <c r="M3" s="158"/>
      <c r="N3" s="159"/>
      <c r="O3" s="136"/>
      <c r="P3" s="137"/>
      <c r="Q3" s="137"/>
      <c r="R3" s="138"/>
      <c r="S3" s="21"/>
      <c r="T3" s="21"/>
      <c r="U3" s="21"/>
      <c r="V3" s="21"/>
      <c r="W3" s="21"/>
      <c r="X3" s="21"/>
      <c r="Y3" s="21"/>
      <c r="Z3" s="23"/>
      <c r="AD3" s="47"/>
    </row>
    <row r="4" spans="2:36" s="1" customFormat="1" ht="20.100000000000001" customHeight="1">
      <c r="D4" s="20"/>
      <c r="E4" s="148"/>
      <c r="F4" s="149"/>
      <c r="G4" s="149"/>
      <c r="H4" s="150"/>
      <c r="I4" s="56"/>
      <c r="J4" s="56"/>
      <c r="K4" s="56"/>
      <c r="L4" s="160"/>
      <c r="M4" s="161"/>
      <c r="N4" s="162"/>
      <c r="O4" s="139"/>
      <c r="P4" s="140"/>
      <c r="Q4" s="140"/>
      <c r="R4" s="141"/>
      <c r="S4" s="21"/>
      <c r="T4" s="21"/>
      <c r="U4" s="21"/>
      <c r="V4" s="21"/>
      <c r="W4" s="21"/>
      <c r="X4" s="21"/>
      <c r="Y4" s="21"/>
      <c r="Z4" s="46"/>
      <c r="AD4" s="47"/>
    </row>
    <row r="5" spans="2:36" s="1" customFormat="1" ht="20.100000000000001" customHeight="1">
      <c r="D5" s="20"/>
      <c r="E5" s="49"/>
      <c r="F5" s="67"/>
      <c r="G5" s="57"/>
      <c r="H5" s="50"/>
      <c r="I5" s="57"/>
      <c r="J5" s="57"/>
      <c r="K5" s="57"/>
      <c r="L5" s="163"/>
      <c r="M5" s="164"/>
      <c r="N5" s="165"/>
      <c r="O5" s="142"/>
      <c r="P5" s="143"/>
      <c r="Q5" s="143"/>
      <c r="R5" s="144"/>
      <c r="S5" s="21"/>
      <c r="T5" s="21"/>
      <c r="U5" s="21"/>
      <c r="V5" s="21"/>
      <c r="W5" s="21"/>
      <c r="X5" s="21"/>
      <c r="Y5" s="21"/>
      <c r="Z5" s="64" t="s">
        <v>172</v>
      </c>
      <c r="AA5" s="58" t="s">
        <v>150</v>
      </c>
      <c r="AB5" s="58" t="b">
        <v>1</v>
      </c>
      <c r="AD5" s="63" t="str">
        <f>IF(AB5,"【単価契約】","")</f>
        <v>【単価契約】</v>
      </c>
    </row>
    <row r="6" spans="2:36" ht="20.100000000000001" customHeight="1" thickBot="1">
      <c r="B6" s="2"/>
      <c r="C6" s="2"/>
      <c r="E6" s="151" t="s">
        <v>51</v>
      </c>
      <c r="F6" s="152"/>
      <c r="G6" s="152"/>
      <c r="H6" s="153"/>
      <c r="I6" s="55"/>
      <c r="J6" s="55"/>
      <c r="K6" s="55"/>
      <c r="L6" s="55"/>
      <c r="M6" s="55"/>
      <c r="N6" s="55"/>
      <c r="O6" s="21"/>
      <c r="P6" s="2"/>
      <c r="Q6" s="2"/>
      <c r="R6" s="2"/>
      <c r="S6" s="2"/>
      <c r="T6" s="2"/>
      <c r="U6" s="2"/>
      <c r="V6" s="2"/>
      <c r="Z6" s="23"/>
      <c r="AB6" s="9"/>
    </row>
    <row r="7" spans="2:36" ht="20.100000000000001" customHeight="1" thickTop="1">
      <c r="B7" s="2"/>
      <c r="C7" s="2"/>
      <c r="E7" s="154" t="s">
        <v>177</v>
      </c>
      <c r="F7" s="155"/>
      <c r="G7" s="155"/>
      <c r="H7" s="156"/>
      <c r="I7" s="55"/>
      <c r="J7" s="55"/>
      <c r="K7" s="55"/>
      <c r="L7" s="157" t="s">
        <v>162</v>
      </c>
      <c r="M7" s="166"/>
      <c r="N7" s="167"/>
      <c r="O7" s="136"/>
      <c r="P7" s="138"/>
      <c r="Q7" s="21"/>
      <c r="S7" s="72"/>
      <c r="T7" s="72"/>
      <c r="U7" s="72"/>
      <c r="V7" s="72"/>
      <c r="W7" s="21"/>
      <c r="X7" s="73" t="s">
        <v>171</v>
      </c>
      <c r="Y7" s="76"/>
      <c r="Z7" s="23"/>
      <c r="AB7" s="9"/>
    </row>
    <row r="8" spans="2:36" ht="20.100000000000001" customHeight="1">
      <c r="B8" s="2"/>
      <c r="C8" s="2"/>
      <c r="E8" s="52"/>
      <c r="F8" s="69"/>
      <c r="G8" s="69"/>
      <c r="H8" s="53"/>
      <c r="I8" s="2"/>
      <c r="J8" s="2"/>
      <c r="K8" s="2"/>
      <c r="L8" s="145"/>
      <c r="M8" s="146"/>
      <c r="N8" s="147"/>
      <c r="O8" s="139"/>
      <c r="P8" s="141"/>
      <c r="Q8" s="21"/>
      <c r="S8" s="72"/>
      <c r="T8" s="72"/>
      <c r="U8" s="72"/>
      <c r="V8" s="72"/>
      <c r="W8" s="21"/>
      <c r="X8" s="74" t="s">
        <v>169</v>
      </c>
      <c r="Y8" s="76"/>
      <c r="Z8" s="54" t="s">
        <v>172</v>
      </c>
      <c r="AA8" s="59" t="s">
        <v>151</v>
      </c>
      <c r="AB8" s="59" t="b">
        <v>1</v>
      </c>
    </row>
    <row r="9" spans="2:36" ht="20.100000000000001" customHeight="1" thickBot="1">
      <c r="B9" s="2"/>
      <c r="C9" s="2"/>
      <c r="E9" s="66"/>
      <c r="F9" s="21"/>
      <c r="G9" s="21"/>
      <c r="H9" s="10"/>
      <c r="I9" s="2"/>
      <c r="J9" s="2"/>
      <c r="K9" s="2"/>
      <c r="L9" s="145"/>
      <c r="M9" s="146"/>
      <c r="N9" s="147"/>
      <c r="O9" s="139"/>
      <c r="P9" s="141"/>
      <c r="Q9" s="21"/>
      <c r="S9" s="72"/>
      <c r="T9" s="72"/>
      <c r="U9" s="72"/>
      <c r="V9" s="72"/>
      <c r="W9" s="21"/>
      <c r="X9" s="75" t="s">
        <v>170</v>
      </c>
      <c r="Y9" s="76"/>
      <c r="Z9" s="54" t="s">
        <v>172</v>
      </c>
      <c r="AA9" s="59" t="s">
        <v>152</v>
      </c>
      <c r="AB9" s="58" t="b">
        <v>1</v>
      </c>
    </row>
    <row r="10" spans="2:36" ht="20.100000000000001" customHeight="1" thickTop="1">
      <c r="B10" s="2"/>
      <c r="C10" s="2"/>
      <c r="E10" s="51"/>
      <c r="F10" s="68"/>
      <c r="G10" s="68"/>
      <c r="H10" s="11"/>
      <c r="I10" s="2"/>
      <c r="J10" s="2"/>
      <c r="K10" s="2"/>
      <c r="L10" s="148"/>
      <c r="M10" s="149"/>
      <c r="N10" s="150"/>
      <c r="O10" s="142"/>
      <c r="P10" s="144"/>
      <c r="Q10" s="21"/>
      <c r="R10" s="21"/>
      <c r="S10" s="21"/>
      <c r="T10" s="21"/>
      <c r="U10" s="21"/>
      <c r="V10" s="21"/>
      <c r="W10" s="21"/>
      <c r="X10" s="21"/>
      <c r="Y10" s="21"/>
      <c r="Z10" s="54" t="s">
        <v>172</v>
      </c>
      <c r="AA10" s="59" t="s">
        <v>153</v>
      </c>
      <c r="AB10" s="59" t="b">
        <v>0</v>
      </c>
    </row>
    <row r="11" spans="2:36" ht="20.100000000000001" customHeight="1">
      <c r="M11" s="62"/>
      <c r="Q11" s="14"/>
      <c r="R11" s="14"/>
      <c r="S11" s="14"/>
      <c r="T11" s="14"/>
      <c r="U11" s="14"/>
      <c r="V11" s="14"/>
      <c r="W11" s="14"/>
      <c r="X11" s="62"/>
      <c r="Y11" s="62"/>
      <c r="Z11" s="65"/>
      <c r="AA11" s="14"/>
      <c r="AB11" s="14"/>
      <c r="AC11" s="19"/>
      <c r="AD11" s="19"/>
      <c r="AE11" s="19"/>
      <c r="AF11" s="19"/>
      <c r="AG11" s="19"/>
      <c r="AH11" s="19"/>
      <c r="AJ11" s="21"/>
    </row>
    <row r="12" spans="2:36" ht="20.100000000000001" customHeight="1">
      <c r="B12" s="134" t="s">
        <v>119</v>
      </c>
      <c r="C12" s="134"/>
      <c r="D12" s="134"/>
      <c r="E12" s="134"/>
      <c r="F12" s="134"/>
      <c r="G12" s="134"/>
      <c r="H12" s="134"/>
      <c r="I12" s="134"/>
      <c r="J12" s="134"/>
      <c r="K12" s="134"/>
      <c r="L12" s="134"/>
      <c r="M12" s="134"/>
      <c r="N12" s="134"/>
      <c r="O12" s="134"/>
      <c r="P12" s="134"/>
      <c r="Q12" s="134"/>
      <c r="R12" s="134"/>
      <c r="S12" s="134"/>
      <c r="T12" s="134"/>
      <c r="U12" s="134"/>
      <c r="V12" s="134"/>
    </row>
    <row r="13" spans="2:36" ht="20.100000000000001" customHeight="1">
      <c r="B13" s="5"/>
      <c r="C13" s="5"/>
      <c r="D13" s="5"/>
      <c r="E13" s="8"/>
      <c r="F13" s="8"/>
      <c r="G13" s="8"/>
      <c r="H13" s="8"/>
      <c r="I13" s="8"/>
      <c r="J13" s="8"/>
      <c r="K13" s="8"/>
      <c r="L13" s="8"/>
      <c r="M13" s="8"/>
      <c r="N13" s="8"/>
      <c r="O13" s="8"/>
      <c r="P13" s="8"/>
      <c r="Q13" s="6"/>
      <c r="R13" s="6"/>
      <c r="S13" s="6"/>
      <c r="T13" s="6"/>
      <c r="U13" s="6"/>
      <c r="V13" s="6"/>
      <c r="X13" s="5"/>
      <c r="Y13" s="5"/>
    </row>
    <row r="14" spans="2:36" ht="20.100000000000001" customHeight="1">
      <c r="B14" s="5" t="s">
        <v>52</v>
      </c>
      <c r="C14" s="5"/>
      <c r="D14" s="5"/>
      <c r="E14" s="8"/>
      <c r="F14" s="8"/>
      <c r="G14" s="8"/>
      <c r="H14" s="8"/>
      <c r="I14" s="8"/>
      <c r="J14" s="8"/>
      <c r="K14" s="8"/>
      <c r="L14" s="8"/>
      <c r="M14" s="8"/>
      <c r="N14" s="8"/>
      <c r="O14" s="8"/>
      <c r="P14" s="8"/>
      <c r="Q14" s="6"/>
      <c r="R14" s="6"/>
      <c r="S14" s="6"/>
      <c r="T14" s="6"/>
      <c r="U14" s="6"/>
      <c r="V14" s="6"/>
      <c r="X14" s="5"/>
      <c r="Y14" s="5"/>
    </row>
    <row r="15" spans="2:36" ht="20.100000000000001" customHeight="1">
      <c r="B15" s="12"/>
      <c r="C15" s="5"/>
      <c r="D15" s="5"/>
      <c r="E15" s="3">
        <v>41239</v>
      </c>
      <c r="F15" s="7"/>
      <c r="G15" s="8"/>
      <c r="H15" s="8"/>
      <c r="I15" s="8"/>
      <c r="J15" s="8"/>
      <c r="K15" s="8"/>
      <c r="L15" s="8"/>
      <c r="M15" s="8"/>
      <c r="N15" s="8"/>
      <c r="O15" s="8"/>
      <c r="P15" s="8"/>
      <c r="Q15" s="6"/>
      <c r="R15" s="6"/>
      <c r="S15" s="6"/>
      <c r="T15" s="6"/>
      <c r="U15" s="6"/>
      <c r="V15" s="6"/>
      <c r="X15" s="71" t="s">
        <v>163</v>
      </c>
      <c r="Y15" s="77"/>
    </row>
    <row r="16" spans="2:36" ht="20.100000000000001" customHeight="1">
      <c r="B16" s="4"/>
      <c r="C16" s="5"/>
      <c r="D16" s="5"/>
      <c r="E16" s="8"/>
      <c r="F16" s="8"/>
      <c r="G16" s="8"/>
      <c r="H16" s="8"/>
      <c r="I16" s="8"/>
      <c r="J16" s="8"/>
      <c r="K16" s="8"/>
      <c r="L16" s="8"/>
      <c r="M16" s="123" t="s">
        <v>53</v>
      </c>
      <c r="N16" s="123"/>
      <c r="O16" s="123"/>
      <c r="P16" s="123"/>
      <c r="Q16" s="123"/>
      <c r="R16" s="123"/>
      <c r="S16" s="2"/>
      <c r="T16" s="2"/>
      <c r="U16" s="2"/>
      <c r="V16" s="2"/>
    </row>
    <row r="17" spans="2:31" ht="20.100000000000001" customHeight="1">
      <c r="B17" s="4"/>
      <c r="C17" s="5"/>
      <c r="D17" s="5"/>
      <c r="E17" s="8"/>
      <c r="F17" s="8"/>
      <c r="G17" s="8"/>
      <c r="H17" s="8"/>
      <c r="I17" s="8"/>
      <c r="J17" s="8"/>
      <c r="K17" s="8"/>
      <c r="L17" s="8"/>
      <c r="M17" s="123" t="s">
        <v>121</v>
      </c>
      <c r="N17" s="123"/>
      <c r="O17" s="123"/>
      <c r="P17" s="123"/>
      <c r="Q17" s="7"/>
      <c r="R17" s="131" t="s">
        <v>194</v>
      </c>
      <c r="S17" s="123"/>
      <c r="T17" s="123"/>
      <c r="U17" s="2"/>
      <c r="V17" s="2"/>
      <c r="X17" s="70" t="s">
        <v>164</v>
      </c>
      <c r="Y17" s="21"/>
    </row>
    <row r="18" spans="2:31" ht="20.100000000000001" customHeight="1">
      <c r="B18" s="5"/>
      <c r="C18" s="5"/>
      <c r="D18" s="5"/>
      <c r="E18" s="8"/>
      <c r="F18" s="8"/>
      <c r="G18" s="8"/>
      <c r="H18" s="8"/>
      <c r="I18" s="8"/>
      <c r="J18" s="8"/>
      <c r="K18" s="8"/>
      <c r="L18" s="8"/>
      <c r="M18" s="8"/>
      <c r="N18" s="8"/>
      <c r="O18" s="8"/>
      <c r="P18" s="8"/>
      <c r="Q18" s="6"/>
      <c r="R18" s="6"/>
      <c r="S18" s="6"/>
      <c r="T18" s="6"/>
      <c r="U18" s="6"/>
      <c r="V18" s="6"/>
    </row>
    <row r="19" spans="2:31" ht="20.100000000000001" customHeight="1">
      <c r="B19" s="5" t="s">
        <v>122</v>
      </c>
      <c r="C19" s="5"/>
      <c r="D19" s="124" t="s">
        <v>123</v>
      </c>
      <c r="E19" s="124"/>
      <c r="F19" s="124"/>
      <c r="G19" s="124"/>
      <c r="H19" s="124"/>
      <c r="I19" s="124"/>
      <c r="J19" s="124"/>
      <c r="K19" s="124"/>
      <c r="L19" s="124"/>
      <c r="M19" s="124"/>
      <c r="N19" s="124"/>
      <c r="O19" s="124"/>
      <c r="P19" s="124"/>
      <c r="Q19" s="124"/>
      <c r="R19" s="124"/>
      <c r="S19" s="124"/>
      <c r="T19" s="124"/>
      <c r="U19" s="124"/>
      <c r="V19" s="124"/>
    </row>
    <row r="20" spans="2:31" ht="20.100000000000001" customHeight="1">
      <c r="B20" s="2"/>
      <c r="C20" s="5" t="s">
        <v>66</v>
      </c>
      <c r="D20" s="5"/>
      <c r="E20" s="6" t="s">
        <v>133</v>
      </c>
      <c r="F20" s="7"/>
      <c r="G20" s="123" t="str">
        <f>E3</f>
        <v>札幌運輸支局他で使用する電気の購入</v>
      </c>
      <c r="H20" s="123"/>
      <c r="I20" s="123"/>
      <c r="J20" s="123"/>
      <c r="K20" s="123"/>
      <c r="L20" s="123"/>
      <c r="M20" s="123"/>
      <c r="N20" s="123"/>
      <c r="O20" s="123"/>
      <c r="P20" s="123"/>
      <c r="Q20" s="123"/>
      <c r="R20" s="123"/>
      <c r="S20" s="123"/>
      <c r="T20" s="123"/>
      <c r="U20" s="123"/>
      <c r="V20" s="6"/>
    </row>
    <row r="21" spans="2:31" ht="20.100000000000001" hidden="1" customHeight="1" outlineLevel="1">
      <c r="B21" s="2"/>
      <c r="C21" s="5"/>
      <c r="D21" s="5"/>
      <c r="E21" s="6"/>
      <c r="F21" s="7"/>
      <c r="G21" s="123">
        <f>E4</f>
        <v>0</v>
      </c>
      <c r="H21" s="123"/>
      <c r="I21" s="123"/>
      <c r="J21" s="123"/>
      <c r="K21" s="123"/>
      <c r="L21" s="123"/>
      <c r="M21" s="123"/>
      <c r="N21" s="123"/>
      <c r="O21" s="123"/>
      <c r="P21" s="123"/>
      <c r="Q21" s="123"/>
      <c r="R21" s="123"/>
      <c r="S21" s="123"/>
      <c r="T21" s="123"/>
      <c r="U21" s="123"/>
      <c r="V21" s="6"/>
    </row>
    <row r="22" spans="2:31" ht="20.100000000000001" customHeight="1" collapsed="1">
      <c r="B22" s="2"/>
      <c r="C22" s="5"/>
      <c r="D22" s="5"/>
      <c r="E22" s="7"/>
      <c r="F22" s="7"/>
      <c r="G22" s="123">
        <f>E4</f>
        <v>0</v>
      </c>
      <c r="H22" s="123"/>
      <c r="I22" s="123"/>
      <c r="J22" s="123"/>
      <c r="K22" s="123"/>
      <c r="L22" s="123"/>
      <c r="M22" s="123"/>
      <c r="N22" s="123"/>
      <c r="O22" s="123"/>
      <c r="P22" s="123"/>
      <c r="Q22" s="123"/>
      <c r="R22" s="123"/>
      <c r="S22" s="123"/>
      <c r="T22" s="123"/>
      <c r="U22" s="123"/>
      <c r="V22" s="6"/>
      <c r="X22" s="70" t="s">
        <v>165</v>
      </c>
      <c r="Y22" s="21"/>
    </row>
    <row r="23" spans="2:31" ht="20.100000000000001" customHeight="1">
      <c r="B23" s="2"/>
      <c r="C23" s="5" t="s">
        <v>65</v>
      </c>
      <c r="D23" s="5"/>
      <c r="E23" s="6" t="s">
        <v>124</v>
      </c>
      <c r="F23" s="7"/>
      <c r="G23" s="132" t="s">
        <v>182</v>
      </c>
      <c r="H23" s="132"/>
      <c r="I23" s="132"/>
      <c r="J23" s="132"/>
      <c r="K23" s="132"/>
      <c r="L23" s="132"/>
      <c r="M23" s="132"/>
      <c r="N23" s="132"/>
      <c r="O23" s="132"/>
      <c r="P23" s="132"/>
      <c r="Q23" s="132"/>
      <c r="R23" s="132"/>
      <c r="S23" s="132"/>
      <c r="T23" s="132"/>
      <c r="U23" s="132"/>
      <c r="V23" s="6"/>
      <c r="X23" s="70" t="s">
        <v>166</v>
      </c>
      <c r="Y23" s="21"/>
      <c r="Z23" s="54" t="s">
        <v>172</v>
      </c>
      <c r="AA23" s="59" t="s">
        <v>154</v>
      </c>
      <c r="AB23" s="59" t="b">
        <v>1</v>
      </c>
      <c r="AD23" s="59" t="str">
        <f>IF(AB23,"「物品の販売」","")</f>
        <v>「物品の販売」</v>
      </c>
    </row>
    <row r="24" spans="2:31" ht="20.100000000000001" customHeight="1">
      <c r="B24" s="2"/>
      <c r="C24" s="5"/>
      <c r="D24" s="5"/>
      <c r="E24" s="7"/>
      <c r="F24" s="7"/>
      <c r="G24" s="132" t="s">
        <v>187</v>
      </c>
      <c r="H24" s="132"/>
      <c r="I24" s="132"/>
      <c r="J24" s="132"/>
      <c r="K24" s="132"/>
      <c r="L24" s="132"/>
      <c r="M24" s="132"/>
      <c r="N24" s="132"/>
      <c r="O24" s="132"/>
      <c r="P24" s="132"/>
      <c r="Q24" s="132"/>
      <c r="R24" s="132"/>
      <c r="S24" s="132"/>
      <c r="T24" s="132"/>
      <c r="U24" s="132"/>
      <c r="V24" s="6"/>
      <c r="Z24" s="54" t="s">
        <v>172</v>
      </c>
      <c r="AA24" s="59" t="s">
        <v>155</v>
      </c>
      <c r="AB24" s="59" t="b">
        <v>0</v>
      </c>
      <c r="AD24" s="59" t="str">
        <f>IF(AB24,"「物品の製造」","")</f>
        <v/>
      </c>
    </row>
    <row r="25" spans="2:31" ht="20.100000000000001" customHeight="1">
      <c r="B25" s="2"/>
      <c r="C25" s="5" t="s">
        <v>67</v>
      </c>
      <c r="D25" s="5"/>
      <c r="E25" s="6" t="s">
        <v>125</v>
      </c>
      <c r="F25" s="7"/>
      <c r="G25" s="133">
        <v>41730</v>
      </c>
      <c r="H25" s="133"/>
      <c r="I25" s="133"/>
      <c r="J25" s="133"/>
      <c r="K25" s="133"/>
      <c r="L25" s="82" t="s">
        <v>178</v>
      </c>
      <c r="M25" s="133">
        <v>42094</v>
      </c>
      <c r="N25" s="133"/>
      <c r="O25" s="133"/>
      <c r="P25" s="133"/>
      <c r="Q25" s="133"/>
      <c r="R25" s="83" t="s">
        <v>179</v>
      </c>
      <c r="S25" s="83"/>
      <c r="T25" s="83"/>
      <c r="U25" s="83"/>
      <c r="V25" s="2"/>
      <c r="X25" s="70" t="s">
        <v>163</v>
      </c>
      <c r="Y25" s="21"/>
      <c r="Z25" s="54" t="s">
        <v>172</v>
      </c>
      <c r="AA25" s="59" t="s">
        <v>156</v>
      </c>
      <c r="AB25" s="59" t="b">
        <v>0</v>
      </c>
      <c r="AD25" s="59" t="str">
        <f>IF(AB25,"「役務の提供等」","")</f>
        <v/>
      </c>
    </row>
    <row r="26" spans="2:31" ht="20.100000000000001" customHeight="1">
      <c r="B26" s="2"/>
      <c r="C26" s="5" t="s">
        <v>68</v>
      </c>
      <c r="D26" s="5"/>
      <c r="E26" s="6" t="s">
        <v>126</v>
      </c>
      <c r="F26" s="7"/>
      <c r="G26" s="123" t="s">
        <v>54</v>
      </c>
      <c r="H26" s="123"/>
      <c r="I26" s="123"/>
      <c r="J26" s="123"/>
      <c r="K26" s="123"/>
      <c r="L26" s="123"/>
      <c r="M26" s="123"/>
      <c r="N26" s="123"/>
      <c r="O26" s="123"/>
      <c r="P26" s="123"/>
      <c r="Q26" s="123"/>
      <c r="R26" s="123"/>
      <c r="S26" s="123"/>
      <c r="T26" s="123"/>
      <c r="U26" s="123"/>
      <c r="V26" s="6"/>
      <c r="X26" s="70" t="s">
        <v>167</v>
      </c>
      <c r="Y26" s="21"/>
    </row>
    <row r="27" spans="2:31" ht="20.100000000000001" customHeight="1">
      <c r="B27" s="5"/>
      <c r="C27" s="5"/>
      <c r="D27" s="5"/>
      <c r="E27" s="8"/>
      <c r="F27" s="8"/>
      <c r="G27" s="8"/>
      <c r="H27" s="8"/>
      <c r="I27" s="8"/>
      <c r="J27" s="8"/>
      <c r="K27" s="8"/>
      <c r="L27" s="8"/>
      <c r="M27" s="8"/>
      <c r="N27" s="8"/>
      <c r="O27" s="8"/>
      <c r="P27" s="8"/>
      <c r="Q27" s="6"/>
      <c r="R27" s="6"/>
      <c r="S27" s="6"/>
      <c r="T27" s="6"/>
      <c r="U27" s="6"/>
      <c r="V27" s="6"/>
      <c r="Z27" s="35" t="s">
        <v>172</v>
      </c>
      <c r="AA27" s="60" t="s">
        <v>157</v>
      </c>
      <c r="AB27" s="59" t="b">
        <v>1</v>
      </c>
      <c r="AC27" s="9"/>
      <c r="AD27" s="59" t="str">
        <f>IF(AB27,"「Ａ」","")</f>
        <v>「Ａ」</v>
      </c>
      <c r="AE27" s="59" t="str">
        <f>IF(AD27="","",
IF(COUNTIF($AB$27:$AB$30,"True")=1,AD27,
IF(COUNTIF($AB$27:$AB$30,"True")=2,AD27&amp;"又は",
IF(COUNTIF($AB$27:$AB$30,"TRUE")&gt;=3,AD27&amp;"、",""))))</f>
        <v>「Ａ」又は</v>
      </c>
    </row>
    <row r="28" spans="2:31" ht="20.100000000000001" customHeight="1">
      <c r="B28" s="5" t="s">
        <v>127</v>
      </c>
      <c r="C28" s="5"/>
      <c r="D28" s="124" t="s">
        <v>128</v>
      </c>
      <c r="E28" s="124"/>
      <c r="F28" s="124"/>
      <c r="G28" s="124"/>
      <c r="H28" s="124"/>
      <c r="I28" s="124"/>
      <c r="J28" s="124"/>
      <c r="K28" s="124"/>
      <c r="L28" s="124"/>
      <c r="M28" s="124"/>
      <c r="N28" s="124"/>
      <c r="O28" s="124"/>
      <c r="P28" s="124"/>
      <c r="Q28" s="124"/>
      <c r="R28" s="124"/>
      <c r="S28" s="124"/>
      <c r="T28" s="124"/>
      <c r="U28" s="124"/>
      <c r="V28" s="124"/>
      <c r="Z28" s="35" t="s">
        <v>172</v>
      </c>
      <c r="AA28" s="61" t="s">
        <v>158</v>
      </c>
      <c r="AB28" s="59" t="b">
        <v>1</v>
      </c>
      <c r="AC28" s="9"/>
      <c r="AD28" s="59" t="str">
        <f>IF(AB28,"「Ｂ」","")</f>
        <v>「Ｂ」</v>
      </c>
      <c r="AE28" s="59" t="str">
        <f>IF(AD28="","",
IF(COUNTIF($AB$27:$AB$30,"True")=1,AD28,
IF(COUNTIF($AB$29:$AB$30,"True")=2,AD28&amp;"、",
IF(COUNTIF($AB$28:$AB$30,"True")=2,AD28&amp;"又は",
IF(COUNTIF($AB$27:$AB$28,"True")=2,AD28,
IF(COUNTIF($AB$27:$AB$30,"TRUE")=4,AD28&amp;"、",""))))))</f>
        <v>「Ｂ」</v>
      </c>
    </row>
    <row r="29" spans="2:31" ht="20.100000000000001" customHeight="1">
      <c r="B29" s="2"/>
      <c r="C29" s="2"/>
      <c r="D29" s="124" t="s">
        <v>55</v>
      </c>
      <c r="E29" s="124"/>
      <c r="F29" s="124"/>
      <c r="G29" s="124"/>
      <c r="H29" s="124"/>
      <c r="I29" s="124"/>
      <c r="J29" s="124"/>
      <c r="K29" s="124"/>
      <c r="L29" s="124"/>
      <c r="M29" s="124"/>
      <c r="N29" s="124"/>
      <c r="O29" s="124"/>
      <c r="P29" s="124"/>
      <c r="Q29" s="124"/>
      <c r="R29" s="124"/>
      <c r="S29" s="124"/>
      <c r="T29" s="124"/>
      <c r="U29" s="124"/>
      <c r="V29" s="124"/>
      <c r="W29" s="8"/>
      <c r="Z29" s="35" t="s">
        <v>172</v>
      </c>
      <c r="AA29" s="61" t="s">
        <v>159</v>
      </c>
      <c r="AB29" s="59" t="b">
        <v>0</v>
      </c>
      <c r="AC29" s="9"/>
      <c r="AD29" s="59" t="str">
        <f>IF(AB29,"「Ｃ」","")</f>
        <v/>
      </c>
      <c r="AE29" s="59" t="str">
        <f>IF(AD29="","",
IF(COUNTIF($AB$27:$AB$30,"True")=1,AD29,
IF(COUNTIF($AB$29:$AB$30,"True")=2,AD29&amp;"又は",
IF(COUNTIF($AB$27:$AB$29,"True")=2,AD29,
IF(COUNTIF($AB$27:$AB$29,"True")&gt;=3,AD29,"")))))</f>
        <v/>
      </c>
    </row>
    <row r="30" spans="2:31" ht="20.100000000000001" customHeight="1">
      <c r="B30" s="2"/>
      <c r="C30" s="2"/>
      <c r="D30" s="125" t="s">
        <v>79</v>
      </c>
      <c r="E30" s="125"/>
      <c r="F30" s="125"/>
      <c r="G30" s="125"/>
      <c r="H30" s="125"/>
      <c r="I30" s="125"/>
      <c r="J30" s="125"/>
      <c r="K30" s="125"/>
      <c r="L30" s="125"/>
      <c r="M30" s="125"/>
      <c r="N30" s="125"/>
      <c r="O30" s="125"/>
      <c r="P30" s="125"/>
      <c r="Q30" s="125"/>
      <c r="R30" s="125"/>
      <c r="S30" s="125"/>
      <c r="T30" s="125"/>
      <c r="U30" s="125"/>
      <c r="V30" s="125"/>
      <c r="Z30" s="35" t="s">
        <v>172</v>
      </c>
      <c r="AA30" s="61" t="s">
        <v>160</v>
      </c>
      <c r="AB30" s="59" t="b">
        <v>0</v>
      </c>
      <c r="AC30" s="9"/>
      <c r="AD30" s="59" t="str">
        <f>IF(AB30,"「Ｄ」","")</f>
        <v/>
      </c>
      <c r="AE30" s="59" t="str">
        <f>IF(AD30="","",AD30)</f>
        <v/>
      </c>
    </row>
    <row r="31" spans="2:31" ht="20.100000000000001" customHeight="1">
      <c r="B31" s="2"/>
      <c r="C31" s="127" t="s">
        <v>80</v>
      </c>
      <c r="D31" s="127"/>
      <c r="E31" s="127"/>
      <c r="F31" s="127"/>
      <c r="G31" s="127"/>
      <c r="H31" s="127"/>
      <c r="I31" s="127"/>
      <c r="J31" s="127"/>
      <c r="K31" s="127"/>
      <c r="L31" s="127"/>
      <c r="M31" s="127"/>
      <c r="N31" s="127"/>
      <c r="O31" s="127"/>
      <c r="P31" s="127"/>
      <c r="Q31" s="127"/>
      <c r="R31" s="127"/>
      <c r="S31" s="127"/>
      <c r="T31" s="127"/>
      <c r="U31" s="127"/>
      <c r="V31" s="127"/>
      <c r="Z31" s="35" t="s">
        <v>172</v>
      </c>
      <c r="AA31" s="9"/>
    </row>
    <row r="32" spans="2:31" ht="20.100000000000001" customHeight="1">
      <c r="B32" s="5"/>
      <c r="C32" s="5"/>
      <c r="D32" s="5"/>
      <c r="E32" s="8"/>
      <c r="F32" s="8"/>
      <c r="G32" s="8"/>
      <c r="H32" s="8"/>
      <c r="I32" s="8"/>
      <c r="J32" s="8"/>
      <c r="K32" s="8"/>
      <c r="L32" s="8"/>
      <c r="M32" s="8"/>
      <c r="N32" s="8"/>
      <c r="O32" s="8"/>
      <c r="P32" s="8"/>
      <c r="Q32" s="6"/>
      <c r="R32" s="6"/>
      <c r="S32" s="6"/>
      <c r="T32" s="6"/>
      <c r="U32" s="6"/>
      <c r="V32" s="6"/>
      <c r="Z32" s="54" t="s">
        <v>172</v>
      </c>
      <c r="AD32" s="2" t="str">
        <f>CONCATENATE(AD23,AD24,AD25,"において",AE27,AE28,AE29,AE30,AD33)</f>
        <v>「物品の販売」において「Ａ」又は「Ｂ」の等級に格付けされ、北海道地域の競争参加資格を有する者であること。</v>
      </c>
    </row>
    <row r="33" spans="2:30" ht="20.100000000000001" customHeight="1">
      <c r="B33" s="5" t="s">
        <v>69</v>
      </c>
      <c r="C33" s="5"/>
      <c r="D33" s="124" t="s">
        <v>70</v>
      </c>
      <c r="E33" s="124"/>
      <c r="F33" s="124"/>
      <c r="G33" s="124"/>
      <c r="H33" s="124"/>
      <c r="I33" s="124"/>
      <c r="J33" s="124"/>
      <c r="K33" s="124"/>
      <c r="L33" s="124"/>
      <c r="M33" s="124"/>
      <c r="N33" s="124"/>
      <c r="O33" s="124"/>
      <c r="P33" s="124"/>
      <c r="Q33" s="124"/>
      <c r="R33" s="124"/>
      <c r="S33" s="124"/>
      <c r="T33" s="124"/>
      <c r="U33" s="124"/>
      <c r="V33" s="124"/>
      <c r="W33" s="5"/>
      <c r="Z33" s="54" t="s">
        <v>172</v>
      </c>
      <c r="AA33" s="5"/>
      <c r="AB33" s="5"/>
      <c r="AD33" s="2" t="s">
        <v>120</v>
      </c>
    </row>
    <row r="34" spans="2:30" ht="20.100000000000001" customHeight="1">
      <c r="B34" s="2"/>
      <c r="C34" s="5" t="s">
        <v>64</v>
      </c>
      <c r="D34" s="5"/>
      <c r="E34" s="124" t="s">
        <v>71</v>
      </c>
      <c r="F34" s="124"/>
      <c r="G34" s="124"/>
      <c r="H34" s="124"/>
      <c r="I34" s="124"/>
      <c r="J34" s="124"/>
      <c r="K34" s="124"/>
      <c r="L34" s="124"/>
      <c r="M34" s="124"/>
      <c r="N34" s="124"/>
      <c r="O34" s="124"/>
      <c r="P34" s="124"/>
      <c r="Q34" s="124"/>
      <c r="R34" s="124"/>
      <c r="S34" s="124"/>
      <c r="T34" s="124"/>
      <c r="U34" s="124"/>
      <c r="V34" s="124"/>
      <c r="W34" s="5"/>
      <c r="Z34" s="78"/>
      <c r="AA34" s="5"/>
      <c r="AB34" s="5"/>
    </row>
    <row r="35" spans="2:30" ht="20.100000000000001" customHeight="1">
      <c r="B35" s="2"/>
      <c r="C35" s="5"/>
      <c r="D35" s="5"/>
      <c r="E35" s="125" t="s">
        <v>88</v>
      </c>
      <c r="F35" s="125"/>
      <c r="G35" s="125"/>
      <c r="H35" s="125"/>
      <c r="I35" s="125"/>
      <c r="J35" s="125"/>
      <c r="K35" s="125"/>
      <c r="L35" s="125"/>
      <c r="M35" s="125"/>
      <c r="N35" s="125"/>
      <c r="O35" s="125"/>
      <c r="P35" s="125"/>
      <c r="Q35" s="125"/>
      <c r="R35" s="125"/>
      <c r="S35" s="125"/>
      <c r="T35" s="125"/>
      <c r="U35" s="125"/>
      <c r="V35" s="125"/>
      <c r="W35" s="8"/>
      <c r="Z35" s="48"/>
      <c r="AA35" s="8"/>
      <c r="AB35" s="8"/>
    </row>
    <row r="36" spans="2:30" ht="20.100000000000001" customHeight="1">
      <c r="B36" s="2"/>
      <c r="C36" s="5"/>
      <c r="D36" s="124" t="s">
        <v>89</v>
      </c>
      <c r="E36" s="124"/>
      <c r="F36" s="124"/>
      <c r="G36" s="124"/>
      <c r="H36" s="124"/>
      <c r="I36" s="124"/>
      <c r="J36" s="124"/>
      <c r="K36" s="124"/>
      <c r="L36" s="124"/>
      <c r="M36" s="124"/>
      <c r="N36" s="124"/>
      <c r="O36" s="124"/>
      <c r="P36" s="124"/>
      <c r="Q36" s="124"/>
      <c r="R36" s="124"/>
      <c r="S36" s="124"/>
      <c r="T36" s="124"/>
      <c r="U36" s="124"/>
      <c r="V36" s="124"/>
      <c r="W36" s="8"/>
    </row>
    <row r="37" spans="2:30" ht="20.100000000000001" customHeight="1">
      <c r="B37" s="2"/>
      <c r="C37" s="5" t="s">
        <v>65</v>
      </c>
      <c r="D37" s="5"/>
      <c r="E37" s="124" t="s">
        <v>183</v>
      </c>
      <c r="F37" s="124"/>
      <c r="G37" s="124"/>
      <c r="H37" s="124"/>
      <c r="I37" s="124"/>
      <c r="J37" s="124"/>
      <c r="K37" s="124"/>
      <c r="L37" s="124"/>
      <c r="M37" s="124"/>
      <c r="N37" s="124"/>
      <c r="O37" s="124"/>
      <c r="P37" s="124"/>
      <c r="Q37" s="124"/>
      <c r="R37" s="124"/>
      <c r="S37" s="124"/>
      <c r="T37" s="124"/>
      <c r="U37" s="124"/>
      <c r="V37" s="124"/>
      <c r="W37" s="8"/>
    </row>
    <row r="38" spans="2:30" ht="20.100000000000001" customHeight="1">
      <c r="B38" s="2"/>
      <c r="C38" s="5" t="s">
        <v>67</v>
      </c>
      <c r="D38" s="5"/>
      <c r="E38" s="125" t="s">
        <v>118</v>
      </c>
      <c r="F38" s="125"/>
      <c r="G38" s="125"/>
      <c r="H38" s="125"/>
      <c r="I38" s="125"/>
      <c r="J38" s="125"/>
      <c r="K38" s="125"/>
      <c r="L38" s="125"/>
      <c r="M38" s="125"/>
      <c r="N38" s="135" t="str">
        <f>LEFT(AD32,16)</f>
        <v>「物品の販売」において「Ａ」又は</v>
      </c>
      <c r="O38" s="135"/>
      <c r="P38" s="135"/>
      <c r="Q38" s="135"/>
      <c r="R38" s="135"/>
      <c r="S38" s="135"/>
      <c r="T38" s="135"/>
      <c r="U38" s="135"/>
      <c r="V38" s="135"/>
    </row>
    <row r="39" spans="2:30" ht="20.100000000000001" customHeight="1">
      <c r="B39" s="2"/>
      <c r="C39" s="5"/>
      <c r="D39" s="123" t="str">
        <f>MID(AD32,17,41)</f>
        <v>「Ｂ」の等級に格付けされ、北海道地域の競争参加資格を有する者であること。</v>
      </c>
      <c r="E39" s="123"/>
      <c r="F39" s="123"/>
      <c r="G39" s="123"/>
      <c r="H39" s="123"/>
      <c r="I39" s="123"/>
      <c r="J39" s="123"/>
      <c r="K39" s="123"/>
      <c r="L39" s="123"/>
      <c r="M39" s="123"/>
      <c r="N39" s="123"/>
      <c r="O39" s="123"/>
      <c r="P39" s="123"/>
      <c r="Q39" s="123"/>
      <c r="R39" s="123"/>
      <c r="S39" s="123"/>
      <c r="T39" s="123"/>
      <c r="U39" s="123"/>
      <c r="V39" s="123"/>
      <c r="W39" s="8"/>
    </row>
    <row r="40" spans="2:30" ht="20.100000000000001" customHeight="1" outlineLevel="1">
      <c r="B40" s="2"/>
      <c r="C40" s="5" t="s">
        <v>68</v>
      </c>
      <c r="D40" s="5"/>
      <c r="E40" s="124" t="s">
        <v>72</v>
      </c>
      <c r="F40" s="124"/>
      <c r="G40" s="124"/>
      <c r="H40" s="124"/>
      <c r="I40" s="124"/>
      <c r="J40" s="124"/>
      <c r="K40" s="124"/>
      <c r="L40" s="124"/>
      <c r="M40" s="124"/>
      <c r="N40" s="124"/>
      <c r="O40" s="124"/>
      <c r="P40" s="124"/>
      <c r="Q40" s="124"/>
      <c r="R40" s="124"/>
      <c r="S40" s="124"/>
      <c r="T40" s="124"/>
      <c r="U40" s="124"/>
      <c r="V40" s="124"/>
      <c r="W40" s="8"/>
    </row>
    <row r="41" spans="2:30" ht="20.100000000000001" customHeight="1">
      <c r="B41" s="2"/>
      <c r="C41" s="5" t="s">
        <v>184</v>
      </c>
      <c r="D41" s="5"/>
      <c r="E41" s="124" t="s">
        <v>185</v>
      </c>
      <c r="F41" s="124"/>
      <c r="G41" s="124"/>
      <c r="H41" s="124"/>
      <c r="I41" s="124"/>
      <c r="J41" s="124"/>
      <c r="K41" s="124"/>
      <c r="L41" s="124"/>
      <c r="M41" s="124"/>
      <c r="N41" s="124"/>
      <c r="O41" s="124"/>
      <c r="P41" s="124"/>
      <c r="Q41" s="124"/>
      <c r="R41" s="124"/>
      <c r="S41" s="124"/>
      <c r="T41" s="124"/>
      <c r="U41" s="124"/>
      <c r="V41" s="124"/>
    </row>
    <row r="42" spans="2:30" ht="20.100000000000001" customHeight="1">
      <c r="B42" s="5"/>
      <c r="C42" s="5"/>
      <c r="D42" s="5"/>
      <c r="E42" s="8"/>
      <c r="F42" s="8"/>
      <c r="G42" s="8"/>
      <c r="H42" s="8"/>
      <c r="I42" s="8"/>
      <c r="J42" s="8"/>
      <c r="K42" s="8"/>
      <c r="L42" s="8"/>
      <c r="M42" s="8"/>
      <c r="N42" s="8"/>
      <c r="O42" s="8"/>
      <c r="P42" s="8"/>
      <c r="Q42" s="6"/>
      <c r="R42" s="6"/>
      <c r="S42" s="6"/>
      <c r="T42" s="6"/>
      <c r="U42" s="6"/>
      <c r="V42" s="6"/>
    </row>
    <row r="43" spans="2:30" ht="20.100000000000001" customHeight="1">
      <c r="B43" s="5" t="s">
        <v>73</v>
      </c>
      <c r="C43" s="5"/>
      <c r="D43" s="124" t="s">
        <v>74</v>
      </c>
      <c r="E43" s="124"/>
      <c r="F43" s="124"/>
      <c r="G43" s="124"/>
      <c r="H43" s="124"/>
      <c r="I43" s="124"/>
      <c r="J43" s="124"/>
      <c r="K43" s="124"/>
      <c r="L43" s="124"/>
      <c r="M43" s="124"/>
      <c r="N43" s="124"/>
      <c r="O43" s="124"/>
      <c r="P43" s="124"/>
      <c r="Q43" s="124"/>
      <c r="R43" s="124"/>
      <c r="S43" s="124"/>
      <c r="T43" s="124"/>
      <c r="U43" s="124"/>
      <c r="V43" s="124"/>
    </row>
    <row r="44" spans="2:30" ht="20.100000000000001" customHeight="1">
      <c r="B44" s="2"/>
      <c r="C44" s="5" t="s">
        <v>66</v>
      </c>
      <c r="D44" s="5"/>
      <c r="E44" s="124" t="s">
        <v>75</v>
      </c>
      <c r="F44" s="124"/>
      <c r="G44" s="124"/>
      <c r="H44" s="124"/>
      <c r="I44" s="124"/>
      <c r="J44" s="124"/>
      <c r="K44" s="124"/>
      <c r="L44" s="124"/>
      <c r="M44" s="124"/>
      <c r="N44" s="124"/>
      <c r="O44" s="124"/>
      <c r="P44" s="124"/>
      <c r="Q44" s="124"/>
      <c r="R44" s="124"/>
      <c r="S44" s="124"/>
      <c r="T44" s="124"/>
      <c r="U44" s="124"/>
      <c r="V44" s="124"/>
      <c r="W44" s="8"/>
    </row>
    <row r="45" spans="2:30" ht="20.100000000000001" customHeight="1">
      <c r="B45" s="2"/>
      <c r="C45" s="5"/>
      <c r="D45" s="5"/>
      <c r="E45" s="124" t="s">
        <v>56</v>
      </c>
      <c r="F45" s="124"/>
      <c r="G45" s="124"/>
      <c r="H45" s="124"/>
      <c r="I45" s="124"/>
      <c r="J45" s="124"/>
      <c r="K45" s="124"/>
      <c r="L45" s="124"/>
      <c r="M45" s="124"/>
      <c r="N45" s="124"/>
      <c r="O45" s="124"/>
      <c r="P45" s="124"/>
      <c r="Q45" s="124"/>
      <c r="R45" s="124"/>
      <c r="S45" s="124"/>
      <c r="T45" s="124"/>
      <c r="U45" s="124"/>
      <c r="V45" s="124"/>
      <c r="W45" s="8"/>
    </row>
    <row r="46" spans="2:30" ht="20.100000000000001" customHeight="1">
      <c r="B46" s="2"/>
      <c r="C46" s="5"/>
      <c r="D46" s="5"/>
      <c r="E46" s="124" t="s">
        <v>57</v>
      </c>
      <c r="F46" s="124"/>
      <c r="G46" s="124"/>
      <c r="H46" s="124"/>
      <c r="I46" s="124"/>
      <c r="J46" s="124"/>
      <c r="K46" s="124"/>
      <c r="L46" s="124"/>
      <c r="M46" s="124"/>
      <c r="N46" s="124"/>
      <c r="O46" s="124"/>
      <c r="P46" s="124"/>
      <c r="Q46" s="124"/>
      <c r="R46" s="124"/>
      <c r="S46" s="124"/>
      <c r="T46" s="124"/>
      <c r="U46" s="124"/>
      <c r="V46" s="124"/>
      <c r="W46" s="8"/>
    </row>
    <row r="47" spans="2:30" ht="20.100000000000001" customHeight="1">
      <c r="B47" s="2"/>
      <c r="C47" s="5"/>
      <c r="D47" s="5"/>
      <c r="E47" s="124" t="s">
        <v>188</v>
      </c>
      <c r="F47" s="124"/>
      <c r="G47" s="124"/>
      <c r="H47" s="124"/>
      <c r="I47" s="124"/>
      <c r="J47" s="124"/>
      <c r="K47" s="124"/>
      <c r="L47" s="124"/>
      <c r="M47" s="124"/>
      <c r="N47" s="124"/>
      <c r="O47" s="124"/>
      <c r="P47" s="124"/>
      <c r="Q47" s="124"/>
      <c r="R47" s="124"/>
      <c r="S47" s="124"/>
      <c r="T47" s="124"/>
      <c r="U47" s="124"/>
      <c r="V47" s="124"/>
      <c r="W47" s="8"/>
    </row>
    <row r="48" spans="2:30" ht="20.100000000000001" customHeight="1">
      <c r="B48" s="2"/>
      <c r="C48" s="5"/>
      <c r="D48" s="5"/>
      <c r="E48" s="124" t="s">
        <v>186</v>
      </c>
      <c r="F48" s="124"/>
      <c r="G48" s="124"/>
      <c r="H48" s="124"/>
      <c r="I48" s="124"/>
      <c r="J48" s="124"/>
      <c r="K48" s="124"/>
      <c r="L48" s="124"/>
      <c r="M48" s="124"/>
      <c r="N48" s="124"/>
      <c r="O48" s="124"/>
      <c r="P48" s="124"/>
      <c r="Q48" s="124"/>
      <c r="R48" s="124"/>
      <c r="S48" s="124"/>
      <c r="T48" s="124"/>
      <c r="U48" s="124"/>
      <c r="V48" s="124"/>
      <c r="W48" s="8"/>
    </row>
    <row r="49" spans="2:23" ht="20.100000000000001" customHeight="1">
      <c r="B49" s="2"/>
      <c r="C49" s="5" t="s">
        <v>65</v>
      </c>
      <c r="D49" s="5"/>
      <c r="E49" s="124" t="s">
        <v>76</v>
      </c>
      <c r="F49" s="124"/>
      <c r="G49" s="124"/>
      <c r="H49" s="124"/>
      <c r="I49" s="124"/>
      <c r="J49" s="124"/>
      <c r="K49" s="124"/>
      <c r="L49" s="124"/>
      <c r="M49" s="124"/>
      <c r="N49" s="124"/>
      <c r="O49" s="124"/>
      <c r="P49" s="124"/>
      <c r="Q49" s="124"/>
      <c r="R49" s="124"/>
      <c r="S49" s="124"/>
      <c r="T49" s="124"/>
      <c r="U49" s="124"/>
      <c r="V49" s="124"/>
      <c r="W49" s="8"/>
    </row>
    <row r="50" spans="2:23" ht="20.100000000000001" customHeight="1">
      <c r="B50" s="2"/>
      <c r="C50" s="2"/>
      <c r="D50" s="2"/>
      <c r="E50" s="125" t="s">
        <v>81</v>
      </c>
      <c r="F50" s="125"/>
      <c r="G50" s="125"/>
      <c r="H50" s="125"/>
      <c r="I50" s="125"/>
      <c r="J50" s="125"/>
      <c r="K50" s="125"/>
      <c r="L50" s="125"/>
      <c r="M50" s="125"/>
      <c r="N50" s="125"/>
      <c r="O50" s="125"/>
      <c r="P50" s="125"/>
      <c r="Q50" s="125"/>
      <c r="R50" s="125"/>
      <c r="S50" s="125"/>
      <c r="T50" s="125"/>
      <c r="U50" s="125"/>
      <c r="V50" s="125"/>
      <c r="W50" s="8"/>
    </row>
    <row r="51" spans="2:23" ht="20.100000000000001" customHeight="1">
      <c r="B51" s="2"/>
      <c r="C51" s="2"/>
      <c r="D51" s="127" t="s">
        <v>82</v>
      </c>
      <c r="E51" s="127"/>
      <c r="F51" s="127"/>
      <c r="G51" s="127"/>
      <c r="H51" s="127"/>
      <c r="I51" s="127"/>
      <c r="J51" s="127"/>
      <c r="K51" s="127"/>
      <c r="L51" s="127"/>
      <c r="M51" s="127"/>
      <c r="N51" s="127"/>
      <c r="O51" s="127"/>
      <c r="P51" s="127"/>
      <c r="Q51" s="127"/>
      <c r="R51" s="127"/>
      <c r="S51" s="127"/>
      <c r="T51" s="127"/>
      <c r="U51" s="127"/>
      <c r="V51" s="127"/>
    </row>
    <row r="52" spans="2:23" ht="20.100000000000001" customHeight="1">
      <c r="B52" s="5"/>
      <c r="C52" s="5"/>
      <c r="D52" s="5"/>
      <c r="E52" s="8"/>
      <c r="F52" s="8"/>
      <c r="G52" s="8"/>
      <c r="H52" s="8"/>
      <c r="I52" s="8"/>
      <c r="J52" s="8"/>
      <c r="K52" s="8"/>
      <c r="L52" s="8"/>
      <c r="M52" s="8"/>
      <c r="N52" s="8"/>
      <c r="O52" s="8"/>
      <c r="P52" s="8"/>
      <c r="Q52" s="6"/>
      <c r="R52" s="6"/>
      <c r="S52" s="6"/>
      <c r="T52" s="6"/>
      <c r="U52" s="6"/>
      <c r="V52" s="6"/>
    </row>
    <row r="53" spans="2:23" ht="20.100000000000001" customHeight="1">
      <c r="B53" s="5" t="s">
        <v>77</v>
      </c>
      <c r="C53" s="5"/>
      <c r="D53" s="124" t="s">
        <v>78</v>
      </c>
      <c r="E53" s="124"/>
      <c r="F53" s="124"/>
      <c r="G53" s="124"/>
      <c r="H53" s="124"/>
      <c r="I53" s="124"/>
      <c r="J53" s="124"/>
      <c r="K53" s="124"/>
      <c r="L53" s="124"/>
      <c r="M53" s="124"/>
      <c r="N53" s="124"/>
      <c r="O53" s="124"/>
      <c r="P53" s="124"/>
      <c r="Q53" s="124"/>
      <c r="R53" s="124"/>
      <c r="S53" s="124"/>
      <c r="T53" s="124"/>
      <c r="U53" s="124"/>
      <c r="V53" s="124"/>
      <c r="W53" s="8"/>
    </row>
    <row r="54" spans="2:23" ht="20.100000000000001" customHeight="1">
      <c r="B54" s="2"/>
      <c r="C54" s="5" t="s">
        <v>66</v>
      </c>
      <c r="D54" s="5"/>
      <c r="E54" s="124" t="s">
        <v>95</v>
      </c>
      <c r="F54" s="124"/>
      <c r="G54" s="124"/>
      <c r="H54" s="124"/>
      <c r="I54" s="124"/>
      <c r="J54" s="124"/>
      <c r="K54" s="124"/>
      <c r="L54" s="124"/>
      <c r="M54" s="124"/>
      <c r="N54" s="124"/>
      <c r="O54" s="124"/>
      <c r="P54" s="124"/>
      <c r="Q54" s="124"/>
      <c r="R54" s="124"/>
      <c r="S54" s="124"/>
      <c r="T54" s="124"/>
      <c r="U54" s="124"/>
      <c r="V54" s="124"/>
      <c r="W54" s="8"/>
    </row>
    <row r="55" spans="2:23" ht="20.100000000000001" customHeight="1">
      <c r="B55" s="2"/>
      <c r="C55" s="2"/>
      <c r="D55" s="2"/>
      <c r="E55" s="125" t="s">
        <v>90</v>
      </c>
      <c r="F55" s="125"/>
      <c r="G55" s="125"/>
      <c r="H55" s="125"/>
      <c r="I55" s="125"/>
      <c r="J55" s="125"/>
      <c r="K55" s="125"/>
      <c r="L55" s="125"/>
      <c r="M55" s="125"/>
      <c r="N55" s="125"/>
      <c r="O55" s="125"/>
      <c r="P55" s="125"/>
      <c r="Q55" s="125"/>
      <c r="R55" s="125"/>
      <c r="S55" s="125"/>
      <c r="T55" s="125"/>
      <c r="U55" s="125"/>
      <c r="V55" s="125"/>
      <c r="W55" s="8"/>
    </row>
    <row r="56" spans="2:23" ht="20.100000000000001" customHeight="1">
      <c r="B56" s="2"/>
      <c r="C56" s="2"/>
      <c r="D56" s="126" t="s">
        <v>91</v>
      </c>
      <c r="E56" s="126"/>
      <c r="F56" s="126"/>
      <c r="G56" s="126"/>
      <c r="H56" s="126"/>
      <c r="I56" s="126"/>
      <c r="J56" s="126"/>
      <c r="K56" s="126"/>
      <c r="L56" s="126"/>
      <c r="M56" s="126"/>
      <c r="N56" s="126"/>
      <c r="O56" s="126"/>
      <c r="P56" s="126"/>
      <c r="Q56" s="126"/>
      <c r="R56" s="126"/>
      <c r="S56" s="126"/>
      <c r="T56" s="126"/>
      <c r="U56" s="126"/>
      <c r="V56" s="126"/>
      <c r="W56" s="8"/>
    </row>
    <row r="57" spans="2:23" ht="20.100000000000001" customHeight="1">
      <c r="B57" s="2"/>
      <c r="C57" s="2"/>
      <c r="D57" s="126" t="s">
        <v>92</v>
      </c>
      <c r="E57" s="126"/>
      <c r="F57" s="126"/>
      <c r="G57" s="126"/>
      <c r="H57" s="126"/>
      <c r="I57" s="126"/>
      <c r="J57" s="126"/>
      <c r="K57" s="126"/>
      <c r="L57" s="126"/>
      <c r="M57" s="126"/>
      <c r="N57" s="126"/>
      <c r="O57" s="126"/>
      <c r="P57" s="126"/>
      <c r="Q57" s="126"/>
      <c r="R57" s="126"/>
      <c r="S57" s="126"/>
      <c r="T57" s="126"/>
      <c r="U57" s="126"/>
      <c r="V57" s="126"/>
    </row>
    <row r="58" spans="2:23" ht="20.100000000000001" customHeight="1">
      <c r="B58" s="2"/>
      <c r="C58" s="2"/>
      <c r="D58" s="126" t="s">
        <v>93</v>
      </c>
      <c r="E58" s="126"/>
      <c r="F58" s="126"/>
      <c r="G58" s="126"/>
      <c r="H58" s="126"/>
      <c r="I58" s="126"/>
      <c r="J58" s="126"/>
      <c r="K58" s="126"/>
      <c r="L58" s="126"/>
      <c r="M58" s="126"/>
      <c r="N58" s="126"/>
      <c r="O58" s="126"/>
      <c r="P58" s="126"/>
      <c r="Q58" s="126"/>
      <c r="R58" s="126"/>
      <c r="S58" s="126"/>
      <c r="T58" s="126"/>
      <c r="U58" s="126"/>
      <c r="V58" s="126"/>
      <c r="W58" s="8"/>
    </row>
    <row r="59" spans="2:23" ht="20.100000000000001" customHeight="1">
      <c r="B59" s="2"/>
      <c r="C59" s="2"/>
      <c r="D59" s="127" t="s">
        <v>94</v>
      </c>
      <c r="E59" s="127"/>
      <c r="F59" s="127"/>
      <c r="G59" s="127"/>
      <c r="H59" s="127"/>
      <c r="I59" s="127"/>
      <c r="J59" s="127"/>
      <c r="K59" s="127"/>
      <c r="L59" s="127"/>
      <c r="M59" s="127"/>
      <c r="N59" s="127"/>
      <c r="O59" s="127"/>
      <c r="P59" s="127"/>
      <c r="Q59" s="127"/>
      <c r="R59" s="127"/>
      <c r="S59" s="127"/>
      <c r="T59" s="127"/>
      <c r="U59" s="127"/>
      <c r="V59" s="127"/>
    </row>
    <row r="60" spans="2:23" ht="20.100000000000001" customHeight="1">
      <c r="B60" s="2"/>
      <c r="C60" s="5"/>
      <c r="D60" s="5"/>
      <c r="E60" s="5"/>
      <c r="F60" s="8"/>
      <c r="G60" s="8"/>
      <c r="H60" s="8"/>
      <c r="I60" s="8"/>
      <c r="J60" s="8"/>
      <c r="K60" s="8"/>
      <c r="L60" s="8"/>
      <c r="M60" s="8"/>
      <c r="N60" s="8"/>
      <c r="O60" s="8"/>
      <c r="P60" s="8"/>
      <c r="Q60" s="8"/>
      <c r="R60" s="8"/>
      <c r="S60" s="8"/>
      <c r="T60" s="8"/>
      <c r="U60" s="8"/>
      <c r="V60" s="8"/>
    </row>
    <row r="61" spans="2:23" ht="20.100000000000001" customHeight="1">
      <c r="B61" s="2"/>
      <c r="C61" s="5" t="s">
        <v>65</v>
      </c>
      <c r="D61" s="5"/>
      <c r="E61" s="124" t="s">
        <v>96</v>
      </c>
      <c r="F61" s="124"/>
      <c r="G61" s="124"/>
      <c r="H61" s="124"/>
      <c r="I61" s="124"/>
      <c r="J61" s="124"/>
      <c r="K61" s="124"/>
      <c r="L61" s="124"/>
      <c r="M61" s="124"/>
      <c r="N61" s="124"/>
      <c r="O61" s="124"/>
      <c r="P61" s="124"/>
      <c r="Q61" s="124"/>
      <c r="R61" s="124"/>
      <c r="S61" s="124"/>
      <c r="T61" s="124"/>
      <c r="U61" s="124"/>
      <c r="V61" s="124"/>
    </row>
    <row r="62" spans="2:23" ht="20.100000000000001" customHeight="1">
      <c r="B62" s="2"/>
      <c r="C62" s="2"/>
      <c r="D62" s="2"/>
      <c r="E62" s="5" t="s">
        <v>83</v>
      </c>
      <c r="F62" s="5"/>
      <c r="G62" s="5"/>
      <c r="H62" s="5"/>
      <c r="I62" s="5"/>
      <c r="J62" s="5"/>
      <c r="K62" s="81" t="s">
        <v>180</v>
      </c>
      <c r="Q62" s="14"/>
      <c r="R62" s="14"/>
      <c r="S62" s="14"/>
      <c r="T62" s="14"/>
      <c r="U62" s="14"/>
      <c r="V62" s="14"/>
    </row>
    <row r="63" spans="2:23" ht="20.100000000000001" customHeight="1">
      <c r="B63" s="15"/>
      <c r="C63" s="15"/>
      <c r="D63" s="15"/>
      <c r="E63" s="16" t="s">
        <v>58</v>
      </c>
      <c r="F63" s="16"/>
      <c r="G63" s="16"/>
      <c r="H63" s="16"/>
      <c r="I63" s="16"/>
      <c r="J63" s="16"/>
      <c r="Q63" s="14"/>
      <c r="R63" s="14"/>
      <c r="S63" s="14"/>
      <c r="T63" s="14"/>
      <c r="U63" s="14"/>
      <c r="V63" s="14"/>
    </row>
    <row r="64" spans="2:23" ht="20.100000000000001" customHeight="1">
      <c r="B64" s="15"/>
      <c r="C64" s="15"/>
      <c r="D64" s="15"/>
      <c r="E64" s="16" t="s">
        <v>59</v>
      </c>
      <c r="F64" s="16"/>
      <c r="G64" s="16"/>
      <c r="H64" s="16"/>
      <c r="I64" s="16"/>
      <c r="J64" s="16"/>
      <c r="Q64" s="14"/>
      <c r="R64" s="14"/>
      <c r="S64" s="14"/>
      <c r="T64" s="14"/>
      <c r="U64" s="14"/>
      <c r="V64" s="14"/>
    </row>
    <row r="65" spans="2:25" ht="20.100000000000001" customHeight="1">
      <c r="B65" s="15"/>
      <c r="C65" s="15"/>
      <c r="D65" s="15"/>
      <c r="E65" s="16" t="s">
        <v>84</v>
      </c>
      <c r="F65" s="16"/>
      <c r="G65" s="16"/>
      <c r="H65" s="16"/>
      <c r="I65" s="16"/>
      <c r="J65" s="16"/>
      <c r="K65" s="13" t="s">
        <v>85</v>
      </c>
      <c r="Q65" s="14"/>
      <c r="R65" s="14"/>
      <c r="S65" s="14"/>
      <c r="T65" s="14"/>
      <c r="U65" s="14"/>
      <c r="V65" s="14"/>
      <c r="W65" s="8"/>
    </row>
    <row r="66" spans="2:25" ht="20.100000000000001" customHeight="1">
      <c r="B66" s="15"/>
      <c r="C66" s="16" t="s">
        <v>67</v>
      </c>
      <c r="D66" s="16"/>
      <c r="E66" s="129" t="s">
        <v>97</v>
      </c>
      <c r="F66" s="129"/>
      <c r="G66" s="129"/>
      <c r="H66" s="129"/>
      <c r="I66" s="129"/>
      <c r="J66" s="129"/>
      <c r="K66" s="129"/>
      <c r="L66" s="129"/>
      <c r="M66" s="129"/>
      <c r="N66" s="129"/>
      <c r="O66" s="129"/>
      <c r="P66" s="129"/>
      <c r="Q66" s="129"/>
      <c r="R66" s="129"/>
      <c r="S66" s="129"/>
      <c r="T66" s="129"/>
      <c r="U66" s="129"/>
      <c r="V66" s="129"/>
    </row>
    <row r="67" spans="2:25" ht="20.100000000000001" customHeight="1">
      <c r="B67" s="15"/>
      <c r="C67" s="15"/>
      <c r="D67" s="15"/>
      <c r="E67" s="129" t="s">
        <v>57</v>
      </c>
      <c r="F67" s="129"/>
      <c r="G67" s="129"/>
      <c r="H67" s="129"/>
      <c r="I67" s="129"/>
      <c r="J67" s="129"/>
      <c r="K67" s="129"/>
      <c r="L67" s="129"/>
      <c r="M67" s="129"/>
      <c r="N67" s="129"/>
      <c r="O67" s="129"/>
      <c r="P67" s="129"/>
      <c r="Q67" s="129"/>
      <c r="R67" s="129"/>
      <c r="S67" s="129"/>
      <c r="T67" s="129"/>
      <c r="U67" s="129"/>
      <c r="V67" s="129"/>
    </row>
    <row r="68" spans="2:25" ht="20.100000000000001" customHeight="1">
      <c r="B68" s="15"/>
      <c r="C68" s="16" t="s">
        <v>68</v>
      </c>
      <c r="D68" s="16"/>
      <c r="E68" s="130" t="s">
        <v>114</v>
      </c>
      <c r="F68" s="130"/>
      <c r="G68" s="130"/>
      <c r="H68" s="130"/>
      <c r="I68" s="130"/>
      <c r="J68" s="130"/>
      <c r="K68" s="130"/>
      <c r="L68" s="130"/>
      <c r="M68" s="130"/>
      <c r="N68" s="130"/>
      <c r="O68" s="130"/>
      <c r="P68" s="130"/>
      <c r="Q68" s="130"/>
      <c r="R68" s="130"/>
      <c r="S68" s="130"/>
      <c r="T68" s="130"/>
      <c r="U68" s="130"/>
      <c r="V68" s="130"/>
    </row>
    <row r="69" spans="2:25" ht="20.100000000000001" customHeight="1">
      <c r="B69" s="15"/>
      <c r="C69" s="16"/>
      <c r="D69" s="129" t="s">
        <v>115</v>
      </c>
      <c r="E69" s="129"/>
      <c r="F69" s="129"/>
      <c r="G69" s="129"/>
      <c r="H69" s="129"/>
      <c r="I69" s="129"/>
      <c r="J69" s="129"/>
      <c r="K69" s="129"/>
      <c r="L69" s="129"/>
      <c r="M69" s="129"/>
      <c r="N69" s="129"/>
      <c r="O69" s="129"/>
      <c r="P69" s="129"/>
      <c r="Q69" s="129"/>
      <c r="R69" s="129"/>
      <c r="S69" s="129"/>
      <c r="T69" s="129"/>
      <c r="U69" s="129"/>
      <c r="V69" s="129"/>
    </row>
    <row r="70" spans="2:25" ht="20.100000000000001" customHeight="1">
      <c r="B70" s="15"/>
      <c r="C70" s="15"/>
      <c r="D70" s="15"/>
      <c r="E70" s="84">
        <v>40919</v>
      </c>
      <c r="F70" s="16"/>
      <c r="G70" s="17">
        <v>16</v>
      </c>
      <c r="H70" s="18" t="s">
        <v>86</v>
      </c>
      <c r="I70" s="17">
        <v>0</v>
      </c>
      <c r="J70" s="16" t="s">
        <v>87</v>
      </c>
      <c r="Q70" s="14"/>
      <c r="R70" s="14"/>
      <c r="S70" s="14"/>
      <c r="T70" s="14"/>
      <c r="U70" s="14"/>
      <c r="V70" s="14"/>
      <c r="X70" s="70" t="s">
        <v>168</v>
      </c>
      <c r="Y70" s="21"/>
    </row>
    <row r="71" spans="2:25" ht="20.100000000000001" customHeight="1">
      <c r="B71" s="15"/>
      <c r="C71" s="16" t="s">
        <v>98</v>
      </c>
      <c r="D71" s="16"/>
      <c r="E71" s="129" t="s">
        <v>99</v>
      </c>
      <c r="F71" s="129"/>
      <c r="G71" s="129"/>
      <c r="H71" s="129"/>
      <c r="I71" s="129"/>
      <c r="J71" s="129"/>
      <c r="K71" s="129"/>
      <c r="L71" s="129"/>
      <c r="M71" s="129"/>
      <c r="N71" s="129"/>
      <c r="O71" s="129"/>
      <c r="P71" s="129"/>
      <c r="Q71" s="129"/>
      <c r="R71" s="129"/>
      <c r="S71" s="129"/>
      <c r="T71" s="129"/>
      <c r="U71" s="129"/>
      <c r="V71" s="129"/>
    </row>
    <row r="72" spans="2:25" ht="20.100000000000001" customHeight="1">
      <c r="B72" s="15"/>
      <c r="C72" s="15"/>
      <c r="D72" s="15"/>
      <c r="E72" s="84">
        <v>40929</v>
      </c>
      <c r="F72" s="16"/>
      <c r="G72" s="17">
        <v>16</v>
      </c>
      <c r="H72" s="18" t="s">
        <v>86</v>
      </c>
      <c r="I72" s="17">
        <v>0</v>
      </c>
      <c r="J72" s="16" t="s">
        <v>87</v>
      </c>
      <c r="Q72" s="14"/>
      <c r="R72" s="14"/>
      <c r="S72" s="14"/>
      <c r="T72" s="14"/>
      <c r="U72" s="14"/>
      <c r="V72" s="14"/>
      <c r="X72" s="70" t="s">
        <v>168</v>
      </c>
      <c r="Y72" s="21"/>
    </row>
    <row r="73" spans="2:25" ht="20.100000000000001" customHeight="1">
      <c r="B73" s="15"/>
      <c r="C73" s="16" t="s">
        <v>100</v>
      </c>
      <c r="D73" s="16"/>
      <c r="E73" s="129" t="s">
        <v>101</v>
      </c>
      <c r="F73" s="129"/>
      <c r="G73" s="129"/>
      <c r="H73" s="129"/>
      <c r="I73" s="129"/>
      <c r="J73" s="129"/>
      <c r="K73" s="129"/>
      <c r="L73" s="129"/>
      <c r="M73" s="129"/>
      <c r="N73" s="129"/>
      <c r="O73" s="129"/>
      <c r="P73" s="129"/>
      <c r="Q73" s="129"/>
      <c r="R73" s="129"/>
      <c r="S73" s="129"/>
      <c r="T73" s="129"/>
      <c r="U73" s="129"/>
      <c r="V73" s="129"/>
    </row>
    <row r="74" spans="2:25" ht="20.100000000000001" customHeight="1">
      <c r="B74" s="15"/>
      <c r="C74" s="15"/>
      <c r="D74" s="15"/>
      <c r="E74" s="84">
        <v>40930</v>
      </c>
      <c r="F74" s="16"/>
      <c r="G74" s="17">
        <v>10</v>
      </c>
      <c r="H74" s="18" t="s">
        <v>86</v>
      </c>
      <c r="I74" s="17">
        <v>0</v>
      </c>
      <c r="J74" s="16" t="s">
        <v>87</v>
      </c>
      <c r="K74" s="16"/>
      <c r="L74" s="14" t="s">
        <v>129</v>
      </c>
      <c r="Q74" s="14"/>
      <c r="R74" s="14"/>
      <c r="S74" s="14"/>
      <c r="T74" s="14"/>
      <c r="U74" s="14"/>
      <c r="V74" s="14"/>
      <c r="X74" s="70" t="s">
        <v>168</v>
      </c>
      <c r="Y74" s="21"/>
    </row>
    <row r="75" spans="2:25" ht="20.100000000000001" customHeight="1">
      <c r="B75" s="16"/>
      <c r="C75" s="16"/>
      <c r="D75" s="16"/>
    </row>
    <row r="76" spans="2:25" ht="20.100000000000001" customHeight="1">
      <c r="B76" s="16" t="s">
        <v>102</v>
      </c>
      <c r="C76" s="16"/>
      <c r="D76" s="129" t="s">
        <v>103</v>
      </c>
      <c r="E76" s="129"/>
      <c r="F76" s="129"/>
      <c r="G76" s="129"/>
      <c r="H76" s="129"/>
      <c r="I76" s="129"/>
      <c r="J76" s="129"/>
      <c r="K76" s="129"/>
      <c r="L76" s="129"/>
      <c r="M76" s="129"/>
      <c r="N76" s="129"/>
      <c r="O76" s="129"/>
      <c r="P76" s="129"/>
      <c r="Q76" s="129"/>
      <c r="R76" s="129"/>
      <c r="S76" s="129"/>
      <c r="T76" s="129"/>
      <c r="U76" s="129"/>
      <c r="V76" s="129"/>
    </row>
    <row r="77" spans="2:25" ht="20.100000000000001" customHeight="1">
      <c r="B77" s="15"/>
      <c r="C77" s="15"/>
      <c r="D77" s="129" t="s">
        <v>60</v>
      </c>
      <c r="E77" s="129"/>
      <c r="F77" s="129"/>
      <c r="G77" s="129"/>
      <c r="H77" s="129"/>
      <c r="I77" s="129"/>
      <c r="J77" s="129"/>
      <c r="K77" s="129"/>
      <c r="L77" s="129"/>
      <c r="M77" s="129"/>
      <c r="N77" s="129"/>
      <c r="O77" s="129"/>
      <c r="P77" s="129"/>
      <c r="Q77" s="129"/>
      <c r="R77" s="129"/>
      <c r="S77" s="129"/>
      <c r="T77" s="129"/>
      <c r="U77" s="129"/>
      <c r="V77" s="129"/>
    </row>
    <row r="78" spans="2:25" ht="20.100000000000001" customHeight="1">
      <c r="B78" s="16"/>
      <c r="C78" s="16"/>
      <c r="D78" s="16"/>
    </row>
    <row r="79" spans="2:25" ht="20.100000000000001" customHeight="1">
      <c r="B79" s="16" t="s">
        <v>104</v>
      </c>
      <c r="C79" s="16"/>
      <c r="D79" s="129" t="s">
        <v>105</v>
      </c>
      <c r="E79" s="129"/>
      <c r="F79" s="129"/>
      <c r="G79" s="129"/>
      <c r="H79" s="129"/>
      <c r="I79" s="129"/>
      <c r="J79" s="129"/>
      <c r="K79" s="129"/>
      <c r="L79" s="129"/>
      <c r="M79" s="129"/>
      <c r="N79" s="129"/>
      <c r="O79" s="129"/>
      <c r="P79" s="129"/>
      <c r="Q79" s="129"/>
      <c r="R79" s="129"/>
      <c r="S79" s="129"/>
      <c r="T79" s="129"/>
      <c r="U79" s="129"/>
      <c r="V79" s="129"/>
    </row>
    <row r="80" spans="2:25" ht="20.100000000000001" customHeight="1">
      <c r="B80" s="15"/>
      <c r="C80" s="15"/>
      <c r="D80" s="129" t="s">
        <v>61</v>
      </c>
      <c r="E80" s="129"/>
      <c r="F80" s="129"/>
      <c r="G80" s="129"/>
      <c r="H80" s="129"/>
      <c r="I80" s="129"/>
      <c r="J80" s="129"/>
      <c r="K80" s="129"/>
      <c r="L80" s="129"/>
      <c r="M80" s="129"/>
      <c r="N80" s="129"/>
      <c r="O80" s="129"/>
      <c r="P80" s="129"/>
      <c r="Q80" s="129"/>
      <c r="R80" s="129"/>
      <c r="S80" s="129"/>
      <c r="T80" s="129"/>
      <c r="U80" s="129"/>
      <c r="V80" s="129"/>
    </row>
    <row r="81" spans="2:22" ht="20.100000000000001" customHeight="1">
      <c r="B81" s="16"/>
      <c r="C81" s="16"/>
      <c r="D81" s="16"/>
    </row>
    <row r="82" spans="2:22" ht="20.100000000000001" customHeight="1">
      <c r="B82" s="16" t="s">
        <v>106</v>
      </c>
      <c r="C82" s="16"/>
      <c r="D82" s="129" t="s">
        <v>107</v>
      </c>
      <c r="E82" s="129"/>
      <c r="F82" s="129"/>
      <c r="G82" s="129"/>
      <c r="H82" s="129"/>
      <c r="I82" s="129"/>
      <c r="J82" s="129"/>
      <c r="K82" s="129"/>
      <c r="L82" s="129"/>
      <c r="M82" s="129"/>
      <c r="N82" s="129"/>
      <c r="O82" s="129"/>
      <c r="P82" s="129"/>
      <c r="Q82" s="129"/>
      <c r="R82" s="129"/>
      <c r="S82" s="129"/>
      <c r="T82" s="129"/>
      <c r="U82" s="129"/>
      <c r="V82" s="129"/>
    </row>
    <row r="83" spans="2:22" ht="20.100000000000001" customHeight="1">
      <c r="B83" s="15"/>
      <c r="C83" s="15"/>
      <c r="D83" s="130" t="s">
        <v>116</v>
      </c>
      <c r="E83" s="130"/>
      <c r="F83" s="130"/>
      <c r="G83" s="130"/>
      <c r="H83" s="130"/>
      <c r="I83" s="130"/>
      <c r="J83" s="130"/>
      <c r="K83" s="130"/>
      <c r="L83" s="130"/>
      <c r="M83" s="130"/>
      <c r="N83" s="130"/>
      <c r="O83" s="130"/>
      <c r="P83" s="130"/>
      <c r="Q83" s="130"/>
      <c r="R83" s="130"/>
      <c r="S83" s="130"/>
      <c r="T83" s="130"/>
      <c r="U83" s="130"/>
      <c r="V83" s="130"/>
    </row>
    <row r="84" spans="2:22" ht="20.100000000000001" customHeight="1">
      <c r="B84" s="15"/>
      <c r="C84" s="128" t="s">
        <v>130</v>
      </c>
      <c r="D84" s="128"/>
      <c r="E84" s="128"/>
      <c r="F84" s="128"/>
      <c r="G84" s="128"/>
      <c r="H84" s="128"/>
      <c r="I84" s="128"/>
      <c r="J84" s="128"/>
      <c r="K84" s="128"/>
      <c r="L84" s="128"/>
      <c r="M84" s="128"/>
      <c r="N84" s="128"/>
      <c r="O84" s="128"/>
      <c r="P84" s="128"/>
      <c r="Q84" s="128"/>
      <c r="R84" s="128"/>
      <c r="S84" s="128"/>
      <c r="T84" s="128"/>
      <c r="U84" s="128"/>
      <c r="V84" s="128"/>
    </row>
    <row r="85" spans="2:22" ht="20.100000000000001" customHeight="1">
      <c r="B85" s="16"/>
      <c r="C85" s="16"/>
      <c r="D85" s="16"/>
    </row>
    <row r="86" spans="2:22" ht="20.100000000000001" customHeight="1">
      <c r="B86" s="16" t="s">
        <v>108</v>
      </c>
      <c r="C86" s="16"/>
      <c r="D86" s="129" t="s">
        <v>109</v>
      </c>
      <c r="E86" s="129"/>
      <c r="F86" s="129"/>
      <c r="G86" s="129"/>
      <c r="H86" s="129"/>
      <c r="I86" s="129"/>
      <c r="J86" s="129"/>
      <c r="K86" s="129"/>
      <c r="L86" s="129"/>
      <c r="M86" s="129"/>
      <c r="N86" s="129"/>
      <c r="O86" s="129"/>
      <c r="P86" s="129"/>
      <c r="Q86" s="129"/>
      <c r="R86" s="129"/>
      <c r="S86" s="129"/>
      <c r="T86" s="129"/>
      <c r="U86" s="129"/>
      <c r="V86" s="129"/>
    </row>
    <row r="87" spans="2:22" ht="20.100000000000001" customHeight="1">
      <c r="B87" s="15"/>
      <c r="C87" s="15"/>
      <c r="D87" s="130" t="s">
        <v>117</v>
      </c>
      <c r="E87" s="130"/>
      <c r="F87" s="130"/>
      <c r="G87" s="130"/>
      <c r="H87" s="130"/>
      <c r="I87" s="130"/>
      <c r="J87" s="130"/>
      <c r="K87" s="130"/>
      <c r="L87" s="130"/>
      <c r="M87" s="130"/>
      <c r="N87" s="130"/>
      <c r="O87" s="130"/>
      <c r="P87" s="130"/>
      <c r="Q87" s="130"/>
      <c r="R87" s="130"/>
      <c r="S87" s="130"/>
      <c r="T87" s="130"/>
      <c r="U87" s="130"/>
      <c r="V87" s="130"/>
    </row>
    <row r="88" spans="2:22" ht="20.100000000000001" customHeight="1">
      <c r="B88" s="15"/>
      <c r="C88" s="128" t="s">
        <v>131</v>
      </c>
      <c r="D88" s="128"/>
      <c r="E88" s="128"/>
      <c r="F88" s="128"/>
      <c r="G88" s="128"/>
      <c r="H88" s="128"/>
      <c r="I88" s="128"/>
      <c r="J88" s="128"/>
      <c r="K88" s="128"/>
      <c r="L88" s="128"/>
      <c r="M88" s="128"/>
      <c r="N88" s="128"/>
      <c r="O88" s="128"/>
      <c r="P88" s="128"/>
      <c r="Q88" s="128"/>
      <c r="R88" s="128"/>
      <c r="S88" s="128"/>
      <c r="T88" s="128"/>
      <c r="U88" s="128"/>
      <c r="V88" s="128"/>
    </row>
    <row r="89" spans="2:22" ht="20.100000000000001" customHeight="1">
      <c r="B89" s="16"/>
      <c r="C89" s="16"/>
      <c r="D89" s="16"/>
    </row>
    <row r="90" spans="2:22" ht="20.100000000000001" customHeight="1">
      <c r="B90" s="16" t="s">
        <v>110</v>
      </c>
      <c r="C90" s="16"/>
      <c r="D90" s="129" t="s">
        <v>111</v>
      </c>
      <c r="E90" s="129"/>
      <c r="F90" s="129"/>
      <c r="G90" s="129"/>
      <c r="H90" s="129"/>
      <c r="I90" s="129"/>
      <c r="J90" s="129"/>
      <c r="K90" s="129"/>
      <c r="L90" s="129"/>
      <c r="M90" s="129"/>
      <c r="N90" s="129"/>
      <c r="O90" s="129"/>
      <c r="P90" s="129"/>
      <c r="Q90" s="129"/>
      <c r="R90" s="129"/>
      <c r="S90" s="129"/>
      <c r="T90" s="129"/>
      <c r="U90" s="129"/>
      <c r="V90" s="129"/>
    </row>
    <row r="91" spans="2:22" ht="20.100000000000001" customHeight="1">
      <c r="B91" s="15"/>
      <c r="C91" s="15"/>
      <c r="D91" s="129" t="s">
        <v>62</v>
      </c>
      <c r="E91" s="129"/>
      <c r="F91" s="129"/>
      <c r="G91" s="129"/>
      <c r="H91" s="129"/>
      <c r="I91" s="129"/>
      <c r="J91" s="129"/>
      <c r="K91" s="129"/>
      <c r="L91" s="129"/>
      <c r="M91" s="129"/>
      <c r="N91" s="129"/>
      <c r="O91" s="129"/>
      <c r="P91" s="129"/>
      <c r="Q91" s="129"/>
      <c r="R91" s="129"/>
      <c r="S91" s="129"/>
      <c r="T91" s="129"/>
      <c r="U91" s="129"/>
      <c r="V91" s="129"/>
    </row>
    <row r="92" spans="2:22" ht="20.100000000000001" customHeight="1">
      <c r="B92" s="16"/>
      <c r="C92" s="16"/>
      <c r="D92" s="16"/>
    </row>
    <row r="93" spans="2:22" ht="20.100000000000001" customHeight="1">
      <c r="B93" s="16" t="s">
        <v>112</v>
      </c>
      <c r="C93" s="16"/>
      <c r="D93" s="129" t="s">
        <v>113</v>
      </c>
      <c r="E93" s="129"/>
      <c r="F93" s="129"/>
      <c r="G93" s="129"/>
      <c r="H93" s="129"/>
      <c r="I93" s="129"/>
      <c r="J93" s="129"/>
      <c r="K93" s="129"/>
      <c r="L93" s="129"/>
      <c r="M93" s="129"/>
      <c r="N93" s="129"/>
      <c r="O93" s="129"/>
      <c r="P93" s="129"/>
      <c r="Q93" s="129"/>
      <c r="R93" s="129"/>
      <c r="S93" s="129"/>
      <c r="T93" s="129"/>
      <c r="U93" s="129"/>
      <c r="V93" s="129"/>
    </row>
    <row r="94" spans="2:22" ht="20.100000000000001" customHeight="1">
      <c r="B94" s="15"/>
      <c r="C94" s="15"/>
      <c r="D94" s="129" t="s">
        <v>63</v>
      </c>
      <c r="E94" s="129"/>
      <c r="F94" s="129"/>
      <c r="G94" s="129"/>
      <c r="H94" s="129"/>
      <c r="I94" s="129"/>
      <c r="J94" s="129"/>
      <c r="K94" s="129"/>
      <c r="L94" s="129"/>
      <c r="M94" s="129"/>
      <c r="N94" s="129"/>
      <c r="O94" s="129"/>
      <c r="P94" s="129"/>
      <c r="Q94" s="129"/>
      <c r="R94" s="129"/>
      <c r="S94" s="129"/>
      <c r="T94" s="129"/>
      <c r="U94" s="129"/>
      <c r="V94" s="129"/>
    </row>
  </sheetData>
  <mergeCells count="77">
    <mergeCell ref="O3:R3"/>
    <mergeCell ref="O4:R4"/>
    <mergeCell ref="O5:R5"/>
    <mergeCell ref="O7:P7"/>
    <mergeCell ref="E3:H3"/>
    <mergeCell ref="E4:H4"/>
    <mergeCell ref="E6:H6"/>
    <mergeCell ref="E7:H7"/>
    <mergeCell ref="L3:N5"/>
    <mergeCell ref="L7:N10"/>
    <mergeCell ref="O8:P8"/>
    <mergeCell ref="O9:P9"/>
    <mergeCell ref="O10:P10"/>
    <mergeCell ref="D43:V43"/>
    <mergeCell ref="D53:V53"/>
    <mergeCell ref="D76:V76"/>
    <mergeCell ref="E44:V44"/>
    <mergeCell ref="E49:V49"/>
    <mergeCell ref="E50:V50"/>
    <mergeCell ref="E48:V48"/>
    <mergeCell ref="E45:V45"/>
    <mergeCell ref="E46:V46"/>
    <mergeCell ref="E47:V47"/>
    <mergeCell ref="D51:V51"/>
    <mergeCell ref="E54:V54"/>
    <mergeCell ref="E55:V55"/>
    <mergeCell ref="D56:V56"/>
    <mergeCell ref="E68:V68"/>
    <mergeCell ref="D69:V69"/>
    <mergeCell ref="B12:V12"/>
    <mergeCell ref="N38:V38"/>
    <mergeCell ref="E38:M38"/>
    <mergeCell ref="M16:R16"/>
    <mergeCell ref="M17:P17"/>
    <mergeCell ref="C31:V31"/>
    <mergeCell ref="D29:V29"/>
    <mergeCell ref="D30:V30"/>
    <mergeCell ref="D87:V87"/>
    <mergeCell ref="R17:T17"/>
    <mergeCell ref="G23:U23"/>
    <mergeCell ref="E66:V66"/>
    <mergeCell ref="G22:U22"/>
    <mergeCell ref="D28:V28"/>
    <mergeCell ref="D19:V19"/>
    <mergeCell ref="M25:Q25"/>
    <mergeCell ref="G25:K25"/>
    <mergeCell ref="G20:U20"/>
    <mergeCell ref="G24:U24"/>
    <mergeCell ref="G26:U26"/>
    <mergeCell ref="G21:U21"/>
    <mergeCell ref="E67:V67"/>
    <mergeCell ref="D83:V83"/>
    <mergeCell ref="D86:V86"/>
    <mergeCell ref="D90:V90"/>
    <mergeCell ref="D91:V91"/>
    <mergeCell ref="D94:V94"/>
    <mergeCell ref="C88:V88"/>
    <mergeCell ref="D93:V93"/>
    <mergeCell ref="D57:V57"/>
    <mergeCell ref="D58:V58"/>
    <mergeCell ref="D59:V59"/>
    <mergeCell ref="C84:V84"/>
    <mergeCell ref="E61:V61"/>
    <mergeCell ref="D82:V82"/>
    <mergeCell ref="E71:V71"/>
    <mergeCell ref="E73:V73"/>
    <mergeCell ref="D77:V77"/>
    <mergeCell ref="D80:V80"/>
    <mergeCell ref="D79:V79"/>
    <mergeCell ref="D39:V39"/>
    <mergeCell ref="D33:V33"/>
    <mergeCell ref="E41:V41"/>
    <mergeCell ref="E34:V34"/>
    <mergeCell ref="E35:V35"/>
    <mergeCell ref="D36:V36"/>
    <mergeCell ref="E37:V37"/>
    <mergeCell ref="E40:V40"/>
  </mergeCells>
  <phoneticPr fontId="4"/>
  <dataValidations count="1">
    <dataValidation type="list" allowBlank="1" showInputMessage="1" sqref="E7">
      <formula1>"１９．２０．２１,２２．２３．２４"</formula1>
    </dataValidation>
  </dataValidations>
  <hyperlinks>
    <hyperlink ref="K62" r:id="rId1"/>
    <hyperlink ref="K65" r:id="rId2"/>
  </hyperlinks>
  <printOptions horizontalCentered="1"/>
  <pageMargins left="0.78740157480314965" right="0.59055118110236227" top="0.78740157480314965" bottom="0.19685039370078741" header="0.51181102362204722" footer="0.51181102362204722"/>
  <pageSetup paperSize="9" orientation="portrait" r:id="rId3"/>
  <headerFooter alignWithMargins="0"/>
  <rowBreaks count="1" manualBreakCount="1">
    <brk id="52" min="1" max="21" man="1"/>
  </rowBreaks>
  <drawing r:id="rId4"/>
  <legacyDrawing r:id="rId5"/>
  <mc:AlternateContent xmlns:mc="http://schemas.openxmlformats.org/markup-compatibility/2006">
    <mc:Choice Requires="x14">
      <controls>
        <mc:AlternateContent xmlns:mc="http://schemas.openxmlformats.org/markup-compatibility/2006">
          <mc:Choice Requires="x14">
            <control shapeId="1029" r:id="rId6" name="Check Box 5">
              <controlPr defaultSize="0" print="0" autoFill="0" autoLine="0" autoPict="0">
                <anchor moveWithCells="1">
                  <from>
                    <xdr:col>14</xdr:col>
                    <xdr:colOff>104775</xdr:colOff>
                    <xdr:row>7</xdr:row>
                    <xdr:rowOff>19050</xdr:rowOff>
                  </from>
                  <to>
                    <xdr:col>15</xdr:col>
                    <xdr:colOff>161925</xdr:colOff>
                    <xdr:row>7</xdr:row>
                    <xdr:rowOff>228600</xdr:rowOff>
                  </to>
                </anchor>
              </controlPr>
            </control>
          </mc:Choice>
        </mc:AlternateContent>
        <mc:AlternateContent xmlns:mc="http://schemas.openxmlformats.org/markup-compatibility/2006">
          <mc:Choice Requires="x14">
            <control shapeId="1030" r:id="rId7" name="Check Box 6">
              <controlPr defaultSize="0" print="0" autoFill="0" autoLine="0" autoPict="0">
                <anchor moveWithCells="1">
                  <from>
                    <xdr:col>14</xdr:col>
                    <xdr:colOff>104775</xdr:colOff>
                    <xdr:row>8</xdr:row>
                    <xdr:rowOff>19050</xdr:rowOff>
                  </from>
                  <to>
                    <xdr:col>15</xdr:col>
                    <xdr:colOff>161925</xdr:colOff>
                    <xdr:row>8</xdr:row>
                    <xdr:rowOff>228600</xdr:rowOff>
                  </to>
                </anchor>
              </controlPr>
            </control>
          </mc:Choice>
        </mc:AlternateContent>
        <mc:AlternateContent xmlns:mc="http://schemas.openxmlformats.org/markup-compatibility/2006">
          <mc:Choice Requires="x14">
            <control shapeId="1031" r:id="rId8" name="Check Box 7">
              <controlPr defaultSize="0" print="0" autoFill="0" autoLine="0" autoPict="0">
                <anchor moveWithCells="1">
                  <from>
                    <xdr:col>14</xdr:col>
                    <xdr:colOff>104775</xdr:colOff>
                    <xdr:row>9</xdr:row>
                    <xdr:rowOff>19050</xdr:rowOff>
                  </from>
                  <to>
                    <xdr:col>15</xdr:col>
                    <xdr:colOff>161925</xdr:colOff>
                    <xdr:row>9</xdr:row>
                    <xdr:rowOff>228600</xdr:rowOff>
                  </to>
                </anchor>
              </controlPr>
            </control>
          </mc:Choice>
        </mc:AlternateContent>
        <mc:AlternateContent xmlns:mc="http://schemas.openxmlformats.org/markup-compatibility/2006">
          <mc:Choice Requires="x14">
            <control shapeId="1032" r:id="rId9" name="Check Box 8">
              <controlPr defaultSize="0" print="0" autoFill="0" autoLine="0" autoPict="0">
                <anchor moveWithCells="1">
                  <from>
                    <xdr:col>14</xdr:col>
                    <xdr:colOff>104775</xdr:colOff>
                    <xdr:row>6</xdr:row>
                    <xdr:rowOff>19050</xdr:rowOff>
                  </from>
                  <to>
                    <xdr:col>15</xdr:col>
                    <xdr:colOff>161925</xdr:colOff>
                    <xdr:row>6</xdr:row>
                    <xdr:rowOff>228600</xdr:rowOff>
                  </to>
                </anchor>
              </controlPr>
            </control>
          </mc:Choice>
        </mc:AlternateContent>
        <mc:AlternateContent xmlns:mc="http://schemas.openxmlformats.org/markup-compatibility/2006">
          <mc:Choice Requires="x14">
            <control shapeId="1038" r:id="rId10" name="Check Box 14">
              <controlPr defaultSize="0" print="0" autoFill="0" autoLine="0" autoPict="0">
                <anchor moveWithCells="1">
                  <from>
                    <xdr:col>14</xdr:col>
                    <xdr:colOff>104775</xdr:colOff>
                    <xdr:row>2</xdr:row>
                    <xdr:rowOff>19050</xdr:rowOff>
                  </from>
                  <to>
                    <xdr:col>17</xdr:col>
                    <xdr:colOff>47625</xdr:colOff>
                    <xdr:row>2</xdr:row>
                    <xdr:rowOff>228600</xdr:rowOff>
                  </to>
                </anchor>
              </controlPr>
            </control>
          </mc:Choice>
        </mc:AlternateContent>
        <mc:AlternateContent xmlns:mc="http://schemas.openxmlformats.org/markup-compatibility/2006">
          <mc:Choice Requires="x14">
            <control shapeId="1039" r:id="rId11" name="Check Box 15">
              <controlPr defaultSize="0" print="0" autoFill="0" autoLine="0" autoPict="0">
                <anchor moveWithCells="1">
                  <from>
                    <xdr:col>14</xdr:col>
                    <xdr:colOff>104775</xdr:colOff>
                    <xdr:row>3</xdr:row>
                    <xdr:rowOff>19050</xdr:rowOff>
                  </from>
                  <to>
                    <xdr:col>17</xdr:col>
                    <xdr:colOff>47625</xdr:colOff>
                    <xdr:row>3</xdr:row>
                    <xdr:rowOff>228600</xdr:rowOff>
                  </to>
                </anchor>
              </controlPr>
            </control>
          </mc:Choice>
        </mc:AlternateContent>
        <mc:AlternateContent xmlns:mc="http://schemas.openxmlformats.org/markup-compatibility/2006">
          <mc:Choice Requires="x14">
            <control shapeId="1040" r:id="rId12" name="Check Box 16">
              <controlPr defaultSize="0" print="0" autoFill="0" autoLine="0" autoPict="0">
                <anchor moveWithCells="1">
                  <from>
                    <xdr:col>14</xdr:col>
                    <xdr:colOff>104775</xdr:colOff>
                    <xdr:row>4</xdr:row>
                    <xdr:rowOff>19050</xdr:rowOff>
                  </from>
                  <to>
                    <xdr:col>17</xdr:col>
                    <xdr:colOff>47625</xdr:colOff>
                    <xdr:row>4</xdr:row>
                    <xdr:rowOff>228600</xdr:rowOff>
                  </to>
                </anchor>
              </controlPr>
            </control>
          </mc:Choice>
        </mc:AlternateContent>
        <mc:AlternateContent xmlns:mc="http://schemas.openxmlformats.org/markup-compatibility/2006">
          <mc:Choice Requires="x14">
            <control shapeId="1041" r:id="rId13" name="Check Box 17">
              <controlPr defaultSize="0" print="0" autoFill="0" autoLine="0" autoPict="0">
                <anchor moveWithCells="1">
                  <from>
                    <xdr:col>4</xdr:col>
                    <xdr:colOff>19050</xdr:colOff>
                    <xdr:row>4</xdr:row>
                    <xdr:rowOff>28575</xdr:rowOff>
                  </from>
                  <to>
                    <xdr:col>4</xdr:col>
                    <xdr:colOff>800100</xdr:colOff>
                    <xdr:row>5</xdr:row>
                    <xdr:rowOff>0</xdr:rowOff>
                  </to>
                </anchor>
              </controlPr>
            </control>
          </mc:Choice>
        </mc:AlternateContent>
        <mc:AlternateContent xmlns:mc="http://schemas.openxmlformats.org/markup-compatibility/2006">
          <mc:Choice Requires="x14">
            <control shapeId="1042" r:id="rId14" name="Check Box 18">
              <controlPr defaultSize="0" print="0" autoFill="0" autoLine="0" autoPict="0">
                <anchor moveWithCells="1">
                  <from>
                    <xdr:col>4</xdr:col>
                    <xdr:colOff>19050</xdr:colOff>
                    <xdr:row>7</xdr:row>
                    <xdr:rowOff>28575</xdr:rowOff>
                  </from>
                  <to>
                    <xdr:col>4</xdr:col>
                    <xdr:colOff>914400</xdr:colOff>
                    <xdr:row>8</xdr:row>
                    <xdr:rowOff>0</xdr:rowOff>
                  </to>
                </anchor>
              </controlPr>
            </control>
          </mc:Choice>
        </mc:AlternateContent>
        <mc:AlternateContent xmlns:mc="http://schemas.openxmlformats.org/markup-compatibility/2006">
          <mc:Choice Requires="x14">
            <control shapeId="1043" r:id="rId15" name="Check Box 19">
              <controlPr defaultSize="0" print="0" autoFill="0" autoLine="0" autoPict="0">
                <anchor moveWithCells="1">
                  <from>
                    <xdr:col>4</xdr:col>
                    <xdr:colOff>19050</xdr:colOff>
                    <xdr:row>8</xdr:row>
                    <xdr:rowOff>28575</xdr:rowOff>
                  </from>
                  <to>
                    <xdr:col>4</xdr:col>
                    <xdr:colOff>800100</xdr:colOff>
                    <xdr:row>9</xdr:row>
                    <xdr:rowOff>0</xdr:rowOff>
                  </to>
                </anchor>
              </controlPr>
            </control>
          </mc:Choice>
        </mc:AlternateContent>
        <mc:AlternateContent xmlns:mc="http://schemas.openxmlformats.org/markup-compatibility/2006">
          <mc:Choice Requires="x14">
            <control shapeId="1044" r:id="rId16" name="Check Box 20">
              <controlPr defaultSize="0" print="0" autoFill="0" autoLine="0" autoPict="0">
                <anchor moveWithCells="1">
                  <from>
                    <xdr:col>4</xdr:col>
                    <xdr:colOff>19050</xdr:colOff>
                    <xdr:row>9</xdr:row>
                    <xdr:rowOff>28575</xdr:rowOff>
                  </from>
                  <to>
                    <xdr:col>4</xdr:col>
                    <xdr:colOff>800100</xdr:colOff>
                    <xdr:row>10</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39"/>
  <sheetViews>
    <sheetView showZeros="0" tabSelected="1" view="pageBreakPreview" zoomScale="75" zoomScaleNormal="100" zoomScaleSheetLayoutView="75" workbookViewId="0">
      <selection activeCell="W14" sqref="W14"/>
    </sheetView>
  </sheetViews>
  <sheetFormatPr defaultRowHeight="13.5"/>
  <cols>
    <col min="1" max="1" width="9" style="85"/>
    <col min="2" max="2" width="10.625" style="85" customWidth="1"/>
    <col min="3" max="4" width="9" style="85"/>
    <col min="5" max="5" width="9.875" style="85" customWidth="1"/>
    <col min="6" max="6" width="3.375" style="85" customWidth="1"/>
    <col min="7" max="7" width="9" style="85"/>
    <col min="8" max="8" width="9.625" style="85" customWidth="1"/>
    <col min="9" max="9" width="3.375" style="85" bestFit="1" customWidth="1"/>
    <col min="10" max="10" width="12.125" style="85" bestFit="1" customWidth="1"/>
    <col min="11" max="11" width="3.375" style="85" bestFit="1" customWidth="1"/>
    <col min="12" max="12" width="12.625" style="85" customWidth="1"/>
    <col min="13" max="13" width="7.625" style="85" customWidth="1"/>
    <col min="14" max="14" width="3.375" style="85" bestFit="1" customWidth="1"/>
    <col min="15" max="15" width="12.125" style="85" customWidth="1"/>
    <col min="16" max="16" width="3.375" style="85" bestFit="1" customWidth="1"/>
    <col min="17" max="17" width="12.625" style="85" customWidth="1"/>
    <col min="18" max="18" width="3.375" style="85" customWidth="1"/>
    <col min="19" max="19" width="11.625" style="85" customWidth="1"/>
    <col min="20" max="16384" width="9" style="85"/>
  </cols>
  <sheetData>
    <row r="1" spans="1:21" ht="33.75" customHeight="1">
      <c r="A1" s="85" t="s">
        <v>196</v>
      </c>
    </row>
    <row r="2" spans="1:21" ht="15" customHeight="1">
      <c r="A2" s="189" t="s">
        <v>49</v>
      </c>
      <c r="B2" s="189"/>
      <c r="C2" s="189"/>
      <c r="D2" s="189"/>
      <c r="E2" s="189"/>
      <c r="F2" s="189"/>
      <c r="G2" s="189"/>
      <c r="H2" s="189"/>
      <c r="I2" s="189"/>
      <c r="J2" s="189"/>
      <c r="K2" s="189"/>
      <c r="L2" s="189"/>
      <c r="M2" s="189"/>
      <c r="N2" s="189"/>
      <c r="O2" s="189"/>
      <c r="P2" s="189"/>
      <c r="Q2" s="189"/>
      <c r="R2" s="120"/>
      <c r="S2" s="87"/>
      <c r="T2" s="87"/>
      <c r="U2" s="87"/>
    </row>
    <row r="3" spans="1:21" ht="15" customHeight="1">
      <c r="A3" s="88"/>
      <c r="B3" s="88"/>
      <c r="C3" s="87"/>
      <c r="D3" s="87"/>
      <c r="E3" s="87"/>
      <c r="F3" s="87"/>
      <c r="G3" s="87"/>
      <c r="H3" s="87"/>
      <c r="I3" s="87"/>
      <c r="J3" s="87"/>
      <c r="K3" s="87"/>
      <c r="L3" s="87"/>
      <c r="M3" s="87"/>
      <c r="N3" s="87"/>
      <c r="O3" s="87"/>
      <c r="P3" s="87"/>
      <c r="Q3" s="87"/>
      <c r="R3" s="87"/>
      <c r="S3" s="87"/>
      <c r="T3" s="87"/>
      <c r="U3" s="87"/>
    </row>
    <row r="4" spans="1:21" ht="15" customHeight="1">
      <c r="A4" s="85" t="s">
        <v>0</v>
      </c>
    </row>
    <row r="5" spans="1:21" ht="15" customHeight="1">
      <c r="A5" s="85" t="s">
        <v>50</v>
      </c>
      <c r="C5" s="85" t="s">
        <v>174</v>
      </c>
    </row>
    <row r="6" spans="1:21" ht="15" customHeight="1">
      <c r="L6" s="89" t="s">
        <v>1</v>
      </c>
      <c r="M6" s="89"/>
      <c r="N6" s="89"/>
      <c r="O6" s="89"/>
      <c r="P6" s="89"/>
      <c r="Q6" s="89"/>
      <c r="R6" s="89"/>
    </row>
    <row r="7" spans="1:21" ht="15" customHeight="1">
      <c r="D7" s="117" t="s">
        <v>2</v>
      </c>
      <c r="G7" s="188" t="s">
        <v>48</v>
      </c>
      <c r="H7" s="188"/>
      <c r="L7" s="85" t="s">
        <v>4</v>
      </c>
      <c r="R7" s="92"/>
    </row>
    <row r="8" spans="1:21" ht="15" customHeight="1">
      <c r="D8" s="117" t="s">
        <v>5</v>
      </c>
      <c r="F8" s="91" t="s">
        <v>6</v>
      </c>
      <c r="G8" s="179">
        <f>Q26-ROUNDDOWN(Q26*8/108,0)</f>
        <v>0</v>
      </c>
      <c r="H8" s="179"/>
      <c r="I8" s="85" t="s">
        <v>7</v>
      </c>
      <c r="L8" s="92" t="s">
        <v>8</v>
      </c>
      <c r="M8" s="92"/>
      <c r="N8" s="92"/>
      <c r="O8" s="92"/>
      <c r="P8" s="92"/>
      <c r="Q8" s="92"/>
      <c r="R8" s="92"/>
    </row>
    <row r="9" spans="1:21" ht="15" customHeight="1">
      <c r="P9" s="85" t="s">
        <v>9</v>
      </c>
    </row>
    <row r="10" spans="1:21" ht="15" customHeight="1"/>
    <row r="11" spans="1:21" ht="18" customHeight="1">
      <c r="A11" s="93"/>
      <c r="B11" s="192" t="s">
        <v>192</v>
      </c>
      <c r="C11" s="192" t="s">
        <v>10</v>
      </c>
      <c r="D11" s="192" t="s">
        <v>11</v>
      </c>
      <c r="E11" s="182" t="s">
        <v>12</v>
      </c>
      <c r="F11" s="183"/>
      <c r="G11" s="190" t="s">
        <v>13</v>
      </c>
      <c r="H11" s="190" t="s">
        <v>14</v>
      </c>
      <c r="I11" s="197"/>
      <c r="J11" s="182" t="s">
        <v>12</v>
      </c>
      <c r="K11" s="183"/>
      <c r="L11" s="116" t="s">
        <v>15</v>
      </c>
      <c r="M11" s="180" t="s">
        <v>16</v>
      </c>
      <c r="N11" s="181"/>
      <c r="O11" s="180" t="s">
        <v>16</v>
      </c>
      <c r="P11" s="181"/>
      <c r="Q11" s="182" t="s">
        <v>199</v>
      </c>
      <c r="R11" s="183"/>
    </row>
    <row r="12" spans="1:21" ht="18" customHeight="1">
      <c r="A12" s="114" t="s">
        <v>175</v>
      </c>
      <c r="B12" s="193"/>
      <c r="C12" s="187"/>
      <c r="D12" s="187"/>
      <c r="E12" s="184" t="s">
        <v>18</v>
      </c>
      <c r="F12" s="185"/>
      <c r="G12" s="191"/>
      <c r="H12" s="184" t="s">
        <v>19</v>
      </c>
      <c r="I12" s="185"/>
      <c r="J12" s="184"/>
      <c r="K12" s="185"/>
      <c r="L12" s="114" t="s">
        <v>197</v>
      </c>
      <c r="M12" s="186" t="s">
        <v>18</v>
      </c>
      <c r="N12" s="187"/>
      <c r="O12" s="186" t="s">
        <v>198</v>
      </c>
      <c r="P12" s="187"/>
      <c r="Q12" s="184"/>
      <c r="R12" s="185"/>
    </row>
    <row r="13" spans="1:21" ht="18" customHeight="1">
      <c r="A13" s="96"/>
      <c r="B13" s="194"/>
      <c r="C13" s="114" t="s">
        <v>20</v>
      </c>
      <c r="D13" s="96"/>
      <c r="E13" s="176" t="s">
        <v>21</v>
      </c>
      <c r="F13" s="178"/>
      <c r="G13" s="112" t="s">
        <v>22</v>
      </c>
      <c r="H13" s="176" t="s">
        <v>23</v>
      </c>
      <c r="I13" s="177"/>
      <c r="J13" s="176" t="s">
        <v>24</v>
      </c>
      <c r="K13" s="178"/>
      <c r="L13" s="115" t="s">
        <v>25</v>
      </c>
      <c r="M13" s="198" t="s">
        <v>26</v>
      </c>
      <c r="N13" s="199"/>
      <c r="O13" s="198" t="s">
        <v>27</v>
      </c>
      <c r="P13" s="199"/>
      <c r="Q13" s="176" t="s">
        <v>200</v>
      </c>
      <c r="R13" s="178"/>
    </row>
    <row r="14" spans="1:21" ht="15" customHeight="1">
      <c r="A14" s="98">
        <v>4</v>
      </c>
      <c r="B14" s="108" t="s">
        <v>193</v>
      </c>
      <c r="C14" s="99">
        <v>40</v>
      </c>
      <c r="D14" s="100">
        <v>100</v>
      </c>
      <c r="E14" s="107"/>
      <c r="F14" s="101" t="s">
        <v>181</v>
      </c>
      <c r="G14" s="122"/>
      <c r="H14" s="107">
        <f>E14*G14</f>
        <v>0</v>
      </c>
      <c r="I14" s="101" t="s">
        <v>181</v>
      </c>
      <c r="J14" s="107">
        <f>C14*E14*G14</f>
        <v>0</v>
      </c>
      <c r="K14" s="101" t="s">
        <v>181</v>
      </c>
      <c r="L14" s="102">
        <v>8179</v>
      </c>
      <c r="M14" s="109"/>
      <c r="N14" s="92" t="s">
        <v>181</v>
      </c>
      <c r="O14" s="107">
        <f>L14*M14</f>
        <v>0</v>
      </c>
      <c r="P14" s="101" t="s">
        <v>181</v>
      </c>
      <c r="Q14" s="121">
        <f>ROUNDDOWN(J14+O14,0)</f>
        <v>0</v>
      </c>
      <c r="R14" s="101" t="s">
        <v>201</v>
      </c>
      <c r="S14" s="111"/>
    </row>
    <row r="15" spans="1:21" ht="15" customHeight="1">
      <c r="A15" s="98">
        <v>5</v>
      </c>
      <c r="B15" s="108" t="s">
        <v>193</v>
      </c>
      <c r="C15" s="99">
        <f>C14</f>
        <v>40</v>
      </c>
      <c r="D15" s="100">
        <v>100</v>
      </c>
      <c r="E15" s="107"/>
      <c r="F15" s="101" t="s">
        <v>181</v>
      </c>
      <c r="G15" s="122"/>
      <c r="H15" s="107">
        <f t="shared" ref="H15:H25" si="0">E15*G15</f>
        <v>0</v>
      </c>
      <c r="I15" s="101" t="s">
        <v>181</v>
      </c>
      <c r="J15" s="107">
        <f t="shared" ref="J15:J25" si="1">C15*E15*G15</f>
        <v>0</v>
      </c>
      <c r="K15" s="101" t="s">
        <v>181</v>
      </c>
      <c r="L15" s="102">
        <v>7654</v>
      </c>
      <c r="M15" s="109"/>
      <c r="N15" s="92" t="s">
        <v>181</v>
      </c>
      <c r="O15" s="107">
        <f t="shared" ref="O15:O25" si="2">L15*M15</f>
        <v>0</v>
      </c>
      <c r="P15" s="101" t="s">
        <v>181</v>
      </c>
      <c r="Q15" s="121">
        <f t="shared" ref="Q15:Q25" si="3">ROUNDDOWN(J15+O15,0)</f>
        <v>0</v>
      </c>
      <c r="R15" s="101" t="s">
        <v>201</v>
      </c>
      <c r="S15" s="111"/>
    </row>
    <row r="16" spans="1:21" ht="15" customHeight="1">
      <c r="A16" s="98">
        <v>6</v>
      </c>
      <c r="B16" s="108" t="s">
        <v>193</v>
      </c>
      <c r="C16" s="99">
        <f t="shared" ref="C16:C25" si="4">C15</f>
        <v>40</v>
      </c>
      <c r="D16" s="100">
        <v>100</v>
      </c>
      <c r="E16" s="107"/>
      <c r="F16" s="101" t="s">
        <v>181</v>
      </c>
      <c r="G16" s="122"/>
      <c r="H16" s="107">
        <f t="shared" si="0"/>
        <v>0</v>
      </c>
      <c r="I16" s="101" t="s">
        <v>181</v>
      </c>
      <c r="J16" s="107">
        <f t="shared" si="1"/>
        <v>0</v>
      </c>
      <c r="K16" s="101" t="s">
        <v>181</v>
      </c>
      <c r="L16" s="102">
        <v>7709</v>
      </c>
      <c r="M16" s="109"/>
      <c r="N16" s="92" t="s">
        <v>181</v>
      </c>
      <c r="O16" s="107">
        <f t="shared" si="2"/>
        <v>0</v>
      </c>
      <c r="P16" s="101" t="s">
        <v>181</v>
      </c>
      <c r="Q16" s="121">
        <f t="shared" si="3"/>
        <v>0</v>
      </c>
      <c r="R16" s="101" t="s">
        <v>201</v>
      </c>
      <c r="S16" s="111"/>
    </row>
    <row r="17" spans="1:19" ht="15" customHeight="1">
      <c r="A17" s="98">
        <v>7</v>
      </c>
      <c r="B17" s="108" t="s">
        <v>193</v>
      </c>
      <c r="C17" s="99">
        <f t="shared" si="4"/>
        <v>40</v>
      </c>
      <c r="D17" s="100">
        <v>100</v>
      </c>
      <c r="E17" s="107"/>
      <c r="F17" s="101" t="s">
        <v>181</v>
      </c>
      <c r="G17" s="122"/>
      <c r="H17" s="107">
        <f t="shared" si="0"/>
        <v>0</v>
      </c>
      <c r="I17" s="101" t="s">
        <v>181</v>
      </c>
      <c r="J17" s="107">
        <f t="shared" si="1"/>
        <v>0</v>
      </c>
      <c r="K17" s="101" t="s">
        <v>181</v>
      </c>
      <c r="L17" s="102">
        <v>7802</v>
      </c>
      <c r="M17" s="109"/>
      <c r="N17" s="92" t="s">
        <v>181</v>
      </c>
      <c r="O17" s="107">
        <f t="shared" si="2"/>
        <v>0</v>
      </c>
      <c r="P17" s="101" t="s">
        <v>181</v>
      </c>
      <c r="Q17" s="121">
        <f t="shared" si="3"/>
        <v>0</v>
      </c>
      <c r="R17" s="101" t="s">
        <v>201</v>
      </c>
      <c r="S17" s="111"/>
    </row>
    <row r="18" spans="1:19" ht="15" customHeight="1">
      <c r="A18" s="98">
        <v>8</v>
      </c>
      <c r="B18" s="108" t="s">
        <v>193</v>
      </c>
      <c r="C18" s="99">
        <f t="shared" si="4"/>
        <v>40</v>
      </c>
      <c r="D18" s="100">
        <v>100</v>
      </c>
      <c r="E18" s="107"/>
      <c r="F18" s="101" t="s">
        <v>181</v>
      </c>
      <c r="G18" s="122"/>
      <c r="H18" s="107">
        <f t="shared" si="0"/>
        <v>0</v>
      </c>
      <c r="I18" s="101" t="s">
        <v>181</v>
      </c>
      <c r="J18" s="107">
        <f t="shared" si="1"/>
        <v>0</v>
      </c>
      <c r="K18" s="101" t="s">
        <v>181</v>
      </c>
      <c r="L18" s="102">
        <v>7692</v>
      </c>
      <c r="M18" s="109"/>
      <c r="N18" s="92" t="s">
        <v>181</v>
      </c>
      <c r="O18" s="107">
        <f t="shared" si="2"/>
        <v>0</v>
      </c>
      <c r="P18" s="101" t="s">
        <v>181</v>
      </c>
      <c r="Q18" s="121">
        <f t="shared" si="3"/>
        <v>0</v>
      </c>
      <c r="R18" s="101" t="s">
        <v>201</v>
      </c>
      <c r="S18" s="111"/>
    </row>
    <row r="19" spans="1:19" ht="15" customHeight="1">
      <c r="A19" s="98">
        <v>9</v>
      </c>
      <c r="B19" s="108" t="s">
        <v>193</v>
      </c>
      <c r="C19" s="99">
        <f t="shared" si="4"/>
        <v>40</v>
      </c>
      <c r="D19" s="100">
        <v>100</v>
      </c>
      <c r="E19" s="107"/>
      <c r="F19" s="101" t="s">
        <v>181</v>
      </c>
      <c r="G19" s="122"/>
      <c r="H19" s="107">
        <f t="shared" si="0"/>
        <v>0</v>
      </c>
      <c r="I19" s="101" t="s">
        <v>181</v>
      </c>
      <c r="J19" s="107">
        <f t="shared" si="1"/>
        <v>0</v>
      </c>
      <c r="K19" s="101" t="s">
        <v>181</v>
      </c>
      <c r="L19" s="102">
        <v>7169</v>
      </c>
      <c r="M19" s="109"/>
      <c r="N19" s="92" t="s">
        <v>181</v>
      </c>
      <c r="O19" s="107">
        <f t="shared" si="2"/>
        <v>0</v>
      </c>
      <c r="P19" s="101" t="s">
        <v>181</v>
      </c>
      <c r="Q19" s="121">
        <f t="shared" si="3"/>
        <v>0</v>
      </c>
      <c r="R19" s="101" t="s">
        <v>201</v>
      </c>
      <c r="S19" s="111"/>
    </row>
    <row r="20" spans="1:19" ht="15" customHeight="1">
      <c r="A20" s="98">
        <v>10</v>
      </c>
      <c r="B20" s="108" t="s">
        <v>193</v>
      </c>
      <c r="C20" s="99">
        <f t="shared" si="4"/>
        <v>40</v>
      </c>
      <c r="D20" s="100">
        <v>100</v>
      </c>
      <c r="E20" s="107"/>
      <c r="F20" s="101" t="s">
        <v>181</v>
      </c>
      <c r="G20" s="122"/>
      <c r="H20" s="107">
        <f t="shared" si="0"/>
        <v>0</v>
      </c>
      <c r="I20" s="101" t="s">
        <v>181</v>
      </c>
      <c r="J20" s="107">
        <f t="shared" si="1"/>
        <v>0</v>
      </c>
      <c r="K20" s="101" t="s">
        <v>181</v>
      </c>
      <c r="L20" s="102">
        <v>7774</v>
      </c>
      <c r="M20" s="109"/>
      <c r="N20" s="92" t="s">
        <v>181</v>
      </c>
      <c r="O20" s="107">
        <f t="shared" si="2"/>
        <v>0</v>
      </c>
      <c r="P20" s="101" t="s">
        <v>181</v>
      </c>
      <c r="Q20" s="121">
        <f t="shared" si="3"/>
        <v>0</v>
      </c>
      <c r="R20" s="101" t="s">
        <v>201</v>
      </c>
      <c r="S20" s="111"/>
    </row>
    <row r="21" spans="1:19" ht="15" customHeight="1">
      <c r="A21" s="98">
        <v>11</v>
      </c>
      <c r="B21" s="108" t="s">
        <v>193</v>
      </c>
      <c r="C21" s="99">
        <f t="shared" si="4"/>
        <v>40</v>
      </c>
      <c r="D21" s="100">
        <v>100</v>
      </c>
      <c r="E21" s="107"/>
      <c r="F21" s="101" t="s">
        <v>181</v>
      </c>
      <c r="G21" s="122"/>
      <c r="H21" s="107">
        <f t="shared" si="0"/>
        <v>0</v>
      </c>
      <c r="I21" s="101" t="s">
        <v>181</v>
      </c>
      <c r="J21" s="107">
        <f t="shared" si="1"/>
        <v>0</v>
      </c>
      <c r="K21" s="101" t="s">
        <v>181</v>
      </c>
      <c r="L21" s="102">
        <v>10093</v>
      </c>
      <c r="M21" s="109"/>
      <c r="N21" s="92" t="s">
        <v>181</v>
      </c>
      <c r="O21" s="107">
        <f t="shared" si="2"/>
        <v>0</v>
      </c>
      <c r="P21" s="101" t="s">
        <v>181</v>
      </c>
      <c r="Q21" s="121">
        <f t="shared" si="3"/>
        <v>0</v>
      </c>
      <c r="R21" s="101" t="s">
        <v>201</v>
      </c>
      <c r="S21" s="111"/>
    </row>
    <row r="22" spans="1:19" ht="15" customHeight="1">
      <c r="A22" s="98">
        <v>12</v>
      </c>
      <c r="B22" s="108" t="s">
        <v>193</v>
      </c>
      <c r="C22" s="99">
        <f t="shared" si="4"/>
        <v>40</v>
      </c>
      <c r="D22" s="100">
        <v>100</v>
      </c>
      <c r="E22" s="107"/>
      <c r="F22" s="101" t="s">
        <v>181</v>
      </c>
      <c r="G22" s="122"/>
      <c r="H22" s="107">
        <f t="shared" si="0"/>
        <v>0</v>
      </c>
      <c r="I22" s="101" t="s">
        <v>181</v>
      </c>
      <c r="J22" s="107">
        <f t="shared" si="1"/>
        <v>0</v>
      </c>
      <c r="K22" s="101" t="s">
        <v>181</v>
      </c>
      <c r="L22" s="102">
        <v>10860</v>
      </c>
      <c r="M22" s="109"/>
      <c r="N22" s="92" t="s">
        <v>181</v>
      </c>
      <c r="O22" s="107">
        <f t="shared" si="2"/>
        <v>0</v>
      </c>
      <c r="P22" s="101" t="s">
        <v>181</v>
      </c>
      <c r="Q22" s="121">
        <f t="shared" si="3"/>
        <v>0</v>
      </c>
      <c r="R22" s="101" t="s">
        <v>201</v>
      </c>
      <c r="S22" s="111"/>
    </row>
    <row r="23" spans="1:19" ht="15" customHeight="1">
      <c r="A23" s="98">
        <v>1</v>
      </c>
      <c r="B23" s="108" t="s">
        <v>193</v>
      </c>
      <c r="C23" s="99">
        <f t="shared" si="4"/>
        <v>40</v>
      </c>
      <c r="D23" s="100">
        <v>100</v>
      </c>
      <c r="E23" s="107"/>
      <c r="F23" s="101" t="s">
        <v>181</v>
      </c>
      <c r="G23" s="122"/>
      <c r="H23" s="107">
        <f t="shared" si="0"/>
        <v>0</v>
      </c>
      <c r="I23" s="101" t="s">
        <v>181</v>
      </c>
      <c r="J23" s="107">
        <f t="shared" si="1"/>
        <v>0</v>
      </c>
      <c r="K23" s="101" t="s">
        <v>181</v>
      </c>
      <c r="L23" s="102">
        <v>11677</v>
      </c>
      <c r="M23" s="109"/>
      <c r="N23" s="92" t="s">
        <v>181</v>
      </c>
      <c r="O23" s="107">
        <f t="shared" si="2"/>
        <v>0</v>
      </c>
      <c r="P23" s="101" t="s">
        <v>181</v>
      </c>
      <c r="Q23" s="121">
        <f t="shared" si="3"/>
        <v>0</v>
      </c>
      <c r="R23" s="101" t="s">
        <v>201</v>
      </c>
      <c r="S23" s="111"/>
    </row>
    <row r="24" spans="1:19" ht="15" customHeight="1">
      <c r="A24" s="98">
        <v>2</v>
      </c>
      <c r="B24" s="108" t="s">
        <v>193</v>
      </c>
      <c r="C24" s="99">
        <f t="shared" si="4"/>
        <v>40</v>
      </c>
      <c r="D24" s="100">
        <v>100</v>
      </c>
      <c r="E24" s="107"/>
      <c r="F24" s="101" t="s">
        <v>181</v>
      </c>
      <c r="G24" s="122"/>
      <c r="H24" s="107">
        <f t="shared" si="0"/>
        <v>0</v>
      </c>
      <c r="I24" s="101" t="s">
        <v>181</v>
      </c>
      <c r="J24" s="107">
        <f t="shared" si="1"/>
        <v>0</v>
      </c>
      <c r="K24" s="101" t="s">
        <v>181</v>
      </c>
      <c r="L24" s="102">
        <v>10552</v>
      </c>
      <c r="M24" s="109"/>
      <c r="N24" s="92" t="s">
        <v>181</v>
      </c>
      <c r="O24" s="107">
        <f t="shared" si="2"/>
        <v>0</v>
      </c>
      <c r="P24" s="101" t="s">
        <v>181</v>
      </c>
      <c r="Q24" s="121">
        <f t="shared" si="3"/>
        <v>0</v>
      </c>
      <c r="R24" s="101" t="s">
        <v>201</v>
      </c>
      <c r="S24" s="111"/>
    </row>
    <row r="25" spans="1:19" ht="15" customHeight="1">
      <c r="A25" s="98">
        <v>3</v>
      </c>
      <c r="B25" s="108" t="s">
        <v>193</v>
      </c>
      <c r="C25" s="99">
        <f t="shared" si="4"/>
        <v>40</v>
      </c>
      <c r="D25" s="100">
        <v>100</v>
      </c>
      <c r="E25" s="107"/>
      <c r="F25" s="101" t="s">
        <v>181</v>
      </c>
      <c r="G25" s="122"/>
      <c r="H25" s="107">
        <f t="shared" si="0"/>
        <v>0</v>
      </c>
      <c r="I25" s="101" t="s">
        <v>181</v>
      </c>
      <c r="J25" s="107">
        <f t="shared" si="1"/>
        <v>0</v>
      </c>
      <c r="K25" s="101" t="s">
        <v>181</v>
      </c>
      <c r="L25" s="102">
        <v>10527</v>
      </c>
      <c r="M25" s="109"/>
      <c r="N25" s="92" t="s">
        <v>181</v>
      </c>
      <c r="O25" s="107">
        <f t="shared" si="2"/>
        <v>0</v>
      </c>
      <c r="P25" s="101" t="s">
        <v>181</v>
      </c>
      <c r="Q25" s="121">
        <f t="shared" si="3"/>
        <v>0</v>
      </c>
      <c r="R25" s="101" t="s">
        <v>201</v>
      </c>
      <c r="S25" s="111"/>
    </row>
    <row r="26" spans="1:19" ht="15" customHeight="1">
      <c r="A26" s="103" t="s">
        <v>28</v>
      </c>
      <c r="B26" s="103" t="s">
        <v>191</v>
      </c>
      <c r="C26" s="103" t="s">
        <v>191</v>
      </c>
      <c r="D26" s="103" t="s">
        <v>191</v>
      </c>
      <c r="E26" s="195" t="s">
        <v>190</v>
      </c>
      <c r="F26" s="196"/>
      <c r="G26" s="113" t="s">
        <v>191</v>
      </c>
      <c r="H26" s="195" t="s">
        <v>190</v>
      </c>
      <c r="I26" s="196"/>
      <c r="J26" s="195" t="s">
        <v>190</v>
      </c>
      <c r="K26" s="196"/>
      <c r="L26" s="102">
        <f>SUM(L14:L25)</f>
        <v>107688</v>
      </c>
      <c r="M26" s="195" t="s">
        <v>190</v>
      </c>
      <c r="N26" s="196"/>
      <c r="O26" s="195" t="s">
        <v>190</v>
      </c>
      <c r="P26" s="196"/>
      <c r="Q26" s="121">
        <f>SUM(Q14:Q25)</f>
        <v>0</v>
      </c>
      <c r="R26" s="119" t="s">
        <v>201</v>
      </c>
      <c r="S26" s="111"/>
    </row>
    <row r="27" spans="1:19" ht="15" customHeight="1"/>
    <row r="28" spans="1:19" ht="18.75" customHeight="1">
      <c r="A28" s="104" t="s">
        <v>29</v>
      </c>
      <c r="B28" s="105"/>
      <c r="C28" s="105"/>
      <c r="D28" s="105"/>
      <c r="E28" s="105"/>
      <c r="F28" s="105"/>
      <c r="G28" s="105"/>
      <c r="H28" s="105"/>
      <c r="I28" s="105"/>
      <c r="J28" s="105"/>
      <c r="K28" s="105"/>
      <c r="L28" s="105"/>
      <c r="M28" s="105"/>
      <c r="N28" s="105"/>
      <c r="O28" s="105"/>
      <c r="P28" s="105"/>
      <c r="Q28" s="105"/>
      <c r="R28" s="105"/>
    </row>
    <row r="29" spans="1:19" ht="18.75" customHeight="1">
      <c r="A29" s="106"/>
      <c r="B29" s="89"/>
      <c r="C29" s="89"/>
      <c r="D29" s="89"/>
      <c r="E29" s="89"/>
      <c r="F29" s="89"/>
      <c r="G29" s="89"/>
      <c r="H29" s="89"/>
      <c r="I29" s="89"/>
      <c r="J29" s="89"/>
      <c r="K29" s="89"/>
      <c r="L29" s="89"/>
      <c r="M29" s="89"/>
      <c r="N29" s="89"/>
      <c r="O29" s="89"/>
      <c r="P29" s="89"/>
      <c r="Q29" s="89"/>
      <c r="R29" s="89"/>
    </row>
    <row r="30" spans="1:19" ht="18.75" customHeight="1">
      <c r="A30" s="104" t="s">
        <v>30</v>
      </c>
      <c r="B30" s="105"/>
      <c r="C30" s="105"/>
      <c r="D30" s="105"/>
      <c r="E30" s="105"/>
      <c r="F30" s="105"/>
      <c r="G30" s="105"/>
      <c r="H30" s="105"/>
      <c r="I30" s="105"/>
      <c r="J30" s="105"/>
      <c r="K30" s="105"/>
      <c r="L30" s="105"/>
      <c r="M30" s="105"/>
      <c r="N30" s="105"/>
      <c r="O30" s="105"/>
      <c r="P30" s="105"/>
      <c r="Q30" s="105"/>
      <c r="R30" s="105"/>
    </row>
    <row r="31" spans="1:19" ht="18.75" customHeight="1">
      <c r="A31" s="106"/>
      <c r="B31" s="89"/>
      <c r="C31" s="89"/>
      <c r="D31" s="89"/>
      <c r="E31" s="89"/>
      <c r="F31" s="89"/>
      <c r="G31" s="89"/>
      <c r="H31" s="89"/>
      <c r="I31" s="89"/>
      <c r="J31" s="89"/>
      <c r="K31" s="89"/>
      <c r="L31" s="89"/>
      <c r="M31" s="89"/>
      <c r="N31" s="89"/>
      <c r="O31" s="89"/>
      <c r="P31" s="89"/>
      <c r="Q31" s="89"/>
      <c r="R31" s="89"/>
    </row>
    <row r="32" spans="1:19" ht="18.75" customHeight="1">
      <c r="A32" s="110"/>
      <c r="B32" s="110"/>
      <c r="C32" s="110"/>
      <c r="D32" s="110"/>
      <c r="E32" s="110"/>
      <c r="F32" s="110"/>
      <c r="G32" s="110"/>
      <c r="H32" s="110"/>
      <c r="I32" s="110"/>
      <c r="J32" s="110"/>
      <c r="K32" s="110"/>
      <c r="L32" s="110"/>
      <c r="M32" s="110"/>
      <c r="N32" s="110"/>
      <c r="O32" s="110"/>
      <c r="P32" s="110"/>
      <c r="Q32" s="110"/>
      <c r="R32" s="110"/>
    </row>
    <row r="33" spans="1:6" ht="15" customHeight="1">
      <c r="A33" s="86" t="s">
        <v>31</v>
      </c>
      <c r="B33" s="85" t="s">
        <v>32</v>
      </c>
    </row>
    <row r="34" spans="1:6" ht="15" customHeight="1">
      <c r="B34" s="85" t="s">
        <v>33</v>
      </c>
    </row>
    <row r="35" spans="1:6" ht="15" customHeight="1">
      <c r="B35" s="85" t="s">
        <v>34</v>
      </c>
    </row>
    <row r="36" spans="1:6" ht="15" customHeight="1">
      <c r="B36" s="85" t="s">
        <v>35</v>
      </c>
      <c r="F36" s="85" t="s">
        <v>17</v>
      </c>
    </row>
    <row r="37" spans="1:6" ht="15" customHeight="1">
      <c r="B37" s="85" t="s">
        <v>36</v>
      </c>
      <c r="F37" s="85" t="s">
        <v>37</v>
      </c>
    </row>
    <row r="38" spans="1:6" ht="15" customHeight="1">
      <c r="B38" s="85" t="s">
        <v>38</v>
      </c>
      <c r="F38" s="85" t="s">
        <v>39</v>
      </c>
    </row>
    <row r="39" spans="1:6" ht="15" customHeight="1">
      <c r="B39" s="85" t="s">
        <v>40</v>
      </c>
      <c r="F39" s="85" t="s">
        <v>41</v>
      </c>
    </row>
  </sheetData>
  <mergeCells count="28">
    <mergeCell ref="A2:Q2"/>
    <mergeCell ref="Q11:R12"/>
    <mergeCell ref="Q13:R13"/>
    <mergeCell ref="G7:H7"/>
    <mergeCell ref="G8:H8"/>
    <mergeCell ref="B11:B13"/>
    <mergeCell ref="C11:C12"/>
    <mergeCell ref="D11:D12"/>
    <mergeCell ref="E11:F11"/>
    <mergeCell ref="G11:G12"/>
    <mergeCell ref="H11:I11"/>
    <mergeCell ref="J11:K12"/>
    <mergeCell ref="M11:N11"/>
    <mergeCell ref="O11:P11"/>
    <mergeCell ref="M12:N12"/>
    <mergeCell ref="O12:P12"/>
    <mergeCell ref="M26:N26"/>
    <mergeCell ref="O26:P26"/>
    <mergeCell ref="E12:F12"/>
    <mergeCell ref="H12:I12"/>
    <mergeCell ref="E26:F26"/>
    <mergeCell ref="H26:I26"/>
    <mergeCell ref="J26:K26"/>
    <mergeCell ref="E13:F13"/>
    <mergeCell ref="H13:I13"/>
    <mergeCell ref="J13:K13"/>
    <mergeCell ref="M13:N13"/>
    <mergeCell ref="O13:P13"/>
  </mergeCells>
  <phoneticPr fontId="4"/>
  <printOptions horizontalCentered="1"/>
  <pageMargins left="0.59055118110236227" right="0.39370078740157483" top="0.3" bottom="0" header="0.74" footer="0.51181102362204722"/>
  <pageSetup paperSize="9" scale="9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4"/>
  <sheetViews>
    <sheetView showGridLines="0" view="pageBreakPreview" zoomScale="90" zoomScaleNormal="100" zoomScaleSheetLayoutView="90" workbookViewId="0">
      <selection activeCell="I28" sqref="I28"/>
    </sheetView>
  </sheetViews>
  <sheetFormatPr defaultRowHeight="20.100000000000001" customHeight="1" outlineLevelRow="1"/>
  <cols>
    <col min="1" max="1" width="1.625" style="24" customWidth="1"/>
    <col min="2" max="8" width="9" style="24"/>
    <col min="9" max="9" width="13.625" style="24" customWidth="1"/>
    <col min="10" max="16384" width="9" style="24"/>
  </cols>
  <sheetData>
    <row r="1" spans="2:15" ht="20.100000000000001" customHeight="1">
      <c r="B1" s="24" t="s">
        <v>195</v>
      </c>
    </row>
    <row r="2" spans="2:15" ht="20.100000000000001" customHeight="1">
      <c r="B2" s="25"/>
      <c r="C2" s="26"/>
      <c r="D2" s="26"/>
      <c r="E2" s="26"/>
      <c r="F2" s="26"/>
      <c r="G2" s="26"/>
      <c r="H2" s="26"/>
      <c r="I2" s="26"/>
      <c r="J2" s="26"/>
      <c r="K2" s="26"/>
      <c r="L2" s="26"/>
      <c r="M2" s="26"/>
      <c r="N2" s="26"/>
      <c r="O2" s="27"/>
    </row>
    <row r="3" spans="2:15" ht="25.5" customHeight="1">
      <c r="B3" s="171" t="s">
        <v>135</v>
      </c>
      <c r="C3" s="172"/>
      <c r="D3" s="172"/>
      <c r="E3" s="172"/>
      <c r="F3" s="172"/>
      <c r="G3" s="172"/>
      <c r="H3" s="172"/>
      <c r="I3" s="172"/>
      <c r="J3" s="172"/>
      <c r="K3" s="172"/>
      <c r="L3" s="172"/>
      <c r="M3" s="172"/>
      <c r="N3" s="172"/>
      <c r="O3" s="173"/>
    </row>
    <row r="4" spans="2:15" ht="25.5" customHeight="1">
      <c r="B4" s="28"/>
      <c r="C4" s="29"/>
      <c r="D4" s="29"/>
      <c r="E4" s="29"/>
      <c r="F4" s="29"/>
      <c r="G4" s="29"/>
      <c r="H4" s="29"/>
      <c r="I4" s="29"/>
      <c r="J4" s="29"/>
      <c r="K4" s="29"/>
      <c r="L4" s="29"/>
      <c r="M4" s="29"/>
      <c r="N4" s="29"/>
      <c r="O4" s="30"/>
    </row>
    <row r="5" spans="2:15" ht="25.5" customHeight="1">
      <c r="B5" s="31"/>
      <c r="C5" s="32"/>
      <c r="D5" s="32"/>
      <c r="E5" s="32"/>
      <c r="F5" s="33" t="s">
        <v>136</v>
      </c>
      <c r="G5" s="174"/>
      <c r="H5" s="174"/>
      <c r="I5" s="174"/>
      <c r="J5" s="174"/>
      <c r="K5" s="33" t="s">
        <v>134</v>
      </c>
      <c r="L5" s="32"/>
      <c r="M5" s="32"/>
      <c r="N5" s="32"/>
      <c r="O5" s="34"/>
    </row>
    <row r="6" spans="2:15" ht="20.100000000000001" customHeight="1">
      <c r="B6" s="28"/>
      <c r="C6" s="29"/>
      <c r="D6" s="29"/>
      <c r="E6" s="29"/>
      <c r="F6" s="29"/>
      <c r="G6" s="29"/>
      <c r="H6" s="29"/>
      <c r="I6" s="29"/>
      <c r="J6" s="29"/>
      <c r="K6" s="29"/>
      <c r="L6" s="29"/>
      <c r="M6" s="29"/>
      <c r="N6" s="29"/>
      <c r="O6" s="30"/>
    </row>
    <row r="7" spans="2:15" ht="20.100000000000001" customHeight="1">
      <c r="B7" s="36"/>
      <c r="C7" s="37"/>
      <c r="D7" s="37"/>
      <c r="E7" s="37"/>
      <c r="F7" s="38" t="s">
        <v>148</v>
      </c>
      <c r="G7" s="175" t="e">
        <f>#REF!</f>
        <v>#REF!</v>
      </c>
      <c r="H7" s="175"/>
      <c r="I7" s="175"/>
      <c r="J7" s="175"/>
      <c r="K7" s="175"/>
      <c r="L7" s="37"/>
      <c r="M7" s="37"/>
      <c r="N7" s="37"/>
      <c r="O7" s="39"/>
    </row>
    <row r="8" spans="2:15" ht="20.100000000000001" hidden="1" customHeight="1" outlineLevel="1">
      <c r="B8" s="36"/>
      <c r="C8" s="37"/>
      <c r="D8" s="37"/>
      <c r="E8" s="37"/>
      <c r="F8" s="38"/>
      <c r="G8" s="175"/>
      <c r="H8" s="175"/>
      <c r="I8" s="175"/>
      <c r="J8" s="175"/>
      <c r="K8" s="175"/>
      <c r="L8" s="37"/>
      <c r="M8" s="37"/>
      <c r="N8" s="37"/>
      <c r="O8" s="39"/>
    </row>
    <row r="9" spans="2:15" ht="20.100000000000001" customHeight="1" collapsed="1">
      <c r="B9" s="28"/>
      <c r="C9" s="29"/>
      <c r="D9" s="29"/>
      <c r="E9" s="29"/>
      <c r="F9" s="29"/>
      <c r="G9" s="29"/>
      <c r="H9" s="29"/>
      <c r="I9" s="29"/>
      <c r="J9" s="29"/>
      <c r="K9" s="29"/>
      <c r="L9" s="29"/>
      <c r="M9" s="29"/>
      <c r="N9" s="29"/>
      <c r="O9" s="30"/>
    </row>
    <row r="10" spans="2:15" ht="20.100000000000001" customHeight="1">
      <c r="B10" s="28"/>
      <c r="C10" s="29"/>
      <c r="D10" s="29"/>
      <c r="E10" s="29"/>
      <c r="F10" s="170" t="s">
        <v>137</v>
      </c>
      <c r="G10" s="170"/>
      <c r="H10" s="170"/>
      <c r="I10" s="170"/>
      <c r="J10" s="170"/>
      <c r="K10" s="170"/>
      <c r="L10" s="170"/>
      <c r="M10" s="29"/>
      <c r="N10" s="29"/>
      <c r="O10" s="30"/>
    </row>
    <row r="11" spans="2:15" ht="20.100000000000001" customHeight="1">
      <c r="B11" s="28"/>
      <c r="C11" s="29"/>
      <c r="D11" s="29"/>
      <c r="E11" s="29"/>
      <c r="F11" s="29"/>
      <c r="G11" s="29"/>
      <c r="H11" s="29"/>
      <c r="I11" s="29"/>
      <c r="J11" s="29"/>
      <c r="K11" s="29"/>
      <c r="L11" s="29"/>
      <c r="M11" s="29"/>
      <c r="N11" s="29"/>
      <c r="O11" s="30"/>
    </row>
    <row r="12" spans="2:15" ht="20.100000000000001" customHeight="1">
      <c r="B12" s="28"/>
      <c r="C12" s="29"/>
      <c r="D12" s="29"/>
      <c r="E12" s="29"/>
      <c r="F12" s="29"/>
      <c r="G12" s="29"/>
      <c r="H12" s="29"/>
      <c r="I12" s="29"/>
      <c r="J12" s="29"/>
      <c r="K12" s="29"/>
      <c r="L12" s="29"/>
      <c r="M12" s="29"/>
      <c r="N12" s="29"/>
      <c r="O12" s="30"/>
    </row>
    <row r="13" spans="2:15" ht="20.100000000000001" customHeight="1">
      <c r="B13" s="28"/>
      <c r="C13" s="40" t="s">
        <v>138</v>
      </c>
      <c r="D13" s="40"/>
      <c r="E13" s="40"/>
      <c r="F13" s="29"/>
      <c r="G13" s="29"/>
      <c r="H13" s="29"/>
      <c r="I13" s="29"/>
      <c r="J13" s="29"/>
      <c r="K13" s="29"/>
      <c r="L13" s="29"/>
      <c r="M13" s="29"/>
      <c r="N13" s="29"/>
      <c r="O13" s="30"/>
    </row>
    <row r="14" spans="2:15" ht="20.100000000000001" customHeight="1">
      <c r="B14" s="28"/>
      <c r="C14" s="29"/>
      <c r="D14" s="29"/>
      <c r="E14" s="29"/>
      <c r="F14" s="29"/>
      <c r="G14" s="29"/>
      <c r="H14" s="29"/>
      <c r="I14" s="29"/>
      <c r="J14" s="29"/>
      <c r="K14" s="29"/>
      <c r="L14" s="29"/>
      <c r="M14" s="29"/>
      <c r="N14" s="29"/>
      <c r="O14" s="30"/>
    </row>
    <row r="15" spans="2:15" ht="30" customHeight="1">
      <c r="B15" s="28"/>
      <c r="C15" s="29"/>
      <c r="D15" s="29"/>
      <c r="E15" s="29"/>
      <c r="F15" s="29"/>
      <c r="G15" s="29"/>
      <c r="H15" s="29"/>
      <c r="I15" s="41" t="s">
        <v>139</v>
      </c>
      <c r="J15" s="29"/>
      <c r="K15" s="29"/>
      <c r="L15" s="29"/>
      <c r="M15" s="29"/>
      <c r="N15" s="29"/>
      <c r="O15" s="30"/>
    </row>
    <row r="16" spans="2:15" ht="30" customHeight="1">
      <c r="B16" s="28"/>
      <c r="C16" s="29"/>
      <c r="D16" s="29"/>
      <c r="E16" s="29"/>
      <c r="F16" s="29"/>
      <c r="G16" s="29"/>
      <c r="H16" s="29"/>
      <c r="I16" s="41" t="s">
        <v>140</v>
      </c>
      <c r="J16" s="29"/>
      <c r="K16" s="29"/>
      <c r="L16" s="29"/>
      <c r="M16" s="29"/>
      <c r="N16" s="29"/>
      <c r="O16" s="30"/>
    </row>
    <row r="17" spans="2:15" ht="30" customHeight="1">
      <c r="B17" s="28"/>
      <c r="C17" s="29"/>
      <c r="D17" s="29"/>
      <c r="E17" s="29"/>
      <c r="F17" s="29"/>
      <c r="G17" s="29"/>
      <c r="H17" s="29"/>
      <c r="I17" s="41" t="s">
        <v>141</v>
      </c>
      <c r="J17" s="29"/>
      <c r="K17" s="29"/>
      <c r="L17" s="29"/>
      <c r="M17" s="42"/>
      <c r="N17" s="42" t="s">
        <v>142</v>
      </c>
      <c r="O17" s="30"/>
    </row>
    <row r="18" spans="2:15" ht="30" customHeight="1">
      <c r="B18" s="28"/>
      <c r="C18" s="29"/>
      <c r="D18" s="29"/>
      <c r="E18" s="29"/>
      <c r="F18" s="29"/>
      <c r="G18" s="29"/>
      <c r="H18" s="29"/>
      <c r="I18" s="41" t="s">
        <v>143</v>
      </c>
      <c r="J18" s="29"/>
      <c r="K18" s="29"/>
      <c r="L18" s="29"/>
      <c r="M18" s="42"/>
      <c r="N18" s="42" t="s">
        <v>142</v>
      </c>
      <c r="O18" s="30"/>
    </row>
    <row r="19" spans="2:15" ht="20.100000000000001" customHeight="1">
      <c r="B19" s="28"/>
      <c r="C19" s="29"/>
      <c r="D19" s="170" t="s">
        <v>144</v>
      </c>
      <c r="E19" s="170"/>
      <c r="F19" s="29"/>
      <c r="G19" s="29"/>
      <c r="H19" s="29"/>
      <c r="I19" s="29"/>
      <c r="J19" s="29"/>
      <c r="K19" s="29"/>
      <c r="L19" s="29"/>
      <c r="M19" s="29"/>
      <c r="N19" s="29"/>
      <c r="O19" s="30"/>
    </row>
    <row r="20" spans="2:15" ht="20.100000000000001" customHeight="1">
      <c r="B20" s="28"/>
      <c r="D20" s="169" t="s">
        <v>145</v>
      </c>
      <c r="E20" s="169"/>
      <c r="F20" s="168" t="s">
        <v>149</v>
      </c>
      <c r="G20" s="168"/>
      <c r="H20" s="29"/>
      <c r="I20" s="29"/>
      <c r="J20" s="29"/>
      <c r="K20" s="29"/>
      <c r="L20" s="29"/>
      <c r="M20" s="29"/>
      <c r="N20" s="29"/>
      <c r="O20" s="30"/>
    </row>
    <row r="21" spans="2:15" ht="20.100000000000001" customHeight="1">
      <c r="B21" s="28"/>
      <c r="C21" s="29"/>
      <c r="D21" s="29"/>
      <c r="E21" s="29"/>
      <c r="F21" s="29"/>
      <c r="G21" s="29"/>
      <c r="H21" s="29"/>
      <c r="I21" s="29"/>
      <c r="J21" s="29"/>
      <c r="K21" s="29"/>
      <c r="L21" s="29"/>
      <c r="M21" s="29"/>
      <c r="N21" s="29"/>
      <c r="O21" s="30"/>
    </row>
    <row r="22" spans="2:15" ht="20.100000000000001" customHeight="1">
      <c r="B22" s="43"/>
      <c r="C22" s="44"/>
      <c r="D22" s="44"/>
      <c r="E22" s="44"/>
      <c r="F22" s="44"/>
      <c r="G22" s="44"/>
      <c r="H22" s="44"/>
      <c r="I22" s="44"/>
      <c r="J22" s="44"/>
      <c r="K22" s="44"/>
      <c r="L22" s="44"/>
      <c r="M22" s="44"/>
      <c r="N22" s="44"/>
      <c r="O22" s="45"/>
    </row>
    <row r="23" spans="2:15" ht="24" customHeight="1">
      <c r="B23" s="24" t="s">
        <v>146</v>
      </c>
    </row>
    <row r="24" spans="2:15" ht="24" customHeight="1">
      <c r="B24" s="24" t="s">
        <v>147</v>
      </c>
    </row>
  </sheetData>
  <mergeCells count="8">
    <mergeCell ref="F20:G20"/>
    <mergeCell ref="D20:E20"/>
    <mergeCell ref="D19:E19"/>
    <mergeCell ref="B3:O3"/>
    <mergeCell ref="G5:J5"/>
    <mergeCell ref="F10:L10"/>
    <mergeCell ref="G7:K7"/>
    <mergeCell ref="G8:K8"/>
  </mergeCells>
  <phoneticPr fontId="10"/>
  <printOptions horizontalCentered="1"/>
  <pageMargins left="0.39370078740157483" right="0.39370078740157483" top="0.78740157480314965" bottom="0.39370078740157483" header="0.51181102362204722" footer="0.51181102362204722"/>
  <pageSetup paperSize="9" orientation="landscape" horizont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39"/>
  <sheetViews>
    <sheetView showZeros="0" view="pageBreakPreview" zoomScale="75" zoomScaleNormal="100" zoomScaleSheetLayoutView="75" workbookViewId="0">
      <selection activeCell="C26" sqref="C26"/>
    </sheetView>
  </sheetViews>
  <sheetFormatPr defaultRowHeight="13.5"/>
  <cols>
    <col min="1" max="1" width="9" style="85"/>
    <col min="2" max="2" width="10.625" style="85" customWidth="1"/>
    <col min="3" max="4" width="9" style="85"/>
    <col min="5" max="5" width="9.875" style="85" customWidth="1"/>
    <col min="6" max="6" width="3.375" style="85" customWidth="1"/>
    <col min="7" max="7" width="9" style="85"/>
    <col min="8" max="8" width="9.625" style="85" customWidth="1"/>
    <col min="9" max="9" width="3.375" style="85" bestFit="1" customWidth="1"/>
    <col min="10" max="10" width="12.125" style="85" bestFit="1" customWidth="1"/>
    <col min="11" max="11" width="3.375" style="85" bestFit="1" customWidth="1"/>
    <col min="12" max="12" width="12.625" style="85" customWidth="1"/>
    <col min="13" max="13" width="7.625" style="85" customWidth="1"/>
    <col min="14" max="14" width="3.375" style="85" bestFit="1" customWidth="1"/>
    <col min="15" max="15" width="12.125" style="85" customWidth="1"/>
    <col min="16" max="16" width="3.375" style="85" bestFit="1" customWidth="1"/>
    <col min="17" max="17" width="12.625" style="85" customWidth="1"/>
    <col min="18" max="18" width="3.375" style="85" customWidth="1"/>
    <col min="19" max="19" width="11.625" style="85" customWidth="1"/>
    <col min="20" max="16384" width="9" style="85"/>
  </cols>
  <sheetData>
    <row r="1" spans="1:21" ht="33.75" customHeight="1">
      <c r="A1" s="85" t="s">
        <v>196</v>
      </c>
    </row>
    <row r="2" spans="1:21" ht="15" customHeight="1">
      <c r="A2" s="189" t="s">
        <v>49</v>
      </c>
      <c r="B2" s="189"/>
      <c r="C2" s="189"/>
      <c r="D2" s="189"/>
      <c r="E2" s="189"/>
      <c r="F2" s="189"/>
      <c r="G2" s="189"/>
      <c r="H2" s="189"/>
      <c r="I2" s="189"/>
      <c r="J2" s="189"/>
      <c r="K2" s="189"/>
      <c r="L2" s="189"/>
      <c r="M2" s="189"/>
      <c r="N2" s="189"/>
      <c r="O2" s="189"/>
      <c r="P2" s="189"/>
      <c r="Q2" s="189"/>
      <c r="R2" s="120"/>
      <c r="S2" s="87"/>
      <c r="T2" s="87"/>
      <c r="U2" s="87"/>
    </row>
    <row r="3" spans="1:21" ht="15" customHeight="1">
      <c r="A3" s="88"/>
      <c r="B3" s="88"/>
      <c r="C3" s="87"/>
      <c r="D3" s="87"/>
      <c r="E3" s="87"/>
      <c r="F3" s="87"/>
      <c r="G3" s="87"/>
      <c r="H3" s="87"/>
      <c r="I3" s="87"/>
      <c r="J3" s="87"/>
      <c r="K3" s="87"/>
      <c r="L3" s="87"/>
      <c r="M3" s="87"/>
      <c r="N3" s="87"/>
      <c r="O3" s="87"/>
      <c r="P3" s="87"/>
      <c r="Q3" s="87"/>
      <c r="R3" s="87"/>
      <c r="S3" s="87"/>
      <c r="T3" s="87"/>
      <c r="U3" s="87"/>
    </row>
    <row r="4" spans="1:21" ht="15" customHeight="1">
      <c r="A4" s="85" t="s">
        <v>0</v>
      </c>
    </row>
    <row r="5" spans="1:21" ht="15" customHeight="1">
      <c r="A5" s="85" t="s">
        <v>50</v>
      </c>
      <c r="C5" s="85" t="s">
        <v>174</v>
      </c>
    </row>
    <row r="6" spans="1:21" ht="15" customHeight="1">
      <c r="L6" s="89" t="s">
        <v>1</v>
      </c>
      <c r="M6" s="89"/>
      <c r="N6" s="89"/>
      <c r="O6" s="89"/>
      <c r="P6" s="89"/>
      <c r="Q6" s="89"/>
      <c r="R6" s="89"/>
    </row>
    <row r="7" spans="1:21" ht="15" customHeight="1">
      <c r="D7" s="90" t="s">
        <v>2</v>
      </c>
      <c r="G7" s="188" t="s">
        <v>3</v>
      </c>
      <c r="H7" s="188"/>
      <c r="L7" s="85" t="s">
        <v>4</v>
      </c>
      <c r="R7" s="92"/>
    </row>
    <row r="8" spans="1:21" ht="15" customHeight="1">
      <c r="D8" s="90" t="s">
        <v>5</v>
      </c>
      <c r="F8" s="91" t="s">
        <v>6</v>
      </c>
      <c r="G8" s="179">
        <f>Q26-ROUNDDOWN(Q26*8/108,0)</f>
        <v>0</v>
      </c>
      <c r="H8" s="179"/>
      <c r="I8" s="85" t="s">
        <v>7</v>
      </c>
      <c r="L8" s="92" t="s">
        <v>8</v>
      </c>
      <c r="M8" s="92"/>
      <c r="N8" s="92"/>
      <c r="O8" s="92"/>
      <c r="P8" s="92"/>
      <c r="Q8" s="92"/>
      <c r="R8" s="92"/>
    </row>
    <row r="9" spans="1:21" ht="15" customHeight="1">
      <c r="P9" s="85" t="s">
        <v>9</v>
      </c>
    </row>
    <row r="10" spans="1:21" ht="15" customHeight="1"/>
    <row r="11" spans="1:21" ht="18" customHeight="1">
      <c r="A11" s="93"/>
      <c r="B11" s="192" t="s">
        <v>192</v>
      </c>
      <c r="C11" s="192" t="s">
        <v>10</v>
      </c>
      <c r="D11" s="192" t="s">
        <v>11</v>
      </c>
      <c r="E11" s="182" t="s">
        <v>12</v>
      </c>
      <c r="F11" s="183"/>
      <c r="G11" s="190" t="s">
        <v>13</v>
      </c>
      <c r="H11" s="190" t="s">
        <v>14</v>
      </c>
      <c r="I11" s="197"/>
      <c r="J11" s="182" t="s">
        <v>12</v>
      </c>
      <c r="K11" s="183"/>
      <c r="L11" s="94" t="s">
        <v>15</v>
      </c>
      <c r="M11" s="180" t="s">
        <v>16</v>
      </c>
      <c r="N11" s="181"/>
      <c r="O11" s="180" t="s">
        <v>16</v>
      </c>
      <c r="P11" s="181"/>
      <c r="Q11" s="182" t="s">
        <v>199</v>
      </c>
      <c r="R11" s="183"/>
    </row>
    <row r="12" spans="1:21" ht="18" customHeight="1">
      <c r="A12" s="95" t="s">
        <v>175</v>
      </c>
      <c r="B12" s="193"/>
      <c r="C12" s="187"/>
      <c r="D12" s="187"/>
      <c r="E12" s="184" t="s">
        <v>18</v>
      </c>
      <c r="F12" s="185"/>
      <c r="G12" s="191"/>
      <c r="H12" s="184" t="s">
        <v>19</v>
      </c>
      <c r="I12" s="185"/>
      <c r="J12" s="184"/>
      <c r="K12" s="185"/>
      <c r="L12" s="114" t="s">
        <v>197</v>
      </c>
      <c r="M12" s="186" t="s">
        <v>18</v>
      </c>
      <c r="N12" s="187"/>
      <c r="O12" s="186" t="s">
        <v>198</v>
      </c>
      <c r="P12" s="187"/>
      <c r="Q12" s="184"/>
      <c r="R12" s="185"/>
    </row>
    <row r="13" spans="1:21" ht="18" customHeight="1">
      <c r="A13" s="96"/>
      <c r="B13" s="194"/>
      <c r="C13" s="95" t="s">
        <v>20</v>
      </c>
      <c r="D13" s="96"/>
      <c r="E13" s="176" t="s">
        <v>21</v>
      </c>
      <c r="F13" s="178"/>
      <c r="G13" s="112" t="s">
        <v>22</v>
      </c>
      <c r="H13" s="176" t="s">
        <v>23</v>
      </c>
      <c r="I13" s="177"/>
      <c r="J13" s="176" t="s">
        <v>24</v>
      </c>
      <c r="K13" s="178"/>
      <c r="L13" s="97" t="s">
        <v>25</v>
      </c>
      <c r="M13" s="198" t="s">
        <v>26</v>
      </c>
      <c r="N13" s="199"/>
      <c r="O13" s="198" t="s">
        <v>27</v>
      </c>
      <c r="P13" s="199"/>
      <c r="Q13" s="176" t="s">
        <v>200</v>
      </c>
      <c r="R13" s="178"/>
    </row>
    <row r="14" spans="1:21" ht="15" customHeight="1">
      <c r="A14" s="98">
        <v>4</v>
      </c>
      <c r="B14" s="108" t="s">
        <v>193</v>
      </c>
      <c r="C14" s="99">
        <v>112</v>
      </c>
      <c r="D14" s="100">
        <v>100</v>
      </c>
      <c r="E14" s="107"/>
      <c r="F14" s="101" t="s">
        <v>181</v>
      </c>
      <c r="G14" s="122"/>
      <c r="H14" s="107">
        <f>E14*G14</f>
        <v>0</v>
      </c>
      <c r="I14" s="101" t="s">
        <v>181</v>
      </c>
      <c r="J14" s="107">
        <f>C14*E14*G14</f>
        <v>0</v>
      </c>
      <c r="K14" s="101" t="s">
        <v>181</v>
      </c>
      <c r="L14" s="102">
        <v>19200</v>
      </c>
      <c r="M14" s="109"/>
      <c r="N14" s="92" t="s">
        <v>181</v>
      </c>
      <c r="O14" s="107">
        <f>L14*M14</f>
        <v>0</v>
      </c>
      <c r="P14" s="101" t="s">
        <v>181</v>
      </c>
      <c r="Q14" s="121">
        <f>ROUNDDOWN(J14+O14,0)</f>
        <v>0</v>
      </c>
      <c r="R14" s="101" t="s">
        <v>201</v>
      </c>
      <c r="S14" s="111"/>
    </row>
    <row r="15" spans="1:21" ht="15" customHeight="1">
      <c r="A15" s="98">
        <v>5</v>
      </c>
      <c r="B15" s="108" t="s">
        <v>193</v>
      </c>
      <c r="C15" s="99">
        <v>112</v>
      </c>
      <c r="D15" s="100">
        <v>100</v>
      </c>
      <c r="E15" s="107"/>
      <c r="F15" s="101" t="s">
        <v>181</v>
      </c>
      <c r="G15" s="122"/>
      <c r="H15" s="107">
        <f t="shared" ref="H15:H25" si="0">E15*G15</f>
        <v>0</v>
      </c>
      <c r="I15" s="101" t="s">
        <v>181</v>
      </c>
      <c r="J15" s="107">
        <f t="shared" ref="J15:J25" si="1">C15*E15*G15</f>
        <v>0</v>
      </c>
      <c r="K15" s="101" t="s">
        <v>181</v>
      </c>
      <c r="L15" s="102">
        <v>16752</v>
      </c>
      <c r="M15" s="109"/>
      <c r="N15" s="92" t="s">
        <v>181</v>
      </c>
      <c r="O15" s="107">
        <f t="shared" ref="O15:O25" si="2">L15*M15</f>
        <v>0</v>
      </c>
      <c r="P15" s="101" t="s">
        <v>181</v>
      </c>
      <c r="Q15" s="121">
        <f t="shared" ref="Q15:Q25" si="3">ROUNDDOWN(J15+O15,0)</f>
        <v>0</v>
      </c>
      <c r="R15" s="101" t="s">
        <v>201</v>
      </c>
      <c r="S15" s="111"/>
    </row>
    <row r="16" spans="1:21" ht="15" customHeight="1">
      <c r="A16" s="98">
        <v>6</v>
      </c>
      <c r="B16" s="108" t="s">
        <v>193</v>
      </c>
      <c r="C16" s="99">
        <v>112</v>
      </c>
      <c r="D16" s="100">
        <v>100</v>
      </c>
      <c r="E16" s="107"/>
      <c r="F16" s="101" t="s">
        <v>181</v>
      </c>
      <c r="G16" s="122"/>
      <c r="H16" s="107">
        <f t="shared" si="0"/>
        <v>0</v>
      </c>
      <c r="I16" s="101" t="s">
        <v>181</v>
      </c>
      <c r="J16" s="107">
        <f t="shared" si="1"/>
        <v>0</v>
      </c>
      <c r="K16" s="101" t="s">
        <v>181</v>
      </c>
      <c r="L16" s="102">
        <v>17334</v>
      </c>
      <c r="M16" s="109"/>
      <c r="N16" s="92" t="s">
        <v>181</v>
      </c>
      <c r="O16" s="107">
        <f t="shared" si="2"/>
        <v>0</v>
      </c>
      <c r="P16" s="101" t="s">
        <v>181</v>
      </c>
      <c r="Q16" s="121">
        <f t="shared" si="3"/>
        <v>0</v>
      </c>
      <c r="R16" s="101" t="s">
        <v>201</v>
      </c>
      <c r="S16" s="111"/>
    </row>
    <row r="17" spans="1:19" ht="15" customHeight="1">
      <c r="A17" s="98">
        <v>7</v>
      </c>
      <c r="B17" s="108" t="s">
        <v>193</v>
      </c>
      <c r="C17" s="99">
        <v>112</v>
      </c>
      <c r="D17" s="100">
        <v>100</v>
      </c>
      <c r="E17" s="107"/>
      <c r="F17" s="101" t="s">
        <v>181</v>
      </c>
      <c r="G17" s="122"/>
      <c r="H17" s="107">
        <f t="shared" si="0"/>
        <v>0</v>
      </c>
      <c r="I17" s="101" t="s">
        <v>181</v>
      </c>
      <c r="J17" s="107">
        <f t="shared" si="1"/>
        <v>0</v>
      </c>
      <c r="K17" s="101" t="s">
        <v>181</v>
      </c>
      <c r="L17" s="102">
        <v>22542</v>
      </c>
      <c r="M17" s="109"/>
      <c r="N17" s="92" t="s">
        <v>181</v>
      </c>
      <c r="O17" s="107">
        <f t="shared" si="2"/>
        <v>0</v>
      </c>
      <c r="P17" s="101" t="s">
        <v>181</v>
      </c>
      <c r="Q17" s="121">
        <f t="shared" si="3"/>
        <v>0</v>
      </c>
      <c r="R17" s="101" t="s">
        <v>201</v>
      </c>
      <c r="S17" s="111"/>
    </row>
    <row r="18" spans="1:19" ht="15" customHeight="1">
      <c r="A18" s="98">
        <v>8</v>
      </c>
      <c r="B18" s="108" t="s">
        <v>193</v>
      </c>
      <c r="C18" s="99">
        <v>112</v>
      </c>
      <c r="D18" s="100">
        <v>100</v>
      </c>
      <c r="E18" s="107"/>
      <c r="F18" s="101" t="s">
        <v>181</v>
      </c>
      <c r="G18" s="122"/>
      <c r="H18" s="107">
        <f t="shared" si="0"/>
        <v>0</v>
      </c>
      <c r="I18" s="101" t="s">
        <v>181</v>
      </c>
      <c r="J18" s="107">
        <f t="shared" si="1"/>
        <v>0</v>
      </c>
      <c r="K18" s="101" t="s">
        <v>181</v>
      </c>
      <c r="L18" s="102">
        <v>22308</v>
      </c>
      <c r="M18" s="109"/>
      <c r="N18" s="92" t="s">
        <v>181</v>
      </c>
      <c r="O18" s="107">
        <f t="shared" si="2"/>
        <v>0</v>
      </c>
      <c r="P18" s="101" t="s">
        <v>181</v>
      </c>
      <c r="Q18" s="121">
        <f t="shared" si="3"/>
        <v>0</v>
      </c>
      <c r="R18" s="101" t="s">
        <v>201</v>
      </c>
      <c r="S18" s="111"/>
    </row>
    <row r="19" spans="1:19" ht="15" customHeight="1">
      <c r="A19" s="98">
        <v>9</v>
      </c>
      <c r="B19" s="108" t="s">
        <v>193</v>
      </c>
      <c r="C19" s="99">
        <v>112</v>
      </c>
      <c r="D19" s="100">
        <v>100</v>
      </c>
      <c r="E19" s="107"/>
      <c r="F19" s="101" t="s">
        <v>181</v>
      </c>
      <c r="G19" s="122"/>
      <c r="H19" s="107">
        <f t="shared" si="0"/>
        <v>0</v>
      </c>
      <c r="I19" s="101" t="s">
        <v>181</v>
      </c>
      <c r="J19" s="107">
        <f t="shared" si="1"/>
        <v>0</v>
      </c>
      <c r="K19" s="101" t="s">
        <v>181</v>
      </c>
      <c r="L19" s="102">
        <v>18348</v>
      </c>
      <c r="M19" s="109"/>
      <c r="N19" s="92" t="s">
        <v>181</v>
      </c>
      <c r="O19" s="107">
        <f t="shared" si="2"/>
        <v>0</v>
      </c>
      <c r="P19" s="101" t="s">
        <v>181</v>
      </c>
      <c r="Q19" s="121">
        <f t="shared" si="3"/>
        <v>0</v>
      </c>
      <c r="R19" s="101" t="s">
        <v>201</v>
      </c>
      <c r="S19" s="111"/>
    </row>
    <row r="20" spans="1:19" ht="15" customHeight="1">
      <c r="A20" s="98">
        <v>10</v>
      </c>
      <c r="B20" s="108" t="s">
        <v>193</v>
      </c>
      <c r="C20" s="99">
        <v>112</v>
      </c>
      <c r="D20" s="100">
        <v>100</v>
      </c>
      <c r="E20" s="107"/>
      <c r="F20" s="101" t="s">
        <v>181</v>
      </c>
      <c r="G20" s="122"/>
      <c r="H20" s="107">
        <f t="shared" si="0"/>
        <v>0</v>
      </c>
      <c r="I20" s="101" t="s">
        <v>181</v>
      </c>
      <c r="J20" s="107">
        <f t="shared" si="1"/>
        <v>0</v>
      </c>
      <c r="K20" s="101" t="s">
        <v>181</v>
      </c>
      <c r="L20" s="102">
        <v>16714</v>
      </c>
      <c r="M20" s="109"/>
      <c r="N20" s="92" t="s">
        <v>181</v>
      </c>
      <c r="O20" s="107">
        <f t="shared" si="2"/>
        <v>0</v>
      </c>
      <c r="P20" s="101" t="s">
        <v>181</v>
      </c>
      <c r="Q20" s="121">
        <f t="shared" si="3"/>
        <v>0</v>
      </c>
      <c r="R20" s="101" t="s">
        <v>201</v>
      </c>
      <c r="S20" s="111"/>
    </row>
    <row r="21" spans="1:19" ht="15" customHeight="1">
      <c r="A21" s="98">
        <v>11</v>
      </c>
      <c r="B21" s="108" t="s">
        <v>193</v>
      </c>
      <c r="C21" s="99">
        <v>112</v>
      </c>
      <c r="D21" s="100">
        <v>100</v>
      </c>
      <c r="E21" s="107"/>
      <c r="F21" s="101" t="s">
        <v>181</v>
      </c>
      <c r="G21" s="122"/>
      <c r="H21" s="107">
        <f t="shared" si="0"/>
        <v>0</v>
      </c>
      <c r="I21" s="101" t="s">
        <v>181</v>
      </c>
      <c r="J21" s="107">
        <f t="shared" si="1"/>
        <v>0</v>
      </c>
      <c r="K21" s="101" t="s">
        <v>181</v>
      </c>
      <c r="L21" s="102">
        <v>21383</v>
      </c>
      <c r="M21" s="109"/>
      <c r="N21" s="92" t="s">
        <v>181</v>
      </c>
      <c r="O21" s="107">
        <f t="shared" si="2"/>
        <v>0</v>
      </c>
      <c r="P21" s="101" t="s">
        <v>181</v>
      </c>
      <c r="Q21" s="121">
        <f t="shared" si="3"/>
        <v>0</v>
      </c>
      <c r="R21" s="101" t="s">
        <v>201</v>
      </c>
      <c r="S21" s="111"/>
    </row>
    <row r="22" spans="1:19" ht="15" customHeight="1">
      <c r="A22" s="98">
        <v>12</v>
      </c>
      <c r="B22" s="108" t="s">
        <v>193</v>
      </c>
      <c r="C22" s="99">
        <v>112</v>
      </c>
      <c r="D22" s="100">
        <v>100</v>
      </c>
      <c r="E22" s="107"/>
      <c r="F22" s="101" t="s">
        <v>181</v>
      </c>
      <c r="G22" s="122"/>
      <c r="H22" s="107">
        <f t="shared" si="0"/>
        <v>0</v>
      </c>
      <c r="I22" s="101" t="s">
        <v>181</v>
      </c>
      <c r="J22" s="107">
        <f t="shared" si="1"/>
        <v>0</v>
      </c>
      <c r="K22" s="101" t="s">
        <v>181</v>
      </c>
      <c r="L22" s="102">
        <v>22383</v>
      </c>
      <c r="M22" s="109"/>
      <c r="N22" s="92" t="s">
        <v>181</v>
      </c>
      <c r="O22" s="107">
        <f t="shared" si="2"/>
        <v>0</v>
      </c>
      <c r="P22" s="101" t="s">
        <v>181</v>
      </c>
      <c r="Q22" s="121">
        <f t="shared" si="3"/>
        <v>0</v>
      </c>
      <c r="R22" s="101" t="s">
        <v>201</v>
      </c>
      <c r="S22" s="111"/>
    </row>
    <row r="23" spans="1:19" ht="15" customHeight="1">
      <c r="A23" s="98">
        <v>1</v>
      </c>
      <c r="B23" s="108" t="s">
        <v>193</v>
      </c>
      <c r="C23" s="99">
        <v>112</v>
      </c>
      <c r="D23" s="100">
        <v>100</v>
      </c>
      <c r="E23" s="107"/>
      <c r="F23" s="101" t="s">
        <v>181</v>
      </c>
      <c r="G23" s="122"/>
      <c r="H23" s="107">
        <f t="shared" si="0"/>
        <v>0</v>
      </c>
      <c r="I23" s="101" t="s">
        <v>181</v>
      </c>
      <c r="J23" s="107">
        <f t="shared" si="1"/>
        <v>0</v>
      </c>
      <c r="K23" s="101" t="s">
        <v>181</v>
      </c>
      <c r="L23" s="102">
        <v>25491</v>
      </c>
      <c r="M23" s="109"/>
      <c r="N23" s="92" t="s">
        <v>181</v>
      </c>
      <c r="O23" s="107">
        <f t="shared" si="2"/>
        <v>0</v>
      </c>
      <c r="P23" s="101" t="s">
        <v>181</v>
      </c>
      <c r="Q23" s="121">
        <f t="shared" si="3"/>
        <v>0</v>
      </c>
      <c r="R23" s="101" t="s">
        <v>201</v>
      </c>
      <c r="S23" s="111"/>
    </row>
    <row r="24" spans="1:19" ht="15" customHeight="1">
      <c r="A24" s="98">
        <v>2</v>
      </c>
      <c r="B24" s="108" t="s">
        <v>193</v>
      </c>
      <c r="C24" s="99">
        <v>112</v>
      </c>
      <c r="D24" s="100">
        <v>100</v>
      </c>
      <c r="E24" s="107"/>
      <c r="F24" s="101" t="s">
        <v>181</v>
      </c>
      <c r="G24" s="122"/>
      <c r="H24" s="107">
        <f t="shared" si="0"/>
        <v>0</v>
      </c>
      <c r="I24" s="101" t="s">
        <v>181</v>
      </c>
      <c r="J24" s="107">
        <f t="shared" si="1"/>
        <v>0</v>
      </c>
      <c r="K24" s="101" t="s">
        <v>181</v>
      </c>
      <c r="L24" s="102">
        <v>24280</v>
      </c>
      <c r="M24" s="109"/>
      <c r="N24" s="92" t="s">
        <v>181</v>
      </c>
      <c r="O24" s="107">
        <f t="shared" si="2"/>
        <v>0</v>
      </c>
      <c r="P24" s="101" t="s">
        <v>181</v>
      </c>
      <c r="Q24" s="121">
        <f t="shared" si="3"/>
        <v>0</v>
      </c>
      <c r="R24" s="101" t="s">
        <v>201</v>
      </c>
      <c r="S24" s="111"/>
    </row>
    <row r="25" spans="1:19" ht="15" customHeight="1">
      <c r="A25" s="98">
        <v>3</v>
      </c>
      <c r="B25" s="108" t="s">
        <v>193</v>
      </c>
      <c r="C25" s="99">
        <v>112</v>
      </c>
      <c r="D25" s="100">
        <v>100</v>
      </c>
      <c r="E25" s="107"/>
      <c r="F25" s="101" t="s">
        <v>181</v>
      </c>
      <c r="G25" s="122"/>
      <c r="H25" s="107">
        <f t="shared" si="0"/>
        <v>0</v>
      </c>
      <c r="I25" s="101" t="s">
        <v>181</v>
      </c>
      <c r="J25" s="107">
        <f t="shared" si="1"/>
        <v>0</v>
      </c>
      <c r="K25" s="101" t="s">
        <v>181</v>
      </c>
      <c r="L25" s="102">
        <v>24376</v>
      </c>
      <c r="M25" s="109"/>
      <c r="N25" s="92" t="s">
        <v>181</v>
      </c>
      <c r="O25" s="107">
        <f t="shared" si="2"/>
        <v>0</v>
      </c>
      <c r="P25" s="101" t="s">
        <v>181</v>
      </c>
      <c r="Q25" s="121">
        <f t="shared" si="3"/>
        <v>0</v>
      </c>
      <c r="R25" s="101" t="s">
        <v>201</v>
      </c>
      <c r="S25" s="111"/>
    </row>
    <row r="26" spans="1:19" ht="15" customHeight="1">
      <c r="A26" s="103" t="s">
        <v>28</v>
      </c>
      <c r="B26" s="103" t="s">
        <v>191</v>
      </c>
      <c r="C26" s="103" t="s">
        <v>191</v>
      </c>
      <c r="D26" s="103" t="s">
        <v>191</v>
      </c>
      <c r="E26" s="195" t="s">
        <v>190</v>
      </c>
      <c r="F26" s="196"/>
      <c r="G26" s="113" t="s">
        <v>191</v>
      </c>
      <c r="H26" s="195" t="s">
        <v>190</v>
      </c>
      <c r="I26" s="196"/>
      <c r="J26" s="195" t="s">
        <v>190</v>
      </c>
      <c r="K26" s="196"/>
      <c r="L26" s="102">
        <f>SUM(L14:L25)</f>
        <v>251111</v>
      </c>
      <c r="M26" s="195" t="s">
        <v>190</v>
      </c>
      <c r="N26" s="196"/>
      <c r="O26" s="195" t="s">
        <v>190</v>
      </c>
      <c r="P26" s="196"/>
      <c r="Q26" s="121">
        <f>SUM(Q14:Q25)</f>
        <v>0</v>
      </c>
      <c r="R26" s="119" t="s">
        <v>201</v>
      </c>
      <c r="S26" s="111"/>
    </row>
    <row r="27" spans="1:19" ht="15" customHeight="1"/>
    <row r="28" spans="1:19" ht="18.75" customHeight="1">
      <c r="A28" s="104" t="s">
        <v>29</v>
      </c>
      <c r="B28" s="105"/>
      <c r="C28" s="105"/>
      <c r="D28" s="105"/>
      <c r="E28" s="105"/>
      <c r="F28" s="105"/>
      <c r="G28" s="105"/>
      <c r="H28" s="105"/>
      <c r="I28" s="105"/>
      <c r="J28" s="105"/>
      <c r="K28" s="105"/>
      <c r="L28" s="105"/>
      <c r="M28" s="105"/>
      <c r="N28" s="105"/>
      <c r="O28" s="105"/>
      <c r="P28" s="105"/>
      <c r="Q28" s="105"/>
      <c r="R28" s="105"/>
    </row>
    <row r="29" spans="1:19" ht="18.75" customHeight="1">
      <c r="A29" s="106"/>
      <c r="B29" s="89"/>
      <c r="C29" s="89"/>
      <c r="D29" s="89"/>
      <c r="E29" s="89"/>
      <c r="F29" s="89"/>
      <c r="G29" s="89"/>
      <c r="H29" s="89"/>
      <c r="I29" s="89"/>
      <c r="J29" s="89"/>
      <c r="K29" s="89"/>
      <c r="L29" s="89"/>
      <c r="M29" s="89"/>
      <c r="N29" s="89"/>
      <c r="O29" s="89"/>
      <c r="P29" s="89"/>
      <c r="Q29" s="89"/>
      <c r="R29" s="89"/>
    </row>
    <row r="30" spans="1:19" ht="18.75" customHeight="1">
      <c r="A30" s="104" t="s">
        <v>30</v>
      </c>
      <c r="B30" s="105"/>
      <c r="C30" s="105"/>
      <c r="D30" s="105"/>
      <c r="E30" s="105"/>
      <c r="F30" s="105"/>
      <c r="G30" s="105"/>
      <c r="H30" s="105"/>
      <c r="I30" s="105"/>
      <c r="J30" s="105"/>
      <c r="K30" s="105"/>
      <c r="L30" s="105"/>
      <c r="M30" s="105"/>
      <c r="N30" s="105"/>
      <c r="O30" s="105"/>
      <c r="P30" s="105"/>
      <c r="Q30" s="105"/>
      <c r="R30" s="105"/>
    </row>
    <row r="31" spans="1:19" ht="18.75" customHeight="1">
      <c r="A31" s="106"/>
      <c r="B31" s="89"/>
      <c r="C31" s="89"/>
      <c r="D31" s="89"/>
      <c r="E31" s="89"/>
      <c r="F31" s="89"/>
      <c r="G31" s="89"/>
      <c r="H31" s="89"/>
      <c r="I31" s="89"/>
      <c r="J31" s="89"/>
      <c r="K31" s="89"/>
      <c r="L31" s="89"/>
      <c r="M31" s="89"/>
      <c r="N31" s="89"/>
      <c r="O31" s="89"/>
      <c r="P31" s="89"/>
      <c r="Q31" s="89"/>
      <c r="R31" s="89"/>
    </row>
    <row r="32" spans="1:19" ht="18.75" customHeight="1">
      <c r="A32" s="110"/>
      <c r="B32" s="110"/>
      <c r="C32" s="110"/>
      <c r="D32" s="110"/>
      <c r="E32" s="110"/>
      <c r="F32" s="110"/>
      <c r="G32" s="110"/>
      <c r="H32" s="110"/>
      <c r="I32" s="110"/>
      <c r="J32" s="110"/>
      <c r="K32" s="110"/>
      <c r="L32" s="110"/>
      <c r="M32" s="110"/>
      <c r="N32" s="110"/>
      <c r="O32" s="110"/>
      <c r="P32" s="110"/>
      <c r="Q32" s="110"/>
      <c r="R32" s="110"/>
    </row>
    <row r="33" spans="1:6" ht="15" customHeight="1">
      <c r="A33" s="86" t="s">
        <v>31</v>
      </c>
      <c r="B33" s="85" t="s">
        <v>32</v>
      </c>
    </row>
    <row r="34" spans="1:6" ht="15" customHeight="1">
      <c r="B34" s="85" t="s">
        <v>33</v>
      </c>
    </row>
    <row r="35" spans="1:6" ht="15" customHeight="1">
      <c r="B35" s="85" t="s">
        <v>34</v>
      </c>
    </row>
    <row r="36" spans="1:6" ht="15" customHeight="1">
      <c r="B36" s="85" t="s">
        <v>35</v>
      </c>
      <c r="F36" s="85" t="s">
        <v>17</v>
      </c>
    </row>
    <row r="37" spans="1:6" ht="15" customHeight="1">
      <c r="B37" s="85" t="s">
        <v>36</v>
      </c>
      <c r="F37" s="85" t="s">
        <v>37</v>
      </c>
    </row>
    <row r="38" spans="1:6" ht="15" customHeight="1">
      <c r="B38" s="85" t="s">
        <v>38</v>
      </c>
      <c r="F38" s="85" t="s">
        <v>39</v>
      </c>
    </row>
    <row r="39" spans="1:6" ht="15" customHeight="1">
      <c r="B39" s="85" t="s">
        <v>40</v>
      </c>
      <c r="F39" s="85" t="s">
        <v>41</v>
      </c>
    </row>
  </sheetData>
  <mergeCells count="28">
    <mergeCell ref="A2:Q2"/>
    <mergeCell ref="G11:G12"/>
    <mergeCell ref="B11:B13"/>
    <mergeCell ref="E26:F26"/>
    <mergeCell ref="H26:I26"/>
    <mergeCell ref="J26:K26"/>
    <mergeCell ref="M26:N26"/>
    <mergeCell ref="E13:F13"/>
    <mergeCell ref="H11:I11"/>
    <mergeCell ref="M12:N12"/>
    <mergeCell ref="M13:N13"/>
    <mergeCell ref="O26:P26"/>
    <mergeCell ref="O13:P13"/>
    <mergeCell ref="J13:K13"/>
    <mergeCell ref="C11:C12"/>
    <mergeCell ref="D11:D12"/>
    <mergeCell ref="G7:H7"/>
    <mergeCell ref="H12:I12"/>
    <mergeCell ref="E11:F11"/>
    <mergeCell ref="E12:F12"/>
    <mergeCell ref="J11:K12"/>
    <mergeCell ref="H13:I13"/>
    <mergeCell ref="Q13:R13"/>
    <mergeCell ref="G8:H8"/>
    <mergeCell ref="M11:N11"/>
    <mergeCell ref="Q11:R12"/>
    <mergeCell ref="O11:P11"/>
    <mergeCell ref="O12:P12"/>
  </mergeCells>
  <phoneticPr fontId="10"/>
  <printOptions horizontalCentered="1"/>
  <pageMargins left="0.59055118110236227" right="0.39370078740157483" top="0.3" bottom="0" header="0.74" footer="0.51181102362204722"/>
  <pageSetup paperSize="9" scale="9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39"/>
  <sheetViews>
    <sheetView showZeros="0" view="pageBreakPreview" topLeftCell="A7" zoomScale="75" zoomScaleNormal="100" zoomScaleSheetLayoutView="75" workbookViewId="0">
      <selection activeCell="L26" sqref="L26"/>
    </sheetView>
  </sheetViews>
  <sheetFormatPr defaultRowHeight="13.5"/>
  <cols>
    <col min="1" max="1" width="9" style="85"/>
    <col min="2" max="2" width="10.625" style="85" customWidth="1"/>
    <col min="3" max="4" width="9" style="85"/>
    <col min="5" max="5" width="9.875" style="85" customWidth="1"/>
    <col min="6" max="6" width="3.375" style="85" customWidth="1"/>
    <col min="7" max="7" width="9" style="85"/>
    <col min="8" max="8" width="9.625" style="85" customWidth="1"/>
    <col min="9" max="9" width="3.375" style="85" bestFit="1" customWidth="1"/>
    <col min="10" max="10" width="12.125" style="85" bestFit="1" customWidth="1"/>
    <col min="11" max="11" width="3.375" style="85" bestFit="1" customWidth="1"/>
    <col min="12" max="12" width="12.625" style="85" customWidth="1"/>
    <col min="13" max="13" width="7.625" style="85" customWidth="1"/>
    <col min="14" max="14" width="3.375" style="85" bestFit="1" customWidth="1"/>
    <col min="15" max="15" width="12.125" style="85" customWidth="1"/>
    <col min="16" max="16" width="3.375" style="85" bestFit="1" customWidth="1"/>
    <col min="17" max="17" width="12.625" style="85" customWidth="1"/>
    <col min="18" max="18" width="3.375" style="85" customWidth="1"/>
    <col min="19" max="19" width="11.625" style="85" customWidth="1"/>
    <col min="20" max="16384" width="9" style="85"/>
  </cols>
  <sheetData>
    <row r="1" spans="1:21" ht="33.75" customHeight="1">
      <c r="A1" s="85" t="s">
        <v>196</v>
      </c>
    </row>
    <row r="2" spans="1:21" ht="15" customHeight="1">
      <c r="A2" s="189" t="s">
        <v>49</v>
      </c>
      <c r="B2" s="189"/>
      <c r="C2" s="189"/>
      <c r="D2" s="189"/>
      <c r="E2" s="189"/>
      <c r="F2" s="189"/>
      <c r="G2" s="189"/>
      <c r="H2" s="189"/>
      <c r="I2" s="189"/>
      <c r="J2" s="189"/>
      <c r="K2" s="189"/>
      <c r="L2" s="189"/>
      <c r="M2" s="189"/>
      <c r="N2" s="189"/>
      <c r="O2" s="189"/>
      <c r="P2" s="189"/>
      <c r="Q2" s="189"/>
      <c r="R2" s="120"/>
      <c r="S2" s="87"/>
      <c r="T2" s="87"/>
      <c r="U2" s="87"/>
    </row>
    <row r="3" spans="1:21" ht="15" customHeight="1">
      <c r="A3" s="88"/>
      <c r="B3" s="88"/>
      <c r="C3" s="87"/>
      <c r="D3" s="87"/>
      <c r="E3" s="87"/>
      <c r="F3" s="87"/>
      <c r="G3" s="87"/>
      <c r="H3" s="87"/>
      <c r="I3" s="87"/>
      <c r="J3" s="87"/>
      <c r="K3" s="87"/>
      <c r="L3" s="87"/>
      <c r="M3" s="87"/>
      <c r="N3" s="87"/>
      <c r="O3" s="87"/>
      <c r="P3" s="87"/>
      <c r="Q3" s="87"/>
      <c r="R3" s="87"/>
      <c r="S3" s="87"/>
      <c r="T3" s="87"/>
      <c r="U3" s="87"/>
    </row>
    <row r="4" spans="1:21" ht="15" customHeight="1">
      <c r="A4" s="85" t="s">
        <v>0</v>
      </c>
    </row>
    <row r="5" spans="1:21" ht="15" customHeight="1">
      <c r="A5" s="85" t="s">
        <v>50</v>
      </c>
      <c r="C5" s="85" t="s">
        <v>174</v>
      </c>
    </row>
    <row r="6" spans="1:21" ht="15" customHeight="1">
      <c r="L6" s="89" t="s">
        <v>1</v>
      </c>
      <c r="M6" s="89"/>
      <c r="N6" s="89"/>
      <c r="O6" s="89"/>
      <c r="P6" s="89"/>
      <c r="Q6" s="89"/>
      <c r="R6" s="89"/>
    </row>
    <row r="7" spans="1:21" ht="15" customHeight="1">
      <c r="D7" s="117" t="s">
        <v>2</v>
      </c>
      <c r="G7" s="188" t="s">
        <v>42</v>
      </c>
      <c r="H7" s="188"/>
      <c r="L7" s="85" t="s">
        <v>4</v>
      </c>
      <c r="R7" s="92"/>
    </row>
    <row r="8" spans="1:21" ht="15" customHeight="1">
      <c r="D8" s="117" t="s">
        <v>5</v>
      </c>
      <c r="F8" s="91" t="s">
        <v>6</v>
      </c>
      <c r="G8" s="179">
        <f>Q26-ROUNDDOWN(Q26*8/108,0)</f>
        <v>0</v>
      </c>
      <c r="H8" s="179"/>
      <c r="I8" s="85" t="s">
        <v>7</v>
      </c>
      <c r="L8" s="92" t="s">
        <v>8</v>
      </c>
      <c r="M8" s="92"/>
      <c r="N8" s="92"/>
      <c r="O8" s="92"/>
      <c r="P8" s="92"/>
      <c r="Q8" s="92"/>
      <c r="R8" s="92"/>
    </row>
    <row r="9" spans="1:21" ht="15" customHeight="1">
      <c r="P9" s="85" t="s">
        <v>9</v>
      </c>
    </row>
    <row r="10" spans="1:21" ht="15" customHeight="1"/>
    <row r="11" spans="1:21" ht="18" customHeight="1">
      <c r="A11" s="93"/>
      <c r="B11" s="192" t="s">
        <v>192</v>
      </c>
      <c r="C11" s="192" t="s">
        <v>10</v>
      </c>
      <c r="D11" s="192" t="s">
        <v>11</v>
      </c>
      <c r="E11" s="182" t="s">
        <v>12</v>
      </c>
      <c r="F11" s="183"/>
      <c r="G11" s="190" t="s">
        <v>13</v>
      </c>
      <c r="H11" s="190" t="s">
        <v>14</v>
      </c>
      <c r="I11" s="197"/>
      <c r="J11" s="182" t="s">
        <v>12</v>
      </c>
      <c r="K11" s="183"/>
      <c r="L11" s="116" t="s">
        <v>15</v>
      </c>
      <c r="M11" s="180" t="s">
        <v>16</v>
      </c>
      <c r="N11" s="181"/>
      <c r="O11" s="180" t="s">
        <v>16</v>
      </c>
      <c r="P11" s="181"/>
      <c r="Q11" s="182" t="s">
        <v>199</v>
      </c>
      <c r="R11" s="183"/>
    </row>
    <row r="12" spans="1:21" ht="18" customHeight="1">
      <c r="A12" s="114" t="s">
        <v>175</v>
      </c>
      <c r="B12" s="193"/>
      <c r="C12" s="187"/>
      <c r="D12" s="187"/>
      <c r="E12" s="184" t="s">
        <v>18</v>
      </c>
      <c r="F12" s="185"/>
      <c r="G12" s="191"/>
      <c r="H12" s="184" t="s">
        <v>19</v>
      </c>
      <c r="I12" s="185"/>
      <c r="J12" s="184"/>
      <c r="K12" s="185"/>
      <c r="L12" s="114" t="s">
        <v>197</v>
      </c>
      <c r="M12" s="186" t="s">
        <v>18</v>
      </c>
      <c r="N12" s="187"/>
      <c r="O12" s="186" t="s">
        <v>198</v>
      </c>
      <c r="P12" s="187"/>
      <c r="Q12" s="184"/>
      <c r="R12" s="185"/>
    </row>
    <row r="13" spans="1:21" ht="18" customHeight="1">
      <c r="A13" s="96"/>
      <c r="B13" s="194"/>
      <c r="C13" s="114" t="s">
        <v>20</v>
      </c>
      <c r="D13" s="96"/>
      <c r="E13" s="176" t="s">
        <v>21</v>
      </c>
      <c r="F13" s="178"/>
      <c r="G13" s="112" t="s">
        <v>22</v>
      </c>
      <c r="H13" s="176" t="s">
        <v>23</v>
      </c>
      <c r="I13" s="177"/>
      <c r="J13" s="176" t="s">
        <v>24</v>
      </c>
      <c r="K13" s="178"/>
      <c r="L13" s="115" t="s">
        <v>25</v>
      </c>
      <c r="M13" s="198" t="s">
        <v>26</v>
      </c>
      <c r="N13" s="199"/>
      <c r="O13" s="198" t="s">
        <v>27</v>
      </c>
      <c r="P13" s="199"/>
      <c r="Q13" s="176" t="s">
        <v>200</v>
      </c>
      <c r="R13" s="178"/>
    </row>
    <row r="14" spans="1:21" ht="15" customHeight="1">
      <c r="A14" s="98">
        <v>4</v>
      </c>
      <c r="B14" s="108" t="s">
        <v>193</v>
      </c>
      <c r="C14" s="99">
        <v>79</v>
      </c>
      <c r="D14" s="100">
        <v>100</v>
      </c>
      <c r="E14" s="107"/>
      <c r="F14" s="101" t="s">
        <v>181</v>
      </c>
      <c r="G14" s="122"/>
      <c r="H14" s="107">
        <f>E14*G14</f>
        <v>0</v>
      </c>
      <c r="I14" s="101" t="s">
        <v>181</v>
      </c>
      <c r="J14" s="107">
        <f>C14*E14*G14</f>
        <v>0</v>
      </c>
      <c r="K14" s="101" t="s">
        <v>181</v>
      </c>
      <c r="L14" s="102">
        <v>10025</v>
      </c>
      <c r="M14" s="109"/>
      <c r="N14" s="92" t="s">
        <v>181</v>
      </c>
      <c r="O14" s="107">
        <f>L14*M14</f>
        <v>0</v>
      </c>
      <c r="P14" s="101" t="s">
        <v>181</v>
      </c>
      <c r="Q14" s="121">
        <f>ROUNDDOWN(J14+O14,0)</f>
        <v>0</v>
      </c>
      <c r="R14" s="101" t="s">
        <v>201</v>
      </c>
      <c r="S14" s="111"/>
    </row>
    <row r="15" spans="1:21" ht="15" customHeight="1">
      <c r="A15" s="98">
        <v>5</v>
      </c>
      <c r="B15" s="108" t="s">
        <v>193</v>
      </c>
      <c r="C15" s="99">
        <f>C14</f>
        <v>79</v>
      </c>
      <c r="D15" s="100">
        <v>100</v>
      </c>
      <c r="E15" s="107"/>
      <c r="F15" s="101" t="s">
        <v>181</v>
      </c>
      <c r="G15" s="122"/>
      <c r="H15" s="107">
        <f t="shared" ref="H15:H25" si="0">E15*G15</f>
        <v>0</v>
      </c>
      <c r="I15" s="101" t="s">
        <v>181</v>
      </c>
      <c r="J15" s="107">
        <f t="shared" ref="J15:J25" si="1">C15*E15*G15</f>
        <v>0</v>
      </c>
      <c r="K15" s="101" t="s">
        <v>181</v>
      </c>
      <c r="L15" s="102">
        <v>7114</v>
      </c>
      <c r="M15" s="109"/>
      <c r="N15" s="92" t="s">
        <v>181</v>
      </c>
      <c r="O15" s="107">
        <f t="shared" ref="O15:O25" si="2">L15*M15</f>
        <v>0</v>
      </c>
      <c r="P15" s="101" t="s">
        <v>181</v>
      </c>
      <c r="Q15" s="121">
        <f t="shared" ref="Q15:Q25" si="3">ROUNDDOWN(J15+O15,0)</f>
        <v>0</v>
      </c>
      <c r="R15" s="101" t="s">
        <v>201</v>
      </c>
      <c r="S15" s="111"/>
    </row>
    <row r="16" spans="1:21" ht="15" customHeight="1">
      <c r="A16" s="98">
        <v>6</v>
      </c>
      <c r="B16" s="108" t="s">
        <v>193</v>
      </c>
      <c r="C16" s="99">
        <f t="shared" ref="C16:C25" si="4">C15</f>
        <v>79</v>
      </c>
      <c r="D16" s="100">
        <v>100</v>
      </c>
      <c r="E16" s="107"/>
      <c r="F16" s="101" t="s">
        <v>181</v>
      </c>
      <c r="G16" s="122"/>
      <c r="H16" s="107">
        <f t="shared" si="0"/>
        <v>0</v>
      </c>
      <c r="I16" s="101" t="s">
        <v>181</v>
      </c>
      <c r="J16" s="107">
        <f t="shared" si="1"/>
        <v>0</v>
      </c>
      <c r="K16" s="101" t="s">
        <v>181</v>
      </c>
      <c r="L16" s="102">
        <v>6605</v>
      </c>
      <c r="M16" s="109"/>
      <c r="N16" s="92" t="s">
        <v>181</v>
      </c>
      <c r="O16" s="107">
        <f t="shared" si="2"/>
        <v>0</v>
      </c>
      <c r="P16" s="101" t="s">
        <v>181</v>
      </c>
      <c r="Q16" s="121">
        <f t="shared" si="3"/>
        <v>0</v>
      </c>
      <c r="R16" s="101" t="s">
        <v>201</v>
      </c>
      <c r="S16" s="111"/>
    </row>
    <row r="17" spans="1:19" ht="15" customHeight="1">
      <c r="A17" s="98">
        <v>7</v>
      </c>
      <c r="B17" s="108" t="s">
        <v>193</v>
      </c>
      <c r="C17" s="99">
        <f t="shared" si="4"/>
        <v>79</v>
      </c>
      <c r="D17" s="100">
        <v>100</v>
      </c>
      <c r="E17" s="107"/>
      <c r="F17" s="101" t="s">
        <v>181</v>
      </c>
      <c r="G17" s="122"/>
      <c r="H17" s="107">
        <f t="shared" si="0"/>
        <v>0</v>
      </c>
      <c r="I17" s="101" t="s">
        <v>181</v>
      </c>
      <c r="J17" s="107">
        <f t="shared" si="1"/>
        <v>0</v>
      </c>
      <c r="K17" s="101" t="s">
        <v>181</v>
      </c>
      <c r="L17" s="102">
        <v>9204</v>
      </c>
      <c r="M17" s="109"/>
      <c r="N17" s="92" t="s">
        <v>181</v>
      </c>
      <c r="O17" s="107">
        <f t="shared" si="2"/>
        <v>0</v>
      </c>
      <c r="P17" s="101" t="s">
        <v>181</v>
      </c>
      <c r="Q17" s="121">
        <f t="shared" si="3"/>
        <v>0</v>
      </c>
      <c r="R17" s="101" t="s">
        <v>201</v>
      </c>
      <c r="S17" s="111"/>
    </row>
    <row r="18" spans="1:19" ht="15" customHeight="1">
      <c r="A18" s="98">
        <v>8</v>
      </c>
      <c r="B18" s="108" t="s">
        <v>193</v>
      </c>
      <c r="C18" s="99">
        <f t="shared" si="4"/>
        <v>79</v>
      </c>
      <c r="D18" s="100">
        <v>100</v>
      </c>
      <c r="E18" s="107"/>
      <c r="F18" s="101" t="s">
        <v>181</v>
      </c>
      <c r="G18" s="122"/>
      <c r="H18" s="107">
        <f t="shared" si="0"/>
        <v>0</v>
      </c>
      <c r="I18" s="101" t="s">
        <v>181</v>
      </c>
      <c r="J18" s="107">
        <f t="shared" si="1"/>
        <v>0</v>
      </c>
      <c r="K18" s="101" t="s">
        <v>181</v>
      </c>
      <c r="L18" s="102">
        <v>8666</v>
      </c>
      <c r="M18" s="109"/>
      <c r="N18" s="92" t="s">
        <v>181</v>
      </c>
      <c r="O18" s="107">
        <f t="shared" si="2"/>
        <v>0</v>
      </c>
      <c r="P18" s="101" t="s">
        <v>181</v>
      </c>
      <c r="Q18" s="121">
        <f t="shared" si="3"/>
        <v>0</v>
      </c>
      <c r="R18" s="101" t="s">
        <v>201</v>
      </c>
      <c r="S18" s="111"/>
    </row>
    <row r="19" spans="1:19" ht="15" customHeight="1">
      <c r="A19" s="98">
        <v>9</v>
      </c>
      <c r="B19" s="108" t="s">
        <v>193</v>
      </c>
      <c r="C19" s="99">
        <f t="shared" si="4"/>
        <v>79</v>
      </c>
      <c r="D19" s="100">
        <v>100</v>
      </c>
      <c r="E19" s="107"/>
      <c r="F19" s="101" t="s">
        <v>181</v>
      </c>
      <c r="G19" s="122"/>
      <c r="H19" s="107">
        <f t="shared" si="0"/>
        <v>0</v>
      </c>
      <c r="I19" s="101" t="s">
        <v>181</v>
      </c>
      <c r="J19" s="107">
        <f t="shared" si="1"/>
        <v>0</v>
      </c>
      <c r="K19" s="101" t="s">
        <v>181</v>
      </c>
      <c r="L19" s="102">
        <v>7956</v>
      </c>
      <c r="M19" s="109"/>
      <c r="N19" s="92" t="s">
        <v>181</v>
      </c>
      <c r="O19" s="107">
        <f t="shared" si="2"/>
        <v>0</v>
      </c>
      <c r="P19" s="101" t="s">
        <v>181</v>
      </c>
      <c r="Q19" s="121">
        <f t="shared" si="3"/>
        <v>0</v>
      </c>
      <c r="R19" s="101" t="s">
        <v>201</v>
      </c>
      <c r="S19" s="111"/>
    </row>
    <row r="20" spans="1:19" ht="15" customHeight="1">
      <c r="A20" s="98">
        <v>10</v>
      </c>
      <c r="B20" s="108" t="s">
        <v>193</v>
      </c>
      <c r="C20" s="99">
        <f t="shared" si="4"/>
        <v>79</v>
      </c>
      <c r="D20" s="100">
        <v>100</v>
      </c>
      <c r="E20" s="107"/>
      <c r="F20" s="101" t="s">
        <v>181</v>
      </c>
      <c r="G20" s="122"/>
      <c r="H20" s="107">
        <f t="shared" si="0"/>
        <v>0</v>
      </c>
      <c r="I20" s="101" t="s">
        <v>181</v>
      </c>
      <c r="J20" s="107">
        <f t="shared" si="1"/>
        <v>0</v>
      </c>
      <c r="K20" s="101" t="s">
        <v>181</v>
      </c>
      <c r="L20" s="102">
        <v>7036</v>
      </c>
      <c r="M20" s="109"/>
      <c r="N20" s="92" t="s">
        <v>181</v>
      </c>
      <c r="O20" s="107">
        <f t="shared" si="2"/>
        <v>0</v>
      </c>
      <c r="P20" s="101" t="s">
        <v>181</v>
      </c>
      <c r="Q20" s="121">
        <f t="shared" si="3"/>
        <v>0</v>
      </c>
      <c r="R20" s="101" t="s">
        <v>201</v>
      </c>
      <c r="S20" s="111"/>
    </row>
    <row r="21" spans="1:19" ht="15" customHeight="1">
      <c r="A21" s="98">
        <v>11</v>
      </c>
      <c r="B21" s="108" t="s">
        <v>193</v>
      </c>
      <c r="C21" s="99">
        <f t="shared" si="4"/>
        <v>79</v>
      </c>
      <c r="D21" s="100">
        <v>100</v>
      </c>
      <c r="E21" s="107"/>
      <c r="F21" s="101" t="s">
        <v>181</v>
      </c>
      <c r="G21" s="122"/>
      <c r="H21" s="107">
        <f t="shared" si="0"/>
        <v>0</v>
      </c>
      <c r="I21" s="101" t="s">
        <v>181</v>
      </c>
      <c r="J21" s="107">
        <f t="shared" si="1"/>
        <v>0</v>
      </c>
      <c r="K21" s="101" t="s">
        <v>181</v>
      </c>
      <c r="L21" s="102">
        <v>12539</v>
      </c>
      <c r="M21" s="109"/>
      <c r="N21" s="92" t="s">
        <v>181</v>
      </c>
      <c r="O21" s="107">
        <f t="shared" si="2"/>
        <v>0</v>
      </c>
      <c r="P21" s="101" t="s">
        <v>181</v>
      </c>
      <c r="Q21" s="121">
        <f t="shared" si="3"/>
        <v>0</v>
      </c>
      <c r="R21" s="101" t="s">
        <v>201</v>
      </c>
      <c r="S21" s="111"/>
    </row>
    <row r="22" spans="1:19" ht="15" customHeight="1">
      <c r="A22" s="98">
        <v>12</v>
      </c>
      <c r="B22" s="108" t="s">
        <v>193</v>
      </c>
      <c r="C22" s="99">
        <f t="shared" si="4"/>
        <v>79</v>
      </c>
      <c r="D22" s="100">
        <v>100</v>
      </c>
      <c r="E22" s="107"/>
      <c r="F22" s="101" t="s">
        <v>181</v>
      </c>
      <c r="G22" s="122"/>
      <c r="H22" s="107">
        <f t="shared" si="0"/>
        <v>0</v>
      </c>
      <c r="I22" s="101" t="s">
        <v>181</v>
      </c>
      <c r="J22" s="107">
        <f t="shared" si="1"/>
        <v>0</v>
      </c>
      <c r="K22" s="101" t="s">
        <v>181</v>
      </c>
      <c r="L22" s="102">
        <v>14073</v>
      </c>
      <c r="M22" s="109"/>
      <c r="N22" s="92" t="s">
        <v>181</v>
      </c>
      <c r="O22" s="107">
        <f t="shared" si="2"/>
        <v>0</v>
      </c>
      <c r="P22" s="101" t="s">
        <v>181</v>
      </c>
      <c r="Q22" s="121">
        <f t="shared" si="3"/>
        <v>0</v>
      </c>
      <c r="R22" s="101" t="s">
        <v>201</v>
      </c>
      <c r="S22" s="111"/>
    </row>
    <row r="23" spans="1:19" ht="15" customHeight="1">
      <c r="A23" s="98">
        <v>1</v>
      </c>
      <c r="B23" s="108" t="s">
        <v>193</v>
      </c>
      <c r="C23" s="99">
        <f t="shared" si="4"/>
        <v>79</v>
      </c>
      <c r="D23" s="100">
        <v>100</v>
      </c>
      <c r="E23" s="107"/>
      <c r="F23" s="101" t="s">
        <v>181</v>
      </c>
      <c r="G23" s="122"/>
      <c r="H23" s="107">
        <f t="shared" si="0"/>
        <v>0</v>
      </c>
      <c r="I23" s="101" t="s">
        <v>181</v>
      </c>
      <c r="J23" s="107">
        <f t="shared" si="1"/>
        <v>0</v>
      </c>
      <c r="K23" s="101" t="s">
        <v>181</v>
      </c>
      <c r="L23" s="102">
        <v>16807</v>
      </c>
      <c r="M23" s="109"/>
      <c r="N23" s="92" t="s">
        <v>181</v>
      </c>
      <c r="O23" s="107">
        <f t="shared" si="2"/>
        <v>0</v>
      </c>
      <c r="P23" s="101" t="s">
        <v>181</v>
      </c>
      <c r="Q23" s="121">
        <f t="shared" si="3"/>
        <v>0</v>
      </c>
      <c r="R23" s="101" t="s">
        <v>201</v>
      </c>
      <c r="S23" s="111"/>
    </row>
    <row r="24" spans="1:19" ht="15" customHeight="1">
      <c r="A24" s="98">
        <v>2</v>
      </c>
      <c r="B24" s="108" t="s">
        <v>193</v>
      </c>
      <c r="C24" s="99">
        <f t="shared" si="4"/>
        <v>79</v>
      </c>
      <c r="D24" s="100">
        <v>100</v>
      </c>
      <c r="E24" s="107"/>
      <c r="F24" s="101" t="s">
        <v>181</v>
      </c>
      <c r="G24" s="122"/>
      <c r="H24" s="107">
        <f t="shared" si="0"/>
        <v>0</v>
      </c>
      <c r="I24" s="101" t="s">
        <v>181</v>
      </c>
      <c r="J24" s="107">
        <f t="shared" si="1"/>
        <v>0</v>
      </c>
      <c r="K24" s="101" t="s">
        <v>181</v>
      </c>
      <c r="L24" s="102">
        <v>15588</v>
      </c>
      <c r="M24" s="109"/>
      <c r="N24" s="92" t="s">
        <v>181</v>
      </c>
      <c r="O24" s="107">
        <f t="shared" si="2"/>
        <v>0</v>
      </c>
      <c r="P24" s="101" t="s">
        <v>181</v>
      </c>
      <c r="Q24" s="121">
        <f t="shared" si="3"/>
        <v>0</v>
      </c>
      <c r="R24" s="101" t="s">
        <v>201</v>
      </c>
      <c r="S24" s="111"/>
    </row>
    <row r="25" spans="1:19" ht="15" customHeight="1">
      <c r="A25" s="98">
        <v>3</v>
      </c>
      <c r="B25" s="108" t="s">
        <v>193</v>
      </c>
      <c r="C25" s="99">
        <f t="shared" si="4"/>
        <v>79</v>
      </c>
      <c r="D25" s="100">
        <v>100</v>
      </c>
      <c r="E25" s="107"/>
      <c r="F25" s="101" t="s">
        <v>181</v>
      </c>
      <c r="G25" s="122"/>
      <c r="H25" s="107">
        <f t="shared" si="0"/>
        <v>0</v>
      </c>
      <c r="I25" s="101" t="s">
        <v>181</v>
      </c>
      <c r="J25" s="107">
        <f t="shared" si="1"/>
        <v>0</v>
      </c>
      <c r="K25" s="101" t="s">
        <v>181</v>
      </c>
      <c r="L25" s="102">
        <v>14046</v>
      </c>
      <c r="M25" s="109"/>
      <c r="N25" s="92" t="s">
        <v>181</v>
      </c>
      <c r="O25" s="107">
        <f t="shared" si="2"/>
        <v>0</v>
      </c>
      <c r="P25" s="101" t="s">
        <v>181</v>
      </c>
      <c r="Q25" s="121">
        <f t="shared" si="3"/>
        <v>0</v>
      </c>
      <c r="R25" s="101" t="s">
        <v>201</v>
      </c>
      <c r="S25" s="111"/>
    </row>
    <row r="26" spans="1:19" ht="15" customHeight="1">
      <c r="A26" s="103" t="s">
        <v>28</v>
      </c>
      <c r="B26" s="103" t="s">
        <v>191</v>
      </c>
      <c r="C26" s="103" t="s">
        <v>191</v>
      </c>
      <c r="D26" s="103" t="s">
        <v>191</v>
      </c>
      <c r="E26" s="195" t="s">
        <v>190</v>
      </c>
      <c r="F26" s="196"/>
      <c r="G26" s="113" t="s">
        <v>191</v>
      </c>
      <c r="H26" s="195" t="s">
        <v>190</v>
      </c>
      <c r="I26" s="196"/>
      <c r="J26" s="195" t="s">
        <v>190</v>
      </c>
      <c r="K26" s="196"/>
      <c r="L26" s="102">
        <f>SUM(L14:L25)</f>
        <v>129659</v>
      </c>
      <c r="M26" s="195" t="s">
        <v>190</v>
      </c>
      <c r="N26" s="196"/>
      <c r="O26" s="195" t="s">
        <v>190</v>
      </c>
      <c r="P26" s="196"/>
      <c r="Q26" s="121">
        <f>SUM(Q14:Q25)</f>
        <v>0</v>
      </c>
      <c r="R26" s="119" t="s">
        <v>201</v>
      </c>
      <c r="S26" s="111"/>
    </row>
    <row r="27" spans="1:19" ht="15" customHeight="1"/>
    <row r="28" spans="1:19" ht="18.75" customHeight="1">
      <c r="A28" s="104" t="s">
        <v>29</v>
      </c>
      <c r="B28" s="105"/>
      <c r="C28" s="105"/>
      <c r="D28" s="105"/>
      <c r="E28" s="105"/>
      <c r="F28" s="105"/>
      <c r="G28" s="105"/>
      <c r="H28" s="105"/>
      <c r="I28" s="105"/>
      <c r="J28" s="105"/>
      <c r="K28" s="105"/>
      <c r="L28" s="105"/>
      <c r="M28" s="105"/>
      <c r="N28" s="105"/>
      <c r="O28" s="105"/>
      <c r="P28" s="105"/>
      <c r="Q28" s="105"/>
      <c r="R28" s="105"/>
    </row>
    <row r="29" spans="1:19" ht="18.75" customHeight="1">
      <c r="A29" s="106"/>
      <c r="B29" s="89"/>
      <c r="C29" s="89"/>
      <c r="D29" s="89"/>
      <c r="E29" s="89"/>
      <c r="F29" s="89"/>
      <c r="G29" s="89"/>
      <c r="H29" s="89"/>
      <c r="I29" s="89"/>
      <c r="J29" s="89"/>
      <c r="K29" s="89"/>
      <c r="L29" s="89"/>
      <c r="M29" s="89"/>
      <c r="N29" s="89"/>
      <c r="O29" s="89"/>
      <c r="P29" s="89"/>
      <c r="Q29" s="89"/>
      <c r="R29" s="89"/>
    </row>
    <row r="30" spans="1:19" ht="18.75" customHeight="1">
      <c r="A30" s="104" t="s">
        <v>30</v>
      </c>
      <c r="B30" s="105"/>
      <c r="C30" s="105"/>
      <c r="D30" s="105"/>
      <c r="E30" s="105"/>
      <c r="F30" s="105"/>
      <c r="G30" s="105"/>
      <c r="H30" s="105"/>
      <c r="I30" s="105"/>
      <c r="J30" s="105"/>
      <c r="K30" s="105"/>
      <c r="L30" s="105"/>
      <c r="M30" s="105"/>
      <c r="N30" s="105"/>
      <c r="O30" s="105"/>
      <c r="P30" s="105"/>
      <c r="Q30" s="105"/>
      <c r="R30" s="105"/>
    </row>
    <row r="31" spans="1:19" ht="18.75" customHeight="1">
      <c r="A31" s="106"/>
      <c r="B31" s="89"/>
      <c r="C31" s="89"/>
      <c r="D31" s="89"/>
      <c r="E31" s="89"/>
      <c r="F31" s="89"/>
      <c r="G31" s="89"/>
      <c r="H31" s="89"/>
      <c r="I31" s="89"/>
      <c r="J31" s="89"/>
      <c r="K31" s="89"/>
      <c r="L31" s="89"/>
      <c r="M31" s="89"/>
      <c r="N31" s="89"/>
      <c r="O31" s="89"/>
      <c r="P31" s="89"/>
      <c r="Q31" s="89"/>
      <c r="R31" s="89"/>
    </row>
    <row r="32" spans="1:19" ht="18.75" customHeight="1">
      <c r="A32" s="110"/>
      <c r="B32" s="110"/>
      <c r="C32" s="110"/>
      <c r="D32" s="110"/>
      <c r="E32" s="110"/>
      <c r="F32" s="110"/>
      <c r="G32" s="110"/>
      <c r="H32" s="110"/>
      <c r="I32" s="110"/>
      <c r="J32" s="110"/>
      <c r="K32" s="110"/>
      <c r="L32" s="110"/>
      <c r="M32" s="110"/>
      <c r="N32" s="110"/>
      <c r="O32" s="110"/>
      <c r="P32" s="110"/>
      <c r="Q32" s="110"/>
      <c r="R32" s="110"/>
    </row>
    <row r="33" spans="1:6" ht="15" customHeight="1">
      <c r="A33" s="86" t="s">
        <v>31</v>
      </c>
      <c r="B33" s="85" t="s">
        <v>32</v>
      </c>
    </row>
    <row r="34" spans="1:6" ht="15" customHeight="1">
      <c r="B34" s="85" t="s">
        <v>33</v>
      </c>
    </row>
    <row r="35" spans="1:6" ht="15" customHeight="1">
      <c r="B35" s="85" t="s">
        <v>34</v>
      </c>
    </row>
    <row r="36" spans="1:6" ht="15" customHeight="1">
      <c r="B36" s="85" t="s">
        <v>35</v>
      </c>
      <c r="F36" s="85" t="s">
        <v>17</v>
      </c>
    </row>
    <row r="37" spans="1:6" ht="15" customHeight="1">
      <c r="B37" s="85" t="s">
        <v>36</v>
      </c>
      <c r="F37" s="85" t="s">
        <v>37</v>
      </c>
    </row>
    <row r="38" spans="1:6" ht="15" customHeight="1">
      <c r="B38" s="85" t="s">
        <v>38</v>
      </c>
      <c r="F38" s="85" t="s">
        <v>39</v>
      </c>
    </row>
    <row r="39" spans="1:6" ht="15" customHeight="1">
      <c r="B39" s="85" t="s">
        <v>40</v>
      </c>
      <c r="F39" s="85" t="s">
        <v>41</v>
      </c>
    </row>
  </sheetData>
  <mergeCells count="28">
    <mergeCell ref="A2:Q2"/>
    <mergeCell ref="Q11:R12"/>
    <mergeCell ref="Q13:R13"/>
    <mergeCell ref="G7:H7"/>
    <mergeCell ref="G8:H8"/>
    <mergeCell ref="B11:B13"/>
    <mergeCell ref="C11:C12"/>
    <mergeCell ref="D11:D12"/>
    <mergeCell ref="E11:F11"/>
    <mergeCell ref="G11:G12"/>
    <mergeCell ref="H11:I11"/>
    <mergeCell ref="J11:K12"/>
    <mergeCell ref="M11:N11"/>
    <mergeCell ref="O11:P11"/>
    <mergeCell ref="M12:N12"/>
    <mergeCell ref="O12:P12"/>
    <mergeCell ref="M26:N26"/>
    <mergeCell ref="O26:P26"/>
    <mergeCell ref="E12:F12"/>
    <mergeCell ref="H12:I12"/>
    <mergeCell ref="E26:F26"/>
    <mergeCell ref="H26:I26"/>
    <mergeCell ref="J26:K26"/>
    <mergeCell ref="E13:F13"/>
    <mergeCell ref="H13:I13"/>
    <mergeCell ref="J13:K13"/>
    <mergeCell ref="M13:N13"/>
    <mergeCell ref="O13:P13"/>
  </mergeCells>
  <phoneticPr fontId="4"/>
  <printOptions horizontalCentered="1"/>
  <pageMargins left="0.59055118110236227" right="0.39370078740157483" top="0.3" bottom="0" header="0.74" footer="0.51181102362204722"/>
  <pageSetup paperSize="9" scale="9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39"/>
  <sheetViews>
    <sheetView showZeros="0" view="pageBreakPreview" zoomScale="75" zoomScaleNormal="100" zoomScaleSheetLayoutView="75" workbookViewId="0">
      <selection activeCell="L25" sqref="L25"/>
    </sheetView>
  </sheetViews>
  <sheetFormatPr defaultRowHeight="13.5"/>
  <cols>
    <col min="1" max="1" width="9" style="85"/>
    <col min="2" max="2" width="10.625" style="85" customWidth="1"/>
    <col min="3" max="4" width="9" style="85"/>
    <col min="5" max="5" width="9.875" style="85" customWidth="1"/>
    <col min="6" max="6" width="3.375" style="85" customWidth="1"/>
    <col min="7" max="7" width="9" style="85"/>
    <col min="8" max="8" width="9.625" style="85" customWidth="1"/>
    <col min="9" max="9" width="3.375" style="85" bestFit="1" customWidth="1"/>
    <col min="10" max="10" width="12.125" style="85" bestFit="1" customWidth="1"/>
    <col min="11" max="11" width="3.375" style="85" bestFit="1" customWidth="1"/>
    <col min="12" max="12" width="12.625" style="85" customWidth="1"/>
    <col min="13" max="13" width="7.625" style="85" customWidth="1"/>
    <col min="14" max="14" width="3.375" style="85" bestFit="1" customWidth="1"/>
    <col min="15" max="15" width="12.125" style="85" customWidth="1"/>
    <col min="16" max="16" width="3.375" style="85" bestFit="1" customWidth="1"/>
    <col min="17" max="17" width="12.625" style="85" customWidth="1"/>
    <col min="18" max="18" width="3.375" style="85" customWidth="1"/>
    <col min="19" max="19" width="11.625" style="85" customWidth="1"/>
    <col min="20" max="16384" width="9" style="85"/>
  </cols>
  <sheetData>
    <row r="1" spans="1:21" ht="33.75" customHeight="1">
      <c r="A1" s="85" t="s">
        <v>196</v>
      </c>
    </row>
    <row r="2" spans="1:21" ht="15" customHeight="1">
      <c r="A2" s="189" t="s">
        <v>49</v>
      </c>
      <c r="B2" s="189"/>
      <c r="C2" s="189"/>
      <c r="D2" s="189"/>
      <c r="E2" s="189"/>
      <c r="F2" s="189"/>
      <c r="G2" s="189"/>
      <c r="H2" s="189"/>
      <c r="I2" s="189"/>
      <c r="J2" s="189"/>
      <c r="K2" s="189"/>
      <c r="L2" s="189"/>
      <c r="M2" s="189"/>
      <c r="N2" s="189"/>
      <c r="O2" s="189"/>
      <c r="P2" s="189"/>
      <c r="Q2" s="189"/>
      <c r="R2" s="120"/>
      <c r="S2" s="87"/>
      <c r="T2" s="87"/>
      <c r="U2" s="87"/>
    </row>
    <row r="3" spans="1:21" ht="15" customHeight="1">
      <c r="A3" s="88"/>
      <c r="B3" s="88"/>
      <c r="C3" s="87"/>
      <c r="D3" s="87"/>
      <c r="E3" s="87"/>
      <c r="F3" s="87"/>
      <c r="G3" s="87"/>
      <c r="H3" s="87"/>
      <c r="I3" s="87"/>
      <c r="J3" s="87"/>
      <c r="K3" s="87"/>
      <c r="L3" s="87"/>
      <c r="M3" s="87"/>
      <c r="N3" s="87"/>
      <c r="O3" s="87"/>
      <c r="P3" s="87"/>
      <c r="Q3" s="87"/>
      <c r="R3" s="87"/>
      <c r="S3" s="87"/>
      <c r="T3" s="87"/>
      <c r="U3" s="87"/>
    </row>
    <row r="4" spans="1:21" ht="15" customHeight="1">
      <c r="A4" s="85" t="s">
        <v>0</v>
      </c>
    </row>
    <row r="5" spans="1:21" ht="15" customHeight="1">
      <c r="A5" s="85" t="s">
        <v>50</v>
      </c>
      <c r="C5" s="85" t="s">
        <v>174</v>
      </c>
    </row>
    <row r="6" spans="1:21" ht="15" customHeight="1">
      <c r="L6" s="89" t="s">
        <v>1</v>
      </c>
      <c r="M6" s="89"/>
      <c r="N6" s="89"/>
      <c r="O6" s="89"/>
      <c r="P6" s="89"/>
      <c r="Q6" s="89"/>
      <c r="R6" s="89"/>
    </row>
    <row r="7" spans="1:21" ht="15" customHeight="1">
      <c r="D7" s="117" t="s">
        <v>2</v>
      </c>
      <c r="G7" s="188" t="s">
        <v>43</v>
      </c>
      <c r="H7" s="188"/>
      <c r="L7" s="85" t="s">
        <v>4</v>
      </c>
      <c r="R7" s="92"/>
    </row>
    <row r="8" spans="1:21" ht="15" customHeight="1">
      <c r="D8" s="117" t="s">
        <v>5</v>
      </c>
      <c r="F8" s="91" t="s">
        <v>6</v>
      </c>
      <c r="G8" s="179">
        <f>Q26-ROUNDDOWN(Q26*8/108,0)</f>
        <v>0</v>
      </c>
      <c r="H8" s="179"/>
      <c r="I8" s="85" t="s">
        <v>7</v>
      </c>
      <c r="L8" s="92" t="s">
        <v>8</v>
      </c>
      <c r="M8" s="92"/>
      <c r="N8" s="92"/>
      <c r="O8" s="92"/>
      <c r="P8" s="92"/>
      <c r="Q8" s="92"/>
      <c r="R8" s="92"/>
    </row>
    <row r="9" spans="1:21" ht="15" customHeight="1">
      <c r="P9" s="85" t="s">
        <v>9</v>
      </c>
    </row>
    <row r="10" spans="1:21" ht="15" customHeight="1"/>
    <row r="11" spans="1:21" ht="18" customHeight="1">
      <c r="A11" s="93"/>
      <c r="B11" s="192" t="s">
        <v>192</v>
      </c>
      <c r="C11" s="192" t="s">
        <v>10</v>
      </c>
      <c r="D11" s="192" t="s">
        <v>11</v>
      </c>
      <c r="E11" s="182" t="s">
        <v>12</v>
      </c>
      <c r="F11" s="183"/>
      <c r="G11" s="190" t="s">
        <v>13</v>
      </c>
      <c r="H11" s="190" t="s">
        <v>14</v>
      </c>
      <c r="I11" s="197"/>
      <c r="J11" s="182" t="s">
        <v>12</v>
      </c>
      <c r="K11" s="183"/>
      <c r="L11" s="116" t="s">
        <v>15</v>
      </c>
      <c r="M11" s="180" t="s">
        <v>16</v>
      </c>
      <c r="N11" s="181"/>
      <c r="O11" s="180" t="s">
        <v>16</v>
      </c>
      <c r="P11" s="181"/>
      <c r="Q11" s="182" t="s">
        <v>199</v>
      </c>
      <c r="R11" s="183"/>
    </row>
    <row r="12" spans="1:21" ht="18" customHeight="1">
      <c r="A12" s="114" t="s">
        <v>175</v>
      </c>
      <c r="B12" s="193"/>
      <c r="C12" s="187"/>
      <c r="D12" s="187"/>
      <c r="E12" s="184" t="s">
        <v>18</v>
      </c>
      <c r="F12" s="185"/>
      <c r="G12" s="191"/>
      <c r="H12" s="184" t="s">
        <v>19</v>
      </c>
      <c r="I12" s="185"/>
      <c r="J12" s="184"/>
      <c r="K12" s="185"/>
      <c r="L12" s="114" t="s">
        <v>197</v>
      </c>
      <c r="M12" s="186" t="s">
        <v>18</v>
      </c>
      <c r="N12" s="187"/>
      <c r="O12" s="186" t="s">
        <v>198</v>
      </c>
      <c r="P12" s="187"/>
      <c r="Q12" s="184"/>
      <c r="R12" s="185"/>
    </row>
    <row r="13" spans="1:21" ht="18" customHeight="1">
      <c r="A13" s="96"/>
      <c r="B13" s="194"/>
      <c r="C13" s="114" t="s">
        <v>20</v>
      </c>
      <c r="D13" s="96"/>
      <c r="E13" s="176" t="s">
        <v>21</v>
      </c>
      <c r="F13" s="178"/>
      <c r="G13" s="112" t="s">
        <v>22</v>
      </c>
      <c r="H13" s="176" t="s">
        <v>23</v>
      </c>
      <c r="I13" s="177"/>
      <c r="J13" s="176" t="s">
        <v>24</v>
      </c>
      <c r="K13" s="178"/>
      <c r="L13" s="115" t="s">
        <v>25</v>
      </c>
      <c r="M13" s="198" t="s">
        <v>26</v>
      </c>
      <c r="N13" s="199"/>
      <c r="O13" s="198" t="s">
        <v>27</v>
      </c>
      <c r="P13" s="199"/>
      <c r="Q13" s="176" t="s">
        <v>200</v>
      </c>
      <c r="R13" s="178"/>
    </row>
    <row r="14" spans="1:21" ht="15" customHeight="1">
      <c r="A14" s="98">
        <v>4</v>
      </c>
      <c r="B14" s="108" t="s">
        <v>193</v>
      </c>
      <c r="C14" s="99">
        <v>57</v>
      </c>
      <c r="D14" s="100">
        <v>100</v>
      </c>
      <c r="E14" s="107"/>
      <c r="F14" s="101" t="s">
        <v>181</v>
      </c>
      <c r="G14" s="122"/>
      <c r="H14" s="107">
        <f>E14*G14</f>
        <v>0</v>
      </c>
      <c r="I14" s="101" t="s">
        <v>181</v>
      </c>
      <c r="J14" s="107">
        <f>C14*E14*G14</f>
        <v>0</v>
      </c>
      <c r="K14" s="101" t="s">
        <v>181</v>
      </c>
      <c r="L14" s="102">
        <v>7783</v>
      </c>
      <c r="M14" s="109"/>
      <c r="N14" s="92" t="s">
        <v>181</v>
      </c>
      <c r="O14" s="107">
        <f>L14*M14</f>
        <v>0</v>
      </c>
      <c r="P14" s="101" t="s">
        <v>181</v>
      </c>
      <c r="Q14" s="121">
        <f>ROUNDDOWN(J14+O14,0)</f>
        <v>0</v>
      </c>
      <c r="R14" s="101" t="s">
        <v>201</v>
      </c>
      <c r="S14" s="111"/>
    </row>
    <row r="15" spans="1:21" ht="15" customHeight="1">
      <c r="A15" s="98">
        <v>5</v>
      </c>
      <c r="B15" s="108" t="s">
        <v>193</v>
      </c>
      <c r="C15" s="99">
        <f>C14</f>
        <v>57</v>
      </c>
      <c r="D15" s="100">
        <v>100</v>
      </c>
      <c r="E15" s="107"/>
      <c r="F15" s="101" t="s">
        <v>181</v>
      </c>
      <c r="G15" s="122"/>
      <c r="H15" s="107">
        <f t="shared" ref="H15:H25" si="0">E15*G15</f>
        <v>0</v>
      </c>
      <c r="I15" s="101" t="s">
        <v>181</v>
      </c>
      <c r="J15" s="107">
        <f t="shared" ref="J15:J25" si="1">C15*E15*G15</f>
        <v>0</v>
      </c>
      <c r="K15" s="101" t="s">
        <v>181</v>
      </c>
      <c r="L15" s="102">
        <v>6564</v>
      </c>
      <c r="M15" s="109"/>
      <c r="N15" s="92" t="s">
        <v>181</v>
      </c>
      <c r="O15" s="107">
        <f t="shared" ref="O15:O25" si="2">L15*M15</f>
        <v>0</v>
      </c>
      <c r="P15" s="101" t="s">
        <v>181</v>
      </c>
      <c r="Q15" s="121">
        <f t="shared" ref="Q15:Q25" si="3">ROUNDDOWN(J15+O15,0)</f>
        <v>0</v>
      </c>
      <c r="R15" s="101" t="s">
        <v>201</v>
      </c>
      <c r="S15" s="111"/>
    </row>
    <row r="16" spans="1:21" ht="15" customHeight="1">
      <c r="A16" s="98">
        <v>6</v>
      </c>
      <c r="B16" s="108" t="s">
        <v>193</v>
      </c>
      <c r="C16" s="99">
        <f t="shared" ref="C16:C25" si="4">C15</f>
        <v>57</v>
      </c>
      <c r="D16" s="100">
        <v>100</v>
      </c>
      <c r="E16" s="107"/>
      <c r="F16" s="101" t="s">
        <v>181</v>
      </c>
      <c r="G16" s="122"/>
      <c r="H16" s="107">
        <f t="shared" si="0"/>
        <v>0</v>
      </c>
      <c r="I16" s="101" t="s">
        <v>181</v>
      </c>
      <c r="J16" s="107">
        <f t="shared" si="1"/>
        <v>0</v>
      </c>
      <c r="K16" s="101" t="s">
        <v>181</v>
      </c>
      <c r="L16" s="102">
        <v>6859</v>
      </c>
      <c r="M16" s="109"/>
      <c r="N16" s="92" t="s">
        <v>181</v>
      </c>
      <c r="O16" s="107">
        <f t="shared" si="2"/>
        <v>0</v>
      </c>
      <c r="P16" s="101" t="s">
        <v>181</v>
      </c>
      <c r="Q16" s="121">
        <f t="shared" si="3"/>
        <v>0</v>
      </c>
      <c r="R16" s="101" t="s">
        <v>201</v>
      </c>
      <c r="S16" s="111"/>
    </row>
    <row r="17" spans="1:19" ht="15" customHeight="1">
      <c r="A17" s="98">
        <v>7</v>
      </c>
      <c r="B17" s="108" t="s">
        <v>193</v>
      </c>
      <c r="C17" s="99">
        <f t="shared" si="4"/>
        <v>57</v>
      </c>
      <c r="D17" s="100">
        <v>100</v>
      </c>
      <c r="E17" s="107"/>
      <c r="F17" s="101" t="s">
        <v>181</v>
      </c>
      <c r="G17" s="122"/>
      <c r="H17" s="107">
        <f t="shared" si="0"/>
        <v>0</v>
      </c>
      <c r="I17" s="101" t="s">
        <v>181</v>
      </c>
      <c r="J17" s="107">
        <f t="shared" si="1"/>
        <v>0</v>
      </c>
      <c r="K17" s="101" t="s">
        <v>181</v>
      </c>
      <c r="L17" s="102">
        <v>9353</v>
      </c>
      <c r="M17" s="109"/>
      <c r="N17" s="92" t="s">
        <v>181</v>
      </c>
      <c r="O17" s="107">
        <f t="shared" si="2"/>
        <v>0</v>
      </c>
      <c r="P17" s="101" t="s">
        <v>181</v>
      </c>
      <c r="Q17" s="121">
        <f t="shared" si="3"/>
        <v>0</v>
      </c>
      <c r="R17" s="101" t="s">
        <v>201</v>
      </c>
      <c r="S17" s="111"/>
    </row>
    <row r="18" spans="1:19" ht="15" customHeight="1">
      <c r="A18" s="98">
        <v>8</v>
      </c>
      <c r="B18" s="108" t="s">
        <v>193</v>
      </c>
      <c r="C18" s="99">
        <f t="shared" si="4"/>
        <v>57</v>
      </c>
      <c r="D18" s="100">
        <v>100</v>
      </c>
      <c r="E18" s="107"/>
      <c r="F18" s="101" t="s">
        <v>181</v>
      </c>
      <c r="G18" s="122"/>
      <c r="H18" s="107">
        <f t="shared" si="0"/>
        <v>0</v>
      </c>
      <c r="I18" s="101" t="s">
        <v>181</v>
      </c>
      <c r="J18" s="107">
        <f t="shared" si="1"/>
        <v>0</v>
      </c>
      <c r="K18" s="101" t="s">
        <v>181</v>
      </c>
      <c r="L18" s="102">
        <v>8976</v>
      </c>
      <c r="M18" s="109"/>
      <c r="N18" s="92" t="s">
        <v>181</v>
      </c>
      <c r="O18" s="107">
        <f t="shared" si="2"/>
        <v>0</v>
      </c>
      <c r="P18" s="101" t="s">
        <v>181</v>
      </c>
      <c r="Q18" s="121">
        <f t="shared" si="3"/>
        <v>0</v>
      </c>
      <c r="R18" s="101" t="s">
        <v>201</v>
      </c>
      <c r="S18" s="111"/>
    </row>
    <row r="19" spans="1:19" ht="15" customHeight="1">
      <c r="A19" s="98">
        <v>9</v>
      </c>
      <c r="B19" s="108" t="s">
        <v>193</v>
      </c>
      <c r="C19" s="99">
        <f t="shared" si="4"/>
        <v>57</v>
      </c>
      <c r="D19" s="100">
        <v>100</v>
      </c>
      <c r="E19" s="107"/>
      <c r="F19" s="101" t="s">
        <v>181</v>
      </c>
      <c r="G19" s="122"/>
      <c r="H19" s="107">
        <f t="shared" si="0"/>
        <v>0</v>
      </c>
      <c r="I19" s="101" t="s">
        <v>181</v>
      </c>
      <c r="J19" s="107">
        <f t="shared" si="1"/>
        <v>0</v>
      </c>
      <c r="K19" s="101" t="s">
        <v>181</v>
      </c>
      <c r="L19" s="102">
        <v>6871</v>
      </c>
      <c r="M19" s="109"/>
      <c r="N19" s="92" t="s">
        <v>181</v>
      </c>
      <c r="O19" s="107">
        <f t="shared" si="2"/>
        <v>0</v>
      </c>
      <c r="P19" s="101" t="s">
        <v>181</v>
      </c>
      <c r="Q19" s="121">
        <f t="shared" si="3"/>
        <v>0</v>
      </c>
      <c r="R19" s="101" t="s">
        <v>201</v>
      </c>
      <c r="S19" s="111"/>
    </row>
    <row r="20" spans="1:19" ht="15" customHeight="1">
      <c r="A20" s="98">
        <v>10</v>
      </c>
      <c r="B20" s="108" t="s">
        <v>193</v>
      </c>
      <c r="C20" s="99">
        <f t="shared" si="4"/>
        <v>57</v>
      </c>
      <c r="D20" s="100">
        <v>100</v>
      </c>
      <c r="E20" s="107"/>
      <c r="F20" s="101" t="s">
        <v>181</v>
      </c>
      <c r="G20" s="122"/>
      <c r="H20" s="107">
        <f t="shared" si="0"/>
        <v>0</v>
      </c>
      <c r="I20" s="101" t="s">
        <v>181</v>
      </c>
      <c r="J20" s="107">
        <f t="shared" si="1"/>
        <v>0</v>
      </c>
      <c r="K20" s="101" t="s">
        <v>181</v>
      </c>
      <c r="L20" s="102">
        <v>8033</v>
      </c>
      <c r="M20" s="109"/>
      <c r="N20" s="92" t="s">
        <v>181</v>
      </c>
      <c r="O20" s="107">
        <f t="shared" si="2"/>
        <v>0</v>
      </c>
      <c r="P20" s="101" t="s">
        <v>181</v>
      </c>
      <c r="Q20" s="121">
        <f t="shared" si="3"/>
        <v>0</v>
      </c>
      <c r="R20" s="101" t="s">
        <v>201</v>
      </c>
      <c r="S20" s="111"/>
    </row>
    <row r="21" spans="1:19" ht="15" customHeight="1">
      <c r="A21" s="98">
        <v>11</v>
      </c>
      <c r="B21" s="108" t="s">
        <v>193</v>
      </c>
      <c r="C21" s="99">
        <f t="shared" si="4"/>
        <v>57</v>
      </c>
      <c r="D21" s="100">
        <v>100</v>
      </c>
      <c r="E21" s="107"/>
      <c r="F21" s="101" t="s">
        <v>181</v>
      </c>
      <c r="G21" s="122"/>
      <c r="H21" s="107">
        <f t="shared" si="0"/>
        <v>0</v>
      </c>
      <c r="I21" s="101" t="s">
        <v>181</v>
      </c>
      <c r="J21" s="107">
        <f t="shared" si="1"/>
        <v>0</v>
      </c>
      <c r="K21" s="101" t="s">
        <v>181</v>
      </c>
      <c r="L21" s="102">
        <v>10911</v>
      </c>
      <c r="M21" s="109"/>
      <c r="N21" s="92" t="s">
        <v>181</v>
      </c>
      <c r="O21" s="107">
        <f t="shared" si="2"/>
        <v>0</v>
      </c>
      <c r="P21" s="101" t="s">
        <v>181</v>
      </c>
      <c r="Q21" s="121">
        <f t="shared" si="3"/>
        <v>0</v>
      </c>
      <c r="R21" s="101" t="s">
        <v>201</v>
      </c>
      <c r="S21" s="111"/>
    </row>
    <row r="22" spans="1:19" ht="15" customHeight="1">
      <c r="A22" s="98">
        <v>12</v>
      </c>
      <c r="B22" s="108" t="s">
        <v>193</v>
      </c>
      <c r="C22" s="99">
        <f t="shared" si="4"/>
        <v>57</v>
      </c>
      <c r="D22" s="100">
        <v>100</v>
      </c>
      <c r="E22" s="107"/>
      <c r="F22" s="101" t="s">
        <v>181</v>
      </c>
      <c r="G22" s="122"/>
      <c r="H22" s="107">
        <f t="shared" si="0"/>
        <v>0</v>
      </c>
      <c r="I22" s="101" t="s">
        <v>181</v>
      </c>
      <c r="J22" s="107">
        <f t="shared" si="1"/>
        <v>0</v>
      </c>
      <c r="K22" s="101" t="s">
        <v>181</v>
      </c>
      <c r="L22" s="102">
        <v>12319</v>
      </c>
      <c r="M22" s="109"/>
      <c r="N22" s="92" t="s">
        <v>181</v>
      </c>
      <c r="O22" s="107">
        <f t="shared" si="2"/>
        <v>0</v>
      </c>
      <c r="P22" s="101" t="s">
        <v>181</v>
      </c>
      <c r="Q22" s="121">
        <f t="shared" si="3"/>
        <v>0</v>
      </c>
      <c r="R22" s="101" t="s">
        <v>201</v>
      </c>
      <c r="S22" s="111"/>
    </row>
    <row r="23" spans="1:19" ht="15" customHeight="1">
      <c r="A23" s="98">
        <v>1</v>
      </c>
      <c r="B23" s="108" t="s">
        <v>193</v>
      </c>
      <c r="C23" s="99">
        <f t="shared" si="4"/>
        <v>57</v>
      </c>
      <c r="D23" s="100">
        <v>100</v>
      </c>
      <c r="E23" s="107"/>
      <c r="F23" s="101" t="s">
        <v>181</v>
      </c>
      <c r="G23" s="122"/>
      <c r="H23" s="107">
        <f t="shared" si="0"/>
        <v>0</v>
      </c>
      <c r="I23" s="101" t="s">
        <v>181</v>
      </c>
      <c r="J23" s="107">
        <f t="shared" si="1"/>
        <v>0</v>
      </c>
      <c r="K23" s="101" t="s">
        <v>181</v>
      </c>
      <c r="L23" s="102">
        <v>11784</v>
      </c>
      <c r="M23" s="109"/>
      <c r="N23" s="92" t="s">
        <v>181</v>
      </c>
      <c r="O23" s="107">
        <f t="shared" si="2"/>
        <v>0</v>
      </c>
      <c r="P23" s="101" t="s">
        <v>181</v>
      </c>
      <c r="Q23" s="121">
        <f t="shared" si="3"/>
        <v>0</v>
      </c>
      <c r="R23" s="101" t="s">
        <v>201</v>
      </c>
      <c r="S23" s="111"/>
    </row>
    <row r="24" spans="1:19" ht="15" customHeight="1">
      <c r="A24" s="98">
        <v>2</v>
      </c>
      <c r="B24" s="108" t="s">
        <v>193</v>
      </c>
      <c r="C24" s="99">
        <f t="shared" si="4"/>
        <v>57</v>
      </c>
      <c r="D24" s="100">
        <v>100</v>
      </c>
      <c r="E24" s="107"/>
      <c r="F24" s="101" t="s">
        <v>181</v>
      </c>
      <c r="G24" s="122"/>
      <c r="H24" s="107">
        <f t="shared" si="0"/>
        <v>0</v>
      </c>
      <c r="I24" s="101" t="s">
        <v>181</v>
      </c>
      <c r="J24" s="107">
        <f t="shared" si="1"/>
        <v>0</v>
      </c>
      <c r="K24" s="101" t="s">
        <v>181</v>
      </c>
      <c r="L24" s="102">
        <v>10934</v>
      </c>
      <c r="M24" s="109"/>
      <c r="N24" s="92" t="s">
        <v>181</v>
      </c>
      <c r="O24" s="107">
        <f t="shared" si="2"/>
        <v>0</v>
      </c>
      <c r="P24" s="101" t="s">
        <v>181</v>
      </c>
      <c r="Q24" s="121">
        <f t="shared" si="3"/>
        <v>0</v>
      </c>
      <c r="R24" s="101" t="s">
        <v>201</v>
      </c>
      <c r="S24" s="111"/>
    </row>
    <row r="25" spans="1:19" ht="15" customHeight="1">
      <c r="A25" s="98">
        <v>3</v>
      </c>
      <c r="B25" s="108" t="s">
        <v>193</v>
      </c>
      <c r="C25" s="99">
        <f t="shared" si="4"/>
        <v>57</v>
      </c>
      <c r="D25" s="100">
        <v>100</v>
      </c>
      <c r="E25" s="107"/>
      <c r="F25" s="101" t="s">
        <v>181</v>
      </c>
      <c r="G25" s="122"/>
      <c r="H25" s="107">
        <f t="shared" si="0"/>
        <v>0</v>
      </c>
      <c r="I25" s="101" t="s">
        <v>181</v>
      </c>
      <c r="J25" s="107">
        <f t="shared" si="1"/>
        <v>0</v>
      </c>
      <c r="K25" s="101" t="s">
        <v>181</v>
      </c>
      <c r="L25" s="102">
        <v>10841</v>
      </c>
      <c r="M25" s="109"/>
      <c r="N25" s="92" t="s">
        <v>181</v>
      </c>
      <c r="O25" s="107">
        <f t="shared" si="2"/>
        <v>0</v>
      </c>
      <c r="P25" s="101" t="s">
        <v>181</v>
      </c>
      <c r="Q25" s="121">
        <f t="shared" si="3"/>
        <v>0</v>
      </c>
      <c r="R25" s="101" t="s">
        <v>201</v>
      </c>
      <c r="S25" s="111"/>
    </row>
    <row r="26" spans="1:19" ht="15" customHeight="1">
      <c r="A26" s="103" t="s">
        <v>28</v>
      </c>
      <c r="B26" s="103" t="s">
        <v>191</v>
      </c>
      <c r="C26" s="103" t="s">
        <v>191</v>
      </c>
      <c r="D26" s="103" t="s">
        <v>191</v>
      </c>
      <c r="E26" s="195" t="s">
        <v>190</v>
      </c>
      <c r="F26" s="196"/>
      <c r="G26" s="113" t="s">
        <v>191</v>
      </c>
      <c r="H26" s="195" t="s">
        <v>190</v>
      </c>
      <c r="I26" s="196"/>
      <c r="J26" s="195" t="s">
        <v>190</v>
      </c>
      <c r="K26" s="196"/>
      <c r="L26" s="102">
        <f>SUM(L14:L25)</f>
        <v>111228</v>
      </c>
      <c r="M26" s="195" t="s">
        <v>190</v>
      </c>
      <c r="N26" s="196"/>
      <c r="O26" s="195" t="s">
        <v>190</v>
      </c>
      <c r="P26" s="196"/>
      <c r="Q26" s="121">
        <f>SUM(Q14:Q25)</f>
        <v>0</v>
      </c>
      <c r="R26" s="119" t="s">
        <v>201</v>
      </c>
      <c r="S26" s="111"/>
    </row>
    <row r="27" spans="1:19" ht="15" customHeight="1"/>
    <row r="28" spans="1:19" ht="18.75" customHeight="1">
      <c r="A28" s="104" t="s">
        <v>29</v>
      </c>
      <c r="B28" s="105"/>
      <c r="C28" s="105"/>
      <c r="D28" s="105"/>
      <c r="E28" s="105"/>
      <c r="F28" s="105"/>
      <c r="G28" s="105"/>
      <c r="H28" s="105"/>
      <c r="I28" s="105"/>
      <c r="J28" s="105"/>
      <c r="K28" s="105"/>
      <c r="L28" s="105"/>
      <c r="M28" s="105"/>
      <c r="N28" s="105"/>
      <c r="O28" s="105"/>
      <c r="P28" s="105"/>
      <c r="Q28" s="105"/>
      <c r="R28" s="105"/>
    </row>
    <row r="29" spans="1:19" ht="18.75" customHeight="1">
      <c r="A29" s="106"/>
      <c r="B29" s="89"/>
      <c r="C29" s="89"/>
      <c r="D29" s="89"/>
      <c r="E29" s="89"/>
      <c r="F29" s="89"/>
      <c r="G29" s="89"/>
      <c r="H29" s="89"/>
      <c r="I29" s="89"/>
      <c r="J29" s="89"/>
      <c r="K29" s="89"/>
      <c r="L29" s="89"/>
      <c r="M29" s="89"/>
      <c r="N29" s="89"/>
      <c r="O29" s="89"/>
      <c r="P29" s="89"/>
      <c r="Q29" s="89"/>
      <c r="R29" s="89"/>
    </row>
    <row r="30" spans="1:19" ht="18.75" customHeight="1">
      <c r="A30" s="104" t="s">
        <v>30</v>
      </c>
      <c r="B30" s="105"/>
      <c r="C30" s="105"/>
      <c r="D30" s="105"/>
      <c r="E30" s="105"/>
      <c r="F30" s="105"/>
      <c r="G30" s="105"/>
      <c r="H30" s="105"/>
      <c r="I30" s="105"/>
      <c r="J30" s="105"/>
      <c r="K30" s="105"/>
      <c r="L30" s="105"/>
      <c r="M30" s="105"/>
      <c r="N30" s="105"/>
      <c r="O30" s="105"/>
      <c r="P30" s="105"/>
      <c r="Q30" s="105"/>
      <c r="R30" s="105"/>
    </row>
    <row r="31" spans="1:19" ht="18.75" customHeight="1">
      <c r="A31" s="106"/>
      <c r="B31" s="89"/>
      <c r="C31" s="89"/>
      <c r="D31" s="89"/>
      <c r="E31" s="89"/>
      <c r="F31" s="89"/>
      <c r="G31" s="89"/>
      <c r="H31" s="89"/>
      <c r="I31" s="89"/>
      <c r="J31" s="89"/>
      <c r="K31" s="89"/>
      <c r="L31" s="89"/>
      <c r="M31" s="89"/>
      <c r="N31" s="89"/>
      <c r="O31" s="89"/>
      <c r="P31" s="89"/>
      <c r="Q31" s="89"/>
      <c r="R31" s="89"/>
    </row>
    <row r="32" spans="1:19" ht="18.75" customHeight="1">
      <c r="A32" s="110"/>
      <c r="B32" s="110"/>
      <c r="C32" s="110"/>
      <c r="D32" s="110"/>
      <c r="E32" s="110"/>
      <c r="F32" s="110"/>
      <c r="G32" s="110"/>
      <c r="H32" s="110"/>
      <c r="I32" s="110"/>
      <c r="J32" s="110"/>
      <c r="K32" s="110"/>
      <c r="L32" s="110"/>
      <c r="M32" s="110"/>
      <c r="N32" s="110"/>
      <c r="O32" s="110"/>
      <c r="P32" s="110"/>
      <c r="Q32" s="110"/>
      <c r="R32" s="110"/>
    </row>
    <row r="33" spans="1:6" ht="15" customHeight="1">
      <c r="A33" s="86" t="s">
        <v>31</v>
      </c>
      <c r="B33" s="85" t="s">
        <v>32</v>
      </c>
    </row>
    <row r="34" spans="1:6" ht="15" customHeight="1">
      <c r="B34" s="85" t="s">
        <v>33</v>
      </c>
    </row>
    <row r="35" spans="1:6" ht="15" customHeight="1">
      <c r="B35" s="85" t="s">
        <v>34</v>
      </c>
    </row>
    <row r="36" spans="1:6" ht="15" customHeight="1">
      <c r="B36" s="85" t="s">
        <v>35</v>
      </c>
      <c r="F36" s="85" t="s">
        <v>17</v>
      </c>
    </row>
    <row r="37" spans="1:6" ht="15" customHeight="1">
      <c r="B37" s="85" t="s">
        <v>36</v>
      </c>
      <c r="F37" s="85" t="s">
        <v>37</v>
      </c>
    </row>
    <row r="38" spans="1:6" ht="15" customHeight="1">
      <c r="B38" s="85" t="s">
        <v>38</v>
      </c>
      <c r="F38" s="85" t="s">
        <v>39</v>
      </c>
    </row>
    <row r="39" spans="1:6" ht="15" customHeight="1">
      <c r="B39" s="85" t="s">
        <v>40</v>
      </c>
      <c r="F39" s="85" t="s">
        <v>41</v>
      </c>
    </row>
  </sheetData>
  <mergeCells count="28">
    <mergeCell ref="A2:Q2"/>
    <mergeCell ref="Q11:R12"/>
    <mergeCell ref="Q13:R13"/>
    <mergeCell ref="G7:H7"/>
    <mergeCell ref="G8:H8"/>
    <mergeCell ref="B11:B13"/>
    <mergeCell ref="C11:C12"/>
    <mergeCell ref="D11:D12"/>
    <mergeCell ref="E11:F11"/>
    <mergeCell ref="G11:G12"/>
    <mergeCell ref="H11:I11"/>
    <mergeCell ref="J11:K12"/>
    <mergeCell ref="M11:N11"/>
    <mergeCell ref="O11:P11"/>
    <mergeCell ref="M12:N12"/>
    <mergeCell ref="O12:P12"/>
    <mergeCell ref="M26:N26"/>
    <mergeCell ref="O26:P26"/>
    <mergeCell ref="E12:F12"/>
    <mergeCell ref="H12:I12"/>
    <mergeCell ref="E26:F26"/>
    <mergeCell ref="H26:I26"/>
    <mergeCell ref="J26:K26"/>
    <mergeCell ref="E13:F13"/>
    <mergeCell ref="H13:I13"/>
    <mergeCell ref="J13:K13"/>
    <mergeCell ref="M13:N13"/>
    <mergeCell ref="O13:P13"/>
  </mergeCells>
  <phoneticPr fontId="4"/>
  <printOptions horizontalCentered="1"/>
  <pageMargins left="0.59055118110236227" right="0.39370078740157483" top="0.3" bottom="0" header="0.74" footer="0.51181102362204722"/>
  <pageSetup paperSize="9" scale="9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39"/>
  <sheetViews>
    <sheetView showZeros="0" view="pageBreakPreview" zoomScale="75" zoomScaleNormal="100" zoomScaleSheetLayoutView="75" workbookViewId="0">
      <selection activeCell="L26" sqref="L26"/>
    </sheetView>
  </sheetViews>
  <sheetFormatPr defaultRowHeight="13.5"/>
  <cols>
    <col min="1" max="1" width="9" style="85"/>
    <col min="2" max="2" width="10.625" style="85" customWidth="1"/>
    <col min="3" max="4" width="9" style="85"/>
    <col min="5" max="5" width="9.875" style="85" customWidth="1"/>
    <col min="6" max="6" width="3.375" style="85" customWidth="1"/>
    <col min="7" max="7" width="9" style="85"/>
    <col min="8" max="8" width="9.625" style="85" customWidth="1"/>
    <col min="9" max="9" width="3.375" style="85" bestFit="1" customWidth="1"/>
    <col min="10" max="10" width="12.125" style="85" bestFit="1" customWidth="1"/>
    <col min="11" max="11" width="3.375" style="85" bestFit="1" customWidth="1"/>
    <col min="12" max="12" width="12.625" style="85" customWidth="1"/>
    <col min="13" max="13" width="7.625" style="85" customWidth="1"/>
    <col min="14" max="14" width="3.375" style="85" bestFit="1" customWidth="1"/>
    <col min="15" max="15" width="12.125" style="85" customWidth="1"/>
    <col min="16" max="16" width="3.375" style="85" bestFit="1" customWidth="1"/>
    <col min="17" max="17" width="12.625" style="85" customWidth="1"/>
    <col min="18" max="18" width="3.375" style="85" customWidth="1"/>
    <col min="19" max="19" width="11.625" style="85" customWidth="1"/>
    <col min="20" max="16384" width="9" style="85"/>
  </cols>
  <sheetData>
    <row r="1" spans="1:21" ht="33.75" customHeight="1">
      <c r="A1" s="85" t="s">
        <v>196</v>
      </c>
    </row>
    <row r="2" spans="1:21" ht="15" customHeight="1">
      <c r="A2" s="189" t="s">
        <v>49</v>
      </c>
      <c r="B2" s="189"/>
      <c r="C2" s="189"/>
      <c r="D2" s="189"/>
      <c r="E2" s="189"/>
      <c r="F2" s="189"/>
      <c r="G2" s="189"/>
      <c r="H2" s="189"/>
      <c r="I2" s="189"/>
      <c r="J2" s="189"/>
      <c r="K2" s="189"/>
      <c r="L2" s="189"/>
      <c r="M2" s="189"/>
      <c r="N2" s="189"/>
      <c r="O2" s="189"/>
      <c r="P2" s="189"/>
      <c r="Q2" s="189"/>
      <c r="R2" s="120"/>
      <c r="S2" s="87"/>
      <c r="T2" s="87"/>
      <c r="U2" s="87"/>
    </row>
    <row r="3" spans="1:21" ht="15" customHeight="1">
      <c r="A3" s="88"/>
      <c r="B3" s="88"/>
      <c r="C3" s="87"/>
      <c r="D3" s="87"/>
      <c r="E3" s="87"/>
      <c r="F3" s="87"/>
      <c r="G3" s="87"/>
      <c r="H3" s="87"/>
      <c r="I3" s="87"/>
      <c r="J3" s="87"/>
      <c r="K3" s="87"/>
      <c r="L3" s="87"/>
      <c r="M3" s="87"/>
      <c r="N3" s="87"/>
      <c r="O3" s="87"/>
      <c r="P3" s="87"/>
      <c r="Q3" s="87"/>
      <c r="R3" s="87"/>
      <c r="S3" s="87"/>
      <c r="T3" s="87"/>
      <c r="U3" s="87"/>
    </row>
    <row r="4" spans="1:21" ht="15" customHeight="1">
      <c r="A4" s="85" t="s">
        <v>0</v>
      </c>
    </row>
    <row r="5" spans="1:21" ht="15" customHeight="1">
      <c r="A5" s="85" t="s">
        <v>50</v>
      </c>
      <c r="C5" s="85" t="s">
        <v>174</v>
      </c>
    </row>
    <row r="6" spans="1:21" ht="15" customHeight="1">
      <c r="L6" s="89" t="s">
        <v>1</v>
      </c>
      <c r="M6" s="89"/>
      <c r="N6" s="89"/>
      <c r="O6" s="89"/>
      <c r="P6" s="89"/>
      <c r="Q6" s="89"/>
      <c r="R6" s="89"/>
    </row>
    <row r="7" spans="1:21" ht="15" customHeight="1">
      <c r="D7" s="117" t="s">
        <v>2</v>
      </c>
      <c r="G7" s="188" t="s">
        <v>44</v>
      </c>
      <c r="H7" s="188"/>
      <c r="L7" s="85" t="s">
        <v>4</v>
      </c>
      <c r="R7" s="92"/>
    </row>
    <row r="8" spans="1:21" ht="15" customHeight="1">
      <c r="D8" s="117" t="s">
        <v>5</v>
      </c>
      <c r="F8" s="91" t="s">
        <v>6</v>
      </c>
      <c r="G8" s="179">
        <f>Q26-ROUNDDOWN(Q26*8/108,0)</f>
        <v>0</v>
      </c>
      <c r="H8" s="179"/>
      <c r="I8" s="85" t="s">
        <v>7</v>
      </c>
      <c r="L8" s="92" t="s">
        <v>8</v>
      </c>
      <c r="M8" s="92"/>
      <c r="N8" s="92"/>
      <c r="O8" s="92"/>
      <c r="P8" s="92"/>
      <c r="Q8" s="92"/>
      <c r="R8" s="92"/>
    </row>
    <row r="9" spans="1:21" ht="15" customHeight="1">
      <c r="P9" s="85" t="s">
        <v>9</v>
      </c>
    </row>
    <row r="10" spans="1:21" ht="15" customHeight="1"/>
    <row r="11" spans="1:21" ht="18" customHeight="1">
      <c r="A11" s="93"/>
      <c r="B11" s="192" t="s">
        <v>192</v>
      </c>
      <c r="C11" s="192" t="s">
        <v>10</v>
      </c>
      <c r="D11" s="192" t="s">
        <v>11</v>
      </c>
      <c r="E11" s="182" t="s">
        <v>12</v>
      </c>
      <c r="F11" s="183"/>
      <c r="G11" s="190" t="s">
        <v>13</v>
      </c>
      <c r="H11" s="190" t="s">
        <v>14</v>
      </c>
      <c r="I11" s="197"/>
      <c r="J11" s="182" t="s">
        <v>12</v>
      </c>
      <c r="K11" s="183"/>
      <c r="L11" s="116" t="s">
        <v>15</v>
      </c>
      <c r="M11" s="180" t="s">
        <v>16</v>
      </c>
      <c r="N11" s="181"/>
      <c r="O11" s="180" t="s">
        <v>16</v>
      </c>
      <c r="P11" s="181"/>
      <c r="Q11" s="182" t="s">
        <v>199</v>
      </c>
      <c r="R11" s="183"/>
    </row>
    <row r="12" spans="1:21" ht="18" customHeight="1">
      <c r="A12" s="114" t="s">
        <v>175</v>
      </c>
      <c r="B12" s="193"/>
      <c r="C12" s="187"/>
      <c r="D12" s="187"/>
      <c r="E12" s="184" t="s">
        <v>18</v>
      </c>
      <c r="F12" s="185"/>
      <c r="G12" s="191"/>
      <c r="H12" s="184" t="s">
        <v>19</v>
      </c>
      <c r="I12" s="185"/>
      <c r="J12" s="184"/>
      <c r="K12" s="185"/>
      <c r="L12" s="114" t="s">
        <v>197</v>
      </c>
      <c r="M12" s="186" t="s">
        <v>18</v>
      </c>
      <c r="N12" s="187"/>
      <c r="O12" s="186" t="s">
        <v>198</v>
      </c>
      <c r="P12" s="187"/>
      <c r="Q12" s="184"/>
      <c r="R12" s="185"/>
    </row>
    <row r="13" spans="1:21" ht="18" customHeight="1">
      <c r="A13" s="96"/>
      <c r="B13" s="194"/>
      <c r="C13" s="114" t="s">
        <v>20</v>
      </c>
      <c r="D13" s="96"/>
      <c r="E13" s="176" t="s">
        <v>21</v>
      </c>
      <c r="F13" s="178"/>
      <c r="G13" s="112" t="s">
        <v>22</v>
      </c>
      <c r="H13" s="176" t="s">
        <v>23</v>
      </c>
      <c r="I13" s="177"/>
      <c r="J13" s="176" t="s">
        <v>24</v>
      </c>
      <c r="K13" s="178"/>
      <c r="L13" s="115" t="s">
        <v>25</v>
      </c>
      <c r="M13" s="198" t="s">
        <v>26</v>
      </c>
      <c r="N13" s="199"/>
      <c r="O13" s="198" t="s">
        <v>27</v>
      </c>
      <c r="P13" s="199"/>
      <c r="Q13" s="176" t="s">
        <v>200</v>
      </c>
      <c r="R13" s="178"/>
    </row>
    <row r="14" spans="1:21" ht="15" customHeight="1">
      <c r="A14" s="98">
        <v>4</v>
      </c>
      <c r="B14" s="108" t="s">
        <v>193</v>
      </c>
      <c r="C14" s="99">
        <v>42</v>
      </c>
      <c r="D14" s="100">
        <v>100</v>
      </c>
      <c r="E14" s="107"/>
      <c r="F14" s="101" t="s">
        <v>181</v>
      </c>
      <c r="G14" s="122"/>
      <c r="H14" s="107">
        <f>E14*G14</f>
        <v>0</v>
      </c>
      <c r="I14" s="101" t="s">
        <v>181</v>
      </c>
      <c r="J14" s="107">
        <f>C14*E14*G14</f>
        <v>0</v>
      </c>
      <c r="K14" s="101" t="s">
        <v>181</v>
      </c>
      <c r="L14" s="102">
        <v>6444</v>
      </c>
      <c r="M14" s="109"/>
      <c r="N14" s="92" t="s">
        <v>181</v>
      </c>
      <c r="O14" s="107">
        <f>L14*M14</f>
        <v>0</v>
      </c>
      <c r="P14" s="101" t="s">
        <v>181</v>
      </c>
      <c r="Q14" s="121">
        <f>ROUNDDOWN(J14+O14,0)</f>
        <v>0</v>
      </c>
      <c r="R14" s="101" t="s">
        <v>201</v>
      </c>
      <c r="S14" s="111"/>
    </row>
    <row r="15" spans="1:21" ht="15" customHeight="1">
      <c r="A15" s="98">
        <v>5</v>
      </c>
      <c r="B15" s="108" t="s">
        <v>193</v>
      </c>
      <c r="C15" s="99">
        <f>C14</f>
        <v>42</v>
      </c>
      <c r="D15" s="100">
        <v>100</v>
      </c>
      <c r="E15" s="107"/>
      <c r="F15" s="101" t="s">
        <v>181</v>
      </c>
      <c r="G15" s="122"/>
      <c r="H15" s="107">
        <f t="shared" ref="H15:H25" si="0">E15*G15</f>
        <v>0</v>
      </c>
      <c r="I15" s="101" t="s">
        <v>181</v>
      </c>
      <c r="J15" s="107">
        <f t="shared" ref="J15:J25" si="1">C15*E15*G15</f>
        <v>0</v>
      </c>
      <c r="K15" s="101" t="s">
        <v>181</v>
      </c>
      <c r="L15" s="102">
        <v>6041</v>
      </c>
      <c r="M15" s="109"/>
      <c r="N15" s="92" t="s">
        <v>181</v>
      </c>
      <c r="O15" s="107">
        <f t="shared" ref="O15:O25" si="2">L15*M15</f>
        <v>0</v>
      </c>
      <c r="P15" s="101" t="s">
        <v>181</v>
      </c>
      <c r="Q15" s="121">
        <f t="shared" ref="Q15:Q25" si="3">ROUNDDOWN(J15+O15,0)</f>
        <v>0</v>
      </c>
      <c r="R15" s="101" t="s">
        <v>201</v>
      </c>
      <c r="S15" s="111"/>
    </row>
    <row r="16" spans="1:21" ht="15" customHeight="1">
      <c r="A16" s="98">
        <v>6</v>
      </c>
      <c r="B16" s="108" t="s">
        <v>193</v>
      </c>
      <c r="C16" s="99">
        <f t="shared" ref="C16:C25" si="4">C15</f>
        <v>42</v>
      </c>
      <c r="D16" s="100">
        <v>100</v>
      </c>
      <c r="E16" s="107"/>
      <c r="F16" s="101" t="s">
        <v>181</v>
      </c>
      <c r="G16" s="122"/>
      <c r="H16" s="107">
        <f t="shared" si="0"/>
        <v>0</v>
      </c>
      <c r="I16" s="101" t="s">
        <v>181</v>
      </c>
      <c r="J16" s="107">
        <f t="shared" si="1"/>
        <v>0</v>
      </c>
      <c r="K16" s="101" t="s">
        <v>181</v>
      </c>
      <c r="L16" s="102">
        <v>6269</v>
      </c>
      <c r="M16" s="109"/>
      <c r="N16" s="92" t="s">
        <v>181</v>
      </c>
      <c r="O16" s="107">
        <f t="shared" si="2"/>
        <v>0</v>
      </c>
      <c r="P16" s="101" t="s">
        <v>181</v>
      </c>
      <c r="Q16" s="121">
        <f t="shared" si="3"/>
        <v>0</v>
      </c>
      <c r="R16" s="101" t="s">
        <v>201</v>
      </c>
      <c r="S16" s="111"/>
    </row>
    <row r="17" spans="1:19" ht="15" customHeight="1">
      <c r="A17" s="98">
        <v>7</v>
      </c>
      <c r="B17" s="108" t="s">
        <v>193</v>
      </c>
      <c r="C17" s="99">
        <f t="shared" si="4"/>
        <v>42</v>
      </c>
      <c r="D17" s="100">
        <v>100</v>
      </c>
      <c r="E17" s="107"/>
      <c r="F17" s="101" t="s">
        <v>181</v>
      </c>
      <c r="G17" s="122"/>
      <c r="H17" s="107">
        <f t="shared" si="0"/>
        <v>0</v>
      </c>
      <c r="I17" s="101" t="s">
        <v>181</v>
      </c>
      <c r="J17" s="107">
        <f t="shared" si="1"/>
        <v>0</v>
      </c>
      <c r="K17" s="101" t="s">
        <v>181</v>
      </c>
      <c r="L17" s="102">
        <v>6115</v>
      </c>
      <c r="M17" s="109"/>
      <c r="N17" s="92" t="s">
        <v>181</v>
      </c>
      <c r="O17" s="107">
        <f t="shared" si="2"/>
        <v>0</v>
      </c>
      <c r="P17" s="101" t="s">
        <v>181</v>
      </c>
      <c r="Q17" s="121">
        <f t="shared" si="3"/>
        <v>0</v>
      </c>
      <c r="R17" s="101" t="s">
        <v>201</v>
      </c>
      <c r="S17" s="111"/>
    </row>
    <row r="18" spans="1:19" ht="15" customHeight="1">
      <c r="A18" s="98">
        <v>8</v>
      </c>
      <c r="B18" s="108" t="s">
        <v>193</v>
      </c>
      <c r="C18" s="99">
        <f t="shared" si="4"/>
        <v>42</v>
      </c>
      <c r="D18" s="100">
        <v>100</v>
      </c>
      <c r="E18" s="107"/>
      <c r="F18" s="101" t="s">
        <v>181</v>
      </c>
      <c r="G18" s="122"/>
      <c r="H18" s="107">
        <f t="shared" si="0"/>
        <v>0</v>
      </c>
      <c r="I18" s="101" t="s">
        <v>181</v>
      </c>
      <c r="J18" s="107">
        <f t="shared" si="1"/>
        <v>0</v>
      </c>
      <c r="K18" s="101" t="s">
        <v>181</v>
      </c>
      <c r="L18" s="102">
        <v>6185</v>
      </c>
      <c r="M18" s="109"/>
      <c r="N18" s="92" t="s">
        <v>181</v>
      </c>
      <c r="O18" s="107">
        <f t="shared" si="2"/>
        <v>0</v>
      </c>
      <c r="P18" s="101" t="s">
        <v>181</v>
      </c>
      <c r="Q18" s="121">
        <f t="shared" si="3"/>
        <v>0</v>
      </c>
      <c r="R18" s="101" t="s">
        <v>201</v>
      </c>
      <c r="S18" s="111"/>
    </row>
    <row r="19" spans="1:19" ht="15" customHeight="1">
      <c r="A19" s="98">
        <v>9</v>
      </c>
      <c r="B19" s="108" t="s">
        <v>193</v>
      </c>
      <c r="C19" s="99">
        <f t="shared" si="4"/>
        <v>42</v>
      </c>
      <c r="D19" s="100">
        <v>100</v>
      </c>
      <c r="E19" s="107"/>
      <c r="F19" s="101" t="s">
        <v>181</v>
      </c>
      <c r="G19" s="122"/>
      <c r="H19" s="107">
        <f t="shared" si="0"/>
        <v>0</v>
      </c>
      <c r="I19" s="101" t="s">
        <v>181</v>
      </c>
      <c r="J19" s="107">
        <f t="shared" si="1"/>
        <v>0</v>
      </c>
      <c r="K19" s="101" t="s">
        <v>181</v>
      </c>
      <c r="L19" s="102">
        <v>5818</v>
      </c>
      <c r="M19" s="109"/>
      <c r="N19" s="92" t="s">
        <v>181</v>
      </c>
      <c r="O19" s="107">
        <f t="shared" si="2"/>
        <v>0</v>
      </c>
      <c r="P19" s="101" t="s">
        <v>181</v>
      </c>
      <c r="Q19" s="121">
        <f t="shared" si="3"/>
        <v>0</v>
      </c>
      <c r="R19" s="101" t="s">
        <v>201</v>
      </c>
      <c r="S19" s="111"/>
    </row>
    <row r="20" spans="1:19" ht="15" customHeight="1">
      <c r="A20" s="98">
        <v>10</v>
      </c>
      <c r="B20" s="108" t="s">
        <v>193</v>
      </c>
      <c r="C20" s="99">
        <f t="shared" si="4"/>
        <v>42</v>
      </c>
      <c r="D20" s="100">
        <v>100</v>
      </c>
      <c r="E20" s="107"/>
      <c r="F20" s="101" t="s">
        <v>181</v>
      </c>
      <c r="G20" s="122"/>
      <c r="H20" s="107">
        <f t="shared" si="0"/>
        <v>0</v>
      </c>
      <c r="I20" s="101" t="s">
        <v>181</v>
      </c>
      <c r="J20" s="107">
        <f t="shared" si="1"/>
        <v>0</v>
      </c>
      <c r="K20" s="101" t="s">
        <v>181</v>
      </c>
      <c r="L20" s="102">
        <v>5780</v>
      </c>
      <c r="M20" s="109"/>
      <c r="N20" s="92" t="s">
        <v>181</v>
      </c>
      <c r="O20" s="107">
        <f t="shared" si="2"/>
        <v>0</v>
      </c>
      <c r="P20" s="101" t="s">
        <v>181</v>
      </c>
      <c r="Q20" s="121">
        <f t="shared" si="3"/>
        <v>0</v>
      </c>
      <c r="R20" s="101" t="s">
        <v>201</v>
      </c>
      <c r="S20" s="111"/>
    </row>
    <row r="21" spans="1:19" ht="15" customHeight="1">
      <c r="A21" s="98">
        <v>11</v>
      </c>
      <c r="B21" s="108" t="s">
        <v>193</v>
      </c>
      <c r="C21" s="99">
        <f t="shared" si="4"/>
        <v>42</v>
      </c>
      <c r="D21" s="100">
        <v>100</v>
      </c>
      <c r="E21" s="107"/>
      <c r="F21" s="101" t="s">
        <v>181</v>
      </c>
      <c r="G21" s="122"/>
      <c r="H21" s="107">
        <f t="shared" si="0"/>
        <v>0</v>
      </c>
      <c r="I21" s="101" t="s">
        <v>181</v>
      </c>
      <c r="J21" s="107">
        <f t="shared" si="1"/>
        <v>0</v>
      </c>
      <c r="K21" s="101" t="s">
        <v>181</v>
      </c>
      <c r="L21" s="102">
        <v>7359</v>
      </c>
      <c r="M21" s="109"/>
      <c r="N21" s="92" t="s">
        <v>181</v>
      </c>
      <c r="O21" s="107">
        <f t="shared" si="2"/>
        <v>0</v>
      </c>
      <c r="P21" s="101" t="s">
        <v>181</v>
      </c>
      <c r="Q21" s="121">
        <f t="shared" si="3"/>
        <v>0</v>
      </c>
      <c r="R21" s="101" t="s">
        <v>201</v>
      </c>
      <c r="S21" s="111"/>
    </row>
    <row r="22" spans="1:19" ht="15" customHeight="1">
      <c r="A22" s="98">
        <v>12</v>
      </c>
      <c r="B22" s="108" t="s">
        <v>193</v>
      </c>
      <c r="C22" s="99">
        <f t="shared" si="4"/>
        <v>42</v>
      </c>
      <c r="D22" s="100">
        <v>100</v>
      </c>
      <c r="E22" s="107"/>
      <c r="F22" s="101" t="s">
        <v>181</v>
      </c>
      <c r="G22" s="122"/>
      <c r="H22" s="107">
        <f t="shared" si="0"/>
        <v>0</v>
      </c>
      <c r="I22" s="101" t="s">
        <v>181</v>
      </c>
      <c r="J22" s="107">
        <f t="shared" si="1"/>
        <v>0</v>
      </c>
      <c r="K22" s="101" t="s">
        <v>181</v>
      </c>
      <c r="L22" s="102">
        <v>8159</v>
      </c>
      <c r="M22" s="109"/>
      <c r="N22" s="92" t="s">
        <v>181</v>
      </c>
      <c r="O22" s="107">
        <f t="shared" si="2"/>
        <v>0</v>
      </c>
      <c r="P22" s="101" t="s">
        <v>181</v>
      </c>
      <c r="Q22" s="121">
        <f t="shared" si="3"/>
        <v>0</v>
      </c>
      <c r="R22" s="101" t="s">
        <v>201</v>
      </c>
      <c r="S22" s="111"/>
    </row>
    <row r="23" spans="1:19" ht="15" customHeight="1">
      <c r="A23" s="98">
        <v>1</v>
      </c>
      <c r="B23" s="108" t="s">
        <v>193</v>
      </c>
      <c r="C23" s="99">
        <f t="shared" si="4"/>
        <v>42</v>
      </c>
      <c r="D23" s="100">
        <v>100</v>
      </c>
      <c r="E23" s="107"/>
      <c r="F23" s="101" t="s">
        <v>181</v>
      </c>
      <c r="G23" s="122"/>
      <c r="H23" s="107">
        <f t="shared" si="0"/>
        <v>0</v>
      </c>
      <c r="I23" s="101" t="s">
        <v>181</v>
      </c>
      <c r="J23" s="107">
        <f t="shared" si="1"/>
        <v>0</v>
      </c>
      <c r="K23" s="101" t="s">
        <v>181</v>
      </c>
      <c r="L23" s="102">
        <v>8532</v>
      </c>
      <c r="M23" s="109"/>
      <c r="N23" s="92" t="s">
        <v>181</v>
      </c>
      <c r="O23" s="107">
        <f t="shared" si="2"/>
        <v>0</v>
      </c>
      <c r="P23" s="101" t="s">
        <v>181</v>
      </c>
      <c r="Q23" s="121">
        <f t="shared" si="3"/>
        <v>0</v>
      </c>
      <c r="R23" s="101" t="s">
        <v>201</v>
      </c>
      <c r="S23" s="111"/>
    </row>
    <row r="24" spans="1:19" ht="15" customHeight="1">
      <c r="A24" s="98">
        <v>2</v>
      </c>
      <c r="B24" s="108" t="s">
        <v>193</v>
      </c>
      <c r="C24" s="99">
        <f t="shared" si="4"/>
        <v>42</v>
      </c>
      <c r="D24" s="100">
        <v>100</v>
      </c>
      <c r="E24" s="107"/>
      <c r="F24" s="101" t="s">
        <v>181</v>
      </c>
      <c r="G24" s="122"/>
      <c r="H24" s="107">
        <f t="shared" si="0"/>
        <v>0</v>
      </c>
      <c r="I24" s="101" t="s">
        <v>181</v>
      </c>
      <c r="J24" s="107">
        <f t="shared" si="1"/>
        <v>0</v>
      </c>
      <c r="K24" s="101" t="s">
        <v>181</v>
      </c>
      <c r="L24" s="102">
        <v>8311</v>
      </c>
      <c r="M24" s="109"/>
      <c r="N24" s="92" t="s">
        <v>181</v>
      </c>
      <c r="O24" s="107">
        <f t="shared" si="2"/>
        <v>0</v>
      </c>
      <c r="P24" s="101" t="s">
        <v>181</v>
      </c>
      <c r="Q24" s="121">
        <f t="shared" si="3"/>
        <v>0</v>
      </c>
      <c r="R24" s="101" t="s">
        <v>201</v>
      </c>
      <c r="S24" s="111"/>
    </row>
    <row r="25" spans="1:19" ht="15" customHeight="1">
      <c r="A25" s="98">
        <v>3</v>
      </c>
      <c r="B25" s="108" t="s">
        <v>193</v>
      </c>
      <c r="C25" s="99">
        <f t="shared" si="4"/>
        <v>42</v>
      </c>
      <c r="D25" s="100">
        <v>100</v>
      </c>
      <c r="E25" s="107"/>
      <c r="F25" s="101" t="s">
        <v>181</v>
      </c>
      <c r="G25" s="122"/>
      <c r="H25" s="107">
        <f t="shared" si="0"/>
        <v>0</v>
      </c>
      <c r="I25" s="101" t="s">
        <v>181</v>
      </c>
      <c r="J25" s="107">
        <f t="shared" si="1"/>
        <v>0</v>
      </c>
      <c r="K25" s="101" t="s">
        <v>181</v>
      </c>
      <c r="L25" s="102">
        <v>8174</v>
      </c>
      <c r="M25" s="109"/>
      <c r="N25" s="92" t="s">
        <v>181</v>
      </c>
      <c r="O25" s="107">
        <f t="shared" si="2"/>
        <v>0</v>
      </c>
      <c r="P25" s="101" t="s">
        <v>181</v>
      </c>
      <c r="Q25" s="121">
        <f t="shared" si="3"/>
        <v>0</v>
      </c>
      <c r="R25" s="101" t="s">
        <v>201</v>
      </c>
      <c r="S25" s="111"/>
    </row>
    <row r="26" spans="1:19" ht="15" customHeight="1">
      <c r="A26" s="103" t="s">
        <v>28</v>
      </c>
      <c r="B26" s="103" t="s">
        <v>191</v>
      </c>
      <c r="C26" s="103" t="s">
        <v>191</v>
      </c>
      <c r="D26" s="103" t="s">
        <v>191</v>
      </c>
      <c r="E26" s="195" t="s">
        <v>190</v>
      </c>
      <c r="F26" s="196"/>
      <c r="G26" s="113" t="s">
        <v>191</v>
      </c>
      <c r="H26" s="195" t="s">
        <v>190</v>
      </c>
      <c r="I26" s="196"/>
      <c r="J26" s="195" t="s">
        <v>190</v>
      </c>
      <c r="K26" s="196"/>
      <c r="L26" s="102">
        <f>SUM(L14:L25)</f>
        <v>83187</v>
      </c>
      <c r="M26" s="195" t="s">
        <v>190</v>
      </c>
      <c r="N26" s="196"/>
      <c r="O26" s="195" t="s">
        <v>190</v>
      </c>
      <c r="P26" s="196"/>
      <c r="Q26" s="121">
        <f>SUM(Q14:Q25)</f>
        <v>0</v>
      </c>
      <c r="R26" s="119" t="s">
        <v>201</v>
      </c>
      <c r="S26" s="111"/>
    </row>
    <row r="27" spans="1:19" ht="15" customHeight="1"/>
    <row r="28" spans="1:19" ht="18.75" customHeight="1">
      <c r="A28" s="104" t="s">
        <v>29</v>
      </c>
      <c r="B28" s="105"/>
      <c r="C28" s="105"/>
      <c r="D28" s="105"/>
      <c r="E28" s="105"/>
      <c r="F28" s="105"/>
      <c r="G28" s="105"/>
      <c r="H28" s="105"/>
      <c r="I28" s="105"/>
      <c r="J28" s="105"/>
      <c r="K28" s="105"/>
      <c r="L28" s="105"/>
      <c r="M28" s="105"/>
      <c r="N28" s="105"/>
      <c r="O28" s="105"/>
      <c r="P28" s="105"/>
      <c r="Q28" s="105"/>
      <c r="R28" s="105"/>
    </row>
    <row r="29" spans="1:19" ht="18.75" customHeight="1">
      <c r="A29" s="106"/>
      <c r="B29" s="89"/>
      <c r="C29" s="89"/>
      <c r="D29" s="89"/>
      <c r="E29" s="89"/>
      <c r="F29" s="89"/>
      <c r="G29" s="89"/>
      <c r="H29" s="89"/>
      <c r="I29" s="89"/>
      <c r="J29" s="89"/>
      <c r="K29" s="89"/>
      <c r="L29" s="89"/>
      <c r="M29" s="89"/>
      <c r="N29" s="89"/>
      <c r="O29" s="89"/>
      <c r="P29" s="89"/>
      <c r="Q29" s="89"/>
      <c r="R29" s="89"/>
    </row>
    <row r="30" spans="1:19" ht="18.75" customHeight="1">
      <c r="A30" s="104" t="s">
        <v>30</v>
      </c>
      <c r="B30" s="105"/>
      <c r="C30" s="105"/>
      <c r="D30" s="105"/>
      <c r="E30" s="105"/>
      <c r="F30" s="105"/>
      <c r="G30" s="105"/>
      <c r="H30" s="105"/>
      <c r="I30" s="105"/>
      <c r="J30" s="105"/>
      <c r="K30" s="105"/>
      <c r="L30" s="105"/>
      <c r="M30" s="105"/>
      <c r="N30" s="105"/>
      <c r="O30" s="105"/>
      <c r="P30" s="105"/>
      <c r="Q30" s="105"/>
      <c r="R30" s="105"/>
    </row>
    <row r="31" spans="1:19" ht="18.75" customHeight="1">
      <c r="A31" s="106"/>
      <c r="B31" s="89"/>
      <c r="C31" s="89"/>
      <c r="D31" s="89"/>
      <c r="E31" s="89"/>
      <c r="F31" s="89"/>
      <c r="G31" s="89"/>
      <c r="H31" s="89"/>
      <c r="I31" s="89"/>
      <c r="J31" s="89"/>
      <c r="K31" s="89"/>
      <c r="L31" s="89"/>
      <c r="M31" s="89"/>
      <c r="N31" s="89"/>
      <c r="O31" s="89"/>
      <c r="P31" s="89"/>
      <c r="Q31" s="89"/>
      <c r="R31" s="89"/>
    </row>
    <row r="32" spans="1:19" ht="18.75" customHeight="1">
      <c r="A32" s="110"/>
      <c r="B32" s="110"/>
      <c r="C32" s="110"/>
      <c r="D32" s="110"/>
      <c r="E32" s="110"/>
      <c r="F32" s="110"/>
      <c r="G32" s="110"/>
      <c r="H32" s="110"/>
      <c r="I32" s="110"/>
      <c r="J32" s="110"/>
      <c r="K32" s="110"/>
      <c r="L32" s="110"/>
      <c r="M32" s="110"/>
      <c r="N32" s="110"/>
      <c r="O32" s="110"/>
      <c r="P32" s="110"/>
      <c r="Q32" s="110"/>
      <c r="R32" s="110"/>
    </row>
    <row r="33" spans="1:6" ht="15" customHeight="1">
      <c r="A33" s="86" t="s">
        <v>31</v>
      </c>
      <c r="B33" s="85" t="s">
        <v>32</v>
      </c>
    </row>
    <row r="34" spans="1:6" ht="15" customHeight="1">
      <c r="B34" s="85" t="s">
        <v>33</v>
      </c>
    </row>
    <row r="35" spans="1:6" ht="15" customHeight="1">
      <c r="B35" s="85" t="s">
        <v>34</v>
      </c>
    </row>
    <row r="36" spans="1:6" ht="15" customHeight="1">
      <c r="B36" s="85" t="s">
        <v>35</v>
      </c>
      <c r="F36" s="85" t="s">
        <v>17</v>
      </c>
    </row>
    <row r="37" spans="1:6" ht="15" customHeight="1">
      <c r="B37" s="85" t="s">
        <v>36</v>
      </c>
      <c r="F37" s="85" t="s">
        <v>37</v>
      </c>
    </row>
    <row r="38" spans="1:6" ht="15" customHeight="1">
      <c r="B38" s="85" t="s">
        <v>38</v>
      </c>
      <c r="F38" s="85" t="s">
        <v>39</v>
      </c>
    </row>
    <row r="39" spans="1:6" ht="15" customHeight="1">
      <c r="B39" s="85" t="s">
        <v>40</v>
      </c>
      <c r="F39" s="85" t="s">
        <v>41</v>
      </c>
    </row>
  </sheetData>
  <mergeCells count="28">
    <mergeCell ref="A2:Q2"/>
    <mergeCell ref="Q11:R12"/>
    <mergeCell ref="Q13:R13"/>
    <mergeCell ref="G7:H7"/>
    <mergeCell ref="G8:H8"/>
    <mergeCell ref="B11:B13"/>
    <mergeCell ref="C11:C12"/>
    <mergeCell ref="D11:D12"/>
    <mergeCell ref="E11:F11"/>
    <mergeCell ref="G11:G12"/>
    <mergeCell ref="H11:I11"/>
    <mergeCell ref="J11:K12"/>
    <mergeCell ref="M11:N11"/>
    <mergeCell ref="O11:P11"/>
    <mergeCell ref="M12:N12"/>
    <mergeCell ref="O12:P12"/>
    <mergeCell ref="M26:N26"/>
    <mergeCell ref="O26:P26"/>
    <mergeCell ref="E12:F12"/>
    <mergeCell ref="H12:I12"/>
    <mergeCell ref="E26:F26"/>
    <mergeCell ref="H26:I26"/>
    <mergeCell ref="J26:K26"/>
    <mergeCell ref="E13:F13"/>
    <mergeCell ref="H13:I13"/>
    <mergeCell ref="J13:K13"/>
    <mergeCell ref="M13:N13"/>
    <mergeCell ref="O13:P13"/>
  </mergeCells>
  <phoneticPr fontId="4"/>
  <printOptions horizontalCentered="1"/>
  <pageMargins left="0.59055118110236227" right="0.39370078740157483" top="0.3" bottom="0" header="0.74" footer="0.51181102362204722"/>
  <pageSetup paperSize="9" scale="9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39"/>
  <sheetViews>
    <sheetView showZeros="0" view="pageBreakPreview" zoomScale="75" zoomScaleNormal="100" zoomScaleSheetLayoutView="75" workbookViewId="0">
      <selection activeCell="L26" sqref="L26"/>
    </sheetView>
  </sheetViews>
  <sheetFormatPr defaultRowHeight="13.5"/>
  <cols>
    <col min="1" max="1" width="9" style="85"/>
    <col min="2" max="2" width="10.625" style="85" customWidth="1"/>
    <col min="3" max="4" width="9" style="85"/>
    <col min="5" max="5" width="9.875" style="85" customWidth="1"/>
    <col min="6" max="6" width="3.375" style="85" customWidth="1"/>
    <col min="7" max="7" width="9" style="85"/>
    <col min="8" max="8" width="9.625" style="85" customWidth="1"/>
    <col min="9" max="9" width="3.375" style="85" bestFit="1" customWidth="1"/>
    <col min="10" max="10" width="12.125" style="85" bestFit="1" customWidth="1"/>
    <col min="11" max="11" width="3.375" style="85" bestFit="1" customWidth="1"/>
    <col min="12" max="12" width="12.625" style="85" customWidth="1"/>
    <col min="13" max="13" width="7.625" style="85" customWidth="1"/>
    <col min="14" max="14" width="3.375" style="85" bestFit="1" customWidth="1"/>
    <col min="15" max="15" width="12.125" style="85" customWidth="1"/>
    <col min="16" max="16" width="3.375" style="85" bestFit="1" customWidth="1"/>
    <col min="17" max="17" width="12.625" style="85" customWidth="1"/>
    <col min="18" max="18" width="3.375" style="85" customWidth="1"/>
    <col min="19" max="19" width="11.625" style="85" customWidth="1"/>
    <col min="20" max="16384" width="9" style="85"/>
  </cols>
  <sheetData>
    <row r="1" spans="1:21" ht="33.75" customHeight="1">
      <c r="A1" s="85" t="s">
        <v>196</v>
      </c>
    </row>
    <row r="2" spans="1:21" ht="15" customHeight="1">
      <c r="A2" s="189" t="s">
        <v>49</v>
      </c>
      <c r="B2" s="189"/>
      <c r="C2" s="189"/>
      <c r="D2" s="189"/>
      <c r="E2" s="189"/>
      <c r="F2" s="189"/>
      <c r="G2" s="189"/>
      <c r="H2" s="189"/>
      <c r="I2" s="189"/>
      <c r="J2" s="189"/>
      <c r="K2" s="189"/>
      <c r="L2" s="189"/>
      <c r="M2" s="189"/>
      <c r="N2" s="189"/>
      <c r="O2" s="189"/>
      <c r="P2" s="189"/>
      <c r="Q2" s="189"/>
      <c r="R2" s="120"/>
      <c r="S2" s="87"/>
      <c r="T2" s="87"/>
      <c r="U2" s="87"/>
    </row>
    <row r="3" spans="1:21" ht="15" customHeight="1">
      <c r="A3" s="88"/>
      <c r="B3" s="88"/>
      <c r="C3" s="87"/>
      <c r="D3" s="87"/>
      <c r="E3" s="87"/>
      <c r="F3" s="87"/>
      <c r="G3" s="87"/>
      <c r="H3" s="87"/>
      <c r="I3" s="87"/>
      <c r="J3" s="87"/>
      <c r="K3" s="87"/>
      <c r="L3" s="87"/>
      <c r="M3" s="87"/>
      <c r="N3" s="87"/>
      <c r="O3" s="87"/>
      <c r="P3" s="87"/>
      <c r="Q3" s="87"/>
      <c r="R3" s="87"/>
      <c r="S3" s="87"/>
      <c r="T3" s="87"/>
      <c r="U3" s="87"/>
    </row>
    <row r="4" spans="1:21" ht="15" customHeight="1">
      <c r="A4" s="85" t="s">
        <v>0</v>
      </c>
    </row>
    <row r="5" spans="1:21" ht="15" customHeight="1">
      <c r="A5" s="85" t="s">
        <v>50</v>
      </c>
      <c r="C5" s="85" t="s">
        <v>174</v>
      </c>
    </row>
    <row r="6" spans="1:21" ht="15" customHeight="1">
      <c r="L6" s="89" t="s">
        <v>1</v>
      </c>
      <c r="M6" s="89"/>
      <c r="N6" s="89"/>
      <c r="O6" s="89"/>
      <c r="P6" s="89"/>
      <c r="Q6" s="89"/>
      <c r="R6" s="89"/>
    </row>
    <row r="7" spans="1:21" ht="15" customHeight="1">
      <c r="D7" s="117" t="s">
        <v>2</v>
      </c>
      <c r="G7" s="188" t="s">
        <v>45</v>
      </c>
      <c r="H7" s="188"/>
      <c r="L7" s="85" t="s">
        <v>4</v>
      </c>
      <c r="R7" s="92"/>
    </row>
    <row r="8" spans="1:21" ht="15" customHeight="1">
      <c r="D8" s="117" t="s">
        <v>5</v>
      </c>
      <c r="F8" s="91" t="s">
        <v>6</v>
      </c>
      <c r="G8" s="179">
        <f>Q26-ROUNDDOWN(Q26*8/108,0)</f>
        <v>0</v>
      </c>
      <c r="H8" s="179"/>
      <c r="I8" s="85" t="s">
        <v>7</v>
      </c>
      <c r="L8" s="92" t="s">
        <v>8</v>
      </c>
      <c r="M8" s="92"/>
      <c r="N8" s="92"/>
      <c r="O8" s="92"/>
      <c r="P8" s="92"/>
      <c r="Q8" s="92"/>
      <c r="R8" s="92"/>
    </row>
    <row r="9" spans="1:21" ht="15" customHeight="1">
      <c r="P9" s="85" t="s">
        <v>9</v>
      </c>
    </row>
    <row r="10" spans="1:21" ht="15" customHeight="1"/>
    <row r="11" spans="1:21" ht="18" customHeight="1">
      <c r="A11" s="93"/>
      <c r="B11" s="192" t="s">
        <v>192</v>
      </c>
      <c r="C11" s="192" t="s">
        <v>10</v>
      </c>
      <c r="D11" s="192" t="s">
        <v>11</v>
      </c>
      <c r="E11" s="182" t="s">
        <v>12</v>
      </c>
      <c r="F11" s="183"/>
      <c r="G11" s="190" t="s">
        <v>13</v>
      </c>
      <c r="H11" s="190" t="s">
        <v>14</v>
      </c>
      <c r="I11" s="197"/>
      <c r="J11" s="182" t="s">
        <v>12</v>
      </c>
      <c r="K11" s="183"/>
      <c r="L11" s="116" t="s">
        <v>15</v>
      </c>
      <c r="M11" s="180" t="s">
        <v>16</v>
      </c>
      <c r="N11" s="181"/>
      <c r="O11" s="180" t="s">
        <v>16</v>
      </c>
      <c r="P11" s="181"/>
      <c r="Q11" s="182" t="s">
        <v>199</v>
      </c>
      <c r="R11" s="183"/>
    </row>
    <row r="12" spans="1:21" ht="18" customHeight="1">
      <c r="A12" s="114" t="s">
        <v>175</v>
      </c>
      <c r="B12" s="193"/>
      <c r="C12" s="187"/>
      <c r="D12" s="187"/>
      <c r="E12" s="184" t="s">
        <v>18</v>
      </c>
      <c r="F12" s="185"/>
      <c r="G12" s="191"/>
      <c r="H12" s="184" t="s">
        <v>19</v>
      </c>
      <c r="I12" s="185"/>
      <c r="J12" s="184"/>
      <c r="K12" s="185"/>
      <c r="L12" s="114" t="s">
        <v>197</v>
      </c>
      <c r="M12" s="186" t="s">
        <v>18</v>
      </c>
      <c r="N12" s="187"/>
      <c r="O12" s="186" t="s">
        <v>198</v>
      </c>
      <c r="P12" s="187"/>
      <c r="Q12" s="184"/>
      <c r="R12" s="185"/>
    </row>
    <row r="13" spans="1:21" ht="18" customHeight="1">
      <c r="A13" s="96"/>
      <c r="B13" s="194"/>
      <c r="C13" s="114" t="s">
        <v>20</v>
      </c>
      <c r="D13" s="96"/>
      <c r="E13" s="176" t="s">
        <v>21</v>
      </c>
      <c r="F13" s="178"/>
      <c r="G13" s="112" t="s">
        <v>22</v>
      </c>
      <c r="H13" s="176" t="s">
        <v>23</v>
      </c>
      <c r="I13" s="177"/>
      <c r="J13" s="176" t="s">
        <v>24</v>
      </c>
      <c r="K13" s="178"/>
      <c r="L13" s="115" t="s">
        <v>25</v>
      </c>
      <c r="M13" s="198" t="s">
        <v>26</v>
      </c>
      <c r="N13" s="199"/>
      <c r="O13" s="198" t="s">
        <v>27</v>
      </c>
      <c r="P13" s="199"/>
      <c r="Q13" s="176" t="s">
        <v>200</v>
      </c>
      <c r="R13" s="178"/>
    </row>
    <row r="14" spans="1:21" ht="15" customHeight="1">
      <c r="A14" s="98">
        <v>4</v>
      </c>
      <c r="B14" s="108" t="s">
        <v>193</v>
      </c>
      <c r="C14" s="99">
        <v>23</v>
      </c>
      <c r="D14" s="100">
        <v>100</v>
      </c>
      <c r="E14" s="107"/>
      <c r="F14" s="101" t="s">
        <v>181</v>
      </c>
      <c r="G14" s="122"/>
      <c r="H14" s="107">
        <f>E14*G14</f>
        <v>0</v>
      </c>
      <c r="I14" s="101" t="s">
        <v>181</v>
      </c>
      <c r="J14" s="107">
        <f>C14*E14*G14</f>
        <v>0</v>
      </c>
      <c r="K14" s="101" t="s">
        <v>181</v>
      </c>
      <c r="L14" s="102">
        <v>5870</v>
      </c>
      <c r="M14" s="109"/>
      <c r="N14" s="92" t="s">
        <v>181</v>
      </c>
      <c r="O14" s="107">
        <f>L14*M14</f>
        <v>0</v>
      </c>
      <c r="P14" s="101" t="s">
        <v>181</v>
      </c>
      <c r="Q14" s="121">
        <f>ROUNDDOWN(J14+O14,0)</f>
        <v>0</v>
      </c>
      <c r="R14" s="101" t="s">
        <v>201</v>
      </c>
      <c r="S14" s="111"/>
    </row>
    <row r="15" spans="1:21" ht="15" customHeight="1">
      <c r="A15" s="98">
        <v>5</v>
      </c>
      <c r="B15" s="108" t="s">
        <v>193</v>
      </c>
      <c r="C15" s="99">
        <f>C14</f>
        <v>23</v>
      </c>
      <c r="D15" s="100">
        <v>100</v>
      </c>
      <c r="E15" s="107"/>
      <c r="F15" s="101" t="s">
        <v>181</v>
      </c>
      <c r="G15" s="122"/>
      <c r="H15" s="107">
        <f t="shared" ref="H15:H25" si="0">E15*G15</f>
        <v>0</v>
      </c>
      <c r="I15" s="101" t="s">
        <v>181</v>
      </c>
      <c r="J15" s="107">
        <f t="shared" ref="J15:J25" si="1">C15*E15*G15</f>
        <v>0</v>
      </c>
      <c r="K15" s="101" t="s">
        <v>181</v>
      </c>
      <c r="L15" s="102">
        <v>5038</v>
      </c>
      <c r="M15" s="109"/>
      <c r="N15" s="92" t="s">
        <v>181</v>
      </c>
      <c r="O15" s="107">
        <f t="shared" ref="O15:O25" si="2">L15*M15</f>
        <v>0</v>
      </c>
      <c r="P15" s="101" t="s">
        <v>181</v>
      </c>
      <c r="Q15" s="121">
        <f t="shared" ref="Q15:Q25" si="3">ROUNDDOWN(J15+O15,0)</f>
        <v>0</v>
      </c>
      <c r="R15" s="101" t="s">
        <v>201</v>
      </c>
      <c r="S15" s="111"/>
    </row>
    <row r="16" spans="1:21" ht="15" customHeight="1">
      <c r="A16" s="98">
        <v>6</v>
      </c>
      <c r="B16" s="108" t="s">
        <v>193</v>
      </c>
      <c r="C16" s="99">
        <f t="shared" ref="C16:C25" si="4">C15</f>
        <v>23</v>
      </c>
      <c r="D16" s="100">
        <v>100</v>
      </c>
      <c r="E16" s="107"/>
      <c r="F16" s="101" t="s">
        <v>181</v>
      </c>
      <c r="G16" s="122"/>
      <c r="H16" s="107">
        <f t="shared" si="0"/>
        <v>0</v>
      </c>
      <c r="I16" s="101" t="s">
        <v>181</v>
      </c>
      <c r="J16" s="107">
        <f t="shared" si="1"/>
        <v>0</v>
      </c>
      <c r="K16" s="101" t="s">
        <v>181</v>
      </c>
      <c r="L16" s="102">
        <v>4306</v>
      </c>
      <c r="M16" s="109"/>
      <c r="N16" s="92" t="s">
        <v>181</v>
      </c>
      <c r="O16" s="107">
        <f t="shared" si="2"/>
        <v>0</v>
      </c>
      <c r="P16" s="101" t="s">
        <v>181</v>
      </c>
      <c r="Q16" s="121">
        <f t="shared" si="3"/>
        <v>0</v>
      </c>
      <c r="R16" s="101" t="s">
        <v>201</v>
      </c>
      <c r="S16" s="111"/>
    </row>
    <row r="17" spans="1:19" ht="15" customHeight="1">
      <c r="A17" s="98">
        <v>7</v>
      </c>
      <c r="B17" s="108" t="s">
        <v>193</v>
      </c>
      <c r="C17" s="99">
        <f t="shared" si="4"/>
        <v>23</v>
      </c>
      <c r="D17" s="100">
        <v>100</v>
      </c>
      <c r="E17" s="107"/>
      <c r="F17" s="101" t="s">
        <v>181</v>
      </c>
      <c r="G17" s="122"/>
      <c r="H17" s="107">
        <f t="shared" si="0"/>
        <v>0</v>
      </c>
      <c r="I17" s="101" t="s">
        <v>181</v>
      </c>
      <c r="J17" s="107">
        <f t="shared" si="1"/>
        <v>0</v>
      </c>
      <c r="K17" s="101" t="s">
        <v>181</v>
      </c>
      <c r="L17" s="102">
        <v>4219</v>
      </c>
      <c r="M17" s="109"/>
      <c r="N17" s="92" t="s">
        <v>181</v>
      </c>
      <c r="O17" s="107">
        <f t="shared" si="2"/>
        <v>0</v>
      </c>
      <c r="P17" s="101" t="s">
        <v>181</v>
      </c>
      <c r="Q17" s="121">
        <f t="shared" si="3"/>
        <v>0</v>
      </c>
      <c r="R17" s="101" t="s">
        <v>201</v>
      </c>
      <c r="S17" s="111"/>
    </row>
    <row r="18" spans="1:19" ht="15" customHeight="1">
      <c r="A18" s="98">
        <v>8</v>
      </c>
      <c r="B18" s="108" t="s">
        <v>193</v>
      </c>
      <c r="C18" s="99">
        <f t="shared" si="4"/>
        <v>23</v>
      </c>
      <c r="D18" s="100">
        <v>100</v>
      </c>
      <c r="E18" s="107"/>
      <c r="F18" s="101" t="s">
        <v>181</v>
      </c>
      <c r="G18" s="122"/>
      <c r="H18" s="107">
        <f t="shared" si="0"/>
        <v>0</v>
      </c>
      <c r="I18" s="101" t="s">
        <v>181</v>
      </c>
      <c r="J18" s="107">
        <f t="shared" si="1"/>
        <v>0</v>
      </c>
      <c r="K18" s="101" t="s">
        <v>181</v>
      </c>
      <c r="L18" s="102">
        <v>4577</v>
      </c>
      <c r="M18" s="109"/>
      <c r="N18" s="92" t="s">
        <v>181</v>
      </c>
      <c r="O18" s="107">
        <f t="shared" si="2"/>
        <v>0</v>
      </c>
      <c r="P18" s="101" t="s">
        <v>181</v>
      </c>
      <c r="Q18" s="121">
        <f t="shared" si="3"/>
        <v>0</v>
      </c>
      <c r="R18" s="101" t="s">
        <v>201</v>
      </c>
      <c r="S18" s="111"/>
    </row>
    <row r="19" spans="1:19" ht="15" customHeight="1">
      <c r="A19" s="98">
        <v>9</v>
      </c>
      <c r="B19" s="108" t="s">
        <v>193</v>
      </c>
      <c r="C19" s="99">
        <f t="shared" si="4"/>
        <v>23</v>
      </c>
      <c r="D19" s="100">
        <v>100</v>
      </c>
      <c r="E19" s="107"/>
      <c r="F19" s="101" t="s">
        <v>181</v>
      </c>
      <c r="G19" s="122"/>
      <c r="H19" s="107">
        <f t="shared" si="0"/>
        <v>0</v>
      </c>
      <c r="I19" s="101" t="s">
        <v>181</v>
      </c>
      <c r="J19" s="107">
        <f t="shared" si="1"/>
        <v>0</v>
      </c>
      <c r="K19" s="101" t="s">
        <v>181</v>
      </c>
      <c r="L19" s="102">
        <v>4138</v>
      </c>
      <c r="M19" s="109"/>
      <c r="N19" s="92" t="s">
        <v>181</v>
      </c>
      <c r="O19" s="107">
        <f t="shared" si="2"/>
        <v>0</v>
      </c>
      <c r="P19" s="101" t="s">
        <v>181</v>
      </c>
      <c r="Q19" s="121">
        <f t="shared" si="3"/>
        <v>0</v>
      </c>
      <c r="R19" s="101" t="s">
        <v>201</v>
      </c>
      <c r="S19" s="111"/>
    </row>
    <row r="20" spans="1:19" ht="15" customHeight="1">
      <c r="A20" s="98">
        <v>10</v>
      </c>
      <c r="B20" s="108" t="s">
        <v>193</v>
      </c>
      <c r="C20" s="99">
        <f t="shared" si="4"/>
        <v>23</v>
      </c>
      <c r="D20" s="100">
        <v>100</v>
      </c>
      <c r="E20" s="107"/>
      <c r="F20" s="101" t="s">
        <v>181</v>
      </c>
      <c r="G20" s="122"/>
      <c r="H20" s="107">
        <f t="shared" si="0"/>
        <v>0</v>
      </c>
      <c r="I20" s="101" t="s">
        <v>181</v>
      </c>
      <c r="J20" s="107">
        <f t="shared" si="1"/>
        <v>0</v>
      </c>
      <c r="K20" s="101" t="s">
        <v>181</v>
      </c>
      <c r="L20" s="102">
        <v>4768</v>
      </c>
      <c r="M20" s="109"/>
      <c r="N20" s="92" t="s">
        <v>181</v>
      </c>
      <c r="O20" s="107">
        <f t="shared" si="2"/>
        <v>0</v>
      </c>
      <c r="P20" s="101" t="s">
        <v>181</v>
      </c>
      <c r="Q20" s="121">
        <f t="shared" si="3"/>
        <v>0</v>
      </c>
      <c r="R20" s="101" t="s">
        <v>201</v>
      </c>
      <c r="S20" s="111"/>
    </row>
    <row r="21" spans="1:19" ht="15" customHeight="1">
      <c r="A21" s="98">
        <v>11</v>
      </c>
      <c r="B21" s="108" t="s">
        <v>193</v>
      </c>
      <c r="C21" s="99">
        <f t="shared" si="4"/>
        <v>23</v>
      </c>
      <c r="D21" s="100">
        <v>100</v>
      </c>
      <c r="E21" s="107"/>
      <c r="F21" s="101" t="s">
        <v>181</v>
      </c>
      <c r="G21" s="122"/>
      <c r="H21" s="107">
        <f t="shared" si="0"/>
        <v>0</v>
      </c>
      <c r="I21" s="101" t="s">
        <v>181</v>
      </c>
      <c r="J21" s="107">
        <f t="shared" si="1"/>
        <v>0</v>
      </c>
      <c r="K21" s="101" t="s">
        <v>181</v>
      </c>
      <c r="L21" s="102">
        <v>7026</v>
      </c>
      <c r="M21" s="109"/>
      <c r="N21" s="92" t="s">
        <v>181</v>
      </c>
      <c r="O21" s="107">
        <f t="shared" si="2"/>
        <v>0</v>
      </c>
      <c r="P21" s="101" t="s">
        <v>181</v>
      </c>
      <c r="Q21" s="121">
        <f t="shared" si="3"/>
        <v>0</v>
      </c>
      <c r="R21" s="101" t="s">
        <v>201</v>
      </c>
      <c r="S21" s="111"/>
    </row>
    <row r="22" spans="1:19" ht="15" customHeight="1">
      <c r="A22" s="98">
        <v>12</v>
      </c>
      <c r="B22" s="108" t="s">
        <v>193</v>
      </c>
      <c r="C22" s="99">
        <f t="shared" si="4"/>
        <v>23</v>
      </c>
      <c r="D22" s="100">
        <v>100</v>
      </c>
      <c r="E22" s="107"/>
      <c r="F22" s="101" t="s">
        <v>181</v>
      </c>
      <c r="G22" s="122"/>
      <c r="H22" s="107">
        <f t="shared" si="0"/>
        <v>0</v>
      </c>
      <c r="I22" s="101" t="s">
        <v>181</v>
      </c>
      <c r="J22" s="107">
        <f t="shared" si="1"/>
        <v>0</v>
      </c>
      <c r="K22" s="101" t="s">
        <v>181</v>
      </c>
      <c r="L22" s="102">
        <v>7560</v>
      </c>
      <c r="M22" s="109"/>
      <c r="N22" s="92" t="s">
        <v>181</v>
      </c>
      <c r="O22" s="107">
        <f t="shared" si="2"/>
        <v>0</v>
      </c>
      <c r="P22" s="101" t="s">
        <v>181</v>
      </c>
      <c r="Q22" s="121">
        <f t="shared" si="3"/>
        <v>0</v>
      </c>
      <c r="R22" s="101" t="s">
        <v>201</v>
      </c>
      <c r="S22" s="111"/>
    </row>
    <row r="23" spans="1:19" ht="15" customHeight="1">
      <c r="A23" s="98">
        <v>1</v>
      </c>
      <c r="B23" s="108" t="s">
        <v>193</v>
      </c>
      <c r="C23" s="99">
        <f t="shared" si="4"/>
        <v>23</v>
      </c>
      <c r="D23" s="100">
        <v>100</v>
      </c>
      <c r="E23" s="107"/>
      <c r="F23" s="101" t="s">
        <v>181</v>
      </c>
      <c r="G23" s="122"/>
      <c r="H23" s="107">
        <f t="shared" si="0"/>
        <v>0</v>
      </c>
      <c r="I23" s="101" t="s">
        <v>181</v>
      </c>
      <c r="J23" s="107">
        <f t="shared" si="1"/>
        <v>0</v>
      </c>
      <c r="K23" s="101" t="s">
        <v>181</v>
      </c>
      <c r="L23" s="102">
        <v>7717</v>
      </c>
      <c r="M23" s="109"/>
      <c r="N23" s="92" t="s">
        <v>181</v>
      </c>
      <c r="O23" s="107">
        <f t="shared" si="2"/>
        <v>0</v>
      </c>
      <c r="P23" s="101" t="s">
        <v>181</v>
      </c>
      <c r="Q23" s="121">
        <f t="shared" si="3"/>
        <v>0</v>
      </c>
      <c r="R23" s="101" t="s">
        <v>201</v>
      </c>
      <c r="S23" s="111"/>
    </row>
    <row r="24" spans="1:19" ht="15" customHeight="1">
      <c r="A24" s="98">
        <v>2</v>
      </c>
      <c r="B24" s="108" t="s">
        <v>193</v>
      </c>
      <c r="C24" s="99">
        <f t="shared" si="4"/>
        <v>23</v>
      </c>
      <c r="D24" s="100">
        <v>100</v>
      </c>
      <c r="E24" s="107"/>
      <c r="F24" s="101" t="s">
        <v>181</v>
      </c>
      <c r="G24" s="122"/>
      <c r="H24" s="107">
        <f t="shared" si="0"/>
        <v>0</v>
      </c>
      <c r="I24" s="101" t="s">
        <v>181</v>
      </c>
      <c r="J24" s="107">
        <f t="shared" si="1"/>
        <v>0</v>
      </c>
      <c r="K24" s="101" t="s">
        <v>181</v>
      </c>
      <c r="L24" s="102">
        <v>7182</v>
      </c>
      <c r="M24" s="109"/>
      <c r="N24" s="92" t="s">
        <v>181</v>
      </c>
      <c r="O24" s="107">
        <f t="shared" si="2"/>
        <v>0</v>
      </c>
      <c r="P24" s="101" t="s">
        <v>181</v>
      </c>
      <c r="Q24" s="121">
        <f t="shared" si="3"/>
        <v>0</v>
      </c>
      <c r="R24" s="101" t="s">
        <v>201</v>
      </c>
      <c r="S24" s="111"/>
    </row>
    <row r="25" spans="1:19" ht="15" customHeight="1">
      <c r="A25" s="98">
        <v>3</v>
      </c>
      <c r="B25" s="108" t="s">
        <v>193</v>
      </c>
      <c r="C25" s="99">
        <f t="shared" si="4"/>
        <v>23</v>
      </c>
      <c r="D25" s="100">
        <v>100</v>
      </c>
      <c r="E25" s="107"/>
      <c r="F25" s="101" t="s">
        <v>181</v>
      </c>
      <c r="G25" s="122"/>
      <c r="H25" s="107">
        <f t="shared" si="0"/>
        <v>0</v>
      </c>
      <c r="I25" s="101" t="s">
        <v>181</v>
      </c>
      <c r="J25" s="107">
        <f t="shared" si="1"/>
        <v>0</v>
      </c>
      <c r="K25" s="101" t="s">
        <v>181</v>
      </c>
      <c r="L25" s="102">
        <v>7572</v>
      </c>
      <c r="M25" s="109"/>
      <c r="N25" s="92" t="s">
        <v>181</v>
      </c>
      <c r="O25" s="107">
        <f t="shared" si="2"/>
        <v>0</v>
      </c>
      <c r="P25" s="101" t="s">
        <v>181</v>
      </c>
      <c r="Q25" s="121">
        <f t="shared" si="3"/>
        <v>0</v>
      </c>
      <c r="R25" s="101" t="s">
        <v>201</v>
      </c>
      <c r="S25" s="111"/>
    </row>
    <row r="26" spans="1:19" ht="15" customHeight="1">
      <c r="A26" s="103" t="s">
        <v>28</v>
      </c>
      <c r="B26" s="103" t="s">
        <v>191</v>
      </c>
      <c r="C26" s="103" t="s">
        <v>191</v>
      </c>
      <c r="D26" s="103" t="s">
        <v>191</v>
      </c>
      <c r="E26" s="195" t="s">
        <v>190</v>
      </c>
      <c r="F26" s="196"/>
      <c r="G26" s="113" t="s">
        <v>191</v>
      </c>
      <c r="H26" s="195" t="s">
        <v>190</v>
      </c>
      <c r="I26" s="196"/>
      <c r="J26" s="195" t="s">
        <v>190</v>
      </c>
      <c r="K26" s="196"/>
      <c r="L26" s="102">
        <f>SUM(L14:L25)</f>
        <v>69973</v>
      </c>
      <c r="M26" s="195" t="s">
        <v>190</v>
      </c>
      <c r="N26" s="196"/>
      <c r="O26" s="195" t="s">
        <v>190</v>
      </c>
      <c r="P26" s="196"/>
      <c r="Q26" s="121">
        <f>SUM(Q14:Q25)</f>
        <v>0</v>
      </c>
      <c r="R26" s="119" t="s">
        <v>201</v>
      </c>
      <c r="S26" s="111"/>
    </row>
    <row r="27" spans="1:19" ht="15" customHeight="1"/>
    <row r="28" spans="1:19" ht="18.75" customHeight="1">
      <c r="A28" s="104" t="s">
        <v>29</v>
      </c>
      <c r="B28" s="105"/>
      <c r="C28" s="105"/>
      <c r="D28" s="105"/>
      <c r="E28" s="105"/>
      <c r="F28" s="105"/>
      <c r="G28" s="105"/>
      <c r="H28" s="105"/>
      <c r="I28" s="105"/>
      <c r="J28" s="105"/>
      <c r="K28" s="105"/>
      <c r="L28" s="105"/>
      <c r="M28" s="105"/>
      <c r="N28" s="105"/>
      <c r="O28" s="105"/>
      <c r="P28" s="105"/>
      <c r="Q28" s="105"/>
      <c r="R28" s="105"/>
    </row>
    <row r="29" spans="1:19" ht="18.75" customHeight="1">
      <c r="A29" s="106"/>
      <c r="B29" s="89"/>
      <c r="C29" s="89"/>
      <c r="D29" s="89"/>
      <c r="E29" s="89"/>
      <c r="F29" s="89"/>
      <c r="G29" s="89"/>
      <c r="H29" s="89"/>
      <c r="I29" s="89"/>
      <c r="J29" s="89"/>
      <c r="K29" s="89"/>
      <c r="L29" s="89"/>
      <c r="M29" s="89"/>
      <c r="N29" s="89"/>
      <c r="O29" s="89"/>
      <c r="P29" s="89"/>
      <c r="Q29" s="89"/>
      <c r="R29" s="89"/>
    </row>
    <row r="30" spans="1:19" ht="18.75" customHeight="1">
      <c r="A30" s="104" t="s">
        <v>30</v>
      </c>
      <c r="B30" s="105"/>
      <c r="C30" s="105"/>
      <c r="D30" s="105"/>
      <c r="E30" s="105"/>
      <c r="F30" s="105"/>
      <c r="G30" s="105"/>
      <c r="H30" s="105"/>
      <c r="I30" s="105"/>
      <c r="J30" s="105"/>
      <c r="K30" s="105"/>
      <c r="L30" s="105"/>
      <c r="M30" s="105"/>
      <c r="N30" s="105"/>
      <c r="O30" s="105"/>
      <c r="P30" s="105"/>
      <c r="Q30" s="105"/>
      <c r="R30" s="105"/>
    </row>
    <row r="31" spans="1:19" ht="18.75" customHeight="1">
      <c r="A31" s="106"/>
      <c r="B31" s="89"/>
      <c r="C31" s="89"/>
      <c r="D31" s="89"/>
      <c r="E31" s="89"/>
      <c r="F31" s="89"/>
      <c r="G31" s="89"/>
      <c r="H31" s="89"/>
      <c r="I31" s="89"/>
      <c r="J31" s="89"/>
      <c r="K31" s="89"/>
      <c r="L31" s="89"/>
      <c r="M31" s="89"/>
      <c r="N31" s="89"/>
      <c r="O31" s="89"/>
      <c r="P31" s="89"/>
      <c r="Q31" s="89"/>
      <c r="R31" s="89"/>
    </row>
    <row r="32" spans="1:19" ht="18.75" customHeight="1">
      <c r="A32" s="110"/>
      <c r="B32" s="110"/>
      <c r="C32" s="110"/>
      <c r="D32" s="110"/>
      <c r="E32" s="110"/>
      <c r="F32" s="110"/>
      <c r="G32" s="110"/>
      <c r="H32" s="110"/>
      <c r="I32" s="110"/>
      <c r="J32" s="110"/>
      <c r="K32" s="110"/>
      <c r="L32" s="110"/>
      <c r="M32" s="110"/>
      <c r="N32" s="110"/>
      <c r="O32" s="110"/>
      <c r="P32" s="110"/>
      <c r="Q32" s="110"/>
      <c r="R32" s="110"/>
    </row>
    <row r="33" spans="1:6" ht="15" customHeight="1">
      <c r="A33" s="86" t="s">
        <v>31</v>
      </c>
      <c r="B33" s="85" t="s">
        <v>32</v>
      </c>
    </row>
    <row r="34" spans="1:6" ht="15" customHeight="1">
      <c r="B34" s="85" t="s">
        <v>33</v>
      </c>
    </row>
    <row r="35" spans="1:6" ht="15" customHeight="1">
      <c r="B35" s="85" t="s">
        <v>34</v>
      </c>
    </row>
    <row r="36" spans="1:6" ht="15" customHeight="1">
      <c r="B36" s="85" t="s">
        <v>35</v>
      </c>
      <c r="F36" s="85" t="s">
        <v>17</v>
      </c>
    </row>
    <row r="37" spans="1:6" ht="15" customHeight="1">
      <c r="B37" s="85" t="s">
        <v>36</v>
      </c>
      <c r="F37" s="85" t="s">
        <v>37</v>
      </c>
    </row>
    <row r="38" spans="1:6" ht="15" customHeight="1">
      <c r="B38" s="85" t="s">
        <v>38</v>
      </c>
      <c r="F38" s="85" t="s">
        <v>39</v>
      </c>
    </row>
    <row r="39" spans="1:6" ht="15" customHeight="1">
      <c r="B39" s="85" t="s">
        <v>40</v>
      </c>
      <c r="F39" s="85" t="s">
        <v>41</v>
      </c>
    </row>
  </sheetData>
  <mergeCells count="28">
    <mergeCell ref="A2:Q2"/>
    <mergeCell ref="Q11:R12"/>
    <mergeCell ref="Q13:R13"/>
    <mergeCell ref="G7:H7"/>
    <mergeCell ref="G8:H8"/>
    <mergeCell ref="B11:B13"/>
    <mergeCell ref="C11:C12"/>
    <mergeCell ref="D11:D12"/>
    <mergeCell ref="E11:F11"/>
    <mergeCell ref="G11:G12"/>
    <mergeCell ref="H11:I11"/>
    <mergeCell ref="J11:K12"/>
    <mergeCell ref="M11:N11"/>
    <mergeCell ref="O11:P11"/>
    <mergeCell ref="M12:N12"/>
    <mergeCell ref="O12:P12"/>
    <mergeCell ref="M26:N26"/>
    <mergeCell ref="O26:P26"/>
    <mergeCell ref="E12:F12"/>
    <mergeCell ref="H12:I12"/>
    <mergeCell ref="E26:F26"/>
    <mergeCell ref="H26:I26"/>
    <mergeCell ref="J26:K26"/>
    <mergeCell ref="E13:F13"/>
    <mergeCell ref="H13:I13"/>
    <mergeCell ref="J13:K13"/>
    <mergeCell ref="M13:N13"/>
    <mergeCell ref="O13:P13"/>
  </mergeCells>
  <phoneticPr fontId="4"/>
  <printOptions horizontalCentered="1"/>
  <pageMargins left="0.59055118110236227" right="0.39370078740157483" top="0.3" bottom="0" header="0.74" footer="0.51181102362204722"/>
  <pageSetup paperSize="9" scale="9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39"/>
  <sheetViews>
    <sheetView showZeros="0" view="pageBreakPreview" zoomScale="75" zoomScaleNormal="100" zoomScaleSheetLayoutView="75" workbookViewId="0">
      <selection activeCell="L26" sqref="L26"/>
    </sheetView>
  </sheetViews>
  <sheetFormatPr defaultRowHeight="13.5"/>
  <cols>
    <col min="1" max="1" width="9" style="85"/>
    <col min="2" max="2" width="10.625" style="85" customWidth="1"/>
    <col min="3" max="4" width="9" style="85"/>
    <col min="5" max="5" width="9.875" style="85" customWidth="1"/>
    <col min="6" max="6" width="3.375" style="85" customWidth="1"/>
    <col min="7" max="7" width="9" style="85"/>
    <col min="8" max="8" width="9.625" style="85" customWidth="1"/>
    <col min="9" max="9" width="3.375" style="85" bestFit="1" customWidth="1"/>
    <col min="10" max="10" width="12.125" style="85" bestFit="1" customWidth="1"/>
    <col min="11" max="11" width="3.375" style="85" bestFit="1" customWidth="1"/>
    <col min="12" max="12" width="12.625" style="85" customWidth="1"/>
    <col min="13" max="13" width="7.625" style="85" customWidth="1"/>
    <col min="14" max="14" width="3.375" style="85" bestFit="1" customWidth="1"/>
    <col min="15" max="15" width="12.125" style="85" customWidth="1"/>
    <col min="16" max="16" width="3.375" style="85" bestFit="1" customWidth="1"/>
    <col min="17" max="17" width="12.625" style="85" customWidth="1"/>
    <col min="18" max="18" width="3.375" style="85" customWidth="1"/>
    <col min="19" max="19" width="11.625" style="85" customWidth="1"/>
    <col min="20" max="16384" width="9" style="85"/>
  </cols>
  <sheetData>
    <row r="1" spans="1:21" ht="33.75" customHeight="1">
      <c r="A1" s="85" t="s">
        <v>196</v>
      </c>
    </row>
    <row r="2" spans="1:21" ht="15" customHeight="1">
      <c r="A2" s="189" t="s">
        <v>49</v>
      </c>
      <c r="B2" s="189"/>
      <c r="C2" s="189"/>
      <c r="D2" s="189"/>
      <c r="E2" s="189"/>
      <c r="F2" s="189"/>
      <c r="G2" s="189"/>
      <c r="H2" s="189"/>
      <c r="I2" s="189"/>
      <c r="J2" s="189"/>
      <c r="K2" s="189"/>
      <c r="L2" s="189"/>
      <c r="M2" s="189"/>
      <c r="N2" s="189"/>
      <c r="O2" s="189"/>
      <c r="P2" s="189"/>
      <c r="Q2" s="189"/>
      <c r="R2" s="120"/>
      <c r="S2" s="87"/>
      <c r="T2" s="87"/>
      <c r="U2" s="87"/>
    </row>
    <row r="3" spans="1:21" ht="15" customHeight="1">
      <c r="A3" s="88"/>
      <c r="B3" s="88"/>
      <c r="C3" s="87"/>
      <c r="D3" s="87"/>
      <c r="E3" s="87"/>
      <c r="F3" s="87"/>
      <c r="G3" s="87"/>
      <c r="H3" s="87"/>
      <c r="I3" s="87"/>
      <c r="J3" s="87"/>
      <c r="K3" s="87"/>
      <c r="L3" s="87"/>
      <c r="M3" s="87"/>
      <c r="N3" s="87"/>
      <c r="O3" s="87"/>
      <c r="P3" s="87"/>
      <c r="Q3" s="87"/>
      <c r="R3" s="87"/>
      <c r="S3" s="87"/>
      <c r="T3" s="87"/>
      <c r="U3" s="87"/>
    </row>
    <row r="4" spans="1:21" ht="15" customHeight="1">
      <c r="A4" s="85" t="s">
        <v>0</v>
      </c>
    </row>
    <row r="5" spans="1:21" ht="15" customHeight="1">
      <c r="A5" s="85" t="s">
        <v>50</v>
      </c>
      <c r="C5" s="85" t="s">
        <v>174</v>
      </c>
    </row>
    <row r="6" spans="1:21" ht="15" customHeight="1">
      <c r="L6" s="89" t="s">
        <v>1</v>
      </c>
      <c r="M6" s="89"/>
      <c r="N6" s="89"/>
      <c r="O6" s="89"/>
      <c r="P6" s="89"/>
      <c r="Q6" s="89"/>
      <c r="R6" s="89"/>
    </row>
    <row r="7" spans="1:21" ht="15" customHeight="1">
      <c r="D7" s="117" t="s">
        <v>2</v>
      </c>
      <c r="G7" s="118" t="s">
        <v>46</v>
      </c>
      <c r="H7" s="118"/>
      <c r="L7" s="85" t="s">
        <v>4</v>
      </c>
      <c r="R7" s="92"/>
    </row>
    <row r="8" spans="1:21" ht="15" customHeight="1">
      <c r="D8" s="117" t="s">
        <v>5</v>
      </c>
      <c r="F8" s="91" t="s">
        <v>6</v>
      </c>
      <c r="G8" s="179">
        <f>Q26-ROUNDDOWN(Q26*8/108,0)</f>
        <v>0</v>
      </c>
      <c r="H8" s="179"/>
      <c r="I8" s="85" t="s">
        <v>7</v>
      </c>
      <c r="L8" s="92" t="s">
        <v>8</v>
      </c>
      <c r="M8" s="92"/>
      <c r="N8" s="92"/>
      <c r="O8" s="92"/>
      <c r="P8" s="92"/>
      <c r="Q8" s="92"/>
      <c r="R8" s="92"/>
    </row>
    <row r="9" spans="1:21" ht="15" customHeight="1">
      <c r="P9" s="85" t="s">
        <v>9</v>
      </c>
    </row>
    <row r="10" spans="1:21" ht="15" customHeight="1"/>
    <row r="11" spans="1:21" ht="18" customHeight="1">
      <c r="A11" s="93"/>
      <c r="B11" s="192" t="s">
        <v>192</v>
      </c>
      <c r="C11" s="192" t="s">
        <v>10</v>
      </c>
      <c r="D11" s="192" t="s">
        <v>11</v>
      </c>
      <c r="E11" s="182" t="s">
        <v>12</v>
      </c>
      <c r="F11" s="183"/>
      <c r="G11" s="190" t="s">
        <v>13</v>
      </c>
      <c r="H11" s="190" t="s">
        <v>14</v>
      </c>
      <c r="I11" s="197"/>
      <c r="J11" s="182" t="s">
        <v>12</v>
      </c>
      <c r="K11" s="183"/>
      <c r="L11" s="116" t="s">
        <v>15</v>
      </c>
      <c r="M11" s="180" t="s">
        <v>16</v>
      </c>
      <c r="N11" s="181"/>
      <c r="O11" s="180" t="s">
        <v>16</v>
      </c>
      <c r="P11" s="181"/>
      <c r="Q11" s="182" t="s">
        <v>199</v>
      </c>
      <c r="R11" s="183"/>
    </row>
    <row r="12" spans="1:21" ht="18" customHeight="1">
      <c r="A12" s="114" t="s">
        <v>175</v>
      </c>
      <c r="B12" s="193"/>
      <c r="C12" s="187"/>
      <c r="D12" s="187"/>
      <c r="E12" s="184" t="s">
        <v>18</v>
      </c>
      <c r="F12" s="185"/>
      <c r="G12" s="191"/>
      <c r="H12" s="184" t="s">
        <v>19</v>
      </c>
      <c r="I12" s="185"/>
      <c r="J12" s="184"/>
      <c r="K12" s="185"/>
      <c r="L12" s="114" t="s">
        <v>197</v>
      </c>
      <c r="M12" s="186" t="s">
        <v>18</v>
      </c>
      <c r="N12" s="187"/>
      <c r="O12" s="186" t="s">
        <v>198</v>
      </c>
      <c r="P12" s="187"/>
      <c r="Q12" s="184"/>
      <c r="R12" s="185"/>
    </row>
    <row r="13" spans="1:21" ht="18" customHeight="1">
      <c r="A13" s="96"/>
      <c r="B13" s="194"/>
      <c r="C13" s="114" t="s">
        <v>20</v>
      </c>
      <c r="D13" s="96"/>
      <c r="E13" s="176" t="s">
        <v>21</v>
      </c>
      <c r="F13" s="178"/>
      <c r="G13" s="112" t="s">
        <v>22</v>
      </c>
      <c r="H13" s="176" t="s">
        <v>23</v>
      </c>
      <c r="I13" s="177"/>
      <c r="J13" s="176" t="s">
        <v>24</v>
      </c>
      <c r="K13" s="178"/>
      <c r="L13" s="115" t="s">
        <v>25</v>
      </c>
      <c r="M13" s="198" t="s">
        <v>26</v>
      </c>
      <c r="N13" s="199"/>
      <c r="O13" s="198" t="s">
        <v>27</v>
      </c>
      <c r="P13" s="199"/>
      <c r="Q13" s="176" t="s">
        <v>200</v>
      </c>
      <c r="R13" s="178"/>
    </row>
    <row r="14" spans="1:21" ht="15" customHeight="1">
      <c r="A14" s="98">
        <v>4</v>
      </c>
      <c r="B14" s="108" t="s">
        <v>202</v>
      </c>
      <c r="C14" s="99">
        <v>26</v>
      </c>
      <c r="D14" s="100">
        <v>100</v>
      </c>
      <c r="E14" s="107"/>
      <c r="F14" s="101" t="s">
        <v>181</v>
      </c>
      <c r="G14" s="122"/>
      <c r="H14" s="107">
        <f>E14*G14</f>
        <v>0</v>
      </c>
      <c r="I14" s="101" t="s">
        <v>181</v>
      </c>
      <c r="J14" s="107">
        <f>C14*E14*G14</f>
        <v>0</v>
      </c>
      <c r="K14" s="101" t="s">
        <v>181</v>
      </c>
      <c r="L14" s="102">
        <v>3252</v>
      </c>
      <c r="M14" s="109"/>
      <c r="N14" s="92" t="s">
        <v>181</v>
      </c>
      <c r="O14" s="107">
        <f>L14*M14</f>
        <v>0</v>
      </c>
      <c r="P14" s="101" t="s">
        <v>181</v>
      </c>
      <c r="Q14" s="121">
        <f>ROUNDDOWN(J14+O14,0)</f>
        <v>0</v>
      </c>
      <c r="R14" s="101" t="s">
        <v>201</v>
      </c>
      <c r="S14" s="111"/>
    </row>
    <row r="15" spans="1:21" ht="15" customHeight="1">
      <c r="A15" s="98">
        <v>5</v>
      </c>
      <c r="B15" s="108" t="s">
        <v>202</v>
      </c>
      <c r="C15" s="99">
        <f>C14</f>
        <v>26</v>
      </c>
      <c r="D15" s="100">
        <v>100</v>
      </c>
      <c r="E15" s="107"/>
      <c r="F15" s="101" t="s">
        <v>181</v>
      </c>
      <c r="G15" s="122"/>
      <c r="H15" s="107">
        <f t="shared" ref="H15:H25" si="0">E15*G15</f>
        <v>0</v>
      </c>
      <c r="I15" s="101" t="s">
        <v>181</v>
      </c>
      <c r="J15" s="107">
        <f t="shared" ref="J15:J25" si="1">C15*E15*G15</f>
        <v>0</v>
      </c>
      <c r="K15" s="101" t="s">
        <v>181</v>
      </c>
      <c r="L15" s="102">
        <v>2707</v>
      </c>
      <c r="M15" s="109"/>
      <c r="N15" s="92" t="s">
        <v>181</v>
      </c>
      <c r="O15" s="107">
        <f t="shared" ref="O15:O25" si="2">L15*M15</f>
        <v>0</v>
      </c>
      <c r="P15" s="101" t="s">
        <v>181</v>
      </c>
      <c r="Q15" s="121">
        <f t="shared" ref="Q15:Q25" si="3">ROUNDDOWN(J15+O15,0)</f>
        <v>0</v>
      </c>
      <c r="R15" s="101" t="s">
        <v>201</v>
      </c>
      <c r="S15" s="111"/>
    </row>
    <row r="16" spans="1:21" ht="15" customHeight="1">
      <c r="A16" s="98">
        <v>6</v>
      </c>
      <c r="B16" s="108" t="s">
        <v>202</v>
      </c>
      <c r="C16" s="99">
        <f t="shared" ref="C16:C25" si="4">C15</f>
        <v>26</v>
      </c>
      <c r="D16" s="100">
        <v>100</v>
      </c>
      <c r="E16" s="107"/>
      <c r="F16" s="101" t="s">
        <v>181</v>
      </c>
      <c r="G16" s="122"/>
      <c r="H16" s="107">
        <f t="shared" si="0"/>
        <v>0</v>
      </c>
      <c r="I16" s="101" t="s">
        <v>181</v>
      </c>
      <c r="J16" s="107">
        <f t="shared" si="1"/>
        <v>0</v>
      </c>
      <c r="K16" s="101" t="s">
        <v>181</v>
      </c>
      <c r="L16" s="102">
        <v>2491</v>
      </c>
      <c r="M16" s="109"/>
      <c r="N16" s="92" t="s">
        <v>181</v>
      </c>
      <c r="O16" s="107">
        <f t="shared" si="2"/>
        <v>0</v>
      </c>
      <c r="P16" s="101" t="s">
        <v>181</v>
      </c>
      <c r="Q16" s="121">
        <f t="shared" si="3"/>
        <v>0</v>
      </c>
      <c r="R16" s="101" t="s">
        <v>201</v>
      </c>
      <c r="S16" s="111"/>
    </row>
    <row r="17" spans="1:19" ht="15" customHeight="1">
      <c r="A17" s="98">
        <v>7</v>
      </c>
      <c r="B17" s="108" t="s">
        <v>202</v>
      </c>
      <c r="C17" s="99">
        <f t="shared" si="4"/>
        <v>26</v>
      </c>
      <c r="D17" s="100">
        <v>100</v>
      </c>
      <c r="E17" s="107"/>
      <c r="F17" s="101" t="s">
        <v>181</v>
      </c>
      <c r="G17" s="122"/>
      <c r="H17" s="107">
        <f t="shared" si="0"/>
        <v>0</v>
      </c>
      <c r="I17" s="101" t="s">
        <v>181</v>
      </c>
      <c r="J17" s="107">
        <f t="shared" si="1"/>
        <v>0</v>
      </c>
      <c r="K17" s="101" t="s">
        <v>181</v>
      </c>
      <c r="L17" s="102">
        <v>2455</v>
      </c>
      <c r="M17" s="109"/>
      <c r="N17" s="92" t="s">
        <v>181</v>
      </c>
      <c r="O17" s="107">
        <f t="shared" si="2"/>
        <v>0</v>
      </c>
      <c r="P17" s="101" t="s">
        <v>181</v>
      </c>
      <c r="Q17" s="121">
        <f t="shared" si="3"/>
        <v>0</v>
      </c>
      <c r="R17" s="101" t="s">
        <v>201</v>
      </c>
      <c r="S17" s="111"/>
    </row>
    <row r="18" spans="1:19" ht="15" customHeight="1">
      <c r="A18" s="98">
        <v>8</v>
      </c>
      <c r="B18" s="108" t="s">
        <v>202</v>
      </c>
      <c r="C18" s="99">
        <f t="shared" si="4"/>
        <v>26</v>
      </c>
      <c r="D18" s="100">
        <v>100</v>
      </c>
      <c r="E18" s="107"/>
      <c r="F18" s="101" t="s">
        <v>181</v>
      </c>
      <c r="G18" s="122"/>
      <c r="H18" s="107">
        <f t="shared" si="0"/>
        <v>0</v>
      </c>
      <c r="I18" s="101" t="s">
        <v>181</v>
      </c>
      <c r="J18" s="107">
        <f t="shared" si="1"/>
        <v>0</v>
      </c>
      <c r="K18" s="101" t="s">
        <v>181</v>
      </c>
      <c r="L18" s="102">
        <v>2431</v>
      </c>
      <c r="M18" s="109"/>
      <c r="N18" s="92" t="s">
        <v>181</v>
      </c>
      <c r="O18" s="107">
        <f t="shared" si="2"/>
        <v>0</v>
      </c>
      <c r="P18" s="101" t="s">
        <v>181</v>
      </c>
      <c r="Q18" s="121">
        <f t="shared" si="3"/>
        <v>0</v>
      </c>
      <c r="R18" s="101" t="s">
        <v>201</v>
      </c>
      <c r="S18" s="111"/>
    </row>
    <row r="19" spans="1:19" ht="15" customHeight="1">
      <c r="A19" s="98">
        <v>9</v>
      </c>
      <c r="B19" s="108" t="s">
        <v>202</v>
      </c>
      <c r="C19" s="99">
        <f t="shared" si="4"/>
        <v>26</v>
      </c>
      <c r="D19" s="100">
        <v>100</v>
      </c>
      <c r="E19" s="107"/>
      <c r="F19" s="101" t="s">
        <v>181</v>
      </c>
      <c r="G19" s="122"/>
      <c r="H19" s="107">
        <f t="shared" si="0"/>
        <v>0</v>
      </c>
      <c r="I19" s="101" t="s">
        <v>181</v>
      </c>
      <c r="J19" s="107">
        <f t="shared" si="1"/>
        <v>0</v>
      </c>
      <c r="K19" s="101" t="s">
        <v>181</v>
      </c>
      <c r="L19" s="102">
        <v>2381</v>
      </c>
      <c r="M19" s="109"/>
      <c r="N19" s="92" t="s">
        <v>181</v>
      </c>
      <c r="O19" s="107">
        <f t="shared" si="2"/>
        <v>0</v>
      </c>
      <c r="P19" s="101" t="s">
        <v>181</v>
      </c>
      <c r="Q19" s="121">
        <f t="shared" si="3"/>
        <v>0</v>
      </c>
      <c r="R19" s="101" t="s">
        <v>201</v>
      </c>
      <c r="S19" s="111"/>
    </row>
    <row r="20" spans="1:19" ht="15" customHeight="1">
      <c r="A20" s="98">
        <v>10</v>
      </c>
      <c r="B20" s="108" t="s">
        <v>202</v>
      </c>
      <c r="C20" s="99">
        <f t="shared" si="4"/>
        <v>26</v>
      </c>
      <c r="D20" s="100">
        <v>100</v>
      </c>
      <c r="E20" s="107"/>
      <c r="F20" s="101" t="s">
        <v>181</v>
      </c>
      <c r="G20" s="122"/>
      <c r="H20" s="107">
        <f t="shared" si="0"/>
        <v>0</v>
      </c>
      <c r="I20" s="101" t="s">
        <v>181</v>
      </c>
      <c r="J20" s="107">
        <f t="shared" si="1"/>
        <v>0</v>
      </c>
      <c r="K20" s="101" t="s">
        <v>181</v>
      </c>
      <c r="L20" s="102">
        <v>2385</v>
      </c>
      <c r="M20" s="109"/>
      <c r="N20" s="92" t="s">
        <v>181</v>
      </c>
      <c r="O20" s="107">
        <f t="shared" si="2"/>
        <v>0</v>
      </c>
      <c r="P20" s="101" t="s">
        <v>181</v>
      </c>
      <c r="Q20" s="121">
        <f t="shared" si="3"/>
        <v>0</v>
      </c>
      <c r="R20" s="101" t="s">
        <v>201</v>
      </c>
      <c r="S20" s="111"/>
    </row>
    <row r="21" spans="1:19" ht="15" customHeight="1">
      <c r="A21" s="98">
        <v>11</v>
      </c>
      <c r="B21" s="108" t="s">
        <v>202</v>
      </c>
      <c r="C21" s="99">
        <f t="shared" si="4"/>
        <v>26</v>
      </c>
      <c r="D21" s="100">
        <v>100</v>
      </c>
      <c r="E21" s="107"/>
      <c r="F21" s="101" t="s">
        <v>181</v>
      </c>
      <c r="G21" s="122"/>
      <c r="H21" s="107">
        <f t="shared" si="0"/>
        <v>0</v>
      </c>
      <c r="I21" s="101" t="s">
        <v>181</v>
      </c>
      <c r="J21" s="107">
        <f t="shared" si="1"/>
        <v>0</v>
      </c>
      <c r="K21" s="101" t="s">
        <v>181</v>
      </c>
      <c r="L21" s="102">
        <v>3171</v>
      </c>
      <c r="M21" s="109"/>
      <c r="N21" s="92" t="s">
        <v>181</v>
      </c>
      <c r="O21" s="107">
        <f t="shared" si="2"/>
        <v>0</v>
      </c>
      <c r="P21" s="101" t="s">
        <v>181</v>
      </c>
      <c r="Q21" s="121">
        <f t="shared" si="3"/>
        <v>0</v>
      </c>
      <c r="R21" s="101" t="s">
        <v>201</v>
      </c>
      <c r="S21" s="111"/>
    </row>
    <row r="22" spans="1:19" ht="15" customHeight="1">
      <c r="A22" s="98">
        <v>12</v>
      </c>
      <c r="B22" s="108" t="s">
        <v>202</v>
      </c>
      <c r="C22" s="99">
        <f t="shared" si="4"/>
        <v>26</v>
      </c>
      <c r="D22" s="100">
        <v>100</v>
      </c>
      <c r="E22" s="107"/>
      <c r="F22" s="101" t="s">
        <v>181</v>
      </c>
      <c r="G22" s="122"/>
      <c r="H22" s="107">
        <f t="shared" si="0"/>
        <v>0</v>
      </c>
      <c r="I22" s="101" t="s">
        <v>181</v>
      </c>
      <c r="J22" s="107">
        <f t="shared" si="1"/>
        <v>0</v>
      </c>
      <c r="K22" s="101" t="s">
        <v>181</v>
      </c>
      <c r="L22" s="102">
        <v>3508</v>
      </c>
      <c r="M22" s="109"/>
      <c r="N22" s="92" t="s">
        <v>181</v>
      </c>
      <c r="O22" s="107">
        <f t="shared" si="2"/>
        <v>0</v>
      </c>
      <c r="P22" s="101" t="s">
        <v>181</v>
      </c>
      <c r="Q22" s="121">
        <f t="shared" si="3"/>
        <v>0</v>
      </c>
      <c r="R22" s="101" t="s">
        <v>201</v>
      </c>
      <c r="S22" s="111"/>
    </row>
    <row r="23" spans="1:19" ht="15" customHeight="1">
      <c r="A23" s="98">
        <v>1</v>
      </c>
      <c r="B23" s="108" t="s">
        <v>202</v>
      </c>
      <c r="C23" s="99">
        <f t="shared" si="4"/>
        <v>26</v>
      </c>
      <c r="D23" s="100">
        <v>100</v>
      </c>
      <c r="E23" s="107"/>
      <c r="F23" s="101" t="s">
        <v>181</v>
      </c>
      <c r="G23" s="122"/>
      <c r="H23" s="107">
        <f t="shared" si="0"/>
        <v>0</v>
      </c>
      <c r="I23" s="101" t="s">
        <v>181</v>
      </c>
      <c r="J23" s="107">
        <f t="shared" si="1"/>
        <v>0</v>
      </c>
      <c r="K23" s="101" t="s">
        <v>181</v>
      </c>
      <c r="L23" s="102">
        <v>4202</v>
      </c>
      <c r="M23" s="109"/>
      <c r="N23" s="92" t="s">
        <v>181</v>
      </c>
      <c r="O23" s="107">
        <f t="shared" si="2"/>
        <v>0</v>
      </c>
      <c r="P23" s="101" t="s">
        <v>181</v>
      </c>
      <c r="Q23" s="121">
        <f t="shared" si="3"/>
        <v>0</v>
      </c>
      <c r="R23" s="101" t="s">
        <v>201</v>
      </c>
      <c r="S23" s="111"/>
    </row>
    <row r="24" spans="1:19" ht="15" customHeight="1">
      <c r="A24" s="98">
        <v>2</v>
      </c>
      <c r="B24" s="108" t="s">
        <v>202</v>
      </c>
      <c r="C24" s="99">
        <f t="shared" si="4"/>
        <v>26</v>
      </c>
      <c r="D24" s="100">
        <v>100</v>
      </c>
      <c r="E24" s="107"/>
      <c r="F24" s="101" t="s">
        <v>181</v>
      </c>
      <c r="G24" s="122"/>
      <c r="H24" s="107">
        <f t="shared" si="0"/>
        <v>0</v>
      </c>
      <c r="I24" s="101" t="s">
        <v>181</v>
      </c>
      <c r="J24" s="107">
        <f t="shared" si="1"/>
        <v>0</v>
      </c>
      <c r="K24" s="101" t="s">
        <v>181</v>
      </c>
      <c r="L24" s="102">
        <v>4034</v>
      </c>
      <c r="M24" s="109"/>
      <c r="N24" s="92" t="s">
        <v>181</v>
      </c>
      <c r="O24" s="107">
        <f t="shared" si="2"/>
        <v>0</v>
      </c>
      <c r="P24" s="101" t="s">
        <v>181</v>
      </c>
      <c r="Q24" s="121">
        <f t="shared" si="3"/>
        <v>0</v>
      </c>
      <c r="R24" s="101" t="s">
        <v>201</v>
      </c>
      <c r="S24" s="111"/>
    </row>
    <row r="25" spans="1:19" ht="15" customHeight="1">
      <c r="A25" s="98">
        <v>3</v>
      </c>
      <c r="B25" s="108" t="s">
        <v>202</v>
      </c>
      <c r="C25" s="99">
        <f t="shared" si="4"/>
        <v>26</v>
      </c>
      <c r="D25" s="100">
        <v>100</v>
      </c>
      <c r="E25" s="107"/>
      <c r="F25" s="101" t="s">
        <v>181</v>
      </c>
      <c r="G25" s="122"/>
      <c r="H25" s="107">
        <f t="shared" si="0"/>
        <v>0</v>
      </c>
      <c r="I25" s="101" t="s">
        <v>181</v>
      </c>
      <c r="J25" s="107">
        <f t="shared" si="1"/>
        <v>0</v>
      </c>
      <c r="K25" s="101" t="s">
        <v>181</v>
      </c>
      <c r="L25" s="102">
        <v>4339</v>
      </c>
      <c r="M25" s="109"/>
      <c r="N25" s="92" t="s">
        <v>181</v>
      </c>
      <c r="O25" s="107">
        <f t="shared" si="2"/>
        <v>0</v>
      </c>
      <c r="P25" s="101" t="s">
        <v>181</v>
      </c>
      <c r="Q25" s="121">
        <f t="shared" si="3"/>
        <v>0</v>
      </c>
      <c r="R25" s="101" t="s">
        <v>201</v>
      </c>
      <c r="S25" s="111"/>
    </row>
    <row r="26" spans="1:19" ht="15" customHeight="1">
      <c r="A26" s="103" t="s">
        <v>28</v>
      </c>
      <c r="B26" s="103" t="s">
        <v>191</v>
      </c>
      <c r="C26" s="103" t="s">
        <v>191</v>
      </c>
      <c r="D26" s="103" t="s">
        <v>191</v>
      </c>
      <c r="E26" s="195" t="s">
        <v>190</v>
      </c>
      <c r="F26" s="196"/>
      <c r="G26" s="113" t="s">
        <v>191</v>
      </c>
      <c r="H26" s="195" t="s">
        <v>190</v>
      </c>
      <c r="I26" s="196"/>
      <c r="J26" s="195" t="s">
        <v>190</v>
      </c>
      <c r="K26" s="196"/>
      <c r="L26" s="102">
        <f>SUM(L14:L25)</f>
        <v>37356</v>
      </c>
      <c r="M26" s="195" t="s">
        <v>190</v>
      </c>
      <c r="N26" s="196"/>
      <c r="O26" s="195" t="s">
        <v>190</v>
      </c>
      <c r="P26" s="196"/>
      <c r="Q26" s="121">
        <f>SUM(Q14:Q25)</f>
        <v>0</v>
      </c>
      <c r="R26" s="119" t="s">
        <v>201</v>
      </c>
      <c r="S26" s="111"/>
    </row>
    <row r="27" spans="1:19" ht="15" customHeight="1"/>
    <row r="28" spans="1:19" ht="18.75" customHeight="1">
      <c r="A28" s="104" t="s">
        <v>29</v>
      </c>
      <c r="B28" s="105"/>
      <c r="C28" s="105"/>
      <c r="D28" s="105"/>
      <c r="E28" s="105"/>
      <c r="F28" s="105"/>
      <c r="G28" s="105"/>
      <c r="H28" s="105"/>
      <c r="I28" s="105"/>
      <c r="J28" s="105"/>
      <c r="K28" s="105"/>
      <c r="L28" s="105"/>
      <c r="M28" s="105"/>
      <c r="N28" s="105"/>
      <c r="O28" s="105"/>
      <c r="P28" s="105"/>
      <c r="Q28" s="105"/>
      <c r="R28" s="105"/>
    </row>
    <row r="29" spans="1:19" ht="18.75" customHeight="1">
      <c r="A29" s="106"/>
      <c r="B29" s="89"/>
      <c r="C29" s="89"/>
      <c r="D29" s="89"/>
      <c r="E29" s="89"/>
      <c r="F29" s="89"/>
      <c r="G29" s="89"/>
      <c r="H29" s="89"/>
      <c r="I29" s="89"/>
      <c r="J29" s="89"/>
      <c r="K29" s="89"/>
      <c r="L29" s="89"/>
      <c r="M29" s="89"/>
      <c r="N29" s="89"/>
      <c r="O29" s="89"/>
      <c r="P29" s="89"/>
      <c r="Q29" s="89"/>
      <c r="R29" s="89"/>
    </row>
    <row r="30" spans="1:19" ht="18.75" customHeight="1">
      <c r="A30" s="104" t="s">
        <v>30</v>
      </c>
      <c r="B30" s="105"/>
      <c r="C30" s="105"/>
      <c r="D30" s="105"/>
      <c r="E30" s="105"/>
      <c r="F30" s="105"/>
      <c r="G30" s="105"/>
      <c r="H30" s="105"/>
      <c r="I30" s="105"/>
      <c r="J30" s="105"/>
      <c r="K30" s="105"/>
      <c r="L30" s="105"/>
      <c r="M30" s="105"/>
      <c r="N30" s="105"/>
      <c r="O30" s="105"/>
      <c r="P30" s="105"/>
      <c r="Q30" s="105"/>
      <c r="R30" s="105"/>
    </row>
    <row r="31" spans="1:19" ht="18.75" customHeight="1">
      <c r="A31" s="106"/>
      <c r="B31" s="89"/>
      <c r="C31" s="89"/>
      <c r="D31" s="89"/>
      <c r="E31" s="89"/>
      <c r="F31" s="89"/>
      <c r="G31" s="89"/>
      <c r="H31" s="89"/>
      <c r="I31" s="89"/>
      <c r="J31" s="89"/>
      <c r="K31" s="89"/>
      <c r="L31" s="89"/>
      <c r="M31" s="89"/>
      <c r="N31" s="89"/>
      <c r="O31" s="89"/>
      <c r="P31" s="89"/>
      <c r="Q31" s="89"/>
      <c r="R31" s="89"/>
    </row>
    <row r="32" spans="1:19" ht="18.75" customHeight="1">
      <c r="A32" s="110"/>
      <c r="B32" s="110"/>
      <c r="C32" s="110"/>
      <c r="D32" s="110"/>
      <c r="E32" s="110"/>
      <c r="F32" s="110"/>
      <c r="G32" s="110"/>
      <c r="H32" s="110"/>
      <c r="I32" s="110"/>
      <c r="J32" s="110"/>
      <c r="K32" s="110"/>
      <c r="L32" s="110"/>
      <c r="M32" s="110"/>
      <c r="N32" s="110"/>
      <c r="O32" s="110"/>
      <c r="P32" s="110"/>
      <c r="Q32" s="110"/>
      <c r="R32" s="110"/>
    </row>
    <row r="33" spans="1:6" ht="15" customHeight="1">
      <c r="A33" s="86" t="s">
        <v>31</v>
      </c>
      <c r="B33" s="85" t="s">
        <v>32</v>
      </c>
    </row>
    <row r="34" spans="1:6" ht="15" customHeight="1">
      <c r="B34" s="85" t="s">
        <v>33</v>
      </c>
    </row>
    <row r="35" spans="1:6" ht="15" customHeight="1">
      <c r="B35" s="85" t="s">
        <v>34</v>
      </c>
    </row>
    <row r="36" spans="1:6" ht="15" customHeight="1">
      <c r="B36" s="85" t="s">
        <v>35</v>
      </c>
      <c r="F36" s="85" t="s">
        <v>17</v>
      </c>
    </row>
    <row r="37" spans="1:6" ht="15" customHeight="1">
      <c r="B37" s="85" t="s">
        <v>36</v>
      </c>
      <c r="F37" s="85" t="s">
        <v>37</v>
      </c>
    </row>
    <row r="38" spans="1:6" ht="15" customHeight="1">
      <c r="B38" s="85" t="s">
        <v>38</v>
      </c>
      <c r="F38" s="85" t="s">
        <v>39</v>
      </c>
    </row>
    <row r="39" spans="1:6" ht="15" customHeight="1">
      <c r="B39" s="85" t="s">
        <v>40</v>
      </c>
      <c r="F39" s="85" t="s">
        <v>41</v>
      </c>
    </row>
  </sheetData>
  <mergeCells count="27">
    <mergeCell ref="A2:Q2"/>
    <mergeCell ref="Q11:R12"/>
    <mergeCell ref="Q13:R13"/>
    <mergeCell ref="G8:H8"/>
    <mergeCell ref="B11:B13"/>
    <mergeCell ref="C11:C12"/>
    <mergeCell ref="D11:D12"/>
    <mergeCell ref="E11:F11"/>
    <mergeCell ref="G11:G12"/>
    <mergeCell ref="H11:I11"/>
    <mergeCell ref="J11:K12"/>
    <mergeCell ref="M11:N11"/>
    <mergeCell ref="O11:P11"/>
    <mergeCell ref="E12:F12"/>
    <mergeCell ref="H12:I12"/>
    <mergeCell ref="M12:N12"/>
    <mergeCell ref="O12:P12"/>
    <mergeCell ref="E26:F26"/>
    <mergeCell ref="H26:I26"/>
    <mergeCell ref="J26:K26"/>
    <mergeCell ref="M26:N26"/>
    <mergeCell ref="O26:P26"/>
    <mergeCell ref="E13:F13"/>
    <mergeCell ref="H13:I13"/>
    <mergeCell ref="J13:K13"/>
    <mergeCell ref="M13:N13"/>
    <mergeCell ref="O13:P13"/>
  </mergeCells>
  <phoneticPr fontId="4"/>
  <printOptions horizontalCentered="1"/>
  <pageMargins left="0.59055118110236227" right="0.39370078740157483" top="0.3" bottom="0" header="0.74" footer="0.51181102362204722"/>
  <pageSetup paperSize="9" scale="9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39"/>
  <sheetViews>
    <sheetView showZeros="0" view="pageBreakPreview" zoomScale="75" zoomScaleNormal="100" zoomScaleSheetLayoutView="75" workbookViewId="0">
      <selection activeCell="L26" sqref="L26"/>
    </sheetView>
  </sheetViews>
  <sheetFormatPr defaultRowHeight="13.5"/>
  <cols>
    <col min="1" max="1" width="9" style="85"/>
    <col min="2" max="2" width="10.625" style="85" customWidth="1"/>
    <col min="3" max="4" width="9" style="85"/>
    <col min="5" max="5" width="9.875" style="85" customWidth="1"/>
    <col min="6" max="6" width="3.375" style="85" customWidth="1"/>
    <col min="7" max="7" width="9" style="85"/>
    <col min="8" max="8" width="9.625" style="85" customWidth="1"/>
    <col min="9" max="9" width="3.375" style="85" bestFit="1" customWidth="1"/>
    <col min="10" max="10" width="12.125" style="85" bestFit="1" customWidth="1"/>
    <col min="11" max="11" width="3.375" style="85" bestFit="1" customWidth="1"/>
    <col min="12" max="12" width="12.625" style="85" customWidth="1"/>
    <col min="13" max="13" width="7.625" style="85" customWidth="1"/>
    <col min="14" max="14" width="3.375" style="85" bestFit="1" customWidth="1"/>
    <col min="15" max="15" width="12.125" style="85" customWidth="1"/>
    <col min="16" max="16" width="3.375" style="85" bestFit="1" customWidth="1"/>
    <col min="17" max="17" width="12.625" style="85" customWidth="1"/>
    <col min="18" max="18" width="3.375" style="85" customWidth="1"/>
    <col min="19" max="19" width="11.625" style="85" customWidth="1"/>
    <col min="20" max="16384" width="9" style="85"/>
  </cols>
  <sheetData>
    <row r="1" spans="1:21" ht="33.75" customHeight="1">
      <c r="A1" s="85" t="s">
        <v>196</v>
      </c>
    </row>
    <row r="2" spans="1:21" ht="15" customHeight="1">
      <c r="A2" s="189" t="s">
        <v>49</v>
      </c>
      <c r="B2" s="189"/>
      <c r="C2" s="189"/>
      <c r="D2" s="189"/>
      <c r="E2" s="189"/>
      <c r="F2" s="189"/>
      <c r="G2" s="189"/>
      <c r="H2" s="189"/>
      <c r="I2" s="189"/>
      <c r="J2" s="189"/>
      <c r="K2" s="189"/>
      <c r="L2" s="189"/>
      <c r="M2" s="189"/>
      <c r="N2" s="189"/>
      <c r="O2" s="189"/>
      <c r="P2" s="189"/>
      <c r="Q2" s="189"/>
      <c r="R2" s="120"/>
      <c r="S2" s="87"/>
      <c r="T2" s="87"/>
      <c r="U2" s="87"/>
    </row>
    <row r="3" spans="1:21" ht="15" customHeight="1">
      <c r="A3" s="88"/>
      <c r="B3" s="88"/>
      <c r="C3" s="87"/>
      <c r="D3" s="87"/>
      <c r="E3" s="87"/>
      <c r="F3" s="87"/>
      <c r="G3" s="87"/>
      <c r="H3" s="87"/>
      <c r="I3" s="87"/>
      <c r="J3" s="87"/>
      <c r="K3" s="87"/>
      <c r="L3" s="87"/>
      <c r="M3" s="87"/>
      <c r="N3" s="87"/>
      <c r="O3" s="87"/>
      <c r="P3" s="87"/>
      <c r="Q3" s="87"/>
      <c r="R3" s="87"/>
      <c r="S3" s="87"/>
      <c r="T3" s="87"/>
      <c r="U3" s="87"/>
    </row>
    <row r="4" spans="1:21" ht="15" customHeight="1">
      <c r="A4" s="85" t="s">
        <v>0</v>
      </c>
    </row>
    <row r="5" spans="1:21" ht="15" customHeight="1">
      <c r="A5" s="85" t="s">
        <v>50</v>
      </c>
      <c r="C5" s="85" t="s">
        <v>174</v>
      </c>
    </row>
    <row r="6" spans="1:21" ht="15" customHeight="1">
      <c r="L6" s="89" t="s">
        <v>1</v>
      </c>
      <c r="M6" s="89"/>
      <c r="N6" s="89"/>
      <c r="O6" s="89"/>
      <c r="P6" s="89"/>
      <c r="Q6" s="89"/>
      <c r="R6" s="89"/>
    </row>
    <row r="7" spans="1:21" ht="15" customHeight="1">
      <c r="D7" s="117" t="s">
        <v>2</v>
      </c>
      <c r="G7" s="188" t="s">
        <v>47</v>
      </c>
      <c r="H7" s="188"/>
      <c r="L7" s="85" t="s">
        <v>4</v>
      </c>
      <c r="R7" s="92"/>
    </row>
    <row r="8" spans="1:21" ht="15" customHeight="1">
      <c r="D8" s="117" t="s">
        <v>5</v>
      </c>
      <c r="F8" s="91" t="s">
        <v>6</v>
      </c>
      <c r="G8" s="179">
        <f>Q26-ROUNDDOWN(Q26*8/108,0)</f>
        <v>0</v>
      </c>
      <c r="H8" s="179"/>
      <c r="I8" s="85" t="s">
        <v>7</v>
      </c>
      <c r="L8" s="92" t="s">
        <v>8</v>
      </c>
      <c r="M8" s="92"/>
      <c r="N8" s="92"/>
      <c r="O8" s="92"/>
      <c r="P8" s="92"/>
      <c r="Q8" s="92"/>
      <c r="R8" s="92"/>
    </row>
    <row r="9" spans="1:21" ht="15" customHeight="1">
      <c r="P9" s="85" t="s">
        <v>9</v>
      </c>
    </row>
    <row r="10" spans="1:21" ht="15" customHeight="1"/>
    <row r="11" spans="1:21" ht="18" customHeight="1">
      <c r="A11" s="93"/>
      <c r="B11" s="192" t="s">
        <v>192</v>
      </c>
      <c r="C11" s="192" t="s">
        <v>10</v>
      </c>
      <c r="D11" s="192" t="s">
        <v>11</v>
      </c>
      <c r="E11" s="182" t="s">
        <v>12</v>
      </c>
      <c r="F11" s="183"/>
      <c r="G11" s="190" t="s">
        <v>13</v>
      </c>
      <c r="H11" s="190" t="s">
        <v>14</v>
      </c>
      <c r="I11" s="197"/>
      <c r="J11" s="182" t="s">
        <v>12</v>
      </c>
      <c r="K11" s="183"/>
      <c r="L11" s="116" t="s">
        <v>15</v>
      </c>
      <c r="M11" s="180" t="s">
        <v>16</v>
      </c>
      <c r="N11" s="181"/>
      <c r="O11" s="180" t="s">
        <v>16</v>
      </c>
      <c r="P11" s="181"/>
      <c r="Q11" s="182" t="s">
        <v>199</v>
      </c>
      <c r="R11" s="183"/>
    </row>
    <row r="12" spans="1:21" ht="18" customHeight="1">
      <c r="A12" s="114" t="s">
        <v>175</v>
      </c>
      <c r="B12" s="193"/>
      <c r="C12" s="187"/>
      <c r="D12" s="187"/>
      <c r="E12" s="184" t="s">
        <v>18</v>
      </c>
      <c r="F12" s="185"/>
      <c r="G12" s="191"/>
      <c r="H12" s="184" t="s">
        <v>19</v>
      </c>
      <c r="I12" s="185"/>
      <c r="J12" s="184"/>
      <c r="K12" s="185"/>
      <c r="L12" s="114" t="s">
        <v>197</v>
      </c>
      <c r="M12" s="186" t="s">
        <v>18</v>
      </c>
      <c r="N12" s="187"/>
      <c r="O12" s="186" t="s">
        <v>198</v>
      </c>
      <c r="P12" s="187"/>
      <c r="Q12" s="184"/>
      <c r="R12" s="185"/>
    </row>
    <row r="13" spans="1:21" ht="18" customHeight="1">
      <c r="A13" s="96"/>
      <c r="B13" s="194"/>
      <c r="C13" s="114" t="s">
        <v>20</v>
      </c>
      <c r="D13" s="96"/>
      <c r="E13" s="176" t="s">
        <v>21</v>
      </c>
      <c r="F13" s="178"/>
      <c r="G13" s="112" t="s">
        <v>22</v>
      </c>
      <c r="H13" s="176" t="s">
        <v>23</v>
      </c>
      <c r="I13" s="177"/>
      <c r="J13" s="176" t="s">
        <v>24</v>
      </c>
      <c r="K13" s="178"/>
      <c r="L13" s="115" t="s">
        <v>25</v>
      </c>
      <c r="M13" s="198" t="s">
        <v>26</v>
      </c>
      <c r="N13" s="199"/>
      <c r="O13" s="198" t="s">
        <v>27</v>
      </c>
      <c r="P13" s="199"/>
      <c r="Q13" s="176" t="s">
        <v>200</v>
      </c>
      <c r="R13" s="178"/>
    </row>
    <row r="14" spans="1:21" ht="15" customHeight="1">
      <c r="A14" s="98">
        <v>4</v>
      </c>
      <c r="B14" s="108" t="s">
        <v>193</v>
      </c>
      <c r="C14" s="99">
        <v>79</v>
      </c>
      <c r="D14" s="100">
        <v>100</v>
      </c>
      <c r="E14" s="107"/>
      <c r="F14" s="101" t="s">
        <v>181</v>
      </c>
      <c r="G14" s="122"/>
      <c r="H14" s="107">
        <f>E14*G14</f>
        <v>0</v>
      </c>
      <c r="I14" s="101" t="s">
        <v>181</v>
      </c>
      <c r="J14" s="107">
        <f>C14*E14*G14</f>
        <v>0</v>
      </c>
      <c r="K14" s="101" t="s">
        <v>181</v>
      </c>
      <c r="L14" s="102">
        <v>8014</v>
      </c>
      <c r="M14" s="109"/>
      <c r="N14" s="92" t="s">
        <v>181</v>
      </c>
      <c r="O14" s="107">
        <f>L14*M14</f>
        <v>0</v>
      </c>
      <c r="P14" s="101" t="s">
        <v>181</v>
      </c>
      <c r="Q14" s="121">
        <f>ROUNDDOWN(J14+O14,0)</f>
        <v>0</v>
      </c>
      <c r="R14" s="101" t="s">
        <v>201</v>
      </c>
      <c r="S14" s="111"/>
    </row>
    <row r="15" spans="1:21" ht="15" customHeight="1">
      <c r="A15" s="98">
        <v>5</v>
      </c>
      <c r="B15" s="108" t="s">
        <v>193</v>
      </c>
      <c r="C15" s="99">
        <f>C14</f>
        <v>79</v>
      </c>
      <c r="D15" s="100">
        <v>100</v>
      </c>
      <c r="E15" s="107"/>
      <c r="F15" s="101" t="s">
        <v>181</v>
      </c>
      <c r="G15" s="122"/>
      <c r="H15" s="107">
        <f t="shared" ref="H15:H25" si="0">E15*G15</f>
        <v>0</v>
      </c>
      <c r="I15" s="101" t="s">
        <v>181</v>
      </c>
      <c r="J15" s="107">
        <f t="shared" ref="J15:J25" si="1">C15*E15*G15</f>
        <v>0</v>
      </c>
      <c r="K15" s="101" t="s">
        <v>181</v>
      </c>
      <c r="L15" s="102">
        <v>6410</v>
      </c>
      <c r="M15" s="109"/>
      <c r="N15" s="92" t="s">
        <v>181</v>
      </c>
      <c r="O15" s="107">
        <f t="shared" ref="O15:O25" si="2">L15*M15</f>
        <v>0</v>
      </c>
      <c r="P15" s="101" t="s">
        <v>181</v>
      </c>
      <c r="Q15" s="121">
        <f t="shared" ref="Q15:Q25" si="3">ROUNDDOWN(J15+O15,0)</f>
        <v>0</v>
      </c>
      <c r="R15" s="101" t="s">
        <v>201</v>
      </c>
      <c r="S15" s="111"/>
    </row>
    <row r="16" spans="1:21" ht="15" customHeight="1">
      <c r="A16" s="98">
        <v>6</v>
      </c>
      <c r="B16" s="108" t="s">
        <v>193</v>
      </c>
      <c r="C16" s="99">
        <f t="shared" ref="C16:C25" si="4">C15</f>
        <v>79</v>
      </c>
      <c r="D16" s="100">
        <v>100</v>
      </c>
      <c r="E16" s="107"/>
      <c r="F16" s="101" t="s">
        <v>181</v>
      </c>
      <c r="G16" s="122"/>
      <c r="H16" s="107">
        <f t="shared" si="0"/>
        <v>0</v>
      </c>
      <c r="I16" s="101" t="s">
        <v>181</v>
      </c>
      <c r="J16" s="107">
        <f t="shared" si="1"/>
        <v>0</v>
      </c>
      <c r="K16" s="101" t="s">
        <v>181</v>
      </c>
      <c r="L16" s="102">
        <v>6127</v>
      </c>
      <c r="M16" s="109"/>
      <c r="N16" s="92" t="s">
        <v>181</v>
      </c>
      <c r="O16" s="107">
        <f t="shared" si="2"/>
        <v>0</v>
      </c>
      <c r="P16" s="101" t="s">
        <v>181</v>
      </c>
      <c r="Q16" s="121">
        <f t="shared" si="3"/>
        <v>0</v>
      </c>
      <c r="R16" s="101" t="s">
        <v>201</v>
      </c>
      <c r="S16" s="111"/>
    </row>
    <row r="17" spans="1:19" ht="15" customHeight="1">
      <c r="A17" s="98">
        <v>7</v>
      </c>
      <c r="B17" s="108" t="s">
        <v>193</v>
      </c>
      <c r="C17" s="99">
        <f t="shared" si="4"/>
        <v>79</v>
      </c>
      <c r="D17" s="100">
        <v>100</v>
      </c>
      <c r="E17" s="107"/>
      <c r="F17" s="101" t="s">
        <v>181</v>
      </c>
      <c r="G17" s="122"/>
      <c r="H17" s="107">
        <f t="shared" si="0"/>
        <v>0</v>
      </c>
      <c r="I17" s="101" t="s">
        <v>181</v>
      </c>
      <c r="J17" s="107">
        <f t="shared" si="1"/>
        <v>0</v>
      </c>
      <c r="K17" s="101" t="s">
        <v>181</v>
      </c>
      <c r="L17" s="102">
        <v>8647</v>
      </c>
      <c r="M17" s="109"/>
      <c r="N17" s="92" t="s">
        <v>181</v>
      </c>
      <c r="O17" s="107">
        <f t="shared" si="2"/>
        <v>0</v>
      </c>
      <c r="P17" s="101" t="s">
        <v>181</v>
      </c>
      <c r="Q17" s="121">
        <f t="shared" si="3"/>
        <v>0</v>
      </c>
      <c r="R17" s="101" t="s">
        <v>201</v>
      </c>
      <c r="S17" s="111"/>
    </row>
    <row r="18" spans="1:19" ht="15" customHeight="1">
      <c r="A18" s="98">
        <v>8</v>
      </c>
      <c r="B18" s="108" t="s">
        <v>193</v>
      </c>
      <c r="C18" s="99">
        <f t="shared" si="4"/>
        <v>79</v>
      </c>
      <c r="D18" s="100">
        <v>100</v>
      </c>
      <c r="E18" s="107"/>
      <c r="F18" s="101" t="s">
        <v>181</v>
      </c>
      <c r="G18" s="122"/>
      <c r="H18" s="107">
        <f t="shared" si="0"/>
        <v>0</v>
      </c>
      <c r="I18" s="101" t="s">
        <v>181</v>
      </c>
      <c r="J18" s="107">
        <f t="shared" si="1"/>
        <v>0</v>
      </c>
      <c r="K18" s="101" t="s">
        <v>181</v>
      </c>
      <c r="L18" s="102">
        <v>6686</v>
      </c>
      <c r="M18" s="109"/>
      <c r="N18" s="92" t="s">
        <v>181</v>
      </c>
      <c r="O18" s="107">
        <f t="shared" si="2"/>
        <v>0</v>
      </c>
      <c r="P18" s="101" t="s">
        <v>181</v>
      </c>
      <c r="Q18" s="121">
        <f t="shared" si="3"/>
        <v>0</v>
      </c>
      <c r="R18" s="101" t="s">
        <v>201</v>
      </c>
      <c r="S18" s="111"/>
    </row>
    <row r="19" spans="1:19" ht="15" customHeight="1">
      <c r="A19" s="98">
        <v>9</v>
      </c>
      <c r="B19" s="108" t="s">
        <v>193</v>
      </c>
      <c r="C19" s="99">
        <f t="shared" si="4"/>
        <v>79</v>
      </c>
      <c r="D19" s="100">
        <v>100</v>
      </c>
      <c r="E19" s="107"/>
      <c r="F19" s="101" t="s">
        <v>181</v>
      </c>
      <c r="G19" s="122"/>
      <c r="H19" s="107">
        <f t="shared" si="0"/>
        <v>0</v>
      </c>
      <c r="I19" s="101" t="s">
        <v>181</v>
      </c>
      <c r="J19" s="107">
        <f t="shared" si="1"/>
        <v>0</v>
      </c>
      <c r="K19" s="101" t="s">
        <v>181</v>
      </c>
      <c r="L19" s="102">
        <v>5786</v>
      </c>
      <c r="M19" s="109"/>
      <c r="N19" s="92" t="s">
        <v>181</v>
      </c>
      <c r="O19" s="107">
        <f t="shared" si="2"/>
        <v>0</v>
      </c>
      <c r="P19" s="101" t="s">
        <v>181</v>
      </c>
      <c r="Q19" s="121">
        <f t="shared" si="3"/>
        <v>0</v>
      </c>
      <c r="R19" s="101" t="s">
        <v>201</v>
      </c>
      <c r="S19" s="111"/>
    </row>
    <row r="20" spans="1:19" ht="15" customHeight="1">
      <c r="A20" s="98">
        <v>10</v>
      </c>
      <c r="B20" s="108" t="s">
        <v>193</v>
      </c>
      <c r="C20" s="99">
        <f t="shared" si="4"/>
        <v>79</v>
      </c>
      <c r="D20" s="100">
        <v>100</v>
      </c>
      <c r="E20" s="107"/>
      <c r="F20" s="101" t="s">
        <v>181</v>
      </c>
      <c r="G20" s="122"/>
      <c r="H20" s="107">
        <f t="shared" si="0"/>
        <v>0</v>
      </c>
      <c r="I20" s="101" t="s">
        <v>181</v>
      </c>
      <c r="J20" s="107">
        <f t="shared" si="1"/>
        <v>0</v>
      </c>
      <c r="K20" s="101" t="s">
        <v>181</v>
      </c>
      <c r="L20" s="102">
        <v>7359</v>
      </c>
      <c r="M20" s="109"/>
      <c r="N20" s="92" t="s">
        <v>181</v>
      </c>
      <c r="O20" s="107">
        <f t="shared" si="2"/>
        <v>0</v>
      </c>
      <c r="P20" s="101" t="s">
        <v>181</v>
      </c>
      <c r="Q20" s="121">
        <f t="shared" si="3"/>
        <v>0</v>
      </c>
      <c r="R20" s="101" t="s">
        <v>201</v>
      </c>
      <c r="S20" s="111"/>
    </row>
    <row r="21" spans="1:19" ht="15" customHeight="1">
      <c r="A21" s="98">
        <v>11</v>
      </c>
      <c r="B21" s="108" t="s">
        <v>193</v>
      </c>
      <c r="C21" s="99">
        <f t="shared" si="4"/>
        <v>79</v>
      </c>
      <c r="D21" s="100">
        <v>100</v>
      </c>
      <c r="E21" s="107"/>
      <c r="F21" s="101" t="s">
        <v>181</v>
      </c>
      <c r="G21" s="122"/>
      <c r="H21" s="107">
        <f t="shared" si="0"/>
        <v>0</v>
      </c>
      <c r="I21" s="101" t="s">
        <v>181</v>
      </c>
      <c r="J21" s="107">
        <f t="shared" si="1"/>
        <v>0</v>
      </c>
      <c r="K21" s="101" t="s">
        <v>181</v>
      </c>
      <c r="L21" s="102">
        <v>11563</v>
      </c>
      <c r="M21" s="109"/>
      <c r="N21" s="92" t="s">
        <v>181</v>
      </c>
      <c r="O21" s="107">
        <f t="shared" si="2"/>
        <v>0</v>
      </c>
      <c r="P21" s="101" t="s">
        <v>181</v>
      </c>
      <c r="Q21" s="121">
        <f t="shared" si="3"/>
        <v>0</v>
      </c>
      <c r="R21" s="101" t="s">
        <v>201</v>
      </c>
      <c r="S21" s="111"/>
    </row>
    <row r="22" spans="1:19" ht="15" customHeight="1">
      <c r="A22" s="98">
        <v>12</v>
      </c>
      <c r="B22" s="108" t="s">
        <v>193</v>
      </c>
      <c r="C22" s="99">
        <f t="shared" si="4"/>
        <v>79</v>
      </c>
      <c r="D22" s="100">
        <v>100</v>
      </c>
      <c r="E22" s="107"/>
      <c r="F22" s="101" t="s">
        <v>181</v>
      </c>
      <c r="G22" s="122"/>
      <c r="H22" s="107">
        <f t="shared" si="0"/>
        <v>0</v>
      </c>
      <c r="I22" s="101" t="s">
        <v>181</v>
      </c>
      <c r="J22" s="107">
        <f t="shared" si="1"/>
        <v>0</v>
      </c>
      <c r="K22" s="101" t="s">
        <v>181</v>
      </c>
      <c r="L22" s="102">
        <v>12671</v>
      </c>
      <c r="M22" s="109"/>
      <c r="N22" s="92" t="s">
        <v>181</v>
      </c>
      <c r="O22" s="107">
        <f t="shared" si="2"/>
        <v>0</v>
      </c>
      <c r="P22" s="101" t="s">
        <v>181</v>
      </c>
      <c r="Q22" s="121">
        <f t="shared" si="3"/>
        <v>0</v>
      </c>
      <c r="R22" s="101" t="s">
        <v>201</v>
      </c>
      <c r="S22" s="111"/>
    </row>
    <row r="23" spans="1:19" ht="15" customHeight="1">
      <c r="A23" s="98">
        <v>1</v>
      </c>
      <c r="B23" s="108" t="s">
        <v>193</v>
      </c>
      <c r="C23" s="99">
        <f t="shared" si="4"/>
        <v>79</v>
      </c>
      <c r="D23" s="100">
        <v>100</v>
      </c>
      <c r="E23" s="107"/>
      <c r="F23" s="101" t="s">
        <v>181</v>
      </c>
      <c r="G23" s="122"/>
      <c r="H23" s="107">
        <f t="shared" si="0"/>
        <v>0</v>
      </c>
      <c r="I23" s="101" t="s">
        <v>181</v>
      </c>
      <c r="J23" s="107">
        <f t="shared" si="1"/>
        <v>0</v>
      </c>
      <c r="K23" s="101" t="s">
        <v>181</v>
      </c>
      <c r="L23" s="102">
        <v>12457</v>
      </c>
      <c r="M23" s="109"/>
      <c r="N23" s="92" t="s">
        <v>181</v>
      </c>
      <c r="O23" s="107">
        <f t="shared" si="2"/>
        <v>0</v>
      </c>
      <c r="P23" s="101" t="s">
        <v>181</v>
      </c>
      <c r="Q23" s="121">
        <f t="shared" si="3"/>
        <v>0</v>
      </c>
      <c r="R23" s="101" t="s">
        <v>201</v>
      </c>
      <c r="S23" s="111"/>
    </row>
    <row r="24" spans="1:19" ht="15" customHeight="1">
      <c r="A24" s="98">
        <v>2</v>
      </c>
      <c r="B24" s="108" t="s">
        <v>193</v>
      </c>
      <c r="C24" s="99">
        <f t="shared" si="4"/>
        <v>79</v>
      </c>
      <c r="D24" s="100">
        <v>100</v>
      </c>
      <c r="E24" s="107"/>
      <c r="F24" s="101" t="s">
        <v>181</v>
      </c>
      <c r="G24" s="122"/>
      <c r="H24" s="107">
        <f t="shared" si="0"/>
        <v>0</v>
      </c>
      <c r="I24" s="101" t="s">
        <v>181</v>
      </c>
      <c r="J24" s="107">
        <f t="shared" si="1"/>
        <v>0</v>
      </c>
      <c r="K24" s="101" t="s">
        <v>181</v>
      </c>
      <c r="L24" s="102">
        <v>12172</v>
      </c>
      <c r="M24" s="109"/>
      <c r="N24" s="92" t="s">
        <v>181</v>
      </c>
      <c r="O24" s="107">
        <f t="shared" si="2"/>
        <v>0</v>
      </c>
      <c r="P24" s="101" t="s">
        <v>181</v>
      </c>
      <c r="Q24" s="121">
        <f t="shared" si="3"/>
        <v>0</v>
      </c>
      <c r="R24" s="101" t="s">
        <v>201</v>
      </c>
      <c r="S24" s="111"/>
    </row>
    <row r="25" spans="1:19" ht="15" customHeight="1">
      <c r="A25" s="98">
        <v>3</v>
      </c>
      <c r="B25" s="108" t="s">
        <v>193</v>
      </c>
      <c r="C25" s="99">
        <f t="shared" si="4"/>
        <v>79</v>
      </c>
      <c r="D25" s="100">
        <v>100</v>
      </c>
      <c r="E25" s="107"/>
      <c r="F25" s="101" t="s">
        <v>181</v>
      </c>
      <c r="G25" s="122"/>
      <c r="H25" s="107">
        <f t="shared" si="0"/>
        <v>0</v>
      </c>
      <c r="I25" s="101" t="s">
        <v>181</v>
      </c>
      <c r="J25" s="107">
        <f t="shared" si="1"/>
        <v>0</v>
      </c>
      <c r="K25" s="101" t="s">
        <v>181</v>
      </c>
      <c r="L25" s="102">
        <v>10386</v>
      </c>
      <c r="M25" s="109"/>
      <c r="N25" s="92" t="s">
        <v>181</v>
      </c>
      <c r="O25" s="107">
        <f t="shared" si="2"/>
        <v>0</v>
      </c>
      <c r="P25" s="101" t="s">
        <v>181</v>
      </c>
      <c r="Q25" s="121">
        <f t="shared" si="3"/>
        <v>0</v>
      </c>
      <c r="R25" s="101" t="s">
        <v>201</v>
      </c>
      <c r="S25" s="111"/>
    </row>
    <row r="26" spans="1:19" ht="15" customHeight="1">
      <c r="A26" s="103" t="s">
        <v>28</v>
      </c>
      <c r="B26" s="103" t="s">
        <v>191</v>
      </c>
      <c r="C26" s="103" t="s">
        <v>191</v>
      </c>
      <c r="D26" s="103" t="s">
        <v>191</v>
      </c>
      <c r="E26" s="195" t="s">
        <v>190</v>
      </c>
      <c r="F26" s="196"/>
      <c r="G26" s="113" t="s">
        <v>191</v>
      </c>
      <c r="H26" s="195" t="s">
        <v>190</v>
      </c>
      <c r="I26" s="196"/>
      <c r="J26" s="195" t="s">
        <v>190</v>
      </c>
      <c r="K26" s="196"/>
      <c r="L26" s="102">
        <f>SUM(L14:L25)</f>
        <v>108278</v>
      </c>
      <c r="M26" s="195" t="s">
        <v>190</v>
      </c>
      <c r="N26" s="196"/>
      <c r="O26" s="195" t="s">
        <v>190</v>
      </c>
      <c r="P26" s="196"/>
      <c r="Q26" s="121">
        <f>SUM(Q14:Q25)</f>
        <v>0</v>
      </c>
      <c r="R26" s="119" t="s">
        <v>201</v>
      </c>
      <c r="S26" s="111"/>
    </row>
    <row r="27" spans="1:19" ht="15" customHeight="1"/>
    <row r="28" spans="1:19" ht="18.75" customHeight="1">
      <c r="A28" s="104" t="s">
        <v>29</v>
      </c>
      <c r="B28" s="105"/>
      <c r="C28" s="105"/>
      <c r="D28" s="105"/>
      <c r="E28" s="105"/>
      <c r="F28" s="105"/>
      <c r="G28" s="105"/>
      <c r="H28" s="105"/>
      <c r="I28" s="105"/>
      <c r="J28" s="105"/>
      <c r="K28" s="105"/>
      <c r="L28" s="105"/>
      <c r="M28" s="105"/>
      <c r="N28" s="105"/>
      <c r="O28" s="105"/>
      <c r="P28" s="105"/>
      <c r="Q28" s="105"/>
      <c r="R28" s="105"/>
    </row>
    <row r="29" spans="1:19" ht="18.75" customHeight="1">
      <c r="A29" s="106"/>
      <c r="B29" s="89"/>
      <c r="C29" s="89"/>
      <c r="D29" s="89"/>
      <c r="E29" s="89"/>
      <c r="F29" s="89"/>
      <c r="G29" s="89"/>
      <c r="H29" s="89"/>
      <c r="I29" s="89"/>
      <c r="J29" s="89"/>
      <c r="K29" s="89"/>
      <c r="L29" s="89"/>
      <c r="M29" s="89"/>
      <c r="N29" s="89"/>
      <c r="O29" s="89"/>
      <c r="P29" s="89"/>
      <c r="Q29" s="89"/>
      <c r="R29" s="89"/>
    </row>
    <row r="30" spans="1:19" ht="18.75" customHeight="1">
      <c r="A30" s="104" t="s">
        <v>30</v>
      </c>
      <c r="B30" s="105"/>
      <c r="C30" s="105"/>
      <c r="D30" s="105"/>
      <c r="E30" s="105"/>
      <c r="F30" s="105"/>
      <c r="G30" s="105"/>
      <c r="H30" s="105"/>
      <c r="I30" s="105"/>
      <c r="J30" s="105"/>
      <c r="K30" s="105"/>
      <c r="L30" s="105"/>
      <c r="M30" s="105"/>
      <c r="N30" s="105"/>
      <c r="O30" s="105"/>
      <c r="P30" s="105"/>
      <c r="Q30" s="105"/>
      <c r="R30" s="105"/>
    </row>
    <row r="31" spans="1:19" ht="18.75" customHeight="1">
      <c r="A31" s="106"/>
      <c r="B31" s="89"/>
      <c r="C31" s="89"/>
      <c r="D31" s="89"/>
      <c r="E31" s="89"/>
      <c r="F31" s="89"/>
      <c r="G31" s="89"/>
      <c r="H31" s="89"/>
      <c r="I31" s="89"/>
      <c r="J31" s="89"/>
      <c r="K31" s="89"/>
      <c r="L31" s="89"/>
      <c r="M31" s="89"/>
      <c r="N31" s="89"/>
      <c r="O31" s="89"/>
      <c r="P31" s="89"/>
      <c r="Q31" s="89"/>
      <c r="R31" s="89"/>
    </row>
    <row r="32" spans="1:19" ht="18.75" customHeight="1">
      <c r="A32" s="110"/>
      <c r="B32" s="110"/>
      <c r="C32" s="110"/>
      <c r="D32" s="110"/>
      <c r="E32" s="110"/>
      <c r="F32" s="110"/>
      <c r="G32" s="110"/>
      <c r="H32" s="110"/>
      <c r="I32" s="110"/>
      <c r="J32" s="110"/>
      <c r="K32" s="110"/>
      <c r="L32" s="110"/>
      <c r="M32" s="110"/>
      <c r="N32" s="110"/>
      <c r="O32" s="110"/>
      <c r="P32" s="110"/>
      <c r="Q32" s="110"/>
      <c r="R32" s="110"/>
    </row>
    <row r="33" spans="1:6" ht="15" customHeight="1">
      <c r="A33" s="86" t="s">
        <v>31</v>
      </c>
      <c r="B33" s="85" t="s">
        <v>32</v>
      </c>
    </row>
    <row r="34" spans="1:6" ht="15" customHeight="1">
      <c r="B34" s="85" t="s">
        <v>33</v>
      </c>
    </row>
    <row r="35" spans="1:6" ht="15" customHeight="1">
      <c r="B35" s="85" t="s">
        <v>34</v>
      </c>
    </row>
    <row r="36" spans="1:6" ht="15" customHeight="1">
      <c r="B36" s="85" t="s">
        <v>35</v>
      </c>
      <c r="F36" s="85" t="s">
        <v>17</v>
      </c>
    </row>
    <row r="37" spans="1:6" ht="15" customHeight="1">
      <c r="B37" s="85" t="s">
        <v>36</v>
      </c>
      <c r="F37" s="85" t="s">
        <v>37</v>
      </c>
    </row>
    <row r="38" spans="1:6" ht="15" customHeight="1">
      <c r="B38" s="85" t="s">
        <v>38</v>
      </c>
      <c r="F38" s="85" t="s">
        <v>39</v>
      </c>
    </row>
    <row r="39" spans="1:6" ht="15" customHeight="1">
      <c r="B39" s="85" t="s">
        <v>40</v>
      </c>
      <c r="F39" s="85" t="s">
        <v>41</v>
      </c>
    </row>
  </sheetData>
  <mergeCells count="28">
    <mergeCell ref="A2:Q2"/>
    <mergeCell ref="Q11:R12"/>
    <mergeCell ref="Q13:R13"/>
    <mergeCell ref="G7:H7"/>
    <mergeCell ref="G8:H8"/>
    <mergeCell ref="B11:B13"/>
    <mergeCell ref="C11:C12"/>
    <mergeCell ref="D11:D12"/>
    <mergeCell ref="E11:F11"/>
    <mergeCell ref="G11:G12"/>
    <mergeCell ref="H11:I11"/>
    <mergeCell ref="J11:K12"/>
    <mergeCell ref="M11:N11"/>
    <mergeCell ref="O11:P11"/>
    <mergeCell ref="M12:N12"/>
    <mergeCell ref="O12:P12"/>
    <mergeCell ref="M26:N26"/>
    <mergeCell ref="O26:P26"/>
    <mergeCell ref="E12:F12"/>
    <mergeCell ref="H12:I12"/>
    <mergeCell ref="E26:F26"/>
    <mergeCell ref="H26:I26"/>
    <mergeCell ref="J26:K26"/>
    <mergeCell ref="E13:F13"/>
    <mergeCell ref="H13:I13"/>
    <mergeCell ref="J13:K13"/>
    <mergeCell ref="M13:N13"/>
    <mergeCell ref="O13:P13"/>
  </mergeCells>
  <phoneticPr fontId="4"/>
  <printOptions horizontalCentered="1"/>
  <pageMargins left="0.59055118110236227" right="0.39370078740157483" top="0.3" bottom="0" header="0.74" footer="0.51181102362204722"/>
  <pageSetup paperSize="9"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公告×一太郎</vt:lpstr>
      <vt:lpstr>様式6</vt:lpstr>
      <vt:lpstr>様式6-2 札幌</vt:lpstr>
      <vt:lpstr>様式6-2 函館</vt:lpstr>
      <vt:lpstr>様式6-2 旭川</vt:lpstr>
      <vt:lpstr>様式6-2 室蘭</vt:lpstr>
      <vt:lpstr>様式6-2 釧路（庁舎）</vt:lpstr>
      <vt:lpstr>様式6-2 釧路（車検場）</vt:lpstr>
      <vt:lpstr>様式6-2 帯広</vt:lpstr>
      <vt:lpstr>様式6-2 北見</vt:lpstr>
      <vt:lpstr>公告×一太郎!Print_Area</vt:lpstr>
      <vt:lpstr>様式6!Print_Area</vt:lpstr>
      <vt:lpstr>'様式6-2 旭川'!Print_Area</vt:lpstr>
      <vt:lpstr>'様式6-2 釧路（車検場）'!Print_Area</vt:lpstr>
      <vt:lpstr>'様式6-2 釧路（庁舎）'!Print_Area</vt:lpstr>
      <vt:lpstr>'様式6-2 札幌'!Print_Area</vt:lpstr>
      <vt:lpstr>'様式6-2 室蘭'!Print_Area</vt:lpstr>
      <vt:lpstr>'様式6-2 帯広'!Print_Area</vt:lpstr>
      <vt:lpstr>'様式6-2 函館'!Print_Area</vt:lpstr>
      <vt:lpstr>'様式6-2 北見'!Print_Area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北海道運輸局総務部会計課</dc:creator>
  <cp:lastModifiedBy> </cp:lastModifiedBy>
  <cp:lastPrinted>2017-11-15T03:25:54Z</cp:lastPrinted>
  <dcterms:created xsi:type="dcterms:W3CDTF">2010-02-10T07:19:10Z</dcterms:created>
  <dcterms:modified xsi:type="dcterms:W3CDTF">2017-12-05T23:35:10Z</dcterms:modified>
</cp:coreProperties>
</file>