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newal\kakusyu\nyuusatsu_keiyaku\30nyuusatsu\koukoku\300207-2\"/>
    </mc:Choice>
  </mc:AlternateContent>
  <bookViews>
    <workbookView xWindow="8655" yWindow="120" windowWidth="14955" windowHeight="7995"/>
  </bookViews>
  <sheets>
    <sheet name="入札内訳書" sheetId="1" r:id="rId1"/>
  </sheets>
  <externalReferences>
    <externalReference r:id="rId2"/>
  </externalReferences>
  <definedNames>
    <definedName name="_xlnm.Print_Area" localSheetId="0">入札内訳書!$B$2:$Z$152</definedName>
    <definedName name="_xlnm.Print_Titles" localSheetId="0">入札内訳書!#REF!</definedName>
    <definedName name="会計">[1]ﾘｽﾄ!$F$2:$F$3</definedName>
    <definedName name="契約">[1]ﾘｽﾄ!$G$2:$G$3</definedName>
    <definedName name="契約書">[1]ﾘｽﾄ!$B$2:$B$4</definedName>
    <definedName name="社名">[1]ﾘｽﾄ!$E$2:$E$19</definedName>
    <definedName name="住所">[1]ﾘｽﾄ!$D$2:$D$19</definedName>
    <definedName name="設置場所">[1]ﾘｽﾄ!$C$2:$C$10</definedName>
    <definedName name="代表者">[1]ﾘｽﾄ!#REF!</definedName>
    <definedName name="代表者２">[1]ﾘｽﾄ!#REF!</definedName>
    <definedName name="担当">[1]ﾘｽﾄ!$H$2:$H$8</definedName>
    <definedName name="備考">[1]ﾘｽﾄ!$I$2</definedName>
    <definedName name="方式">[1]ﾘｽﾄ!$A$2:$A$6</definedName>
  </definedNames>
  <calcPr calcId="152511"/>
</workbook>
</file>

<file path=xl/calcChain.xml><?xml version="1.0" encoding="utf-8"?>
<calcChain xmlns="http://schemas.openxmlformats.org/spreadsheetml/2006/main">
  <c r="P104" i="1" l="1"/>
  <c r="P105" i="1"/>
  <c r="P96" i="1"/>
  <c r="P97" i="1" s="1"/>
  <c r="P102" i="1"/>
  <c r="P100" i="1"/>
  <c r="P98" i="1"/>
  <c r="P103" i="1"/>
  <c r="P101" i="1"/>
  <c r="P99" i="1"/>
  <c r="P91" i="1"/>
  <c r="P89" i="1"/>
  <c r="P87" i="1"/>
  <c r="P85" i="1"/>
  <c r="P83" i="1"/>
  <c r="P82" i="1"/>
  <c r="T90" i="1" l="1"/>
  <c r="T105" i="1"/>
  <c r="T103" i="1"/>
  <c r="T101" i="1"/>
  <c r="T99" i="1"/>
  <c r="T97" i="1"/>
  <c r="I18" i="1"/>
  <c r="J18" i="1" s="1"/>
  <c r="P18" i="1" s="1"/>
  <c r="P19" i="1" s="1"/>
  <c r="T18" i="1"/>
  <c r="T19" i="1" s="1"/>
  <c r="X18" i="1" l="1"/>
  <c r="Z18" i="1" s="1"/>
  <c r="I47" i="1"/>
  <c r="I143" i="1" l="1"/>
  <c r="J143" i="1" s="1"/>
  <c r="I138" i="1"/>
  <c r="J138" i="1" s="1"/>
  <c r="I136" i="1"/>
  <c r="J136" i="1" s="1"/>
  <c r="X136" i="1" s="1"/>
  <c r="Z136" i="1" s="1"/>
  <c r="I134" i="1"/>
  <c r="J134" i="1" s="1"/>
  <c r="I132" i="1"/>
  <c r="J132" i="1" s="1"/>
  <c r="I130" i="1"/>
  <c r="J130" i="1" s="1"/>
  <c r="I124" i="1"/>
  <c r="J124" i="1" s="1"/>
  <c r="I122" i="1"/>
  <c r="J122" i="1" s="1"/>
  <c r="I120" i="1"/>
  <c r="J120" i="1" s="1"/>
  <c r="I118" i="1"/>
  <c r="J118" i="1" s="1"/>
  <c r="I116" i="1"/>
  <c r="J116" i="1" s="1"/>
  <c r="I114" i="1"/>
  <c r="J114" i="1" s="1"/>
  <c r="I109" i="1"/>
  <c r="J109" i="1" s="1"/>
  <c r="P109" i="1" s="1"/>
  <c r="P110" i="1" s="1"/>
  <c r="I104" i="1"/>
  <c r="J104" i="1" s="1"/>
  <c r="I102" i="1"/>
  <c r="J102" i="1" s="1"/>
  <c r="I100" i="1"/>
  <c r="J100" i="1" s="1"/>
  <c r="T100" i="1" s="1"/>
  <c r="I98" i="1"/>
  <c r="J98" i="1" s="1"/>
  <c r="T98" i="1" s="1"/>
  <c r="I96" i="1"/>
  <c r="J96" i="1" s="1"/>
  <c r="T96" i="1" s="1"/>
  <c r="I91" i="1"/>
  <c r="J91" i="1" s="1"/>
  <c r="T91" i="1" s="1"/>
  <c r="T92" i="1" s="1"/>
  <c r="I89" i="1"/>
  <c r="J89" i="1" s="1"/>
  <c r="T89" i="1" s="1"/>
  <c r="I87" i="1"/>
  <c r="J87" i="1" s="1"/>
  <c r="T87" i="1" s="1"/>
  <c r="T88" i="1" s="1"/>
  <c r="I85" i="1"/>
  <c r="J85" i="1" s="1"/>
  <c r="T85" i="1" s="1"/>
  <c r="T86" i="1" s="1"/>
  <c r="I83" i="1"/>
  <c r="J83" i="1" s="1"/>
  <c r="T83" i="1" s="1"/>
  <c r="T84" i="1" s="1"/>
  <c r="I81" i="1"/>
  <c r="J81" i="1" s="1"/>
  <c r="T81" i="1" s="1"/>
  <c r="T82" i="1" s="1"/>
  <c r="P92" i="1" l="1"/>
  <c r="T109" i="1"/>
  <c r="T110" i="1" s="1"/>
  <c r="X109" i="1" s="1"/>
  <c r="Z109" i="1" s="1"/>
  <c r="X124" i="1"/>
  <c r="Z124" i="1" s="1"/>
  <c r="X143" i="1"/>
  <c r="Z143" i="1" s="1"/>
  <c r="X114" i="1"/>
  <c r="Z114" i="1" s="1"/>
  <c r="T104" i="1"/>
  <c r="T102" i="1"/>
  <c r="P81" i="1"/>
  <c r="X81" i="1" s="1"/>
  <c r="Z81" i="1" s="1"/>
  <c r="X122" i="1"/>
  <c r="Z122" i="1" s="1"/>
  <c r="X120" i="1"/>
  <c r="Z120" i="1" s="1"/>
  <c r="X118" i="1"/>
  <c r="Z118" i="1" s="1"/>
  <c r="X116" i="1"/>
  <c r="Z116" i="1" s="1"/>
  <c r="X132" i="1"/>
  <c r="Z132" i="1" s="1"/>
  <c r="P88" i="1"/>
  <c r="P86" i="1"/>
  <c r="X130" i="1"/>
  <c r="Z130" i="1" s="1"/>
  <c r="X134" i="1"/>
  <c r="Z134" i="1" s="1"/>
  <c r="X138" i="1"/>
  <c r="Z138" i="1" s="1"/>
  <c r="X100" i="1" l="1"/>
  <c r="Z100" i="1" s="1"/>
  <c r="P90" i="1"/>
  <c r="X89" i="1" s="1"/>
  <c r="Z89" i="1" s="1"/>
  <c r="P84" i="1"/>
  <c r="X83" i="1" s="1"/>
  <c r="Z83" i="1" s="1"/>
  <c r="X104" i="1"/>
  <c r="Z104" i="1" s="1"/>
  <c r="X102" i="1"/>
  <c r="Z102" i="1" s="1"/>
  <c r="X98" i="1"/>
  <c r="Z98" i="1" s="1"/>
  <c r="X91" i="1"/>
  <c r="Z91" i="1" s="1"/>
  <c r="X87" i="1"/>
  <c r="Z87" i="1" s="1"/>
  <c r="X85" i="1"/>
  <c r="Z85" i="1" s="1"/>
  <c r="I76" i="1" l="1"/>
  <c r="J76" i="1" s="1"/>
  <c r="I58" i="1"/>
  <c r="I52" i="1"/>
  <c r="J47" i="1"/>
  <c r="I35" i="1"/>
  <c r="I30" i="1"/>
  <c r="I24" i="1"/>
  <c r="I74" i="1"/>
  <c r="J74" i="1" s="1"/>
  <c r="I72" i="1"/>
  <c r="J72" i="1" s="1"/>
  <c r="I70" i="1"/>
  <c r="J70" i="1" s="1"/>
  <c r="I45" i="1"/>
  <c r="J45" i="1" s="1"/>
  <c r="I43" i="1"/>
  <c r="J43" i="1" s="1"/>
  <c r="I41" i="1"/>
  <c r="J41" i="1" s="1"/>
  <c r="P41" i="1" s="1"/>
  <c r="P42" i="1" s="1"/>
  <c r="I22" i="1"/>
  <c r="J22" i="1" s="1"/>
  <c r="P22" i="1" s="1"/>
  <c r="P23" i="1" s="1"/>
  <c r="I20" i="1"/>
  <c r="J20" i="1" s="1"/>
  <c r="P20" i="1" s="1"/>
  <c r="P21" i="1" s="1"/>
  <c r="T22" i="1" l="1"/>
  <c r="T23" i="1" s="1"/>
  <c r="X22" i="1" s="1"/>
  <c r="T20" i="1"/>
  <c r="T21" i="1" s="1"/>
  <c r="X20" i="1" s="1"/>
  <c r="Z20" i="1" s="1"/>
  <c r="X72" i="1"/>
  <c r="Z72" i="1" s="1"/>
  <c r="T45" i="1"/>
  <c r="T46" i="1" s="1"/>
  <c r="P45" i="1"/>
  <c r="P46" i="1" s="1"/>
  <c r="T47" i="1"/>
  <c r="T48" i="1" s="1"/>
  <c r="P47" i="1"/>
  <c r="P48" i="1" s="1"/>
  <c r="P43" i="1"/>
  <c r="P44" i="1" s="1"/>
  <c r="T43" i="1"/>
  <c r="T44" i="1" s="1"/>
  <c r="T41" i="1"/>
  <c r="I68" i="1"/>
  <c r="J68" i="1" s="1"/>
  <c r="I66" i="1"/>
  <c r="J66" i="1" s="1"/>
  <c r="I64" i="1"/>
  <c r="J64" i="1" s="1"/>
  <c r="J58" i="1"/>
  <c r="I56" i="1"/>
  <c r="J56" i="1" s="1"/>
  <c r="I54" i="1"/>
  <c r="J54" i="1" s="1"/>
  <c r="J52" i="1"/>
  <c r="I39" i="1"/>
  <c r="J39" i="1" s="1"/>
  <c r="T39" i="1" s="1"/>
  <c r="T40" i="1" s="1"/>
  <c r="I37" i="1"/>
  <c r="J37" i="1" s="1"/>
  <c r="T37" i="1" s="1"/>
  <c r="T38" i="1" s="1"/>
  <c r="J35" i="1"/>
  <c r="J24" i="1"/>
  <c r="J30" i="1"/>
  <c r="T24" i="1" l="1"/>
  <c r="T25" i="1" s="1"/>
  <c r="X24" i="1" s="1"/>
  <c r="Z24" i="1" s="1"/>
  <c r="P24" i="1"/>
  <c r="P25" i="1" s="1"/>
  <c r="Z22" i="1"/>
  <c r="T42" i="1"/>
  <c r="X41" i="1" s="1"/>
  <c r="Z41" i="1" s="1"/>
  <c r="P35" i="1"/>
  <c r="P36" i="1" s="1"/>
  <c r="T35" i="1"/>
  <c r="T36" i="1" s="1"/>
  <c r="P30" i="1"/>
  <c r="P31" i="1" s="1"/>
  <c r="T30" i="1"/>
  <c r="T31" i="1" s="1"/>
  <c r="X43" i="1"/>
  <c r="Z43" i="1" s="1"/>
  <c r="X74" i="1"/>
  <c r="Z74" i="1" s="1"/>
  <c r="X70" i="1"/>
  <c r="Z70" i="1" s="1"/>
  <c r="X76" i="1"/>
  <c r="Z76" i="1" s="1"/>
  <c r="X47" i="1"/>
  <c r="Z47" i="1" s="1"/>
  <c r="X45" i="1"/>
  <c r="Z45" i="1" s="1"/>
  <c r="P37" i="1"/>
  <c r="P38" i="1" s="1"/>
  <c r="X37" i="1" s="1"/>
  <c r="Z37" i="1" s="1"/>
  <c r="X68" i="1"/>
  <c r="Z68" i="1" s="1"/>
  <c r="X66" i="1"/>
  <c r="Z66" i="1" s="1"/>
  <c r="P39" i="1"/>
  <c r="X64" i="1"/>
  <c r="Z64" i="1" s="1"/>
  <c r="X35" i="1" l="1"/>
  <c r="Z35" i="1" s="1"/>
  <c r="P40" i="1"/>
  <c r="X39" i="1" s="1"/>
  <c r="Z39" i="1" s="1"/>
  <c r="X54" i="1"/>
  <c r="Z54" i="1" s="1"/>
  <c r="X56" i="1" l="1"/>
  <c r="Z56" i="1" s="1"/>
  <c r="X58" i="1"/>
  <c r="Z58" i="1" s="1"/>
  <c r="X30" i="1"/>
  <c r="Z30" i="1" s="1"/>
  <c r="X52" i="1"/>
  <c r="Z52" i="1" s="1"/>
  <c r="X96" i="1" l="1"/>
  <c r="Z96" i="1" l="1"/>
  <c r="X146" i="1"/>
  <c r="X148" i="1" l="1"/>
  <c r="Z148" i="1" s="1"/>
  <c r="Z146" i="1"/>
  <c r="X150" i="1" l="1"/>
  <c r="Z150" i="1" s="1"/>
  <c r="W12" i="1" s="1"/>
  <c r="I11" i="1" s="1"/>
</calcChain>
</file>

<file path=xl/sharedStrings.xml><?xml version="1.0" encoding="utf-8"?>
<sst xmlns="http://schemas.openxmlformats.org/spreadsheetml/2006/main" count="946" uniqueCount="91">
  <si>
    <t>円</t>
    <rPh sb="0" eb="1">
      <t>エン</t>
    </rPh>
    <phoneticPr fontId="2"/>
  </si>
  <si>
    <t>機種</t>
    <rPh sb="0" eb="2">
      <t>キシュ</t>
    </rPh>
    <phoneticPr fontId="2"/>
  </si>
  <si>
    <t>設置場所</t>
    <rPh sb="0" eb="2">
      <t>セッチ</t>
    </rPh>
    <rPh sb="2" eb="4">
      <t>バショ</t>
    </rPh>
    <phoneticPr fontId="2"/>
  </si>
  <si>
    <t>年額</t>
    <rPh sb="0" eb="2">
      <t>ネンガク</t>
    </rPh>
    <phoneticPr fontId="2"/>
  </si>
  <si>
    <t>imagio</t>
    <phoneticPr fontId="5"/>
  </si>
  <si>
    <t>枚まで</t>
    <rPh sb="0" eb="1">
      <t>マイ</t>
    </rPh>
    <phoneticPr fontId="2"/>
  </si>
  <si>
    <t>枚</t>
    <rPh sb="0" eb="1">
      <t>マイ</t>
    </rPh>
    <phoneticPr fontId="2"/>
  </si>
  <si>
    <t>枚以上</t>
    <rPh sb="0" eb="1">
      <t>マイ</t>
    </rPh>
    <rPh sb="1" eb="3">
      <t>イジョウ</t>
    </rPh>
    <phoneticPr fontId="2"/>
  </si>
  <si>
    <t>枚数</t>
    <rPh sb="0" eb="2">
      <t>マイスウ</t>
    </rPh>
    <phoneticPr fontId="2"/>
  </si>
  <si>
    <t>金額</t>
    <rPh sb="0" eb="2">
      <t>キンガク</t>
    </rPh>
    <phoneticPr fontId="2"/>
  </si>
  <si>
    <t>～</t>
    <phoneticPr fontId="2"/>
  </si>
  <si>
    <t>imagio</t>
    <phoneticPr fontId="5"/>
  </si>
  <si>
    <t>MP</t>
    <phoneticPr fontId="5"/>
  </si>
  <si>
    <t>月予定枚数</t>
    <rPh sb="0" eb="1">
      <t>ツキ</t>
    </rPh>
    <rPh sb="1" eb="3">
      <t>ヨテイ</t>
    </rPh>
    <rPh sb="3" eb="5">
      <t>マイスウ</t>
    </rPh>
    <phoneticPr fontId="2"/>
  </si>
  <si>
    <t>×12</t>
    <phoneticPr fontId="2"/>
  </si>
  <si>
    <t>合計</t>
    <rPh sb="0" eb="2">
      <t>ゴウケイ</t>
    </rPh>
    <phoneticPr fontId="2"/>
  </si>
  <si>
    <t>(月額×12月)</t>
    <rPh sb="1" eb="3">
      <t>ゲツガク</t>
    </rPh>
    <rPh sb="6" eb="7">
      <t>ツキ</t>
    </rPh>
    <phoneticPr fontId="2"/>
  </si>
  <si>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</si>
  <si>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</si>
  <si>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控除</t>
    <rPh sb="0" eb="2">
      <t>コウジョ</t>
    </rPh>
    <phoneticPr fontId="2"/>
  </si>
  <si>
    <t>割合</t>
    <rPh sb="0" eb="2">
      <t>ワリアイ</t>
    </rPh>
    <phoneticPr fontId="2"/>
  </si>
  <si>
    <t>％</t>
    <phoneticPr fontId="2"/>
  </si>
  <si>
    <t>控除分</t>
    <rPh sb="0" eb="2">
      <t>コウジョ</t>
    </rPh>
    <rPh sb="2" eb="3">
      <t>ブン</t>
    </rPh>
    <phoneticPr fontId="2"/>
  </si>
  <si>
    <t>モード</t>
    <phoneticPr fontId="2"/>
  </si>
  <si>
    <t>モノカラー</t>
    <phoneticPr fontId="2"/>
  </si>
  <si>
    <t>フルカラー</t>
    <phoneticPr fontId="2"/>
  </si>
  <si>
    <t>鉄道部</t>
    <rPh sb="0" eb="3">
      <t>テツドウブ</t>
    </rPh>
    <phoneticPr fontId="2"/>
  </si>
  <si>
    <t>※モノカラー（モノクロ）</t>
    <phoneticPr fontId="2"/>
  </si>
  <si>
    <t>(月予定枚数×割合)</t>
    <rPh sb="1" eb="2">
      <t>ツキ</t>
    </rPh>
    <rPh sb="2" eb="4">
      <t>ヨテイ</t>
    </rPh>
    <rPh sb="4" eb="6">
      <t>マイスウ</t>
    </rPh>
    <rPh sb="7" eb="9">
      <t>ワリアイ</t>
    </rPh>
    <phoneticPr fontId="2"/>
  </si>
  <si>
    <t>(月予定枚数-控除)</t>
    <rPh sb="1" eb="2">
      <t>ツキ</t>
    </rPh>
    <rPh sb="2" eb="4">
      <t>ヨテイ</t>
    </rPh>
    <rPh sb="4" eb="6">
      <t>マイスウ</t>
    </rPh>
    <rPh sb="7" eb="9">
      <t>コウジョ</t>
    </rPh>
    <phoneticPr fontId="2"/>
  </si>
  <si>
    <t>控除後枚数</t>
    <rPh sb="0" eb="2">
      <t>コウジョ</t>
    </rPh>
    <rPh sb="2" eb="3">
      <t>ゴ</t>
    </rPh>
    <rPh sb="3" eb="5">
      <t>マイスウ</t>
    </rPh>
    <phoneticPr fontId="2"/>
  </si>
  <si>
    <t>海事振興部</t>
    <rPh sb="0" eb="2">
      <t>カイジ</t>
    </rPh>
    <rPh sb="2" eb="5">
      <t>シンコウブ</t>
    </rPh>
    <phoneticPr fontId="2"/>
  </si>
  <si>
    <t>海上安全環境部</t>
    <rPh sb="0" eb="2">
      <t>カイジョウ</t>
    </rPh>
    <rPh sb="2" eb="4">
      <t>アンゼン</t>
    </rPh>
    <rPh sb="4" eb="7">
      <t>カンキョウブ</t>
    </rPh>
    <phoneticPr fontId="2"/>
  </si>
  <si>
    <t>自動車交通部</t>
    <rPh sb="0" eb="3">
      <t>ジドウシャ</t>
    </rPh>
    <rPh sb="3" eb="6">
      <t>コウツウブ</t>
    </rPh>
    <phoneticPr fontId="2"/>
  </si>
  <si>
    <t>総務部</t>
    <rPh sb="0" eb="3">
      <t>ソウムブ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</si>
  <si>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</si>
  <si>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</si>
  <si>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旭川</t>
    <rPh sb="0" eb="2">
      <t>アサヒカワ</t>
    </rPh>
    <phoneticPr fontId="2"/>
  </si>
  <si>
    <t>釧路</t>
    <rPh sb="0" eb="2">
      <t>クシロ</t>
    </rPh>
    <phoneticPr fontId="2"/>
  </si>
  <si>
    <t>帯広</t>
    <rPh sb="0" eb="2">
      <t>オビヒロ</t>
    </rPh>
    <phoneticPr fontId="2"/>
  </si>
  <si>
    <t>北見</t>
    <rPh sb="0" eb="2">
      <t>キタミ</t>
    </rPh>
    <phoneticPr fontId="2"/>
  </si>
  <si>
    <t>特会</t>
    <rPh sb="0" eb="2">
      <t>トッカイ</t>
    </rPh>
    <phoneticPr fontId="2"/>
  </si>
  <si>
    <t>DocuCentre</t>
    <phoneticPr fontId="5"/>
  </si>
  <si>
    <t>Ⅴ</t>
    <phoneticPr fontId="5"/>
  </si>
  <si>
    <t>C2275PFS-PC</t>
    <phoneticPr fontId="2"/>
  </si>
  <si>
    <t>枚～</t>
    <rPh sb="0" eb="1">
      <t>マイ</t>
    </rPh>
    <phoneticPr fontId="2"/>
  </si>
  <si>
    <t>消費税及び地方消費税
(月額小計×8%)</t>
    <rPh sb="0" eb="3">
      <t>ショウヒゼイ</t>
    </rPh>
    <rPh sb="3" eb="4">
      <t>オヨ</t>
    </rPh>
    <rPh sb="5" eb="7">
      <t>チホウ</t>
    </rPh>
    <rPh sb="7" eb="10">
      <t>ショウヒゼイ</t>
    </rPh>
    <rPh sb="12" eb="14">
      <t>ゲツガク</t>
    </rPh>
    <rPh sb="14" eb="16">
      <t>ショウケイ</t>
    </rPh>
    <phoneticPr fontId="2"/>
  </si>
  <si>
    <t>室蘭 本庁舎</t>
    <rPh sb="0" eb="2">
      <t>ムロラン</t>
    </rPh>
    <rPh sb="3" eb="6">
      <t>ホンチョウシャ</t>
    </rPh>
    <phoneticPr fontId="2"/>
  </si>
  <si>
    <t>MP</t>
    <phoneticPr fontId="5"/>
  </si>
  <si>
    <t>C2503SPF</t>
    <phoneticPr fontId="2"/>
  </si>
  <si>
    <t>フルカラー</t>
    <phoneticPr fontId="2"/>
  </si>
  <si>
    <t>フルカラー</t>
    <phoneticPr fontId="2"/>
  </si>
  <si>
    <t>C2503SPF</t>
    <phoneticPr fontId="2"/>
  </si>
  <si>
    <t>～</t>
    <phoneticPr fontId="2"/>
  </si>
  <si>
    <t>C2503SP</t>
    <phoneticPr fontId="2"/>
  </si>
  <si>
    <t>人事課</t>
    <rPh sb="0" eb="3">
      <t>ジンジカ</t>
    </rPh>
    <phoneticPr fontId="2"/>
  </si>
  <si>
    <t>モノカラー</t>
    <phoneticPr fontId="2"/>
  </si>
  <si>
    <t>札幌
登録</t>
    <rPh sb="0" eb="2">
      <t>サッポロ</t>
    </rPh>
    <rPh sb="3" eb="5">
      <t>トウロク</t>
    </rPh>
    <phoneticPr fontId="2"/>
  </si>
  <si>
    <t>C2275PFS</t>
    <phoneticPr fontId="2"/>
  </si>
  <si>
    <t>旅客第二課</t>
    <rPh sb="0" eb="2">
      <t>リョカク</t>
    </rPh>
    <rPh sb="2" eb="3">
      <t>ダイ</t>
    </rPh>
    <rPh sb="3" eb="4">
      <t>2</t>
    </rPh>
    <rPh sb="4" eb="5">
      <t>カ</t>
    </rPh>
    <phoneticPr fontId="2"/>
  </si>
  <si>
    <t>海技資格課</t>
    <rPh sb="0" eb="2">
      <t>カイギ</t>
    </rPh>
    <rPh sb="2" eb="4">
      <t>シカク</t>
    </rPh>
    <rPh sb="4" eb="5">
      <t>カ</t>
    </rPh>
    <phoneticPr fontId="2"/>
  </si>
  <si>
    <t>稚内</t>
    <rPh sb="0" eb="2">
      <t>ワッカナイ</t>
    </rPh>
    <phoneticPr fontId="2"/>
  </si>
  <si>
    <t>自動車技術安全部</t>
    <rPh sb="0" eb="3">
      <t>ジドウシャ</t>
    </rPh>
    <rPh sb="3" eb="5">
      <t>ギジュツ</t>
    </rPh>
    <rPh sb="5" eb="8">
      <t>アンゼンブ</t>
    </rPh>
    <phoneticPr fontId="2"/>
  </si>
  <si>
    <t>観光部</t>
    <rPh sb="0" eb="2">
      <t>カンコウ</t>
    </rPh>
    <rPh sb="2" eb="3">
      <t>ブ</t>
    </rPh>
    <phoneticPr fontId="2"/>
  </si>
  <si>
    <t>C2275PSF-PC</t>
    <phoneticPr fontId="2"/>
  </si>
  <si>
    <t>円</t>
    <phoneticPr fontId="2"/>
  </si>
  <si>
    <t>C2275PSF-PC</t>
  </si>
  <si>
    <t>C2275PSF-PC</t>
    <phoneticPr fontId="2"/>
  </si>
  <si>
    <t>会計課</t>
  </si>
  <si>
    <t>会計課</t>
    <phoneticPr fontId="2"/>
  </si>
  <si>
    <t>自動車監査官</t>
  </si>
  <si>
    <t>自動車監査官</t>
    <phoneticPr fontId="2"/>
  </si>
  <si>
    <t>札幌
総務企画</t>
    <phoneticPr fontId="2"/>
  </si>
  <si>
    <t>特会</t>
    <rPh sb="0" eb="2">
      <t>トッカイ</t>
    </rPh>
    <phoneticPr fontId="2"/>
  </si>
  <si>
    <t>入札内訳書</t>
    <rPh sb="0" eb="2">
      <t>ニュウサツ</t>
    </rPh>
    <rPh sb="2" eb="5">
      <t>ウチワケショ</t>
    </rPh>
    <phoneticPr fontId="5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</si>
  <si>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</si>
  <si>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北海道運輸局長</t>
    <rPh sb="0" eb="6">
      <t>ホ</t>
    </rPh>
    <rPh sb="6" eb="7">
      <t>チョウ</t>
    </rPh>
    <phoneticPr fontId="2"/>
  </si>
  <si>
    <t>殿</t>
    <rPh sb="0" eb="1">
      <t>ドノ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</si>
  <si>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</si>
  <si>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</si>
  <si>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</si>
  <si>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契約件名　：</t>
    <rPh sb="0" eb="2">
      <t>ケイヤク</t>
    </rPh>
    <rPh sb="2" eb="4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</si>
  <si>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</si>
  <si>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（合計金額</t>
    <rPh sb="1" eb="3">
      <t>ゴウケイ</t>
    </rPh>
    <rPh sb="3" eb="5">
      <t>キンガク</t>
    </rPh>
    <phoneticPr fontId="2"/>
  </si>
  <si>
    <t>様式6-2</t>
    <phoneticPr fontId="8"/>
  </si>
  <si>
    <t>×100/108）</t>
    <phoneticPr fontId="2"/>
  </si>
  <si>
    <t>＊本入札内訳書には関数が入力されておりますが、入札者の事情にあわせ適宜変更して使用ください。</t>
    <rPh sb="1" eb="2">
      <t>ホン</t>
    </rPh>
    <rPh sb="2" eb="4">
      <t>ニュウサツ</t>
    </rPh>
    <rPh sb="4" eb="7">
      <t>ウチワケショ</t>
    </rPh>
    <rPh sb="9" eb="11">
      <t>カンスウ</t>
    </rPh>
    <rPh sb="12" eb="14">
      <t>ニュウリョク</t>
    </rPh>
    <rPh sb="23" eb="26">
      <t>ニュウサツシャ</t>
    </rPh>
    <rPh sb="27" eb="29">
      <t>ジジョウ</t>
    </rPh>
    <rPh sb="33" eb="35">
      <t>テキギ</t>
    </rPh>
    <rPh sb="35" eb="37">
      <t>ヘンコウ</t>
    </rPh>
    <rPh sb="39" eb="41">
      <t>シヨウ</t>
    </rPh>
    <phoneticPr fontId="2"/>
  </si>
  <si>
    <t>＊なお、変更した場合、しなかった場合ともに必ず検算を行い、入札者の責任で入札額とすること。</t>
    <rPh sb="4" eb="6">
      <t>ヘンコウ</t>
    </rPh>
    <rPh sb="8" eb="10">
      <t>バアイ</t>
    </rPh>
    <rPh sb="16" eb="18">
      <t>バアイ</t>
    </rPh>
    <rPh sb="21" eb="22">
      <t>カナラ</t>
    </rPh>
    <rPh sb="23" eb="25">
      <t>ケンザン</t>
    </rPh>
    <rPh sb="26" eb="27">
      <t>オコナ</t>
    </rPh>
    <rPh sb="29" eb="32">
      <t>ニュウサツシャ</t>
    </rPh>
    <rPh sb="33" eb="35">
      <t>セキニン</t>
    </rPh>
    <rPh sb="36" eb="38">
      <t>ニュウサツ</t>
    </rPh>
    <rPh sb="38" eb="39">
      <t>ガク</t>
    </rPh>
    <phoneticPr fontId="2"/>
  </si>
  <si>
    <t>＊任意の様式を使用することも差し支えありません。</t>
    <rPh sb="1" eb="3">
      <t>ニンイ</t>
    </rPh>
    <rPh sb="4" eb="6">
      <t>ヨウシキ</t>
    </rPh>
    <rPh sb="7" eb="9">
      <t>シヨウ</t>
    </rPh>
    <rPh sb="14" eb="15">
      <t>サ</t>
    </rPh>
    <rPh sb="16" eb="17">
      <t>ツカ</t>
    </rPh>
    <phoneticPr fontId="2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</si>
  <si>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2"/>
  </si>
  <si>
    <t>デジタル複合機24台保守契約【単価契約】</t>
    <rPh sb="4" eb="7">
      <t>フクゴウキ</t>
    </rPh>
    <rPh sb="9" eb="10">
      <t>ダイ</t>
    </rPh>
    <rPh sb="10" eb="12">
      <t>ホシュ</t>
    </rPh>
    <rPh sb="12" eb="14">
      <t>ケイヤク</t>
    </rPh>
    <rPh sb="15" eb="17">
      <t>タンカ</t>
    </rPh>
    <rPh sb="17" eb="19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</si>
</sst>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&quot; 枚&quot;\ "/>
    <numFmt numFmtId="177" formatCode="#,##0_ "/>
    <numFmt numFmtId="178" formatCode="#,##0&quot;枚まで&quot;\ "/>
    <numFmt numFmtId="179" formatCode="#,##0&quot;枚&quot;\ "/>
    <numFmt numFmtId="180" formatCode="#,##0.00&quot; 円&quot;"/>
    <numFmt numFmtId="181" formatCode="#,##0.00_ "/>
    <numFmt numFmtId="182" formatCode="#,##0&quot;円&quot;\ "/>
  </numFmts>
  <fonts count="12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3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vertical="center"/>
    </xf>
    <xf numFmtId="180" fontId="0" fillId="0" borderId="4" xfId="0" applyNumberFormat="1" applyBorder="1" applyAlignment="1">
      <alignment vertical="center"/>
    </xf>
    <xf numFmtId="180" fontId="0" fillId="0" borderId="0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180" fontId="0" fillId="0" borderId="7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0" fontId="3" fillId="0" borderId="0" xfId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3" fontId="0" fillId="0" borderId="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79" fontId="0" fillId="0" borderId="11" xfId="0" applyNumberFormat="1" applyBorder="1" applyAlignment="1">
      <alignment vertical="center" shrinkToFit="1"/>
    </xf>
    <xf numFmtId="0" fontId="0" fillId="0" borderId="13" xfId="0" applyNumberForma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179" fontId="0" fillId="2" borderId="15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180" fontId="0" fillId="2" borderId="17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19" xfId="0" applyNumberFormat="1" applyFill="1" applyBorder="1" applyAlignment="1">
      <alignment vertical="center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3" fontId="0" fillId="2" borderId="15" xfId="0" applyNumberFormat="1" applyFill="1" applyBorder="1" applyAlignment="1">
      <alignment horizontal="center" vertical="center" shrinkToFit="1"/>
    </xf>
    <xf numFmtId="179" fontId="0" fillId="0" borderId="0" xfId="0" applyNumberFormat="1" applyBorder="1" applyAlignment="1">
      <alignment vertical="center" shrinkToFit="1"/>
    </xf>
    <xf numFmtId="177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>
      <alignment vertical="center" shrinkToFit="1"/>
    </xf>
    <xf numFmtId="177" fontId="0" fillId="0" borderId="0" xfId="0" applyNumberFormat="1" applyBorder="1">
      <alignment vertical="center"/>
    </xf>
    <xf numFmtId="179" fontId="0" fillId="0" borderId="29" xfId="0" applyNumberFormat="1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3" fontId="0" fillId="0" borderId="30" xfId="0" applyNumberFormat="1" applyBorder="1" applyAlignment="1">
      <alignment horizontal="center" vertical="center"/>
    </xf>
    <xf numFmtId="180" fontId="0" fillId="0" borderId="21" xfId="0" applyNumberForma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177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 shrinkToFit="1"/>
    </xf>
    <xf numFmtId="181" fontId="0" fillId="0" borderId="0" xfId="0" applyNumberFormat="1" applyBorder="1" applyAlignment="1">
      <alignment horizontal="center" vertical="center"/>
    </xf>
    <xf numFmtId="179" fontId="0" fillId="3" borderId="11" xfId="0" applyNumberFormat="1" applyFill="1" applyBorder="1" applyAlignment="1">
      <alignment vertical="center" shrinkToFit="1"/>
    </xf>
    <xf numFmtId="182" fontId="0" fillId="0" borderId="4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82" fontId="0" fillId="0" borderId="0" xfId="0" applyNumberFormat="1" applyBorder="1" applyAlignment="1">
      <alignment vertical="center" wrapText="1" shrinkToFit="1"/>
    </xf>
    <xf numFmtId="3" fontId="0" fillId="2" borderId="15" xfId="0" applyNumberForma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177" fontId="0" fillId="0" borderId="0" xfId="0" applyNumberFormat="1" applyBorder="1" applyAlignment="1">
      <alignment horizontal="right" vertical="center"/>
    </xf>
    <xf numFmtId="0" fontId="0" fillId="3" borderId="0" xfId="0" applyFill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177" fontId="0" fillId="0" borderId="0" xfId="0" applyNumberFormat="1" applyBorder="1" applyAlignment="1">
      <alignment horizontal="right" vertical="center"/>
    </xf>
    <xf numFmtId="0" fontId="0" fillId="0" borderId="9" xfId="0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3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0" fontId="3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6" xfId="0" applyFill="1" applyBorder="1">
      <alignment vertical="center"/>
    </xf>
    <xf numFmtId="0" fontId="0" fillId="4" borderId="12" xfId="0" applyNumberFormat="1" applyFill="1" applyBorder="1" applyAlignment="1">
      <alignment horizontal="center" vertical="center" shrinkToFit="1"/>
    </xf>
    <xf numFmtId="3" fontId="0" fillId="4" borderId="15" xfId="0" applyNumberFormat="1" applyFill="1" applyBorder="1" applyAlignment="1">
      <alignment horizontal="center" vertical="center" shrinkToFit="1"/>
    </xf>
    <xf numFmtId="180" fontId="0" fillId="5" borderId="17" xfId="0" applyNumberFormat="1" applyFill="1" applyBorder="1" applyAlignment="1">
      <alignment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177" fontId="9" fillId="0" borderId="22" xfId="1" applyNumberFormat="1" applyFont="1" applyFill="1" applyBorder="1" applyAlignment="1">
      <alignment horizontal="right" vertical="center"/>
    </xf>
    <xf numFmtId="177" fontId="9" fillId="0" borderId="1" xfId="1" applyNumberFormat="1" applyFont="1" applyFill="1" applyBorder="1" applyAlignment="1">
      <alignment horizontal="right" vertical="center"/>
    </xf>
    <xf numFmtId="177" fontId="9" fillId="0" borderId="24" xfId="1" applyNumberFormat="1" applyFont="1" applyFill="1" applyBorder="1" applyAlignment="1">
      <alignment horizontal="right" vertical="center"/>
    </xf>
    <xf numFmtId="177" fontId="9" fillId="0" borderId="8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82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distributed" vertical="center"/>
    </xf>
    <xf numFmtId="0" fontId="0" fillId="0" borderId="8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left" vertical="center"/>
    </xf>
    <xf numFmtId="0" fontId="0" fillId="0" borderId="8" xfId="0" applyFill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182" fontId="0" fillId="0" borderId="9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77" fontId="0" fillId="4" borderId="8" xfId="0" applyNumberFormat="1" applyFill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0" fillId="2" borderId="22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181" fontId="6" fillId="4" borderId="18" xfId="0" applyNumberFormat="1" applyFont="1" applyFill="1" applyBorder="1" applyAlignment="1">
      <alignment horizontal="center" vertical="center"/>
    </xf>
    <xf numFmtId="181" fontId="6" fillId="2" borderId="25" xfId="0" applyNumberFormat="1" applyFont="1" applyFill="1" applyBorder="1" applyAlignment="1">
      <alignment horizontal="center" vertical="center"/>
    </xf>
    <xf numFmtId="181" fontId="6" fillId="2" borderId="18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82" fontId="0" fillId="0" borderId="14" xfId="0" applyNumberFormat="1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 shrinkToFit="1"/>
    </xf>
    <xf numFmtId="179" fontId="0" fillId="0" borderId="12" xfId="0" applyNumberFormat="1" applyBorder="1" applyAlignment="1">
      <alignment vertical="center" shrinkToFit="1"/>
    </xf>
    <xf numFmtId="179" fontId="0" fillId="0" borderId="13" xfId="0" applyNumberFormat="1" applyBorder="1" applyAlignment="1">
      <alignment vertical="center" shrinkToFit="1"/>
    </xf>
    <xf numFmtId="179" fontId="0" fillId="0" borderId="4" xfId="0" applyNumberFormat="1" applyBorder="1" applyAlignment="1">
      <alignment vertical="center" shrinkToFit="1"/>
    </xf>
    <xf numFmtId="179" fontId="0" fillId="0" borderId="5" xfId="0" applyNumberFormat="1" applyBorder="1" applyAlignment="1">
      <alignment vertical="center" shrinkToFit="1"/>
    </xf>
    <xf numFmtId="177" fontId="0" fillId="4" borderId="1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 shrinkToFit="1"/>
    </xf>
    <xf numFmtId="178" fontId="0" fillId="2" borderId="15" xfId="0" applyNumberFormat="1" applyFill="1" applyBorder="1" applyAlignment="1">
      <alignment horizontal="center" vertical="center" shrinkToFit="1"/>
    </xf>
    <xf numFmtId="178" fontId="0" fillId="2" borderId="28" xfId="0" applyNumberFormat="1" applyFill="1" applyBorder="1" applyAlignment="1">
      <alignment horizontal="center" vertical="center" shrinkToFit="1"/>
    </xf>
    <xf numFmtId="3" fontId="0" fillId="2" borderId="27" xfId="0" applyNumberFormat="1" applyFill="1" applyBorder="1" applyAlignment="1">
      <alignment horizontal="center" vertical="center" shrinkToFit="1"/>
    </xf>
    <xf numFmtId="3" fontId="0" fillId="2" borderId="15" xfId="0" applyNumberForma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3" fontId="0" fillId="4" borderId="27" xfId="0" applyNumberFormat="1" applyFill="1" applyBorder="1" applyAlignment="1">
      <alignment horizontal="center" vertical="center" shrinkToFit="1"/>
    </xf>
    <xf numFmtId="181" fontId="6" fillId="4" borderId="25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 shrinkToFit="1"/>
    </xf>
    <xf numFmtId="177" fontId="0" fillId="0" borderId="0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 wrapText="1" shrinkToFit="1"/>
    </xf>
    <xf numFmtId="177" fontId="0" fillId="4" borderId="0" xfId="0" applyNumberFormat="1" applyFill="1" applyBorder="1" applyAlignment="1">
      <alignment horizontal="right" vertical="center"/>
    </xf>
    <xf numFmtId="0" fontId="0" fillId="0" borderId="16" xfId="0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wrapText="1" shrinkToFit="1"/>
    </xf>
    <xf numFmtId="182" fontId="0" fillId="0" borderId="31" xfId="0" applyNumberFormat="1" applyBorder="1" applyAlignment="1">
      <alignment vertical="center" shrinkToFit="1"/>
    </xf>
    <xf numFmtId="182" fontId="0" fillId="0" borderId="33" xfId="0" applyNumberFormat="1" applyBorder="1" applyAlignment="1">
      <alignment vertical="center" shrinkToFit="1"/>
    </xf>
    <xf numFmtId="182" fontId="0" fillId="0" borderId="31" xfId="0" applyNumberFormat="1" applyBorder="1" applyAlignment="1">
      <alignment horizontal="center" vertical="center" shrinkToFit="1"/>
    </xf>
    <xf numFmtId="182" fontId="0" fillId="0" borderId="31" xfId="0" applyNumberFormat="1" applyBorder="1" applyAlignment="1">
      <alignment horizontal="center" vertical="center" wrapText="1" shrinkToFit="1"/>
    </xf>
    <xf numFmtId="182" fontId="0" fillId="0" borderId="14" xfId="0" applyNumberFormat="1" applyBorder="1" applyAlignment="1">
      <alignment horizontal="center" vertical="center" wrapText="1" shrinkToFit="1"/>
    </xf>
    <xf numFmtId="182" fontId="0" fillId="0" borderId="34" xfId="0" applyNumberFormat="1" applyBorder="1" applyAlignment="1">
      <alignment vertical="center" shrinkToFit="1"/>
    </xf>
    <xf numFmtId="182" fontId="0" fillId="0" borderId="35" xfId="0" applyNumberFormat="1" applyBorder="1" applyAlignment="1">
      <alignment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81" fontId="6" fillId="4" borderId="40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179" fontId="0" fillId="0" borderId="20" xfId="0" applyNumberFormat="1" applyBorder="1" applyAlignment="1">
      <alignment vertical="center" shrinkToFit="1"/>
    </xf>
    <xf numFmtId="179" fontId="0" fillId="0" borderId="38" xfId="0" applyNumberFormat="1" applyBorder="1" applyAlignment="1">
      <alignment vertical="center" shrinkToFit="1"/>
    </xf>
    <xf numFmtId="179" fontId="0" fillId="0" borderId="39" xfId="0" applyNumberFormat="1" applyBorder="1" applyAlignment="1">
      <alignment vertical="center" shrinkToFit="1"/>
    </xf>
    <xf numFmtId="3" fontId="0" fillId="4" borderId="37" xfId="0" applyNumberFormat="1" applyFill="1" applyBorder="1" applyAlignment="1">
      <alignment horizontal="center" vertical="center" shrinkToFit="1"/>
    </xf>
    <xf numFmtId="0" fontId="0" fillId="5" borderId="2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0" xfId="0" applyNumberFormat="1" applyFill="1" applyBorder="1" applyAlignment="1">
      <alignment horizontal="distributed" vertical="center"/>
    </xf>
    <xf numFmtId="0" fontId="0" fillId="0" borderId="32" xfId="0" applyBorder="1" applyAlignment="1">
      <alignment horizontal="center" vertical="center"/>
    </xf>
  </cellXfs>
  <cellStyles count="2">
    <cellStyle name="標準" xfId="0" builtinId="0"/>
    <cellStyle name="標準_５－２入札内訳書（キャノン）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hokkai\&#21271;&#28023;&#36947;&#36939;&#36664;&#23616;$\01-3%20&#32207;&#21209;&#37096;&#20250;&#35336;&#35506;\01%20&#25903;&#23616;&#36899;&#32097;&#29992;&#12501;&#12457;&#12523;&#12480;\02%20&#22865;&#32004;&#38306;&#20418;\00%20&#22865;&#32004;&#38306;&#20418;&#36039;&#26009;\H22&#24180;&#24230;&#22865;&#32004;&#38306;&#20418;&#36039;&#26009;\H22&#24180;&#38291;&#22865;&#32004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ﾘｽﾄ"/>
      <sheetName val="4.2以降契約"/>
    </sheetNames>
    <sheetDataSet>
      <sheetData sheetId="0">
        <row r="2">
          <cell r="A2" t="str">
            <v>入札</v>
          </cell>
          <cell r="B2" t="str">
            <v>契約書</v>
          </cell>
          <cell r="C2" t="str">
            <v>全道</v>
          </cell>
          <cell r="D2" t="str">
            <v>札幌市白石区菊水3条1丁目8番20号</v>
          </cell>
          <cell r="E2" t="str">
            <v>大丸サービス（株）</v>
          </cell>
          <cell r="F2" t="str">
            <v>一般</v>
          </cell>
          <cell r="G2" t="str">
            <v>契</v>
          </cell>
          <cell r="H2" t="str">
            <v>田中</v>
          </cell>
          <cell r="I2" t="str">
            <v>一元化により局契約</v>
          </cell>
        </row>
        <row r="3">
          <cell r="A3" t="str">
            <v>随契</v>
          </cell>
          <cell r="B3" t="str">
            <v>請書</v>
          </cell>
          <cell r="C3" t="str">
            <v>総務</v>
          </cell>
          <cell r="D3" t="str">
            <v>札幌市中央区南1条西10丁目2番地</v>
          </cell>
          <cell r="E3" t="str">
            <v>（株）北海道電子計算センター</v>
          </cell>
          <cell r="F3" t="str">
            <v>特会</v>
          </cell>
          <cell r="G3" t="str">
            <v>予</v>
          </cell>
          <cell r="H3" t="str">
            <v>濱口</v>
          </cell>
        </row>
        <row r="4">
          <cell r="A4" t="str">
            <v>処分</v>
          </cell>
          <cell r="B4" t="str">
            <v>見積書</v>
          </cell>
          <cell r="C4" t="str">
            <v>企観</v>
          </cell>
          <cell r="D4" t="str">
            <v>札幌市東区東苗穂4条1丁目18-28</v>
          </cell>
          <cell r="E4" t="str">
            <v>（株）札幌オフィス販売</v>
          </cell>
          <cell r="H4" t="str">
            <v>森田</v>
          </cell>
        </row>
        <row r="5">
          <cell r="A5" t="str">
            <v>返還</v>
          </cell>
          <cell r="C5" t="str">
            <v>交環</v>
          </cell>
          <cell r="D5" t="str">
            <v>札幌市中央区南1条西3丁目2番地</v>
          </cell>
          <cell r="E5" t="str">
            <v>大丸藤井（株）</v>
          </cell>
          <cell r="H5" t="str">
            <v>武部</v>
          </cell>
        </row>
        <row r="6">
          <cell r="A6" t="str">
            <v>-</v>
          </cell>
          <cell r="C6" t="str">
            <v>鉄道</v>
          </cell>
          <cell r="D6" t="str">
            <v>札幌市豊平区月寒東4条9丁目5番11号</v>
          </cell>
          <cell r="E6" t="str">
            <v>（株）エム・マツバラ</v>
          </cell>
          <cell r="H6" t="str">
            <v>佐々木</v>
          </cell>
        </row>
        <row r="7">
          <cell r="C7" t="str">
            <v>自交</v>
          </cell>
          <cell r="D7" t="str">
            <v>札幌市西区八軒9条西1丁目1-20</v>
          </cell>
          <cell r="E7" t="str">
            <v>ナブコシステム（株）</v>
          </cell>
          <cell r="H7" t="str">
            <v>矢島</v>
          </cell>
        </row>
        <row r="8">
          <cell r="C8" t="str">
            <v>技安</v>
          </cell>
          <cell r="D8" t="str">
            <v>札幌市中央区大通東3丁目4番地</v>
          </cell>
          <cell r="E8" t="str">
            <v>寺岡ファシリティーズ（株）</v>
          </cell>
          <cell r="H8" t="str">
            <v>支局担当</v>
          </cell>
        </row>
        <row r="9">
          <cell r="C9" t="str">
            <v>海振</v>
          </cell>
          <cell r="D9" t="str">
            <v>札幌市中央区南11条西8丁目4番8号</v>
          </cell>
          <cell r="E9" t="str">
            <v>（株）つうけんテクノネット</v>
          </cell>
        </row>
        <row r="10">
          <cell r="C10" t="str">
            <v>海安</v>
          </cell>
          <cell r="D10" t="str">
            <v>札幌市中央区北1条西10丁目1番地21</v>
          </cell>
          <cell r="E10" t="str">
            <v>NTTファイナンス（株）</v>
          </cell>
        </row>
        <row r="11">
          <cell r="D11" t="str">
            <v>札幌市中央区北3条西4丁目1番地1</v>
          </cell>
          <cell r="E11" t="str">
            <v>ｷｬﾉﾝｼｽﾃﾑｱﾝﾄﾞｻﾎﾟｰﾄ（株）</v>
          </cell>
        </row>
        <row r="12">
          <cell r="D12" t="str">
            <v>札幌市中央区大通西10丁目4番地133</v>
          </cell>
          <cell r="E12" t="str">
            <v>富士ゼロックス（株）</v>
          </cell>
        </row>
        <row r="13">
          <cell r="D13" t="str">
            <v>札幌市厚別区大谷地東1丁目3-1</v>
          </cell>
          <cell r="E13" t="str">
            <v>天然ガス自動車北海道（株）</v>
          </cell>
        </row>
        <row r="14">
          <cell r="D14" t="str">
            <v>札幌市中央区北1条東3丁目1番地1</v>
          </cell>
          <cell r="E14" t="str">
            <v>（財）北海道電気保安協会</v>
          </cell>
        </row>
        <row r="15">
          <cell r="D15" t="str">
            <v>札幌市東区北30条東1丁目1番1号</v>
          </cell>
          <cell r="E15" t="str">
            <v>（社）札幌地区自家用自動車協会</v>
          </cell>
        </row>
        <row r="16">
          <cell r="D16" t="str">
            <v>東京都港区西新橋2丁目15番12号</v>
          </cell>
          <cell r="E16" t="str">
            <v>日立キャピタル（株）</v>
          </cell>
        </row>
        <row r="17">
          <cell r="D17" t="str">
            <v>東京都千代田区一ツ橋1-1-1</v>
          </cell>
          <cell r="E17" t="str">
            <v>（株）NTTデータアイ</v>
          </cell>
        </row>
        <row r="18">
          <cell r="D18" t="str">
            <v>東京都品川区東大井1丁目7番5号</v>
          </cell>
          <cell r="E18" t="str">
            <v>小松自動車工業（株）</v>
          </cell>
        </row>
        <row r="19">
          <cell r="D19" t="str">
            <v>東京都中央区新富1丁目18番1号</v>
          </cell>
          <cell r="E19" t="str">
            <v>小林クリエイト（株）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52"/>
  <sheetViews>
    <sheetView showGridLines="0" tabSelected="1" view="pageBreakPreview" zoomScale="80" zoomScaleNormal="75" workbookViewId="0">
      <selection activeCell="B3" sqref="B3:Z3"/>
    </sheetView>
  </sheetViews>
  <sheetFormatPr defaultColWidth="5.625" defaultRowHeight="20.100000000000001" customHeight="1"/>
  <cols>
    <col min="1" max="1" width="1.625" style="2" customWidth="1"/>
    <col min="2" max="2" width="4.625" style="18" customWidth="1"/>
    <col min="3" max="3" width="5.625" style="2" customWidth="1"/>
    <col min="4" max="4" width="3.625" style="2" customWidth="1"/>
    <col min="5" max="5" width="5.625" style="2" customWidth="1"/>
    <col min="6" max="7" width="12.625" style="2" customWidth="1"/>
    <col min="8" max="8" width="5.625" style="2" customWidth="1"/>
    <col min="9" max="10" width="12.625" style="2" customWidth="1"/>
    <col min="11" max="11" width="8.5" style="2" customWidth="1"/>
    <col min="12" max="12" width="2.625" style="2" customWidth="1"/>
    <col min="13" max="13" width="8.625" style="2" customWidth="1"/>
    <col min="14" max="14" width="2.625" style="2" customWidth="1"/>
    <col min="15" max="15" width="8.625" style="2" customWidth="1"/>
    <col min="16" max="16" width="2.625" style="2" customWidth="1"/>
    <col min="17" max="17" width="8.625" style="2" customWidth="1"/>
    <col min="18" max="18" width="2.625" style="2" customWidth="1"/>
    <col min="19" max="19" width="8.625" style="2" customWidth="1"/>
    <col min="20" max="20" width="2.625" style="2" customWidth="1"/>
    <col min="21" max="21" width="8.625" style="2" customWidth="1"/>
    <col min="22" max="22" width="2.625" style="2" customWidth="1"/>
    <col min="23" max="23" width="1.625" style="2" customWidth="1"/>
    <col min="24" max="24" width="12.625" style="2" customWidth="1"/>
    <col min="25" max="25" width="5.625" style="2" customWidth="1"/>
    <col min="26" max="26" width="13.625" style="2" customWidth="1"/>
    <col min="27" max="16384" width="5.625" style="2"/>
  </cols>
  <sheetData>
    <row r="2" spans="1:26" ht="20.100000000000001" customHeight="1">
      <c r="A2" s="1"/>
      <c r="B2" s="83" t="s">
        <v>84</v>
      </c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49.5" customHeight="1">
      <c r="A3" s="1"/>
      <c r="B3" s="106" t="s">
        <v>74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20.100000000000001" customHeight="1">
      <c r="A4" s="1"/>
      <c r="B4" s="86"/>
      <c r="C4" s="87" t="s">
        <v>75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8"/>
      <c r="T4" s="88"/>
      <c r="U4" s="88"/>
      <c r="V4" s="88"/>
      <c r="W4" s="88"/>
      <c r="X4" s="88"/>
      <c r="Y4" s="88"/>
      <c r="Z4" s="88"/>
    </row>
    <row r="5" spans="1:26" ht="20.100000000000001" customHeight="1">
      <c r="A5" s="1"/>
      <c r="B5" s="86"/>
      <c r="C5" s="87" t="s">
        <v>76</v>
      </c>
      <c r="D5" s="87"/>
      <c r="E5" s="87"/>
      <c r="F5" s="87" t="s">
        <v>77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112" t="s">
        <v>78</v>
      </c>
      <c r="R5" s="112"/>
      <c r="S5" s="112"/>
      <c r="T5" s="89"/>
      <c r="U5" s="108"/>
      <c r="V5" s="108"/>
      <c r="W5" s="108"/>
      <c r="X5" s="108"/>
      <c r="Y5" s="108"/>
      <c r="Z5" s="89"/>
    </row>
    <row r="6" spans="1:26" ht="20.100000000000001" customHeight="1">
      <c r="A6" s="1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107" t="s">
        <v>79</v>
      </c>
      <c r="R6" s="107"/>
      <c r="S6" s="107"/>
      <c r="T6" s="90"/>
      <c r="U6" s="108"/>
      <c r="V6" s="108"/>
      <c r="W6" s="108"/>
      <c r="X6" s="108"/>
      <c r="Y6" s="108"/>
      <c r="Z6" s="90"/>
    </row>
    <row r="7" spans="1:26" ht="20.100000000000001" customHeight="1">
      <c r="A7" s="1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107" t="s">
        <v>80</v>
      </c>
      <c r="R7" s="107"/>
      <c r="S7" s="107"/>
      <c r="T7" s="90"/>
      <c r="U7" s="109"/>
      <c r="V7" s="109"/>
      <c r="W7" s="109"/>
      <c r="X7" s="109"/>
      <c r="Y7" s="109"/>
      <c r="Z7" s="90"/>
    </row>
    <row r="8" spans="1:26" ht="20.100000000000001" customHeight="1">
      <c r="A8" s="1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  <c r="T8" s="88"/>
      <c r="U8" s="88"/>
      <c r="V8" s="88"/>
      <c r="W8" s="88"/>
      <c r="X8" s="88"/>
      <c r="Y8" s="88"/>
      <c r="Z8" s="88"/>
    </row>
    <row r="9" spans="1:26" ht="20.100000000000001" customHeight="1">
      <c r="A9" s="1"/>
      <c r="B9" s="86"/>
      <c r="C9" s="87"/>
      <c r="D9" s="87"/>
      <c r="E9" s="87"/>
      <c r="F9" s="87"/>
      <c r="G9" s="110" t="s">
        <v>81</v>
      </c>
      <c r="H9" s="110"/>
      <c r="I9" s="111" t="s">
        <v>90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88"/>
    </row>
    <row r="10" spans="1:26" ht="20.100000000000001" customHeight="1">
      <c r="A10" s="1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8"/>
      <c r="T10" s="88"/>
      <c r="U10" s="88"/>
      <c r="V10" s="88"/>
      <c r="W10" s="88"/>
      <c r="X10" s="88"/>
      <c r="Y10" s="88"/>
      <c r="Z10" s="88"/>
    </row>
    <row r="11" spans="1:26" ht="20.100000000000001" customHeight="1">
      <c r="A11" s="1"/>
      <c r="B11" s="86"/>
      <c r="C11" s="87"/>
      <c r="D11" s="87"/>
      <c r="E11" s="87"/>
      <c r="F11" s="87"/>
      <c r="G11" s="94" t="s">
        <v>82</v>
      </c>
      <c r="H11" s="94"/>
      <c r="I11" s="96">
        <f>ROUNDUP(W12*100/108,0)</f>
        <v>0</v>
      </c>
      <c r="J11" s="97"/>
      <c r="K11" s="97"/>
      <c r="L11" s="97"/>
      <c r="M11" s="97"/>
      <c r="N11" s="97"/>
      <c r="O11" s="97"/>
      <c r="P11" s="97"/>
      <c r="Q11" s="97"/>
      <c r="R11" s="97"/>
      <c r="S11" s="100" t="s">
        <v>0</v>
      </c>
      <c r="T11" s="101"/>
      <c r="U11" s="88"/>
      <c r="V11" s="88"/>
      <c r="W11" s="88"/>
      <c r="X11" s="88"/>
      <c r="Y11" s="88"/>
      <c r="Z11" s="88"/>
    </row>
    <row r="12" spans="1:26" ht="20.100000000000001" customHeight="1">
      <c r="A12" s="1"/>
      <c r="B12" s="86"/>
      <c r="C12" s="87"/>
      <c r="D12" s="87"/>
      <c r="E12" s="87"/>
      <c r="F12" s="87"/>
      <c r="G12" s="95"/>
      <c r="H12" s="95"/>
      <c r="I12" s="98"/>
      <c r="J12" s="99"/>
      <c r="K12" s="99"/>
      <c r="L12" s="99"/>
      <c r="M12" s="99"/>
      <c r="N12" s="99"/>
      <c r="O12" s="99"/>
      <c r="P12" s="99"/>
      <c r="Q12" s="99"/>
      <c r="R12" s="99"/>
      <c r="S12" s="102"/>
      <c r="T12" s="103"/>
      <c r="U12" s="88" t="s">
        <v>83</v>
      </c>
      <c r="V12" s="88"/>
      <c r="W12" s="104">
        <f>$Z$150</f>
        <v>0</v>
      </c>
      <c r="X12" s="105"/>
      <c r="Y12" s="88" t="s">
        <v>85</v>
      </c>
      <c r="Z12" s="88"/>
    </row>
    <row r="13" spans="1:26" ht="20.100000000000001" customHeight="1">
      <c r="A13" s="1"/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X13" s="2" t="s">
        <v>89</v>
      </c>
    </row>
    <row r="14" spans="1:26" ht="20.100000000000001" customHeight="1">
      <c r="A14" s="1"/>
      <c r="B14" s="1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6" ht="20.100000000000001" customHeight="1">
      <c r="F15" s="52"/>
      <c r="G15" s="62"/>
      <c r="H15" s="62"/>
      <c r="I15" s="62"/>
      <c r="J15" s="62"/>
      <c r="K15" s="62"/>
      <c r="L15" s="5"/>
    </row>
    <row r="16" spans="1:26" ht="20.100000000000001" customHeight="1">
      <c r="B16" s="139"/>
      <c r="C16" s="185" t="s">
        <v>1</v>
      </c>
      <c r="D16" s="186"/>
      <c r="E16" s="187"/>
      <c r="F16" s="179" t="s">
        <v>2</v>
      </c>
      <c r="G16" s="25" t="s">
        <v>23</v>
      </c>
      <c r="H16" s="33" t="s">
        <v>19</v>
      </c>
      <c r="I16" s="33" t="s">
        <v>22</v>
      </c>
      <c r="J16" s="34" t="s">
        <v>30</v>
      </c>
      <c r="K16" s="184"/>
      <c r="L16" s="147"/>
      <c r="M16" s="148" t="s">
        <v>5</v>
      </c>
      <c r="N16" s="149"/>
      <c r="O16" s="92"/>
      <c r="P16" s="81" t="s">
        <v>10</v>
      </c>
      <c r="Q16" s="92"/>
      <c r="R16" s="27" t="s">
        <v>6</v>
      </c>
      <c r="S16" s="157"/>
      <c r="T16" s="147"/>
      <c r="U16" s="152" t="s">
        <v>7</v>
      </c>
      <c r="V16" s="153"/>
      <c r="X16" s="139" t="s">
        <v>17</v>
      </c>
      <c r="Y16" s="17"/>
      <c r="Z16" s="79" t="s">
        <v>3</v>
      </c>
    </row>
    <row r="17" spans="2:27" ht="20.100000000000001" customHeight="1">
      <c r="B17" s="140"/>
      <c r="C17" s="188"/>
      <c r="D17" s="189"/>
      <c r="E17" s="190"/>
      <c r="F17" s="180"/>
      <c r="G17" s="29" t="s">
        <v>13</v>
      </c>
      <c r="H17" s="35" t="s">
        <v>20</v>
      </c>
      <c r="I17" s="35" t="s">
        <v>28</v>
      </c>
      <c r="J17" s="36" t="s">
        <v>29</v>
      </c>
      <c r="K17" s="178"/>
      <c r="L17" s="120"/>
      <c r="M17" s="120"/>
      <c r="N17" s="93"/>
      <c r="O17" s="158"/>
      <c r="P17" s="120"/>
      <c r="Q17" s="120"/>
      <c r="R17" s="31" t="s">
        <v>0</v>
      </c>
      <c r="S17" s="158"/>
      <c r="T17" s="120"/>
      <c r="U17" s="120"/>
      <c r="V17" s="32" t="s">
        <v>0</v>
      </c>
      <c r="X17" s="140"/>
      <c r="Y17" s="17"/>
      <c r="Z17" s="80" t="s">
        <v>16</v>
      </c>
    </row>
    <row r="18" spans="2:27" ht="20.100000000000001" customHeight="1">
      <c r="B18" s="125">
        <v>1</v>
      </c>
      <c r="C18" s="127" t="s">
        <v>4</v>
      </c>
      <c r="D18" s="129" t="s">
        <v>48</v>
      </c>
      <c r="E18" s="176" t="s">
        <v>52</v>
      </c>
      <c r="F18" s="133" t="s">
        <v>26</v>
      </c>
      <c r="G18" s="21" t="s">
        <v>24</v>
      </c>
      <c r="H18" s="91"/>
      <c r="I18" s="181">
        <f>ROUNDUP(G19*H18%,0)</f>
        <v>0</v>
      </c>
      <c r="J18" s="182">
        <f>G19-I18</f>
        <v>1000</v>
      </c>
      <c r="K18" s="19" t="s">
        <v>8</v>
      </c>
      <c r="L18" s="138"/>
      <c r="M18" s="138"/>
      <c r="N18" s="7" t="s">
        <v>6</v>
      </c>
      <c r="O18" s="6" t="s">
        <v>8</v>
      </c>
      <c r="P18" s="123">
        <f>IF(J18&gt;=$Q$16,$Q$16-K16,IF(J18&gt;=$K$16,J18-$K$16,0))</f>
        <v>0</v>
      </c>
      <c r="Q18" s="123"/>
      <c r="R18" s="9" t="s">
        <v>6</v>
      </c>
      <c r="S18" s="6" t="s">
        <v>8</v>
      </c>
      <c r="T18" s="123">
        <f>IF(G19&gt;=$S$16,G19-$S$16+1,0)</f>
        <v>1001</v>
      </c>
      <c r="U18" s="123"/>
      <c r="V18" s="8" t="s">
        <v>6</v>
      </c>
      <c r="X18" s="124">
        <f>SUM(K19:V19)</f>
        <v>0</v>
      </c>
      <c r="Y18" s="161" t="s">
        <v>14</v>
      </c>
      <c r="Z18" s="124">
        <f>X18*12</f>
        <v>0</v>
      </c>
    </row>
    <row r="19" spans="2:27" ht="20.100000000000001" customHeight="1">
      <c r="B19" s="126"/>
      <c r="C19" s="128"/>
      <c r="D19" s="130"/>
      <c r="E19" s="177"/>
      <c r="F19" s="166"/>
      <c r="G19" s="22">
        <v>1000</v>
      </c>
      <c r="H19" s="23" t="s">
        <v>21</v>
      </c>
      <c r="I19" s="135"/>
      <c r="J19" s="183"/>
      <c r="K19" s="20" t="s">
        <v>9</v>
      </c>
      <c r="L19" s="116"/>
      <c r="M19" s="116"/>
      <c r="N19" s="12" t="s">
        <v>0</v>
      </c>
      <c r="O19" s="11" t="s">
        <v>9</v>
      </c>
      <c r="P19" s="117">
        <f>ROUNDDOWN($O$17*P18,0)</f>
        <v>0</v>
      </c>
      <c r="Q19" s="117"/>
      <c r="R19" s="13" t="s">
        <v>0</v>
      </c>
      <c r="S19" s="11" t="s">
        <v>9</v>
      </c>
      <c r="T19" s="117">
        <f>ROUNDDOWN($S$17*T18,0)</f>
        <v>0</v>
      </c>
      <c r="U19" s="117"/>
      <c r="V19" s="10" t="s">
        <v>0</v>
      </c>
      <c r="X19" s="115"/>
      <c r="Y19" s="161"/>
      <c r="Z19" s="115"/>
    </row>
    <row r="20" spans="2:27" ht="20.100000000000001" customHeight="1">
      <c r="B20" s="125">
        <v>2</v>
      </c>
      <c r="C20" s="127" t="s">
        <v>4</v>
      </c>
      <c r="D20" s="129" t="s">
        <v>48</v>
      </c>
      <c r="E20" s="155" t="s">
        <v>49</v>
      </c>
      <c r="F20" s="133" t="s">
        <v>31</v>
      </c>
      <c r="G20" s="21" t="s">
        <v>24</v>
      </c>
      <c r="H20" s="91"/>
      <c r="I20" s="134">
        <f>ROUNDUP(G21*H20%,0)</f>
        <v>0</v>
      </c>
      <c r="J20" s="136">
        <f>G21-I20</f>
        <v>1700</v>
      </c>
      <c r="K20" s="19" t="s">
        <v>8</v>
      </c>
      <c r="L20" s="138"/>
      <c r="M20" s="138"/>
      <c r="N20" s="7" t="s">
        <v>6</v>
      </c>
      <c r="O20" s="6" t="s">
        <v>8</v>
      </c>
      <c r="P20" s="123">
        <f>IF(J20&gt;=$Q$16,$Q$16-L20,IF(J20&gt;=$K$16,J20-$K$16,0))</f>
        <v>0</v>
      </c>
      <c r="Q20" s="123"/>
      <c r="R20" s="9" t="s">
        <v>6</v>
      </c>
      <c r="S20" s="6" t="s">
        <v>8</v>
      </c>
      <c r="T20" s="123">
        <f>IF(J20&gt;=$S$16,J20-$S$16+1,0)</f>
        <v>1701</v>
      </c>
      <c r="U20" s="123"/>
      <c r="V20" s="8" t="s">
        <v>6</v>
      </c>
      <c r="X20" s="124">
        <f>SUM(K21:V21)</f>
        <v>0</v>
      </c>
      <c r="Y20" s="113" t="s">
        <v>14</v>
      </c>
      <c r="Z20" s="114">
        <f>X20*12</f>
        <v>0</v>
      </c>
    </row>
    <row r="21" spans="2:27" ht="20.100000000000001" customHeight="1">
      <c r="B21" s="126"/>
      <c r="C21" s="128"/>
      <c r="D21" s="130"/>
      <c r="E21" s="156"/>
      <c r="F21" s="126"/>
      <c r="G21" s="22">
        <v>1700</v>
      </c>
      <c r="H21" s="23" t="s">
        <v>21</v>
      </c>
      <c r="I21" s="135"/>
      <c r="J21" s="137"/>
      <c r="K21" s="20" t="s">
        <v>9</v>
      </c>
      <c r="L21" s="116"/>
      <c r="M21" s="116"/>
      <c r="N21" s="12" t="s">
        <v>0</v>
      </c>
      <c r="O21" s="11" t="s">
        <v>9</v>
      </c>
      <c r="P21" s="117">
        <f>ROUNDDOWN($O$17*P20,0)</f>
        <v>0</v>
      </c>
      <c r="Q21" s="117"/>
      <c r="R21" s="13" t="s">
        <v>0</v>
      </c>
      <c r="S21" s="11" t="s">
        <v>9</v>
      </c>
      <c r="T21" s="117">
        <f>ROUNDDOWN($S$17*T20,0)</f>
        <v>0</v>
      </c>
      <c r="U21" s="117"/>
      <c r="V21" s="10" t="s">
        <v>0</v>
      </c>
      <c r="X21" s="115"/>
      <c r="Y21" s="113"/>
      <c r="Z21" s="115"/>
    </row>
    <row r="22" spans="2:27" ht="20.100000000000001" customHeight="1">
      <c r="B22" s="125">
        <v>3</v>
      </c>
      <c r="C22" s="127" t="s">
        <v>4</v>
      </c>
      <c r="D22" s="129" t="s">
        <v>48</v>
      </c>
      <c r="E22" s="155" t="s">
        <v>49</v>
      </c>
      <c r="F22" s="125" t="s">
        <v>32</v>
      </c>
      <c r="G22" s="21" t="s">
        <v>24</v>
      </c>
      <c r="H22" s="91"/>
      <c r="I22" s="134">
        <f t="shared" ref="I22" si="0">ROUNDUP(G23*H22%,0)</f>
        <v>0</v>
      </c>
      <c r="J22" s="136">
        <f t="shared" ref="J22" si="1">G23-I22</f>
        <v>2300</v>
      </c>
      <c r="K22" s="19" t="s">
        <v>8</v>
      </c>
      <c r="L22" s="138"/>
      <c r="M22" s="138"/>
      <c r="N22" s="7" t="s">
        <v>6</v>
      </c>
      <c r="O22" s="6" t="s">
        <v>8</v>
      </c>
      <c r="P22" s="123">
        <f>IF(J22&gt;=$Q$16,$Q$16-L22,IF(J22&gt;=$K$16,J22-$K$16,0))</f>
        <v>0</v>
      </c>
      <c r="Q22" s="123"/>
      <c r="R22" s="9" t="s">
        <v>6</v>
      </c>
      <c r="S22" s="6" t="s">
        <v>8</v>
      </c>
      <c r="T22" s="123">
        <f>IF(J22&gt;=$S$16,J22-$S$16+1,0)</f>
        <v>2301</v>
      </c>
      <c r="U22" s="123"/>
      <c r="V22" s="8" t="s">
        <v>6</v>
      </c>
      <c r="X22" s="124">
        <f>SUM(K23:V23)</f>
        <v>0</v>
      </c>
      <c r="Y22" s="113" t="s">
        <v>14</v>
      </c>
      <c r="Z22" s="114">
        <f>X22*12</f>
        <v>0</v>
      </c>
    </row>
    <row r="23" spans="2:27" ht="20.100000000000001" customHeight="1">
      <c r="B23" s="126"/>
      <c r="C23" s="128"/>
      <c r="D23" s="130"/>
      <c r="E23" s="156"/>
      <c r="F23" s="126"/>
      <c r="G23" s="22">
        <v>2300</v>
      </c>
      <c r="H23" s="23" t="s">
        <v>21</v>
      </c>
      <c r="I23" s="135"/>
      <c r="J23" s="137"/>
      <c r="K23" s="20" t="s">
        <v>9</v>
      </c>
      <c r="L23" s="116"/>
      <c r="M23" s="116"/>
      <c r="N23" s="12" t="s">
        <v>0</v>
      </c>
      <c r="O23" s="11" t="s">
        <v>9</v>
      </c>
      <c r="P23" s="117">
        <f>ROUNDDOWN($O$17*P22,0)</f>
        <v>0</v>
      </c>
      <c r="Q23" s="117"/>
      <c r="R23" s="13" t="s">
        <v>0</v>
      </c>
      <c r="S23" s="11" t="s">
        <v>9</v>
      </c>
      <c r="T23" s="117">
        <f>ROUNDDOWN($S$17*T22,0)</f>
        <v>0</v>
      </c>
      <c r="U23" s="117"/>
      <c r="V23" s="10" t="s">
        <v>0</v>
      </c>
      <c r="X23" s="115"/>
      <c r="Y23" s="113"/>
      <c r="Z23" s="115"/>
    </row>
    <row r="24" spans="2:27" ht="20.100000000000001" customHeight="1">
      <c r="B24" s="125">
        <v>4</v>
      </c>
      <c r="C24" s="127" t="s">
        <v>4</v>
      </c>
      <c r="D24" s="129" t="s">
        <v>48</v>
      </c>
      <c r="E24" s="155" t="s">
        <v>49</v>
      </c>
      <c r="F24" s="125" t="s">
        <v>34</v>
      </c>
      <c r="G24" s="21" t="s">
        <v>24</v>
      </c>
      <c r="H24" s="91"/>
      <c r="I24" s="134">
        <f>ROUNDUP(G25*H24%,0)</f>
        <v>0</v>
      </c>
      <c r="J24" s="136">
        <f>G25-I24</f>
        <v>2400</v>
      </c>
      <c r="K24" s="48" t="s">
        <v>8</v>
      </c>
      <c r="L24" s="138"/>
      <c r="M24" s="138"/>
      <c r="N24" s="49" t="s">
        <v>6</v>
      </c>
      <c r="O24" s="50" t="s">
        <v>8</v>
      </c>
      <c r="P24" s="163">
        <f>IF(J24&gt;=$Q$16,$Q$16-K16,IF(J24&gt;=$K$16,J24-$K$16,0))</f>
        <v>0</v>
      </c>
      <c r="Q24" s="163"/>
      <c r="R24" s="15" t="s">
        <v>6</v>
      </c>
      <c r="S24" s="50" t="s">
        <v>8</v>
      </c>
      <c r="T24" s="163">
        <f>IF(J24&gt;=$S$16,J24-$S$16+1,0)</f>
        <v>2401</v>
      </c>
      <c r="U24" s="163"/>
      <c r="V24" s="51" t="s">
        <v>6</v>
      </c>
      <c r="X24" s="124">
        <f>SUM(K25:V25)</f>
        <v>0</v>
      </c>
      <c r="Y24" s="113" t="s">
        <v>14</v>
      </c>
      <c r="Z24" s="124">
        <f>X24*12</f>
        <v>0</v>
      </c>
    </row>
    <row r="25" spans="2:27" ht="20.100000000000001" customHeight="1">
      <c r="B25" s="126"/>
      <c r="C25" s="128"/>
      <c r="D25" s="130"/>
      <c r="E25" s="156"/>
      <c r="F25" s="126"/>
      <c r="G25" s="22">
        <v>2400</v>
      </c>
      <c r="H25" s="23" t="s">
        <v>21</v>
      </c>
      <c r="I25" s="135"/>
      <c r="J25" s="137"/>
      <c r="K25" s="20" t="s">
        <v>9</v>
      </c>
      <c r="L25" s="116"/>
      <c r="M25" s="116"/>
      <c r="N25" s="12" t="s">
        <v>0</v>
      </c>
      <c r="O25" s="11" t="s">
        <v>9</v>
      </c>
      <c r="P25" s="117">
        <f>ROUNDDOWN($O$17*P24,0)</f>
        <v>0</v>
      </c>
      <c r="Q25" s="117"/>
      <c r="R25" s="13" t="s">
        <v>0</v>
      </c>
      <c r="S25" s="11" t="s">
        <v>9</v>
      </c>
      <c r="T25" s="117">
        <f>ROUNDDOWN($S$17*T24,0)</f>
        <v>0</v>
      </c>
      <c r="U25" s="117"/>
      <c r="V25" s="10" t="s">
        <v>0</v>
      </c>
      <c r="X25" s="115"/>
      <c r="Y25" s="113"/>
      <c r="Z25" s="115"/>
      <c r="AA25" s="2" t="s">
        <v>41</v>
      </c>
    </row>
    <row r="26" spans="2:27" ht="20.100000000000001" customHeight="1">
      <c r="B26" s="62"/>
      <c r="C26" s="62"/>
      <c r="D26" s="62"/>
      <c r="E26" s="70"/>
      <c r="F26" s="62"/>
      <c r="G26" s="42"/>
      <c r="H26" s="71"/>
      <c r="I26" s="42"/>
      <c r="J26" s="42"/>
      <c r="K26" s="19"/>
      <c r="L26" s="69"/>
      <c r="M26" s="69"/>
      <c r="N26" s="9"/>
      <c r="O26" s="19"/>
      <c r="P26" s="69"/>
      <c r="Q26" s="69"/>
      <c r="R26" s="9"/>
      <c r="S26" s="19"/>
      <c r="T26" s="69"/>
      <c r="U26" s="69"/>
      <c r="V26" s="9"/>
      <c r="X26" s="44"/>
      <c r="Y26" s="67"/>
      <c r="Z26" s="44"/>
    </row>
    <row r="27" spans="2:27" ht="20.100000000000001" customHeight="1">
      <c r="F27" s="68"/>
      <c r="G27" s="68"/>
      <c r="H27" s="68"/>
      <c r="I27" s="68"/>
      <c r="J27" s="68"/>
      <c r="K27" s="20"/>
      <c r="L27" s="20"/>
      <c r="M27" s="20"/>
      <c r="N27" s="13"/>
      <c r="O27" s="20"/>
      <c r="P27" s="20"/>
      <c r="Q27" s="20"/>
      <c r="R27" s="13"/>
      <c r="S27" s="20"/>
      <c r="T27" s="20"/>
      <c r="U27" s="20"/>
      <c r="V27" s="13"/>
      <c r="Y27" s="45"/>
      <c r="Z27" s="45"/>
    </row>
    <row r="28" spans="2:27" ht="20.100000000000001" customHeight="1">
      <c r="B28" s="139"/>
      <c r="C28" s="141" t="s">
        <v>1</v>
      </c>
      <c r="D28" s="142"/>
      <c r="E28" s="143"/>
      <c r="F28" s="139" t="s">
        <v>2</v>
      </c>
      <c r="G28" s="25" t="s">
        <v>23</v>
      </c>
      <c r="H28" s="33" t="s">
        <v>19</v>
      </c>
      <c r="I28" s="33" t="s">
        <v>22</v>
      </c>
      <c r="J28" s="34" t="s">
        <v>30</v>
      </c>
      <c r="K28" s="147"/>
      <c r="L28" s="147"/>
      <c r="M28" s="148" t="s">
        <v>5</v>
      </c>
      <c r="N28" s="149"/>
      <c r="O28" s="92"/>
      <c r="P28" s="26" t="s">
        <v>10</v>
      </c>
      <c r="Q28" s="92"/>
      <c r="R28" s="27" t="s">
        <v>6</v>
      </c>
      <c r="S28" s="157"/>
      <c r="T28" s="147"/>
      <c r="U28" s="152" t="s">
        <v>7</v>
      </c>
      <c r="V28" s="153"/>
      <c r="X28" s="118" t="s">
        <v>17</v>
      </c>
      <c r="Y28" s="17"/>
      <c r="Z28" s="24" t="s">
        <v>3</v>
      </c>
    </row>
    <row r="29" spans="2:27" ht="20.100000000000001" customHeight="1">
      <c r="B29" s="140"/>
      <c r="C29" s="144"/>
      <c r="D29" s="145"/>
      <c r="E29" s="146"/>
      <c r="F29" s="140"/>
      <c r="G29" s="29" t="s">
        <v>13</v>
      </c>
      <c r="H29" s="35" t="s">
        <v>20</v>
      </c>
      <c r="I29" s="35" t="s">
        <v>28</v>
      </c>
      <c r="J29" s="36" t="s">
        <v>29</v>
      </c>
      <c r="K29" s="120"/>
      <c r="L29" s="120"/>
      <c r="M29" s="120"/>
      <c r="N29" s="30"/>
      <c r="O29" s="158"/>
      <c r="P29" s="120"/>
      <c r="Q29" s="120"/>
      <c r="R29" s="31" t="s">
        <v>0</v>
      </c>
      <c r="S29" s="158"/>
      <c r="T29" s="120"/>
      <c r="U29" s="120"/>
      <c r="V29" s="32" t="s">
        <v>0</v>
      </c>
      <c r="X29" s="119"/>
      <c r="Y29" s="17"/>
      <c r="Z29" s="28" t="s">
        <v>16</v>
      </c>
    </row>
    <row r="30" spans="2:27" ht="20.100000000000001" customHeight="1">
      <c r="B30" s="125">
        <v>5</v>
      </c>
      <c r="C30" s="127" t="s">
        <v>11</v>
      </c>
      <c r="D30" s="129" t="s">
        <v>12</v>
      </c>
      <c r="E30" s="176">
        <v>4002</v>
      </c>
      <c r="F30" s="125" t="s">
        <v>33</v>
      </c>
      <c r="G30" s="21" t="s">
        <v>24</v>
      </c>
      <c r="H30" s="91"/>
      <c r="I30" s="134">
        <f>ROUNDUP(G31*H30%,0)</f>
        <v>0</v>
      </c>
      <c r="J30" s="136">
        <f>G31-I30</f>
        <v>4200</v>
      </c>
      <c r="K30" s="19" t="s">
        <v>8</v>
      </c>
      <c r="L30" s="138"/>
      <c r="M30" s="138"/>
      <c r="N30" s="7" t="s">
        <v>6</v>
      </c>
      <c r="O30" s="6" t="s">
        <v>8</v>
      </c>
      <c r="P30" s="123">
        <f>IF(J30&gt;=$Q$28,$Q$28-$K$28,IF(J30&gt;=$K$28,J30-$K$28,0))</f>
        <v>0</v>
      </c>
      <c r="Q30" s="123"/>
      <c r="R30" s="9" t="s">
        <v>6</v>
      </c>
      <c r="S30" s="6" t="s">
        <v>8</v>
      </c>
      <c r="T30" s="123">
        <f>IF(J30&gt;=$S$28,J30-$S$28+1,0)</f>
        <v>4201</v>
      </c>
      <c r="U30" s="123"/>
      <c r="V30" s="8" t="s">
        <v>6</v>
      </c>
      <c r="X30" s="124">
        <f>SUM(K31:V31)</f>
        <v>0</v>
      </c>
      <c r="Y30" s="113" t="s">
        <v>14</v>
      </c>
      <c r="Z30" s="114">
        <f>X30*12</f>
        <v>0</v>
      </c>
    </row>
    <row r="31" spans="2:27" ht="20.100000000000001" customHeight="1">
      <c r="B31" s="126"/>
      <c r="C31" s="128"/>
      <c r="D31" s="130"/>
      <c r="E31" s="177"/>
      <c r="F31" s="126"/>
      <c r="G31" s="22">
        <v>4200</v>
      </c>
      <c r="H31" s="23" t="s">
        <v>21</v>
      </c>
      <c r="I31" s="135"/>
      <c r="J31" s="137"/>
      <c r="K31" s="20" t="s">
        <v>9</v>
      </c>
      <c r="L31" s="116"/>
      <c r="M31" s="116"/>
      <c r="N31" s="12" t="s">
        <v>0</v>
      </c>
      <c r="O31" s="11" t="s">
        <v>9</v>
      </c>
      <c r="P31" s="117">
        <f>ROUNDDOWN($O$29*P30,0)</f>
        <v>0</v>
      </c>
      <c r="Q31" s="117"/>
      <c r="R31" s="13" t="s">
        <v>0</v>
      </c>
      <c r="S31" s="11" t="s">
        <v>9</v>
      </c>
      <c r="T31" s="117">
        <f>ROUNDDOWN($S$29*T30,0)</f>
        <v>0</v>
      </c>
      <c r="U31" s="117"/>
      <c r="V31" s="10" t="s">
        <v>0</v>
      </c>
      <c r="X31" s="115"/>
      <c r="Y31" s="113"/>
      <c r="Z31" s="115"/>
    </row>
    <row r="32" spans="2:27" ht="20.100000000000001" customHeight="1">
      <c r="F32" s="3"/>
      <c r="G32" s="39"/>
      <c r="H32" s="61"/>
      <c r="I32" s="61"/>
      <c r="J32" s="61"/>
      <c r="K32" s="14"/>
      <c r="L32" s="14"/>
      <c r="M32" s="14"/>
      <c r="N32" s="15"/>
      <c r="O32" s="14"/>
      <c r="P32" s="14"/>
      <c r="Q32" s="14"/>
      <c r="R32" s="15"/>
      <c r="S32" s="14"/>
      <c r="T32" s="14"/>
      <c r="U32" s="14"/>
      <c r="V32" s="15"/>
      <c r="Y32" s="45"/>
      <c r="Z32" s="45"/>
    </row>
    <row r="33" spans="2:27" ht="20.100000000000001" customHeight="1">
      <c r="B33" s="139"/>
      <c r="C33" s="141" t="s">
        <v>1</v>
      </c>
      <c r="D33" s="142"/>
      <c r="E33" s="143"/>
      <c r="F33" s="139" t="s">
        <v>2</v>
      </c>
      <c r="G33" s="25" t="s">
        <v>23</v>
      </c>
      <c r="H33" s="33" t="s">
        <v>19</v>
      </c>
      <c r="I33" s="33" t="s">
        <v>22</v>
      </c>
      <c r="J33" s="34" t="s">
        <v>30</v>
      </c>
      <c r="K33" s="147"/>
      <c r="L33" s="147"/>
      <c r="M33" s="148" t="s">
        <v>5</v>
      </c>
      <c r="N33" s="149"/>
      <c r="O33" s="92"/>
      <c r="P33" s="55" t="s">
        <v>10</v>
      </c>
      <c r="Q33" s="92"/>
      <c r="R33" s="27" t="s">
        <v>6</v>
      </c>
      <c r="S33" s="157"/>
      <c r="T33" s="147"/>
      <c r="U33" s="152" t="s">
        <v>7</v>
      </c>
      <c r="V33" s="153"/>
      <c r="X33" s="139" t="s">
        <v>17</v>
      </c>
      <c r="Y33" s="63"/>
      <c r="Z33" s="53" t="s">
        <v>3</v>
      </c>
    </row>
    <row r="34" spans="2:27" ht="20.100000000000001" customHeight="1">
      <c r="B34" s="140"/>
      <c r="C34" s="144"/>
      <c r="D34" s="145"/>
      <c r="E34" s="146"/>
      <c r="F34" s="140"/>
      <c r="G34" s="29" t="s">
        <v>13</v>
      </c>
      <c r="H34" s="35" t="s">
        <v>20</v>
      </c>
      <c r="I34" s="35" t="s">
        <v>28</v>
      </c>
      <c r="J34" s="36" t="s">
        <v>29</v>
      </c>
      <c r="K34" s="120"/>
      <c r="L34" s="120"/>
      <c r="M34" s="120"/>
      <c r="N34" s="30"/>
      <c r="O34" s="158"/>
      <c r="P34" s="120"/>
      <c r="Q34" s="120"/>
      <c r="R34" s="31" t="s">
        <v>0</v>
      </c>
      <c r="S34" s="158"/>
      <c r="T34" s="120"/>
      <c r="U34" s="120"/>
      <c r="V34" s="32" t="s">
        <v>0</v>
      </c>
      <c r="X34" s="140"/>
      <c r="Y34" s="63"/>
      <c r="Z34" s="54" t="s">
        <v>16</v>
      </c>
    </row>
    <row r="35" spans="2:27" ht="20.100000000000001" customHeight="1">
      <c r="B35" s="125">
        <v>6</v>
      </c>
      <c r="C35" s="127" t="s">
        <v>42</v>
      </c>
      <c r="D35" s="129" t="s">
        <v>43</v>
      </c>
      <c r="E35" s="131" t="s">
        <v>64</v>
      </c>
      <c r="F35" s="133" t="s">
        <v>35</v>
      </c>
      <c r="G35" s="21" t="s">
        <v>24</v>
      </c>
      <c r="H35" s="91"/>
      <c r="I35" s="134">
        <f>ROUNDUP(G36*H35%,0)</f>
        <v>0</v>
      </c>
      <c r="J35" s="136">
        <f>G36-I35</f>
        <v>8400</v>
      </c>
      <c r="K35" s="19" t="s">
        <v>8</v>
      </c>
      <c r="L35" s="138"/>
      <c r="M35" s="138"/>
      <c r="N35" s="7" t="s">
        <v>6</v>
      </c>
      <c r="O35" s="6" t="s">
        <v>8</v>
      </c>
      <c r="P35" s="163">
        <f>IF(J35&gt;=$Q$33,$Q$33-$K$33,IF(J35&gt;=$K$33,J35-$K$33,0))</f>
        <v>0</v>
      </c>
      <c r="Q35" s="163"/>
      <c r="R35" s="9" t="s">
        <v>6</v>
      </c>
      <c r="S35" s="6" t="s">
        <v>8</v>
      </c>
      <c r="T35" s="163">
        <f>IF(J35&gt;=$S$33,J35-$S$33+1,0)</f>
        <v>8401</v>
      </c>
      <c r="U35" s="163"/>
      <c r="V35" s="8" t="s">
        <v>6</v>
      </c>
      <c r="X35" s="114">
        <f>SUM(K36:V36)</f>
        <v>0</v>
      </c>
      <c r="Y35" s="113" t="s">
        <v>14</v>
      </c>
      <c r="Z35" s="124">
        <f t="shared" ref="Z35" si="2">X35*12</f>
        <v>0</v>
      </c>
    </row>
    <row r="36" spans="2:27" ht="20.100000000000001" customHeight="1">
      <c r="B36" s="126"/>
      <c r="C36" s="128"/>
      <c r="D36" s="130"/>
      <c r="E36" s="132"/>
      <c r="F36" s="126"/>
      <c r="G36" s="22">
        <v>8400</v>
      </c>
      <c r="H36" s="23" t="s">
        <v>21</v>
      </c>
      <c r="I36" s="135"/>
      <c r="J36" s="137"/>
      <c r="K36" s="20" t="s">
        <v>9</v>
      </c>
      <c r="L36" s="116"/>
      <c r="M36" s="116"/>
      <c r="N36" s="12" t="s">
        <v>0</v>
      </c>
      <c r="O36" s="11" t="s">
        <v>9</v>
      </c>
      <c r="P36" s="117">
        <f>ROUNDDOWN($O$34*P35,0)</f>
        <v>0</v>
      </c>
      <c r="Q36" s="117"/>
      <c r="R36" s="13" t="s">
        <v>0</v>
      </c>
      <c r="S36" s="11" t="s">
        <v>9</v>
      </c>
      <c r="T36" s="117">
        <f>ROUNDDOWN($S$34*T35,0)</f>
        <v>0</v>
      </c>
      <c r="U36" s="117"/>
      <c r="V36" s="10" t="s">
        <v>0</v>
      </c>
      <c r="X36" s="115"/>
      <c r="Y36" s="113"/>
      <c r="Z36" s="115"/>
      <c r="AA36" s="2" t="s">
        <v>41</v>
      </c>
    </row>
    <row r="37" spans="2:27" ht="20.100000000000001" customHeight="1">
      <c r="B37" s="125">
        <v>7</v>
      </c>
      <c r="C37" s="127" t="s">
        <v>42</v>
      </c>
      <c r="D37" s="129" t="s">
        <v>43</v>
      </c>
      <c r="E37" s="131" t="s">
        <v>67</v>
      </c>
      <c r="F37" s="125" t="s">
        <v>36</v>
      </c>
      <c r="G37" s="21" t="s">
        <v>24</v>
      </c>
      <c r="H37" s="91"/>
      <c r="I37" s="134">
        <f>ROUNDUP(G38*H37%,0)</f>
        <v>0</v>
      </c>
      <c r="J37" s="136">
        <f>G38-I37</f>
        <v>900</v>
      </c>
      <c r="K37" s="48" t="s">
        <v>8</v>
      </c>
      <c r="L37" s="138"/>
      <c r="M37" s="138"/>
      <c r="N37" s="49" t="s">
        <v>6</v>
      </c>
      <c r="O37" s="50" t="s">
        <v>8</v>
      </c>
      <c r="P37" s="163">
        <f>IF(J37&gt;=$Q$33,$Q$33-$K$33,IF(J37&gt;=$K$33,J37-$K$33,0))</f>
        <v>0</v>
      </c>
      <c r="Q37" s="163"/>
      <c r="R37" s="15" t="s">
        <v>6</v>
      </c>
      <c r="S37" s="50" t="s">
        <v>8</v>
      </c>
      <c r="T37" s="163">
        <f>IF(J37&gt;=$S$33,J37-$S$33+1,0)</f>
        <v>901</v>
      </c>
      <c r="U37" s="163"/>
      <c r="V37" s="51" t="s">
        <v>6</v>
      </c>
      <c r="X37" s="124">
        <f>SUM(K38:V38)</f>
        <v>0</v>
      </c>
      <c r="Y37" s="113" t="s">
        <v>14</v>
      </c>
      <c r="Z37" s="124">
        <f t="shared" ref="Z37" si="3">X37*12</f>
        <v>0</v>
      </c>
    </row>
    <row r="38" spans="2:27" ht="20.100000000000001" customHeight="1">
      <c r="B38" s="126"/>
      <c r="C38" s="128"/>
      <c r="D38" s="130"/>
      <c r="E38" s="132"/>
      <c r="F38" s="126"/>
      <c r="G38" s="22">
        <v>900</v>
      </c>
      <c r="H38" s="23" t="s">
        <v>21</v>
      </c>
      <c r="I38" s="135"/>
      <c r="J38" s="137"/>
      <c r="K38" s="20" t="s">
        <v>9</v>
      </c>
      <c r="L38" s="116"/>
      <c r="M38" s="116"/>
      <c r="N38" s="12" t="s">
        <v>0</v>
      </c>
      <c r="O38" s="11" t="s">
        <v>9</v>
      </c>
      <c r="P38" s="117">
        <f>ROUNDDOWN($O$34*P37,0)</f>
        <v>0</v>
      </c>
      <c r="Q38" s="117"/>
      <c r="R38" s="13" t="s">
        <v>0</v>
      </c>
      <c r="S38" s="11" t="s">
        <v>9</v>
      </c>
      <c r="T38" s="117">
        <f>ROUNDDOWN($S$34*T37,0)</f>
        <v>0</v>
      </c>
      <c r="U38" s="117"/>
      <c r="V38" s="10" t="s">
        <v>0</v>
      </c>
      <c r="X38" s="115"/>
      <c r="Y38" s="113"/>
      <c r="Z38" s="115"/>
      <c r="AA38" s="2" t="s">
        <v>41</v>
      </c>
    </row>
    <row r="39" spans="2:27" ht="20.100000000000001" customHeight="1">
      <c r="B39" s="125">
        <v>8</v>
      </c>
      <c r="C39" s="127" t="s">
        <v>42</v>
      </c>
      <c r="D39" s="129" t="s">
        <v>43</v>
      </c>
      <c r="E39" s="131" t="s">
        <v>66</v>
      </c>
      <c r="F39" s="154" t="s">
        <v>37</v>
      </c>
      <c r="G39" s="47" t="s">
        <v>24</v>
      </c>
      <c r="H39" s="91"/>
      <c r="I39" s="134">
        <f>ROUNDUP(G40*H39%,0)</f>
        <v>0</v>
      </c>
      <c r="J39" s="136">
        <f>G40-I39</f>
        <v>3800</v>
      </c>
      <c r="K39" s="19" t="s">
        <v>8</v>
      </c>
      <c r="L39" s="165"/>
      <c r="M39" s="165"/>
      <c r="N39" s="7" t="s">
        <v>6</v>
      </c>
      <c r="O39" s="6" t="s">
        <v>8</v>
      </c>
      <c r="P39" s="163">
        <f>IF(J39&gt;=$Q$33,$Q$33-$K$33,IF(J39&gt;=$K$33,J39-$K$33,0))</f>
        <v>0</v>
      </c>
      <c r="Q39" s="163"/>
      <c r="R39" s="9" t="s">
        <v>6</v>
      </c>
      <c r="S39" s="6" t="s">
        <v>8</v>
      </c>
      <c r="T39" s="163">
        <f>IF(J39&gt;=$S$33,J39-$S$33+1,0)</f>
        <v>3801</v>
      </c>
      <c r="U39" s="163"/>
      <c r="V39" s="8" t="s">
        <v>6</v>
      </c>
      <c r="X39" s="114">
        <f>SUM(K40:V40)</f>
        <v>0</v>
      </c>
      <c r="Y39" s="113" t="s">
        <v>14</v>
      </c>
      <c r="Z39" s="124">
        <f t="shared" ref="Z39" si="4">X39*12</f>
        <v>0</v>
      </c>
    </row>
    <row r="40" spans="2:27" ht="20.100000000000001" customHeight="1">
      <c r="B40" s="126"/>
      <c r="C40" s="128"/>
      <c r="D40" s="130"/>
      <c r="E40" s="132"/>
      <c r="F40" s="126"/>
      <c r="G40" s="22">
        <v>3800</v>
      </c>
      <c r="H40" s="23" t="s">
        <v>21</v>
      </c>
      <c r="I40" s="135"/>
      <c r="J40" s="137"/>
      <c r="K40" s="20" t="s">
        <v>9</v>
      </c>
      <c r="L40" s="116"/>
      <c r="M40" s="116"/>
      <c r="N40" s="12" t="s">
        <v>0</v>
      </c>
      <c r="O40" s="11" t="s">
        <v>9</v>
      </c>
      <c r="P40" s="117">
        <f>ROUNDDOWN($O$34*P39,0)</f>
        <v>0</v>
      </c>
      <c r="Q40" s="117"/>
      <c r="R40" s="13" t="s">
        <v>0</v>
      </c>
      <c r="S40" s="11" t="s">
        <v>9</v>
      </c>
      <c r="T40" s="117">
        <f>ROUNDDOWN($S$34*T39,0)</f>
        <v>0</v>
      </c>
      <c r="U40" s="117"/>
      <c r="V40" s="10" t="s">
        <v>0</v>
      </c>
      <c r="X40" s="115"/>
      <c r="Y40" s="113"/>
      <c r="Z40" s="115"/>
      <c r="AA40" s="2" t="s">
        <v>41</v>
      </c>
    </row>
    <row r="41" spans="2:27" ht="20.100000000000001" customHeight="1">
      <c r="B41" s="125">
        <v>9</v>
      </c>
      <c r="C41" s="127" t="s">
        <v>42</v>
      </c>
      <c r="D41" s="129" t="s">
        <v>43</v>
      </c>
      <c r="E41" s="131" t="s">
        <v>66</v>
      </c>
      <c r="F41" s="154" t="s">
        <v>47</v>
      </c>
      <c r="G41" s="47" t="s">
        <v>24</v>
      </c>
      <c r="H41" s="91"/>
      <c r="I41" s="134">
        <f t="shared" ref="I41" si="5">ROUNDUP(G42*H41%,0)</f>
        <v>0</v>
      </c>
      <c r="J41" s="136">
        <f t="shared" ref="J41" si="6">G42-I41</f>
        <v>4400</v>
      </c>
      <c r="K41" s="19" t="s">
        <v>8</v>
      </c>
      <c r="L41" s="165"/>
      <c r="M41" s="165"/>
      <c r="N41" s="7" t="s">
        <v>6</v>
      </c>
      <c r="O41" s="6" t="s">
        <v>8</v>
      </c>
      <c r="P41" s="163">
        <f t="shared" ref="P41" si="7">IF(J41&gt;=$Q$33,$Q$33-$K$33,IF(J41&gt;=$K$33,J41-$K$33,0))</f>
        <v>0</v>
      </c>
      <c r="Q41" s="163"/>
      <c r="R41" s="9" t="s">
        <v>6</v>
      </c>
      <c r="S41" s="6" t="s">
        <v>8</v>
      </c>
      <c r="T41" s="163">
        <f t="shared" ref="T41" si="8">IF(J41&gt;=$S$33,J41-$S$33+1,0)</f>
        <v>4401</v>
      </c>
      <c r="U41" s="163"/>
      <c r="V41" s="8" t="s">
        <v>6</v>
      </c>
      <c r="X41" s="114">
        <f t="shared" ref="X41" si="9">SUM(K42:V42)</f>
        <v>0</v>
      </c>
      <c r="Y41" s="113" t="s">
        <v>14</v>
      </c>
      <c r="Z41" s="124">
        <f t="shared" ref="Z41" si="10">X41*12</f>
        <v>0</v>
      </c>
    </row>
    <row r="42" spans="2:27" ht="20.100000000000001" customHeight="1">
      <c r="B42" s="126"/>
      <c r="C42" s="128"/>
      <c r="D42" s="130"/>
      <c r="E42" s="132"/>
      <c r="F42" s="126"/>
      <c r="G42" s="22">
        <v>4400</v>
      </c>
      <c r="H42" s="23" t="s">
        <v>21</v>
      </c>
      <c r="I42" s="135"/>
      <c r="J42" s="137"/>
      <c r="K42" s="20" t="s">
        <v>9</v>
      </c>
      <c r="L42" s="116"/>
      <c r="M42" s="116"/>
      <c r="N42" s="12" t="s">
        <v>0</v>
      </c>
      <c r="O42" s="11" t="s">
        <v>9</v>
      </c>
      <c r="P42" s="117">
        <f>ROUNDDOWN($O$34*P41,0)</f>
        <v>0</v>
      </c>
      <c r="Q42" s="117"/>
      <c r="R42" s="13" t="s">
        <v>0</v>
      </c>
      <c r="S42" s="11" t="s">
        <v>9</v>
      </c>
      <c r="T42" s="117">
        <f>ROUNDDOWN($S$34*T41,0)</f>
        <v>0</v>
      </c>
      <c r="U42" s="117"/>
      <c r="V42" s="10" t="s">
        <v>0</v>
      </c>
      <c r="X42" s="115"/>
      <c r="Y42" s="113"/>
      <c r="Z42" s="115"/>
      <c r="AA42" s="2" t="s">
        <v>41</v>
      </c>
    </row>
    <row r="43" spans="2:27" ht="20.100000000000001" customHeight="1">
      <c r="B43" s="125">
        <v>10</v>
      </c>
      <c r="C43" s="127" t="s">
        <v>42</v>
      </c>
      <c r="D43" s="129" t="s">
        <v>43</v>
      </c>
      <c r="E43" s="131" t="s">
        <v>66</v>
      </c>
      <c r="F43" s="154" t="s">
        <v>38</v>
      </c>
      <c r="G43" s="47" t="s">
        <v>24</v>
      </c>
      <c r="H43" s="91"/>
      <c r="I43" s="134">
        <f t="shared" ref="I43" si="11">ROUNDUP(G44*H43%,0)</f>
        <v>0</v>
      </c>
      <c r="J43" s="136">
        <f t="shared" ref="J43" si="12">G44-I43</f>
        <v>2200</v>
      </c>
      <c r="K43" s="19" t="s">
        <v>8</v>
      </c>
      <c r="L43" s="165"/>
      <c r="M43" s="165"/>
      <c r="N43" s="7" t="s">
        <v>6</v>
      </c>
      <c r="O43" s="6" t="s">
        <v>8</v>
      </c>
      <c r="P43" s="163">
        <f t="shared" ref="P43" si="13">IF(J43&gt;=$Q$33,$Q$33-$K$33,IF(J43&gt;=$K$33,J43-$K$33,0))</f>
        <v>0</v>
      </c>
      <c r="Q43" s="163"/>
      <c r="R43" s="9" t="s">
        <v>6</v>
      </c>
      <c r="S43" s="6" t="s">
        <v>8</v>
      </c>
      <c r="T43" s="163">
        <f t="shared" ref="T43" si="14">IF(J43&gt;=$S$33,J43-$S$33+1,0)</f>
        <v>2201</v>
      </c>
      <c r="U43" s="163"/>
      <c r="V43" s="8" t="s">
        <v>6</v>
      </c>
      <c r="X43" s="114">
        <f t="shared" ref="X43" si="15">SUM(K44:V44)</f>
        <v>0</v>
      </c>
      <c r="Y43" s="113" t="s">
        <v>14</v>
      </c>
      <c r="Z43" s="124">
        <f t="shared" ref="Z43" si="16">X43*12</f>
        <v>0</v>
      </c>
    </row>
    <row r="44" spans="2:27" ht="20.100000000000001" customHeight="1">
      <c r="B44" s="126"/>
      <c r="C44" s="128"/>
      <c r="D44" s="130"/>
      <c r="E44" s="132"/>
      <c r="F44" s="126"/>
      <c r="G44" s="22">
        <v>2200</v>
      </c>
      <c r="H44" s="23" t="s">
        <v>21</v>
      </c>
      <c r="I44" s="135"/>
      <c r="J44" s="137"/>
      <c r="K44" s="20" t="s">
        <v>9</v>
      </c>
      <c r="L44" s="116"/>
      <c r="M44" s="116"/>
      <c r="N44" s="12" t="s">
        <v>0</v>
      </c>
      <c r="O44" s="11" t="s">
        <v>9</v>
      </c>
      <c r="P44" s="117">
        <f>ROUNDDOWN($O$34*P43,0)</f>
        <v>0</v>
      </c>
      <c r="Q44" s="117"/>
      <c r="R44" s="13" t="s">
        <v>0</v>
      </c>
      <c r="S44" s="11" t="s">
        <v>9</v>
      </c>
      <c r="T44" s="117">
        <f>ROUNDDOWN($S$34*T43,0)</f>
        <v>0</v>
      </c>
      <c r="U44" s="117"/>
      <c r="V44" s="10" t="s">
        <v>0</v>
      </c>
      <c r="X44" s="115"/>
      <c r="Y44" s="113"/>
      <c r="Z44" s="115"/>
      <c r="AA44" s="2" t="s">
        <v>41</v>
      </c>
    </row>
    <row r="45" spans="2:27" ht="20.100000000000001" customHeight="1">
      <c r="B45" s="125">
        <v>11</v>
      </c>
      <c r="C45" s="127" t="s">
        <v>42</v>
      </c>
      <c r="D45" s="129" t="s">
        <v>43</v>
      </c>
      <c r="E45" s="131" t="s">
        <v>66</v>
      </c>
      <c r="F45" s="154" t="s">
        <v>39</v>
      </c>
      <c r="G45" s="47" t="s">
        <v>24</v>
      </c>
      <c r="H45" s="91"/>
      <c r="I45" s="134">
        <f t="shared" ref="I45" si="17">ROUNDUP(G46*H45%,0)</f>
        <v>0</v>
      </c>
      <c r="J45" s="136">
        <f t="shared" ref="J45" si="18">G46-I45</f>
        <v>3300</v>
      </c>
      <c r="K45" s="19" t="s">
        <v>8</v>
      </c>
      <c r="L45" s="165"/>
      <c r="M45" s="165"/>
      <c r="N45" s="7" t="s">
        <v>6</v>
      </c>
      <c r="O45" s="6" t="s">
        <v>8</v>
      </c>
      <c r="P45" s="163">
        <f t="shared" ref="P45" si="19">IF(J45&gt;=$Q$33,$Q$33-$K$33,IF(J45&gt;=$K$33,J45-$K$33,0))</f>
        <v>0</v>
      </c>
      <c r="Q45" s="163"/>
      <c r="R45" s="9" t="s">
        <v>6</v>
      </c>
      <c r="S45" s="6" t="s">
        <v>8</v>
      </c>
      <c r="T45" s="163">
        <f t="shared" ref="T45" si="20">IF(J45&gt;=$S$33,J45-$S$33+1,0)</f>
        <v>3301</v>
      </c>
      <c r="U45" s="163"/>
      <c r="V45" s="8" t="s">
        <v>6</v>
      </c>
      <c r="X45" s="114">
        <f t="shared" ref="X45" si="21">SUM(K46:V46)</f>
        <v>0</v>
      </c>
      <c r="Y45" s="113" t="s">
        <v>14</v>
      </c>
      <c r="Z45" s="124">
        <f t="shared" ref="Z45" si="22">X45*12</f>
        <v>0</v>
      </c>
    </row>
    <row r="46" spans="2:27" ht="20.100000000000001" customHeight="1">
      <c r="B46" s="126"/>
      <c r="C46" s="128"/>
      <c r="D46" s="130"/>
      <c r="E46" s="132"/>
      <c r="F46" s="126"/>
      <c r="G46" s="22">
        <v>3300</v>
      </c>
      <c r="H46" s="23" t="s">
        <v>21</v>
      </c>
      <c r="I46" s="135"/>
      <c r="J46" s="137"/>
      <c r="K46" s="20" t="s">
        <v>9</v>
      </c>
      <c r="L46" s="116"/>
      <c r="M46" s="116"/>
      <c r="N46" s="12" t="s">
        <v>0</v>
      </c>
      <c r="O46" s="11" t="s">
        <v>9</v>
      </c>
      <c r="P46" s="117">
        <f>ROUNDDOWN($O$34*P45,0)</f>
        <v>0</v>
      </c>
      <c r="Q46" s="117"/>
      <c r="R46" s="13" t="s">
        <v>0</v>
      </c>
      <c r="S46" s="11" t="s">
        <v>9</v>
      </c>
      <c r="T46" s="117">
        <f>ROUNDDOWN($S$34*T45,0)</f>
        <v>0</v>
      </c>
      <c r="U46" s="117"/>
      <c r="V46" s="10" t="s">
        <v>0</v>
      </c>
      <c r="X46" s="115"/>
      <c r="Y46" s="113"/>
      <c r="Z46" s="115"/>
      <c r="AA46" s="2" t="s">
        <v>41</v>
      </c>
    </row>
    <row r="47" spans="2:27" ht="20.100000000000001" customHeight="1">
      <c r="B47" s="125">
        <v>12</v>
      </c>
      <c r="C47" s="127" t="s">
        <v>42</v>
      </c>
      <c r="D47" s="129" t="s">
        <v>43</v>
      </c>
      <c r="E47" s="131" t="s">
        <v>66</v>
      </c>
      <c r="F47" s="154" t="s">
        <v>40</v>
      </c>
      <c r="G47" s="47" t="s">
        <v>24</v>
      </c>
      <c r="H47" s="91"/>
      <c r="I47" s="134">
        <f>ROUNDUP(G48*H47%,0)</f>
        <v>0</v>
      </c>
      <c r="J47" s="136">
        <f t="shared" ref="J47" si="23">G48-I47</f>
        <v>3800</v>
      </c>
      <c r="K47" s="19" t="s">
        <v>8</v>
      </c>
      <c r="L47" s="165"/>
      <c r="M47" s="165"/>
      <c r="N47" s="7" t="s">
        <v>6</v>
      </c>
      <c r="O47" s="6" t="s">
        <v>8</v>
      </c>
      <c r="P47" s="163">
        <f t="shared" ref="P47" si="24">IF(J47&gt;=$Q$33,$Q$33-$K$33,IF(J47&gt;=$K$33,J47-$K$33,0))</f>
        <v>0</v>
      </c>
      <c r="Q47" s="163"/>
      <c r="R47" s="9" t="s">
        <v>6</v>
      </c>
      <c r="S47" s="6" t="s">
        <v>8</v>
      </c>
      <c r="T47" s="163">
        <f t="shared" ref="T47" si="25">IF(J47&gt;=$S$33,J47-$S$33+1,0)</f>
        <v>3801</v>
      </c>
      <c r="U47" s="163"/>
      <c r="V47" s="8" t="s">
        <v>6</v>
      </c>
      <c r="X47" s="114">
        <f t="shared" ref="X47" si="26">SUM(K48:V48)</f>
        <v>0</v>
      </c>
      <c r="Y47" s="113" t="s">
        <v>14</v>
      </c>
      <c r="Z47" s="124">
        <f t="shared" ref="Z47" si="27">X47*12</f>
        <v>0</v>
      </c>
    </row>
    <row r="48" spans="2:27" ht="20.100000000000001" customHeight="1">
      <c r="B48" s="126"/>
      <c r="C48" s="128"/>
      <c r="D48" s="130"/>
      <c r="E48" s="132"/>
      <c r="F48" s="126"/>
      <c r="G48" s="22">
        <v>3800</v>
      </c>
      <c r="H48" s="23" t="s">
        <v>21</v>
      </c>
      <c r="I48" s="135"/>
      <c r="J48" s="137"/>
      <c r="K48" s="20" t="s">
        <v>9</v>
      </c>
      <c r="L48" s="116"/>
      <c r="M48" s="116"/>
      <c r="N48" s="12" t="s">
        <v>0</v>
      </c>
      <c r="O48" s="11" t="s">
        <v>9</v>
      </c>
      <c r="P48" s="117">
        <f>ROUNDDOWN($O$34*P47,0)</f>
        <v>0</v>
      </c>
      <c r="Q48" s="117"/>
      <c r="R48" s="13" t="s">
        <v>0</v>
      </c>
      <c r="S48" s="11" t="s">
        <v>9</v>
      </c>
      <c r="T48" s="117">
        <f>ROUNDDOWN($S$34*T47,0)</f>
        <v>0</v>
      </c>
      <c r="U48" s="117"/>
      <c r="V48" s="10" t="s">
        <v>0</v>
      </c>
      <c r="X48" s="115"/>
      <c r="Y48" s="113"/>
      <c r="Z48" s="115"/>
      <c r="AA48" s="2" t="s">
        <v>41</v>
      </c>
    </row>
    <row r="49" spans="2:27" ht="20.100000000000001" customHeight="1">
      <c r="F49" s="57"/>
      <c r="G49" s="57"/>
      <c r="H49" s="62"/>
      <c r="I49" s="62"/>
      <c r="J49" s="62"/>
      <c r="K49" s="58"/>
      <c r="L49" s="58"/>
      <c r="M49" s="58"/>
      <c r="N49" s="9"/>
      <c r="O49" s="58"/>
      <c r="P49" s="58"/>
      <c r="Q49" s="58"/>
      <c r="R49" s="9"/>
      <c r="S49" s="58"/>
      <c r="T49" s="58"/>
      <c r="U49" s="58"/>
      <c r="V49" s="9"/>
      <c r="Y49" s="45"/>
      <c r="Z49" s="45"/>
    </row>
    <row r="50" spans="2:27" ht="20.100000000000001" customHeight="1">
      <c r="B50" s="139"/>
      <c r="C50" s="141" t="s">
        <v>1</v>
      </c>
      <c r="D50" s="142"/>
      <c r="E50" s="143"/>
      <c r="F50" s="139" t="s">
        <v>2</v>
      </c>
      <c r="G50" s="25" t="s">
        <v>23</v>
      </c>
      <c r="H50" s="33" t="s">
        <v>19</v>
      </c>
      <c r="I50" s="33" t="s">
        <v>22</v>
      </c>
      <c r="J50" s="34" t="s">
        <v>30</v>
      </c>
      <c r="K50" s="147"/>
      <c r="L50" s="147"/>
      <c r="M50" s="148" t="s">
        <v>45</v>
      </c>
      <c r="N50" s="149"/>
      <c r="O50" s="65"/>
      <c r="P50" s="66"/>
      <c r="Q50" s="65"/>
      <c r="R50" s="27"/>
      <c r="S50" s="150"/>
      <c r="T50" s="151"/>
      <c r="U50" s="152"/>
      <c r="V50" s="153"/>
      <c r="X50" s="118" t="s">
        <v>17</v>
      </c>
      <c r="Y50" s="17"/>
      <c r="Z50" s="24" t="s">
        <v>3</v>
      </c>
    </row>
    <row r="51" spans="2:27" ht="20.100000000000001" customHeight="1">
      <c r="B51" s="140"/>
      <c r="C51" s="144"/>
      <c r="D51" s="145"/>
      <c r="E51" s="146"/>
      <c r="F51" s="140"/>
      <c r="G51" s="29" t="s">
        <v>13</v>
      </c>
      <c r="H51" s="35" t="s">
        <v>20</v>
      </c>
      <c r="I51" s="35" t="s">
        <v>28</v>
      </c>
      <c r="J51" s="36" t="s">
        <v>29</v>
      </c>
      <c r="K51" s="120"/>
      <c r="L51" s="120"/>
      <c r="M51" s="120"/>
      <c r="N51" s="30" t="s">
        <v>65</v>
      </c>
      <c r="O51" s="121"/>
      <c r="P51" s="122"/>
      <c r="Q51" s="122"/>
      <c r="R51" s="31"/>
      <c r="S51" s="121"/>
      <c r="T51" s="122"/>
      <c r="U51" s="122"/>
      <c r="V51" s="32"/>
      <c r="X51" s="119"/>
      <c r="Y51" s="17"/>
      <c r="Z51" s="28" t="s">
        <v>16</v>
      </c>
    </row>
    <row r="52" spans="2:27" ht="20.100000000000001" customHeight="1">
      <c r="B52" s="125">
        <v>1</v>
      </c>
      <c r="C52" s="127" t="s">
        <v>4</v>
      </c>
      <c r="D52" s="129" t="s">
        <v>48</v>
      </c>
      <c r="E52" s="155" t="s">
        <v>49</v>
      </c>
      <c r="F52" s="133" t="s">
        <v>26</v>
      </c>
      <c r="G52" s="21" t="s">
        <v>25</v>
      </c>
      <c r="H52" s="91"/>
      <c r="I52" s="134">
        <f>ROUNDUP(G53*H52%,0)</f>
        <v>0</v>
      </c>
      <c r="J52" s="136">
        <f>G53-I52</f>
        <v>1100</v>
      </c>
      <c r="K52" s="19" t="s">
        <v>8</v>
      </c>
      <c r="L52" s="138"/>
      <c r="M52" s="138"/>
      <c r="N52" s="7" t="s">
        <v>6</v>
      </c>
      <c r="O52" s="6"/>
      <c r="P52" s="123"/>
      <c r="Q52" s="123"/>
      <c r="R52" s="9"/>
      <c r="S52" s="6"/>
      <c r="T52" s="123"/>
      <c r="U52" s="123"/>
      <c r="V52" s="8"/>
      <c r="X52" s="124">
        <f>SUM(K53:V53)</f>
        <v>0</v>
      </c>
      <c r="Y52" s="113" t="s">
        <v>14</v>
      </c>
      <c r="Z52" s="114">
        <f>X52*12</f>
        <v>0</v>
      </c>
    </row>
    <row r="53" spans="2:27" ht="20.100000000000001" customHeight="1">
      <c r="B53" s="126"/>
      <c r="C53" s="128"/>
      <c r="D53" s="130"/>
      <c r="E53" s="156"/>
      <c r="F53" s="126"/>
      <c r="G53" s="22">
        <v>1100</v>
      </c>
      <c r="H53" s="23" t="s">
        <v>21</v>
      </c>
      <c r="I53" s="135"/>
      <c r="J53" s="137"/>
      <c r="K53" s="20" t="s">
        <v>9</v>
      </c>
      <c r="L53" s="116"/>
      <c r="M53" s="116"/>
      <c r="N53" s="12" t="s">
        <v>0</v>
      </c>
      <c r="O53" s="11"/>
      <c r="P53" s="117"/>
      <c r="Q53" s="117"/>
      <c r="R53" s="13"/>
      <c r="S53" s="11"/>
      <c r="T53" s="117"/>
      <c r="U53" s="117"/>
      <c r="V53" s="10"/>
      <c r="X53" s="115"/>
      <c r="Y53" s="113"/>
      <c r="Z53" s="115"/>
    </row>
    <row r="54" spans="2:27" ht="20.100000000000001" customHeight="1">
      <c r="B54" s="154">
        <v>2</v>
      </c>
      <c r="C54" s="127" t="s">
        <v>4</v>
      </c>
      <c r="D54" s="129" t="s">
        <v>48</v>
      </c>
      <c r="E54" s="155" t="s">
        <v>49</v>
      </c>
      <c r="F54" s="133" t="s">
        <v>31</v>
      </c>
      <c r="G54" s="21" t="s">
        <v>50</v>
      </c>
      <c r="H54" s="91"/>
      <c r="I54" s="134">
        <f t="shared" ref="I54" si="28">ROUNDUP(G55*H54%,0)</f>
        <v>0</v>
      </c>
      <c r="J54" s="136">
        <f t="shared" ref="J54" si="29">G55-I54</f>
        <v>200</v>
      </c>
      <c r="K54" s="19" t="s">
        <v>8</v>
      </c>
      <c r="L54" s="165"/>
      <c r="M54" s="165"/>
      <c r="N54" s="7" t="s">
        <v>6</v>
      </c>
      <c r="O54" s="6"/>
      <c r="P54" s="163"/>
      <c r="Q54" s="163"/>
      <c r="R54" s="9"/>
      <c r="S54" s="6"/>
      <c r="T54" s="163"/>
      <c r="U54" s="163"/>
      <c r="V54" s="8"/>
      <c r="X54" s="114">
        <f>SUM(K55:V55)</f>
        <v>0</v>
      </c>
      <c r="Y54" s="113" t="s">
        <v>14</v>
      </c>
      <c r="Z54" s="114">
        <f t="shared" ref="Z54" si="30">X54*12</f>
        <v>0</v>
      </c>
    </row>
    <row r="55" spans="2:27" ht="20.100000000000001" customHeight="1">
      <c r="B55" s="126"/>
      <c r="C55" s="128"/>
      <c r="D55" s="130"/>
      <c r="E55" s="156"/>
      <c r="F55" s="126"/>
      <c r="G55" s="22">
        <v>200</v>
      </c>
      <c r="H55" s="23" t="s">
        <v>21</v>
      </c>
      <c r="I55" s="135"/>
      <c r="J55" s="137"/>
      <c r="K55" s="20" t="s">
        <v>9</v>
      </c>
      <c r="L55" s="116"/>
      <c r="M55" s="116"/>
      <c r="N55" s="12" t="s">
        <v>0</v>
      </c>
      <c r="O55" s="11"/>
      <c r="P55" s="117"/>
      <c r="Q55" s="117"/>
      <c r="R55" s="13"/>
      <c r="S55" s="11"/>
      <c r="T55" s="117"/>
      <c r="U55" s="117"/>
      <c r="V55" s="10"/>
      <c r="X55" s="115"/>
      <c r="Y55" s="113"/>
      <c r="Z55" s="115"/>
    </row>
    <row r="56" spans="2:27" ht="20.100000000000001" customHeight="1">
      <c r="B56" s="154">
        <v>3</v>
      </c>
      <c r="C56" s="127" t="s">
        <v>4</v>
      </c>
      <c r="D56" s="129" t="s">
        <v>48</v>
      </c>
      <c r="E56" s="155" t="s">
        <v>49</v>
      </c>
      <c r="F56" s="125" t="s">
        <v>32</v>
      </c>
      <c r="G56" s="21" t="s">
        <v>51</v>
      </c>
      <c r="H56" s="91"/>
      <c r="I56" s="134">
        <f t="shared" ref="I56" si="31">ROUNDUP(G57*H56%,0)</f>
        <v>0</v>
      </c>
      <c r="J56" s="136">
        <f t="shared" ref="J56" si="32">G57-I56</f>
        <v>200</v>
      </c>
      <c r="K56" s="19" t="s">
        <v>8</v>
      </c>
      <c r="L56" s="165"/>
      <c r="M56" s="165"/>
      <c r="N56" s="7" t="s">
        <v>6</v>
      </c>
      <c r="O56" s="6"/>
      <c r="P56" s="163"/>
      <c r="Q56" s="163"/>
      <c r="R56" s="9"/>
      <c r="S56" s="6"/>
      <c r="T56" s="163"/>
      <c r="U56" s="163"/>
      <c r="V56" s="8"/>
      <c r="X56" s="114">
        <f>SUM(K57:V57)</f>
        <v>0</v>
      </c>
      <c r="Y56" s="113" t="s">
        <v>14</v>
      </c>
      <c r="Z56" s="114">
        <f t="shared" ref="Z56" si="33">X56*12</f>
        <v>0</v>
      </c>
    </row>
    <row r="57" spans="2:27" ht="20.100000000000001" customHeight="1">
      <c r="B57" s="126"/>
      <c r="C57" s="128"/>
      <c r="D57" s="130"/>
      <c r="E57" s="156"/>
      <c r="F57" s="126"/>
      <c r="G57" s="22">
        <v>200</v>
      </c>
      <c r="H57" s="23" t="s">
        <v>21</v>
      </c>
      <c r="I57" s="135"/>
      <c r="J57" s="137"/>
      <c r="K57" s="20" t="s">
        <v>9</v>
      </c>
      <c r="L57" s="116"/>
      <c r="M57" s="116"/>
      <c r="N57" s="12" t="s">
        <v>0</v>
      </c>
      <c r="O57" s="11"/>
      <c r="P57" s="117"/>
      <c r="Q57" s="117"/>
      <c r="R57" s="13"/>
      <c r="S57" s="11"/>
      <c r="T57" s="117"/>
      <c r="U57" s="117"/>
      <c r="V57" s="10"/>
      <c r="X57" s="115"/>
      <c r="Y57" s="113"/>
      <c r="Z57" s="115"/>
    </row>
    <row r="58" spans="2:27" ht="20.100000000000001" customHeight="1">
      <c r="B58" s="125">
        <v>4</v>
      </c>
      <c r="C58" s="127" t="s">
        <v>4</v>
      </c>
      <c r="D58" s="129" t="s">
        <v>48</v>
      </c>
      <c r="E58" s="155" t="s">
        <v>49</v>
      </c>
      <c r="F58" s="125" t="s">
        <v>34</v>
      </c>
      <c r="G58" s="21" t="s">
        <v>25</v>
      </c>
      <c r="H58" s="91"/>
      <c r="I58" s="134">
        <f>ROUNDUP(G59*H58%,0)</f>
        <v>0</v>
      </c>
      <c r="J58" s="136">
        <f>G59-I58</f>
        <v>700</v>
      </c>
      <c r="K58" s="19" t="s">
        <v>8</v>
      </c>
      <c r="L58" s="138"/>
      <c r="M58" s="138"/>
      <c r="N58" s="7" t="s">
        <v>6</v>
      </c>
      <c r="O58" s="6"/>
      <c r="P58" s="123"/>
      <c r="Q58" s="123"/>
      <c r="R58" s="9"/>
      <c r="S58" s="6"/>
      <c r="T58" s="123"/>
      <c r="U58" s="123"/>
      <c r="V58" s="8"/>
      <c r="X58" s="124">
        <f>SUM(K59:V59)</f>
        <v>0</v>
      </c>
      <c r="Y58" s="193" t="s">
        <v>14</v>
      </c>
      <c r="Z58" s="124">
        <f>X58*12</f>
        <v>0</v>
      </c>
    </row>
    <row r="59" spans="2:27" ht="20.100000000000001" customHeight="1">
      <c r="B59" s="126"/>
      <c r="C59" s="128"/>
      <c r="D59" s="130"/>
      <c r="E59" s="156"/>
      <c r="F59" s="126"/>
      <c r="G59" s="22">
        <v>700</v>
      </c>
      <c r="H59" s="23" t="s">
        <v>21</v>
      </c>
      <c r="I59" s="135"/>
      <c r="J59" s="137"/>
      <c r="K59" s="20" t="s">
        <v>9</v>
      </c>
      <c r="L59" s="116"/>
      <c r="M59" s="116"/>
      <c r="N59" s="12" t="s">
        <v>0</v>
      </c>
      <c r="O59" s="11"/>
      <c r="P59" s="117"/>
      <c r="Q59" s="117"/>
      <c r="R59" s="13"/>
      <c r="S59" s="11"/>
      <c r="T59" s="117"/>
      <c r="U59" s="117"/>
      <c r="V59" s="10"/>
      <c r="W59" s="78"/>
      <c r="X59" s="115"/>
      <c r="Y59" s="193"/>
      <c r="Z59" s="115"/>
      <c r="AA59" s="2" t="s">
        <v>41</v>
      </c>
    </row>
    <row r="60" spans="2:27" ht="20.100000000000001" customHeight="1">
      <c r="B60" s="62"/>
      <c r="C60" s="62"/>
      <c r="D60" s="62"/>
      <c r="E60" s="70"/>
      <c r="F60" s="62"/>
      <c r="G60" s="42"/>
      <c r="H60" s="71"/>
      <c r="I60" s="42"/>
      <c r="J60" s="42"/>
      <c r="K60" s="19"/>
      <c r="L60" s="69"/>
      <c r="M60" s="69"/>
      <c r="N60" s="9"/>
      <c r="O60" s="19"/>
      <c r="P60" s="69"/>
      <c r="Q60" s="69"/>
      <c r="R60" s="9"/>
      <c r="S60" s="19"/>
      <c r="T60" s="69"/>
      <c r="U60" s="69"/>
      <c r="V60" s="9"/>
      <c r="X60" s="44"/>
      <c r="Y60" s="67"/>
      <c r="Z60" s="44"/>
    </row>
    <row r="61" spans="2:27" ht="20.100000000000001" customHeight="1">
      <c r="B61" s="4"/>
      <c r="C61" s="4"/>
      <c r="D61" s="4"/>
      <c r="E61" s="4"/>
      <c r="F61" s="42"/>
      <c r="G61" s="42"/>
      <c r="H61" s="42"/>
      <c r="I61" s="42"/>
      <c r="J61" s="42"/>
      <c r="K61" s="19"/>
      <c r="L61" s="43"/>
      <c r="M61" s="43"/>
      <c r="N61" s="9"/>
      <c r="O61" s="19"/>
      <c r="P61" s="43"/>
      <c r="Q61" s="43"/>
      <c r="R61" s="9"/>
      <c r="S61" s="19"/>
      <c r="T61" s="43"/>
      <c r="U61" s="43"/>
      <c r="V61" s="9"/>
      <c r="X61" s="44"/>
      <c r="Y61" s="45"/>
      <c r="Z61" s="45"/>
    </row>
    <row r="62" spans="2:27" ht="20.100000000000001" customHeight="1">
      <c r="B62" s="139"/>
      <c r="C62" s="141" t="s">
        <v>1</v>
      </c>
      <c r="D62" s="142"/>
      <c r="E62" s="143"/>
      <c r="F62" s="139" t="s">
        <v>2</v>
      </c>
      <c r="G62" s="25" t="s">
        <v>23</v>
      </c>
      <c r="H62" s="33" t="s">
        <v>19</v>
      </c>
      <c r="I62" s="33" t="s">
        <v>22</v>
      </c>
      <c r="J62" s="34" t="s">
        <v>30</v>
      </c>
      <c r="K62" s="147"/>
      <c r="L62" s="147"/>
      <c r="M62" s="148" t="s">
        <v>45</v>
      </c>
      <c r="N62" s="149"/>
      <c r="O62" s="41"/>
      <c r="P62" s="40"/>
      <c r="Q62" s="41"/>
      <c r="R62" s="27"/>
      <c r="S62" s="150"/>
      <c r="T62" s="151"/>
      <c r="U62" s="152"/>
      <c r="V62" s="153"/>
      <c r="X62" s="139" t="s">
        <v>17</v>
      </c>
      <c r="Y62" s="63"/>
      <c r="Z62" s="37" t="s">
        <v>3</v>
      </c>
    </row>
    <row r="63" spans="2:27" ht="20.100000000000001" customHeight="1">
      <c r="B63" s="140"/>
      <c r="C63" s="144"/>
      <c r="D63" s="145"/>
      <c r="E63" s="146"/>
      <c r="F63" s="140"/>
      <c r="G63" s="29" t="s">
        <v>13</v>
      </c>
      <c r="H63" s="35" t="s">
        <v>20</v>
      </c>
      <c r="I63" s="35" t="s">
        <v>28</v>
      </c>
      <c r="J63" s="36" t="s">
        <v>29</v>
      </c>
      <c r="K63" s="120"/>
      <c r="L63" s="120"/>
      <c r="M63" s="120"/>
      <c r="N63" s="30" t="s">
        <v>65</v>
      </c>
      <c r="O63" s="121"/>
      <c r="P63" s="122"/>
      <c r="Q63" s="122"/>
      <c r="R63" s="31"/>
      <c r="S63" s="121"/>
      <c r="T63" s="122"/>
      <c r="U63" s="122"/>
      <c r="V63" s="32"/>
      <c r="X63" s="140"/>
      <c r="Y63" s="63"/>
      <c r="Z63" s="38" t="s">
        <v>16</v>
      </c>
    </row>
    <row r="64" spans="2:27" ht="20.100000000000001" customHeight="1">
      <c r="B64" s="125">
        <v>6</v>
      </c>
      <c r="C64" s="127" t="s">
        <v>42</v>
      </c>
      <c r="D64" s="129" t="s">
        <v>43</v>
      </c>
      <c r="E64" s="131" t="s">
        <v>44</v>
      </c>
      <c r="F64" s="133" t="s">
        <v>35</v>
      </c>
      <c r="G64" s="21" t="s">
        <v>25</v>
      </c>
      <c r="H64" s="91"/>
      <c r="I64" s="134">
        <f>ROUNDUP(G65*H64%,0)</f>
        <v>0</v>
      </c>
      <c r="J64" s="136">
        <f>G65-I64</f>
        <v>1000</v>
      </c>
      <c r="K64" s="48" t="s">
        <v>8</v>
      </c>
      <c r="L64" s="138"/>
      <c r="M64" s="138"/>
      <c r="N64" s="49" t="s">
        <v>6</v>
      </c>
      <c r="O64" s="50"/>
      <c r="P64" s="123"/>
      <c r="Q64" s="123"/>
      <c r="R64" s="15"/>
      <c r="S64" s="50"/>
      <c r="T64" s="123"/>
      <c r="U64" s="123"/>
      <c r="V64" s="51"/>
      <c r="X64" s="124">
        <f>SUM(K65:V65)</f>
        <v>0</v>
      </c>
      <c r="Y64" s="113" t="s">
        <v>14</v>
      </c>
      <c r="Z64" s="124">
        <f t="shared" ref="Z64" si="34">X64*12</f>
        <v>0</v>
      </c>
    </row>
    <row r="65" spans="2:27" ht="20.100000000000001" customHeight="1">
      <c r="B65" s="126"/>
      <c r="C65" s="128"/>
      <c r="D65" s="130"/>
      <c r="E65" s="132"/>
      <c r="F65" s="126"/>
      <c r="G65" s="59">
        <v>1000</v>
      </c>
      <c r="H65" s="23" t="s">
        <v>21</v>
      </c>
      <c r="I65" s="135"/>
      <c r="J65" s="137"/>
      <c r="K65" s="20" t="s">
        <v>9</v>
      </c>
      <c r="L65" s="116"/>
      <c r="M65" s="116"/>
      <c r="N65" s="12" t="s">
        <v>0</v>
      </c>
      <c r="O65" s="11"/>
      <c r="P65" s="117"/>
      <c r="Q65" s="117"/>
      <c r="R65" s="13"/>
      <c r="S65" s="11"/>
      <c r="T65" s="117"/>
      <c r="U65" s="117"/>
      <c r="V65" s="10"/>
      <c r="X65" s="115"/>
      <c r="Y65" s="113"/>
      <c r="Z65" s="115"/>
      <c r="AA65" s="2" t="s">
        <v>41</v>
      </c>
    </row>
    <row r="66" spans="2:27" ht="20.100000000000001" customHeight="1">
      <c r="B66" s="125">
        <v>7</v>
      </c>
      <c r="C66" s="127" t="s">
        <v>42</v>
      </c>
      <c r="D66" s="129" t="s">
        <v>43</v>
      </c>
      <c r="E66" s="131" t="s">
        <v>44</v>
      </c>
      <c r="F66" s="125" t="s">
        <v>36</v>
      </c>
      <c r="G66" s="21" t="s">
        <v>25</v>
      </c>
      <c r="H66" s="91"/>
      <c r="I66" s="134">
        <f>ROUNDUP(G67*H66%,0)</f>
        <v>0</v>
      </c>
      <c r="J66" s="136">
        <f>G67-I66</f>
        <v>600</v>
      </c>
      <c r="K66" s="48" t="s">
        <v>8</v>
      </c>
      <c r="L66" s="138"/>
      <c r="M66" s="138"/>
      <c r="N66" s="49" t="s">
        <v>6</v>
      </c>
      <c r="O66" s="50"/>
      <c r="P66" s="123"/>
      <c r="Q66" s="123"/>
      <c r="R66" s="15"/>
      <c r="S66" s="50"/>
      <c r="T66" s="123"/>
      <c r="U66" s="123"/>
      <c r="V66" s="51"/>
      <c r="X66" s="124">
        <f>SUM(K67:V67)</f>
        <v>0</v>
      </c>
      <c r="Y66" s="113" t="s">
        <v>14</v>
      </c>
      <c r="Z66" s="124">
        <f t="shared" ref="Z66" si="35">X66*12</f>
        <v>0</v>
      </c>
    </row>
    <row r="67" spans="2:27" ht="20.100000000000001" customHeight="1">
      <c r="B67" s="126"/>
      <c r="C67" s="128"/>
      <c r="D67" s="130"/>
      <c r="E67" s="132"/>
      <c r="F67" s="126"/>
      <c r="G67" s="22">
        <v>600</v>
      </c>
      <c r="H67" s="23" t="s">
        <v>21</v>
      </c>
      <c r="I67" s="135"/>
      <c r="J67" s="137"/>
      <c r="K67" s="20" t="s">
        <v>9</v>
      </c>
      <c r="L67" s="116"/>
      <c r="M67" s="116"/>
      <c r="N67" s="12" t="s">
        <v>0</v>
      </c>
      <c r="O67" s="11"/>
      <c r="P67" s="117"/>
      <c r="Q67" s="117"/>
      <c r="R67" s="13"/>
      <c r="S67" s="11"/>
      <c r="T67" s="117"/>
      <c r="U67" s="117"/>
      <c r="V67" s="10"/>
      <c r="X67" s="115"/>
      <c r="Y67" s="113"/>
      <c r="Z67" s="115"/>
      <c r="AA67" s="2" t="s">
        <v>41</v>
      </c>
    </row>
    <row r="68" spans="2:27" ht="20.100000000000001" customHeight="1">
      <c r="B68" s="125">
        <v>8</v>
      </c>
      <c r="C68" s="127" t="s">
        <v>42</v>
      </c>
      <c r="D68" s="129" t="s">
        <v>43</v>
      </c>
      <c r="E68" s="131" t="s">
        <v>44</v>
      </c>
      <c r="F68" s="154" t="s">
        <v>37</v>
      </c>
      <c r="G68" s="21" t="s">
        <v>25</v>
      </c>
      <c r="H68" s="91"/>
      <c r="I68" s="134">
        <f>ROUNDUP(G69*H68%,0)</f>
        <v>0</v>
      </c>
      <c r="J68" s="136">
        <f>G69-I68</f>
        <v>1200</v>
      </c>
      <c r="K68" s="48" t="s">
        <v>8</v>
      </c>
      <c r="L68" s="138"/>
      <c r="M68" s="138"/>
      <c r="N68" s="49" t="s">
        <v>6</v>
      </c>
      <c r="O68" s="50"/>
      <c r="P68" s="123"/>
      <c r="Q68" s="123"/>
      <c r="R68" s="15"/>
      <c r="S68" s="50"/>
      <c r="T68" s="123"/>
      <c r="U68" s="123"/>
      <c r="V68" s="51"/>
      <c r="X68" s="124">
        <f>SUM(K69:V69)</f>
        <v>0</v>
      </c>
      <c r="Y68" s="113" t="s">
        <v>14</v>
      </c>
      <c r="Z68" s="124">
        <f t="shared" ref="Z68" si="36">X68*12</f>
        <v>0</v>
      </c>
    </row>
    <row r="69" spans="2:27" ht="20.100000000000001" customHeight="1">
      <c r="B69" s="126"/>
      <c r="C69" s="128"/>
      <c r="D69" s="130"/>
      <c r="E69" s="132"/>
      <c r="F69" s="126"/>
      <c r="G69" s="22">
        <v>1200</v>
      </c>
      <c r="H69" s="23" t="s">
        <v>21</v>
      </c>
      <c r="I69" s="135"/>
      <c r="J69" s="137"/>
      <c r="K69" s="20" t="s">
        <v>9</v>
      </c>
      <c r="L69" s="116"/>
      <c r="M69" s="116"/>
      <c r="N69" s="12" t="s">
        <v>0</v>
      </c>
      <c r="O69" s="11"/>
      <c r="P69" s="117"/>
      <c r="Q69" s="117"/>
      <c r="R69" s="13"/>
      <c r="S69" s="11"/>
      <c r="T69" s="117"/>
      <c r="U69" s="117"/>
      <c r="V69" s="10"/>
      <c r="X69" s="115"/>
      <c r="Y69" s="113"/>
      <c r="Z69" s="115"/>
      <c r="AA69" s="2" t="s">
        <v>41</v>
      </c>
    </row>
    <row r="70" spans="2:27" ht="20.100000000000001" customHeight="1">
      <c r="B70" s="125">
        <v>9</v>
      </c>
      <c r="C70" s="127" t="s">
        <v>42</v>
      </c>
      <c r="D70" s="129" t="s">
        <v>43</v>
      </c>
      <c r="E70" s="131" t="s">
        <v>44</v>
      </c>
      <c r="F70" s="154" t="s">
        <v>47</v>
      </c>
      <c r="G70" s="21" t="s">
        <v>25</v>
      </c>
      <c r="H70" s="91"/>
      <c r="I70" s="134">
        <f>ROUNDUP(G71*H70%,0)</f>
        <v>0</v>
      </c>
      <c r="J70" s="136">
        <f>G71-I70</f>
        <v>700</v>
      </c>
      <c r="K70" s="19" t="s">
        <v>8</v>
      </c>
      <c r="L70" s="138"/>
      <c r="M70" s="138"/>
      <c r="N70" s="7" t="s">
        <v>6</v>
      </c>
      <c r="O70" s="6"/>
      <c r="P70" s="123"/>
      <c r="Q70" s="123"/>
      <c r="R70" s="9"/>
      <c r="S70" s="6"/>
      <c r="T70" s="123"/>
      <c r="U70" s="123"/>
      <c r="V70" s="8"/>
      <c r="X70" s="114">
        <f>SUM(K71:V71)</f>
        <v>0</v>
      </c>
      <c r="Y70" s="113" t="s">
        <v>14</v>
      </c>
      <c r="Z70" s="124">
        <f>X70*12</f>
        <v>0</v>
      </c>
    </row>
    <row r="71" spans="2:27" ht="20.100000000000001" customHeight="1">
      <c r="B71" s="126"/>
      <c r="C71" s="128"/>
      <c r="D71" s="130"/>
      <c r="E71" s="132"/>
      <c r="F71" s="126"/>
      <c r="G71" s="46">
        <v>700</v>
      </c>
      <c r="H71" s="23" t="s">
        <v>21</v>
      </c>
      <c r="I71" s="135"/>
      <c r="J71" s="137"/>
      <c r="K71" s="19" t="s">
        <v>9</v>
      </c>
      <c r="L71" s="116"/>
      <c r="M71" s="116"/>
      <c r="N71" s="7" t="s">
        <v>0</v>
      </c>
      <c r="O71" s="6"/>
      <c r="P71" s="163"/>
      <c r="Q71" s="163"/>
      <c r="R71" s="9"/>
      <c r="S71" s="6"/>
      <c r="T71" s="163"/>
      <c r="U71" s="163"/>
      <c r="V71" s="8"/>
      <c r="X71" s="114"/>
      <c r="Y71" s="113"/>
      <c r="Z71" s="115"/>
      <c r="AA71" s="2" t="s">
        <v>41</v>
      </c>
    </row>
    <row r="72" spans="2:27" ht="20.100000000000001" customHeight="1">
      <c r="B72" s="125">
        <v>10</v>
      </c>
      <c r="C72" s="127" t="s">
        <v>42</v>
      </c>
      <c r="D72" s="129" t="s">
        <v>43</v>
      </c>
      <c r="E72" s="131" t="s">
        <v>44</v>
      </c>
      <c r="F72" s="154" t="s">
        <v>38</v>
      </c>
      <c r="G72" s="21" t="s">
        <v>25</v>
      </c>
      <c r="H72" s="91"/>
      <c r="I72" s="134">
        <f>ROUNDUP(G73*H72%,0)</f>
        <v>0</v>
      </c>
      <c r="J72" s="136">
        <f>G73-I72</f>
        <v>400</v>
      </c>
      <c r="K72" s="48" t="s">
        <v>8</v>
      </c>
      <c r="L72" s="138"/>
      <c r="M72" s="138"/>
      <c r="N72" s="49" t="s">
        <v>6</v>
      </c>
      <c r="O72" s="50"/>
      <c r="P72" s="123"/>
      <c r="Q72" s="123"/>
      <c r="R72" s="15"/>
      <c r="S72" s="50"/>
      <c r="T72" s="123"/>
      <c r="U72" s="123"/>
      <c r="V72" s="51"/>
      <c r="X72" s="124">
        <f>SUM(K73:V73)</f>
        <v>0</v>
      </c>
      <c r="Y72" s="113" t="s">
        <v>14</v>
      </c>
      <c r="Z72" s="124">
        <f t="shared" ref="Z72" si="37">X72*12</f>
        <v>0</v>
      </c>
    </row>
    <row r="73" spans="2:27" ht="20.100000000000001" customHeight="1">
      <c r="B73" s="126"/>
      <c r="C73" s="128"/>
      <c r="D73" s="130"/>
      <c r="E73" s="132"/>
      <c r="F73" s="126"/>
      <c r="G73" s="59">
        <v>400</v>
      </c>
      <c r="H73" s="23" t="s">
        <v>21</v>
      </c>
      <c r="I73" s="135"/>
      <c r="J73" s="137"/>
      <c r="K73" s="20" t="s">
        <v>9</v>
      </c>
      <c r="L73" s="116"/>
      <c r="M73" s="116"/>
      <c r="N73" s="12" t="s">
        <v>0</v>
      </c>
      <c r="O73" s="11"/>
      <c r="P73" s="117"/>
      <c r="Q73" s="117"/>
      <c r="R73" s="13"/>
      <c r="S73" s="11"/>
      <c r="T73" s="117"/>
      <c r="U73" s="117"/>
      <c r="V73" s="10"/>
      <c r="X73" s="115"/>
      <c r="Y73" s="113"/>
      <c r="Z73" s="115"/>
      <c r="AA73" s="2" t="s">
        <v>41</v>
      </c>
    </row>
    <row r="74" spans="2:27" ht="20.100000000000001" customHeight="1">
      <c r="B74" s="125">
        <v>11</v>
      </c>
      <c r="C74" s="127" t="s">
        <v>42</v>
      </c>
      <c r="D74" s="129" t="s">
        <v>43</v>
      </c>
      <c r="E74" s="131" t="s">
        <v>44</v>
      </c>
      <c r="F74" s="154" t="s">
        <v>39</v>
      </c>
      <c r="G74" s="21" t="s">
        <v>25</v>
      </c>
      <c r="H74" s="91"/>
      <c r="I74" s="134">
        <f>ROUNDUP(G75*H74%,0)</f>
        <v>0</v>
      </c>
      <c r="J74" s="136">
        <f>G75-I74</f>
        <v>1000</v>
      </c>
      <c r="K74" s="48" t="s">
        <v>8</v>
      </c>
      <c r="L74" s="138"/>
      <c r="M74" s="138"/>
      <c r="N74" s="49" t="s">
        <v>6</v>
      </c>
      <c r="O74" s="50"/>
      <c r="P74" s="123"/>
      <c r="Q74" s="123"/>
      <c r="R74" s="15"/>
      <c r="S74" s="50"/>
      <c r="T74" s="123"/>
      <c r="U74" s="123"/>
      <c r="V74" s="51"/>
      <c r="X74" s="124">
        <f>SUM(K75:V75)</f>
        <v>0</v>
      </c>
      <c r="Y74" s="113" t="s">
        <v>14</v>
      </c>
      <c r="Z74" s="124">
        <f t="shared" ref="Z74" si="38">X74*12</f>
        <v>0</v>
      </c>
    </row>
    <row r="75" spans="2:27" ht="20.100000000000001" customHeight="1">
      <c r="B75" s="126"/>
      <c r="C75" s="128"/>
      <c r="D75" s="130"/>
      <c r="E75" s="132"/>
      <c r="F75" s="126"/>
      <c r="G75" s="22">
        <v>1000</v>
      </c>
      <c r="H75" s="23" t="s">
        <v>21</v>
      </c>
      <c r="I75" s="135"/>
      <c r="J75" s="137"/>
      <c r="K75" s="20" t="s">
        <v>9</v>
      </c>
      <c r="L75" s="116"/>
      <c r="M75" s="116"/>
      <c r="N75" s="12" t="s">
        <v>0</v>
      </c>
      <c r="O75" s="11"/>
      <c r="P75" s="117"/>
      <c r="Q75" s="117"/>
      <c r="R75" s="13"/>
      <c r="S75" s="11"/>
      <c r="T75" s="117"/>
      <c r="U75" s="117"/>
      <c r="V75" s="10"/>
      <c r="X75" s="115"/>
      <c r="Y75" s="113"/>
      <c r="Z75" s="115"/>
      <c r="AA75" s="2" t="s">
        <v>41</v>
      </c>
    </row>
    <row r="76" spans="2:27" ht="20.100000000000001" customHeight="1">
      <c r="B76" s="125">
        <v>12</v>
      </c>
      <c r="C76" s="127" t="s">
        <v>42</v>
      </c>
      <c r="D76" s="129" t="s">
        <v>43</v>
      </c>
      <c r="E76" s="131" t="s">
        <v>44</v>
      </c>
      <c r="F76" s="154" t="s">
        <v>40</v>
      </c>
      <c r="G76" s="21" t="s">
        <v>25</v>
      </c>
      <c r="H76" s="91"/>
      <c r="I76" s="134">
        <f>ROUNDUP(G77*H76%,0)</f>
        <v>0</v>
      </c>
      <c r="J76" s="136">
        <f>G77-I76</f>
        <v>400</v>
      </c>
      <c r="K76" s="48" t="s">
        <v>8</v>
      </c>
      <c r="L76" s="138"/>
      <c r="M76" s="138"/>
      <c r="N76" s="49" t="s">
        <v>6</v>
      </c>
      <c r="O76" s="50"/>
      <c r="P76" s="123"/>
      <c r="Q76" s="123"/>
      <c r="R76" s="15"/>
      <c r="S76" s="50"/>
      <c r="T76" s="123"/>
      <c r="U76" s="123"/>
      <c r="V76" s="51"/>
      <c r="X76" s="124">
        <f>SUM(K77:V77)</f>
        <v>0</v>
      </c>
      <c r="Y76" s="113" t="s">
        <v>14</v>
      </c>
      <c r="Z76" s="124">
        <f t="shared" ref="Z76" si="39">X76*12</f>
        <v>0</v>
      </c>
    </row>
    <row r="77" spans="2:27" ht="20.100000000000001" customHeight="1">
      <c r="B77" s="126"/>
      <c r="C77" s="128"/>
      <c r="D77" s="130"/>
      <c r="E77" s="132"/>
      <c r="F77" s="126"/>
      <c r="G77" s="22">
        <v>400</v>
      </c>
      <c r="H77" s="23" t="s">
        <v>21</v>
      </c>
      <c r="I77" s="135"/>
      <c r="J77" s="137"/>
      <c r="K77" s="20" t="s">
        <v>9</v>
      </c>
      <c r="L77" s="116"/>
      <c r="M77" s="116"/>
      <c r="N77" s="12" t="s">
        <v>0</v>
      </c>
      <c r="O77" s="11"/>
      <c r="P77" s="117"/>
      <c r="Q77" s="117"/>
      <c r="R77" s="13"/>
      <c r="S77" s="11"/>
      <c r="T77" s="117"/>
      <c r="U77" s="117"/>
      <c r="V77" s="10"/>
      <c r="X77" s="115"/>
      <c r="Y77" s="113"/>
      <c r="Z77" s="115"/>
      <c r="AA77" s="2" t="s">
        <v>41</v>
      </c>
    </row>
    <row r="78" spans="2:27" ht="20.100000000000001" customHeight="1">
      <c r="B78" s="61"/>
      <c r="C78" s="57"/>
      <c r="D78" s="57"/>
      <c r="E78" s="57"/>
      <c r="F78" s="57"/>
      <c r="G78" s="42"/>
      <c r="H78" s="42"/>
      <c r="I78" s="42"/>
      <c r="J78" s="42"/>
      <c r="K78" s="19"/>
      <c r="L78" s="56"/>
      <c r="M78" s="56"/>
      <c r="N78" s="9"/>
      <c r="O78" s="19"/>
      <c r="P78" s="56"/>
      <c r="Q78" s="56"/>
      <c r="R78" s="9"/>
      <c r="S78" s="19"/>
      <c r="T78" s="56"/>
      <c r="U78" s="56"/>
      <c r="V78" s="9"/>
      <c r="X78" s="44"/>
      <c r="Y78" s="45"/>
      <c r="Z78" s="45"/>
    </row>
    <row r="79" spans="2:27" ht="20.100000000000001" customHeight="1">
      <c r="B79" s="139"/>
      <c r="C79" s="141" t="s">
        <v>1</v>
      </c>
      <c r="D79" s="142"/>
      <c r="E79" s="143"/>
      <c r="F79" s="139" t="s">
        <v>2</v>
      </c>
      <c r="G79" s="25" t="s">
        <v>23</v>
      </c>
      <c r="H79" s="33" t="s">
        <v>19</v>
      </c>
      <c r="I79" s="33" t="s">
        <v>22</v>
      </c>
      <c r="J79" s="34" t="s">
        <v>30</v>
      </c>
      <c r="K79" s="147"/>
      <c r="L79" s="147"/>
      <c r="M79" s="148" t="s">
        <v>5</v>
      </c>
      <c r="N79" s="149"/>
      <c r="O79" s="92"/>
      <c r="P79" s="74" t="s">
        <v>53</v>
      </c>
      <c r="Q79" s="92"/>
      <c r="R79" s="27" t="s">
        <v>6</v>
      </c>
      <c r="S79" s="157"/>
      <c r="T79" s="147"/>
      <c r="U79" s="152" t="s">
        <v>7</v>
      </c>
      <c r="V79" s="153"/>
      <c r="X79" s="139" t="s">
        <v>17</v>
      </c>
      <c r="Y79" s="63"/>
      <c r="Z79" s="75" t="s">
        <v>3</v>
      </c>
    </row>
    <row r="80" spans="2:27" ht="20.100000000000001" customHeight="1">
      <c r="B80" s="140"/>
      <c r="C80" s="144"/>
      <c r="D80" s="145"/>
      <c r="E80" s="146"/>
      <c r="F80" s="140"/>
      <c r="G80" s="29" t="s">
        <v>13</v>
      </c>
      <c r="H80" s="35" t="s">
        <v>20</v>
      </c>
      <c r="I80" s="35" t="s">
        <v>28</v>
      </c>
      <c r="J80" s="36" t="s">
        <v>29</v>
      </c>
      <c r="K80" s="120"/>
      <c r="L80" s="120"/>
      <c r="M80" s="120"/>
      <c r="N80" s="30"/>
      <c r="O80" s="158"/>
      <c r="P80" s="120"/>
      <c r="Q80" s="120"/>
      <c r="R80" s="31" t="s">
        <v>0</v>
      </c>
      <c r="S80" s="158"/>
      <c r="T80" s="120"/>
      <c r="U80" s="120"/>
      <c r="V80" s="32" t="s">
        <v>0</v>
      </c>
      <c r="X80" s="140"/>
      <c r="Y80" s="63"/>
      <c r="Z80" s="76" t="s">
        <v>16</v>
      </c>
    </row>
    <row r="81" spans="2:29" ht="20.100000000000001" customHeight="1">
      <c r="B81" s="125">
        <v>13</v>
      </c>
      <c r="C81" s="127" t="s">
        <v>11</v>
      </c>
      <c r="D81" s="129" t="s">
        <v>48</v>
      </c>
      <c r="E81" s="155" t="s">
        <v>54</v>
      </c>
      <c r="F81" s="162" t="s">
        <v>55</v>
      </c>
      <c r="G81" s="21" t="s">
        <v>56</v>
      </c>
      <c r="H81" s="91"/>
      <c r="I81" s="134">
        <f>ROUNDUP(G82*H81%,0)</f>
        <v>0</v>
      </c>
      <c r="J81" s="136">
        <f>G82-I81</f>
        <v>8400</v>
      </c>
      <c r="K81" s="19" t="s">
        <v>8</v>
      </c>
      <c r="L81" s="138"/>
      <c r="M81" s="138"/>
      <c r="N81" s="7" t="s">
        <v>6</v>
      </c>
      <c r="O81" s="6" t="s">
        <v>8</v>
      </c>
      <c r="P81" s="163">
        <f>IF(J81&gt;=$Q$79,$Q$79-$K$79,IF(J81&gt;=$K$79,J81-$K$79,0))</f>
        <v>0</v>
      </c>
      <c r="Q81" s="163"/>
      <c r="R81" s="9" t="s">
        <v>6</v>
      </c>
      <c r="S81" s="6" t="s">
        <v>8</v>
      </c>
      <c r="T81" s="123">
        <f>IF(J81&gt;=$S$79,J81-$S$79+1,0)</f>
        <v>8401</v>
      </c>
      <c r="U81" s="123"/>
      <c r="V81" s="8" t="s">
        <v>6</v>
      </c>
      <c r="X81" s="124">
        <f>SUM(K82:V82)</f>
        <v>0</v>
      </c>
      <c r="Y81" s="113" t="s">
        <v>14</v>
      </c>
      <c r="Z81" s="114">
        <f>X81*12</f>
        <v>0</v>
      </c>
    </row>
    <row r="82" spans="2:29" ht="20.100000000000001" customHeight="1">
      <c r="B82" s="126"/>
      <c r="C82" s="128"/>
      <c r="D82" s="130"/>
      <c r="E82" s="156"/>
      <c r="F82" s="160"/>
      <c r="G82" s="22">
        <v>8400</v>
      </c>
      <c r="H82" s="23" t="s">
        <v>21</v>
      </c>
      <c r="I82" s="135"/>
      <c r="J82" s="137"/>
      <c r="K82" s="20" t="s">
        <v>9</v>
      </c>
      <c r="L82" s="116"/>
      <c r="M82" s="116"/>
      <c r="N82" s="12" t="s">
        <v>0</v>
      </c>
      <c r="O82" s="11" t="s">
        <v>9</v>
      </c>
      <c r="P82" s="117">
        <f>ROUNDDOWN($P$81*O80,0)</f>
        <v>0</v>
      </c>
      <c r="Q82" s="117"/>
      <c r="R82" s="13" t="s">
        <v>0</v>
      </c>
      <c r="S82" s="11" t="s">
        <v>9</v>
      </c>
      <c r="T82" s="117">
        <f>ROUNDDOWN($S$80*T81,0)</f>
        <v>0</v>
      </c>
      <c r="U82" s="117"/>
      <c r="V82" s="10" t="s">
        <v>0</v>
      </c>
      <c r="X82" s="115"/>
      <c r="Y82" s="113"/>
      <c r="Z82" s="115"/>
    </row>
    <row r="83" spans="2:29" ht="20.100000000000001" customHeight="1">
      <c r="B83" s="125">
        <v>14</v>
      </c>
      <c r="C83" s="127" t="s">
        <v>11</v>
      </c>
      <c r="D83" s="129" t="s">
        <v>48</v>
      </c>
      <c r="E83" s="155" t="s">
        <v>54</v>
      </c>
      <c r="F83" s="162" t="s">
        <v>69</v>
      </c>
      <c r="G83" s="21" t="s">
        <v>56</v>
      </c>
      <c r="H83" s="91"/>
      <c r="I83" s="134">
        <f>ROUNDUP(G84*H83%,0)</f>
        <v>0</v>
      </c>
      <c r="J83" s="136">
        <f>G84-I83</f>
        <v>2400</v>
      </c>
      <c r="K83" s="19" t="s">
        <v>8</v>
      </c>
      <c r="L83" s="138"/>
      <c r="M83" s="138"/>
      <c r="N83" s="7" t="s">
        <v>6</v>
      </c>
      <c r="O83" s="6" t="s">
        <v>8</v>
      </c>
      <c r="P83" s="163">
        <f>IF(J83&gt;=$Q$79,$Q$79-$K$79,IF(J83&gt;=$K$79,J83-$K$79,0))</f>
        <v>0</v>
      </c>
      <c r="Q83" s="163"/>
      <c r="R83" s="9" t="s">
        <v>6</v>
      </c>
      <c r="S83" s="6" t="s">
        <v>8</v>
      </c>
      <c r="T83" s="123">
        <f>IF(J83&gt;=$S$79,J83-$S$79+1,0)</f>
        <v>2401</v>
      </c>
      <c r="U83" s="123"/>
      <c r="V83" s="8" t="s">
        <v>6</v>
      </c>
      <c r="X83" s="124">
        <f>SUM(K84:V84)</f>
        <v>0</v>
      </c>
      <c r="Y83" s="113" t="s">
        <v>14</v>
      </c>
      <c r="Z83" s="114">
        <f>X83*12</f>
        <v>0</v>
      </c>
    </row>
    <row r="84" spans="2:29" ht="20.100000000000001" customHeight="1">
      <c r="B84" s="126"/>
      <c r="C84" s="128"/>
      <c r="D84" s="130"/>
      <c r="E84" s="156"/>
      <c r="F84" s="160"/>
      <c r="G84" s="22">
        <v>2400</v>
      </c>
      <c r="H84" s="23" t="s">
        <v>21</v>
      </c>
      <c r="I84" s="135"/>
      <c r="J84" s="137"/>
      <c r="K84" s="20" t="s">
        <v>9</v>
      </c>
      <c r="L84" s="116"/>
      <c r="M84" s="116"/>
      <c r="N84" s="12" t="s">
        <v>0</v>
      </c>
      <c r="O84" s="11" t="s">
        <v>9</v>
      </c>
      <c r="P84" s="117">
        <f>ROUNDDOWN($P$83*O80,0)</f>
        <v>0</v>
      </c>
      <c r="Q84" s="117"/>
      <c r="R84" s="13" t="s">
        <v>0</v>
      </c>
      <c r="S84" s="11" t="s">
        <v>9</v>
      </c>
      <c r="T84" s="117">
        <f>ROUNDDOWN($S$80*T83,0)</f>
        <v>0</v>
      </c>
      <c r="U84" s="117"/>
      <c r="V84" s="10" t="s">
        <v>0</v>
      </c>
      <c r="X84" s="115"/>
      <c r="Y84" s="113"/>
      <c r="Z84" s="115"/>
      <c r="AA84" s="2" t="s">
        <v>73</v>
      </c>
    </row>
    <row r="85" spans="2:29" ht="20.100000000000001" customHeight="1">
      <c r="B85" s="125">
        <v>15</v>
      </c>
      <c r="C85" s="127" t="s">
        <v>11</v>
      </c>
      <c r="D85" s="129" t="s">
        <v>48</v>
      </c>
      <c r="E85" s="155" t="s">
        <v>54</v>
      </c>
      <c r="F85" s="162" t="s">
        <v>71</v>
      </c>
      <c r="G85" s="21" t="s">
        <v>56</v>
      </c>
      <c r="H85" s="91"/>
      <c r="I85" s="134">
        <f t="shared" ref="I85" si="40">ROUNDUP(G86*H85%,0)</f>
        <v>0</v>
      </c>
      <c r="J85" s="136">
        <f t="shared" ref="J85" si="41">G86-I85</f>
        <v>3000</v>
      </c>
      <c r="K85" s="19" t="s">
        <v>8</v>
      </c>
      <c r="L85" s="138"/>
      <c r="M85" s="138"/>
      <c r="N85" s="7" t="s">
        <v>6</v>
      </c>
      <c r="O85" s="6" t="s">
        <v>8</v>
      </c>
      <c r="P85" s="163">
        <f>IF(J85&gt;=$Q$79,$Q$79-$K$79,IF(J85&gt;=$K$79,J85-$K$79,0))</f>
        <v>0</v>
      </c>
      <c r="Q85" s="163"/>
      <c r="R85" s="9" t="s">
        <v>6</v>
      </c>
      <c r="S85" s="6" t="s">
        <v>8</v>
      </c>
      <c r="T85" s="123">
        <f>IF(J85&gt;=$S$79,J85-$S$79+1,0)</f>
        <v>3001</v>
      </c>
      <c r="U85" s="123"/>
      <c r="V85" s="8" t="s">
        <v>6</v>
      </c>
      <c r="X85" s="124">
        <f>SUM(K86:V86)</f>
        <v>0</v>
      </c>
      <c r="Y85" s="113" t="s">
        <v>14</v>
      </c>
      <c r="Z85" s="114">
        <f>X85*12</f>
        <v>0</v>
      </c>
    </row>
    <row r="86" spans="2:29" ht="20.100000000000001" customHeight="1">
      <c r="B86" s="126"/>
      <c r="C86" s="128"/>
      <c r="D86" s="130"/>
      <c r="E86" s="156"/>
      <c r="F86" s="160"/>
      <c r="G86" s="22">
        <v>3000</v>
      </c>
      <c r="H86" s="23" t="s">
        <v>21</v>
      </c>
      <c r="I86" s="135"/>
      <c r="J86" s="137"/>
      <c r="K86" s="20" t="s">
        <v>9</v>
      </c>
      <c r="L86" s="116"/>
      <c r="M86" s="116"/>
      <c r="N86" s="12" t="s">
        <v>0</v>
      </c>
      <c r="O86" s="11" t="s">
        <v>9</v>
      </c>
      <c r="P86" s="117">
        <f>ROUNDDOWN($O$80*P85,0)</f>
        <v>0</v>
      </c>
      <c r="Q86" s="117"/>
      <c r="R86" s="13" t="s">
        <v>0</v>
      </c>
      <c r="S86" s="11" t="s">
        <v>9</v>
      </c>
      <c r="T86" s="117">
        <f>ROUNDDOWN($S$80*T85,0)</f>
        <v>0</v>
      </c>
      <c r="U86" s="117"/>
      <c r="V86" s="10" t="s">
        <v>0</v>
      </c>
      <c r="X86" s="115"/>
      <c r="Y86" s="113"/>
      <c r="Z86" s="115"/>
    </row>
    <row r="87" spans="2:29" ht="20.100000000000001" customHeight="1">
      <c r="B87" s="125">
        <v>16</v>
      </c>
      <c r="C87" s="127" t="s">
        <v>11</v>
      </c>
      <c r="D87" s="129" t="s">
        <v>48</v>
      </c>
      <c r="E87" s="155" t="s">
        <v>54</v>
      </c>
      <c r="F87" s="162" t="s">
        <v>72</v>
      </c>
      <c r="G87" s="21" t="s">
        <v>56</v>
      </c>
      <c r="H87" s="91"/>
      <c r="I87" s="134">
        <f>ROUNDUP(G88*H87%,0)</f>
        <v>0</v>
      </c>
      <c r="J87" s="136">
        <f>G88-I87</f>
        <v>4100</v>
      </c>
      <c r="K87" s="48" t="s">
        <v>8</v>
      </c>
      <c r="L87" s="138"/>
      <c r="M87" s="138"/>
      <c r="N87" s="49" t="s">
        <v>6</v>
      </c>
      <c r="O87" s="50" t="s">
        <v>8</v>
      </c>
      <c r="P87" s="163">
        <f>IF(J87&gt;=$Q$79,$Q$79-$K$79,IF(J87&gt;=$K$79,J87-$K$79,0))</f>
        <v>0</v>
      </c>
      <c r="Q87" s="163"/>
      <c r="R87" s="15" t="s">
        <v>6</v>
      </c>
      <c r="S87" s="50" t="s">
        <v>8</v>
      </c>
      <c r="T87" s="123">
        <f>IF(J87&gt;=$S$79,J87-$S$79+1,0)</f>
        <v>4101</v>
      </c>
      <c r="U87" s="123"/>
      <c r="V87" s="51" t="s">
        <v>6</v>
      </c>
      <c r="X87" s="124">
        <f>SUM(K88:V88)</f>
        <v>0</v>
      </c>
      <c r="Y87" s="113" t="s">
        <v>14</v>
      </c>
      <c r="Z87" s="124">
        <f>X87*12</f>
        <v>0</v>
      </c>
    </row>
    <row r="88" spans="2:29" ht="20.100000000000001" customHeight="1">
      <c r="B88" s="126"/>
      <c r="C88" s="128"/>
      <c r="D88" s="130"/>
      <c r="E88" s="156"/>
      <c r="F88" s="160"/>
      <c r="G88" s="22">
        <v>4100</v>
      </c>
      <c r="H88" s="23" t="s">
        <v>21</v>
      </c>
      <c r="I88" s="135"/>
      <c r="J88" s="137"/>
      <c r="K88" s="20" t="s">
        <v>9</v>
      </c>
      <c r="L88" s="116"/>
      <c r="M88" s="116"/>
      <c r="N88" s="12" t="s">
        <v>0</v>
      </c>
      <c r="O88" s="11" t="s">
        <v>9</v>
      </c>
      <c r="P88" s="117">
        <f>ROUNDDOWN($O$80*P87,0)</f>
        <v>0</v>
      </c>
      <c r="Q88" s="117"/>
      <c r="R88" s="13" t="s">
        <v>0</v>
      </c>
      <c r="S88" s="11" t="s">
        <v>9</v>
      </c>
      <c r="T88" s="117">
        <f>ROUNDDOWN($S$80*T87,0)</f>
        <v>0</v>
      </c>
      <c r="U88" s="117"/>
      <c r="V88" s="10" t="s">
        <v>0</v>
      </c>
      <c r="X88" s="115"/>
      <c r="Y88" s="113"/>
      <c r="Z88" s="115"/>
    </row>
    <row r="89" spans="2:29" ht="20.100000000000001" customHeight="1">
      <c r="B89" s="125">
        <v>17</v>
      </c>
      <c r="C89" s="127" t="s">
        <v>11</v>
      </c>
      <c r="D89" s="129" t="s">
        <v>48</v>
      </c>
      <c r="E89" s="155" t="s">
        <v>54</v>
      </c>
      <c r="F89" s="162" t="s">
        <v>57</v>
      </c>
      <c r="G89" s="21" t="s">
        <v>56</v>
      </c>
      <c r="H89" s="91"/>
      <c r="I89" s="134">
        <f>ROUNDUP(G90*H89%,0)</f>
        <v>0</v>
      </c>
      <c r="J89" s="136">
        <f>G90-I89</f>
        <v>3000</v>
      </c>
      <c r="K89" s="48" t="s">
        <v>8</v>
      </c>
      <c r="L89" s="138"/>
      <c r="M89" s="138"/>
      <c r="N89" s="49" t="s">
        <v>6</v>
      </c>
      <c r="O89" s="50" t="s">
        <v>8</v>
      </c>
      <c r="P89" s="163">
        <f>IF(J89&gt;=$Q$79,$Q$79-$K$79,IF(J89&gt;=$K$79,J89-$K$79,0))</f>
        <v>0</v>
      </c>
      <c r="Q89" s="163"/>
      <c r="R89" s="15" t="s">
        <v>6</v>
      </c>
      <c r="S89" s="50" t="s">
        <v>8</v>
      </c>
      <c r="T89" s="123">
        <f>IF(J89&gt;=$S$79,J89-$S$79+1,0)</f>
        <v>3001</v>
      </c>
      <c r="U89" s="123"/>
      <c r="V89" s="51" t="s">
        <v>6</v>
      </c>
      <c r="X89" s="124">
        <f>SUM(K90:V90)</f>
        <v>0</v>
      </c>
      <c r="Y89" s="113" t="s">
        <v>14</v>
      </c>
      <c r="Z89" s="124">
        <f>X89*12</f>
        <v>0</v>
      </c>
    </row>
    <row r="90" spans="2:29" ht="20.100000000000001" customHeight="1">
      <c r="B90" s="126"/>
      <c r="C90" s="128"/>
      <c r="D90" s="130"/>
      <c r="E90" s="156"/>
      <c r="F90" s="160"/>
      <c r="G90" s="22">
        <v>3000</v>
      </c>
      <c r="H90" s="23" t="s">
        <v>21</v>
      </c>
      <c r="I90" s="135"/>
      <c r="J90" s="137"/>
      <c r="K90" s="20" t="s">
        <v>9</v>
      </c>
      <c r="L90" s="116"/>
      <c r="M90" s="116"/>
      <c r="N90" s="12" t="s">
        <v>0</v>
      </c>
      <c r="O90" s="11" t="s">
        <v>9</v>
      </c>
      <c r="P90" s="117">
        <f>ROUNDDOWN($O$80*P89,0)</f>
        <v>0</v>
      </c>
      <c r="Q90" s="117"/>
      <c r="R90" s="13" t="s">
        <v>0</v>
      </c>
      <c r="S90" s="11" t="s">
        <v>9</v>
      </c>
      <c r="T90" s="117">
        <f>ROUNDDOWN($S$80*T89,0)</f>
        <v>0</v>
      </c>
      <c r="U90" s="117"/>
      <c r="V90" s="10" t="s">
        <v>0</v>
      </c>
      <c r="X90" s="115"/>
      <c r="Y90" s="113"/>
      <c r="Z90" s="115"/>
      <c r="AA90" s="2" t="s">
        <v>41</v>
      </c>
    </row>
    <row r="91" spans="2:29" ht="20.100000000000001" customHeight="1">
      <c r="B91" s="125">
        <v>18</v>
      </c>
      <c r="C91" s="127" t="s">
        <v>11</v>
      </c>
      <c r="D91" s="129" t="s">
        <v>48</v>
      </c>
      <c r="E91" s="155" t="s">
        <v>54</v>
      </c>
      <c r="F91" s="159" t="s">
        <v>47</v>
      </c>
      <c r="G91" s="21" t="s">
        <v>56</v>
      </c>
      <c r="H91" s="91"/>
      <c r="I91" s="134">
        <f>ROUNDUP(G92*H91%,0)</f>
        <v>0</v>
      </c>
      <c r="J91" s="136">
        <f>G92-I91</f>
        <v>3000</v>
      </c>
      <c r="K91" s="48" t="s">
        <v>8</v>
      </c>
      <c r="L91" s="138"/>
      <c r="M91" s="138"/>
      <c r="N91" s="49" t="s">
        <v>6</v>
      </c>
      <c r="O91" s="50" t="s">
        <v>8</v>
      </c>
      <c r="P91" s="163">
        <f>IF(J91&gt;=$Q$79,$Q$79-$K$79,IF(J91&gt;=$K$79,J91-$K$79,0))</f>
        <v>0</v>
      </c>
      <c r="Q91" s="163"/>
      <c r="R91" s="15" t="s">
        <v>6</v>
      </c>
      <c r="S91" s="50" t="s">
        <v>8</v>
      </c>
      <c r="T91" s="123">
        <f>IF(J91&gt;=$S$79,J91-$S$79+1,0)</f>
        <v>3001</v>
      </c>
      <c r="U91" s="123"/>
      <c r="V91" s="51" t="s">
        <v>6</v>
      </c>
      <c r="X91" s="124">
        <f>SUM(K92:V92)</f>
        <v>0</v>
      </c>
      <c r="Y91" s="113" t="s">
        <v>14</v>
      </c>
      <c r="Z91" s="124">
        <f>X91*12</f>
        <v>0</v>
      </c>
    </row>
    <row r="92" spans="2:29" ht="20.100000000000001" customHeight="1">
      <c r="B92" s="126"/>
      <c r="C92" s="128"/>
      <c r="D92" s="130"/>
      <c r="E92" s="156"/>
      <c r="F92" s="160"/>
      <c r="G92" s="22">
        <v>3000</v>
      </c>
      <c r="H92" s="23" t="s">
        <v>21</v>
      </c>
      <c r="I92" s="135"/>
      <c r="J92" s="137"/>
      <c r="K92" s="20" t="s">
        <v>9</v>
      </c>
      <c r="L92" s="116"/>
      <c r="M92" s="116"/>
      <c r="N92" s="12" t="s">
        <v>0</v>
      </c>
      <c r="O92" s="11" t="s">
        <v>9</v>
      </c>
      <c r="P92" s="117">
        <f>ROUNDDOWN($O$80*P91,0)</f>
        <v>0</v>
      </c>
      <c r="Q92" s="117"/>
      <c r="R92" s="13" t="s">
        <v>0</v>
      </c>
      <c r="S92" s="11" t="s">
        <v>9</v>
      </c>
      <c r="T92" s="117">
        <f>ROUNDDOWN($S$80*T91,0)</f>
        <v>0</v>
      </c>
      <c r="U92" s="117"/>
      <c r="V92" s="10" t="s">
        <v>0</v>
      </c>
      <c r="X92" s="115"/>
      <c r="Y92" s="113"/>
      <c r="Z92" s="115"/>
      <c r="AA92" s="2" t="s">
        <v>41</v>
      </c>
    </row>
    <row r="93" spans="2:29" ht="20.100000000000001" customHeight="1">
      <c r="B93" s="62"/>
      <c r="C93" s="62"/>
      <c r="D93" s="62"/>
      <c r="E93" s="62"/>
      <c r="F93" s="62"/>
      <c r="G93" s="42"/>
      <c r="H93" s="71"/>
      <c r="I93" s="42"/>
      <c r="J93" s="42"/>
      <c r="K93" s="19"/>
      <c r="L93" s="77"/>
      <c r="M93" s="77"/>
      <c r="N93" s="9"/>
      <c r="O93" s="19"/>
      <c r="P93" s="77"/>
      <c r="Q93" s="77"/>
      <c r="R93" s="9"/>
      <c r="S93" s="19"/>
      <c r="T93" s="77"/>
      <c r="U93" s="77"/>
      <c r="V93" s="9"/>
      <c r="X93" s="44"/>
      <c r="Y93" s="72"/>
      <c r="Z93" s="44"/>
    </row>
    <row r="94" spans="2:29" ht="20.100000000000001" customHeight="1">
      <c r="B94" s="139"/>
      <c r="C94" s="141" t="s">
        <v>1</v>
      </c>
      <c r="D94" s="142"/>
      <c r="E94" s="143"/>
      <c r="F94" s="139" t="s">
        <v>2</v>
      </c>
      <c r="G94" s="25" t="s">
        <v>23</v>
      </c>
      <c r="H94" s="33" t="s">
        <v>19</v>
      </c>
      <c r="I94" s="33" t="s">
        <v>22</v>
      </c>
      <c r="J94" s="34" t="s">
        <v>30</v>
      </c>
      <c r="K94" s="147"/>
      <c r="L94" s="147"/>
      <c r="M94" s="148" t="s">
        <v>5</v>
      </c>
      <c r="N94" s="149"/>
      <c r="O94" s="92"/>
      <c r="P94" s="74" t="s">
        <v>53</v>
      </c>
      <c r="Q94" s="92"/>
      <c r="R94" s="27" t="s">
        <v>6</v>
      </c>
      <c r="S94" s="157"/>
      <c r="T94" s="147"/>
      <c r="U94" s="152" t="s">
        <v>7</v>
      </c>
      <c r="V94" s="153"/>
      <c r="X94" s="139" t="s">
        <v>17</v>
      </c>
      <c r="Y94" s="63"/>
      <c r="Z94" s="75" t="s">
        <v>3</v>
      </c>
    </row>
    <row r="95" spans="2:29" ht="20.100000000000001" customHeight="1">
      <c r="B95" s="140"/>
      <c r="C95" s="144"/>
      <c r="D95" s="145"/>
      <c r="E95" s="146"/>
      <c r="F95" s="140"/>
      <c r="G95" s="29" t="s">
        <v>13</v>
      </c>
      <c r="H95" s="35" t="s">
        <v>20</v>
      </c>
      <c r="I95" s="35" t="s">
        <v>28</v>
      </c>
      <c r="J95" s="36" t="s">
        <v>29</v>
      </c>
      <c r="K95" s="120"/>
      <c r="L95" s="120"/>
      <c r="M95" s="120"/>
      <c r="N95" s="30"/>
      <c r="O95" s="158"/>
      <c r="P95" s="120"/>
      <c r="Q95" s="120"/>
      <c r="R95" s="31" t="s">
        <v>0</v>
      </c>
      <c r="S95" s="158"/>
      <c r="T95" s="120"/>
      <c r="U95" s="120"/>
      <c r="V95" s="32" t="s">
        <v>0</v>
      </c>
      <c r="X95" s="140"/>
      <c r="Y95" s="63"/>
      <c r="Z95" s="76" t="s">
        <v>16</v>
      </c>
    </row>
    <row r="96" spans="2:29" ht="20.100000000000001" customHeight="1">
      <c r="B96" s="125">
        <v>19</v>
      </c>
      <c r="C96" s="127" t="s">
        <v>42</v>
      </c>
      <c r="D96" s="129" t="s">
        <v>43</v>
      </c>
      <c r="E96" s="131" t="s">
        <v>58</v>
      </c>
      <c r="F96" s="162" t="s">
        <v>63</v>
      </c>
      <c r="G96" s="21" t="s">
        <v>56</v>
      </c>
      <c r="H96" s="91"/>
      <c r="I96" s="134">
        <f>ROUNDUP(G97*H96%,0)</f>
        <v>0</v>
      </c>
      <c r="J96" s="136">
        <f>G97-I96</f>
        <v>2300</v>
      </c>
      <c r="K96" s="19" t="s">
        <v>8</v>
      </c>
      <c r="L96" s="138"/>
      <c r="M96" s="138"/>
      <c r="N96" s="7" t="s">
        <v>6</v>
      </c>
      <c r="O96" s="6" t="s">
        <v>8</v>
      </c>
      <c r="P96" s="163">
        <f>IF(J96&gt;=$Q$94,$Q$94-$K$94,IF(J96&gt;=$K$94,J96-$K$94,0))</f>
        <v>0</v>
      </c>
      <c r="Q96" s="163"/>
      <c r="R96" s="9" t="s">
        <v>6</v>
      </c>
      <c r="S96" s="6" t="s">
        <v>8</v>
      </c>
      <c r="T96" s="123">
        <f>IF(J96&gt;=$S$94,J96-$S$94+1,0)</f>
        <v>2301</v>
      </c>
      <c r="U96" s="123"/>
      <c r="V96" s="8" t="s">
        <v>6</v>
      </c>
      <c r="X96" s="114">
        <f>SUM(K97:V97)</f>
        <v>0</v>
      </c>
      <c r="Y96" s="113" t="s">
        <v>14</v>
      </c>
      <c r="Z96" s="124">
        <f t="shared" ref="Z96" si="42">X96*12</f>
        <v>0</v>
      </c>
      <c r="AB96"/>
      <c r="AC96"/>
    </row>
    <row r="97" spans="2:27" ht="20.100000000000001" customHeight="1">
      <c r="B97" s="126"/>
      <c r="C97" s="128"/>
      <c r="D97" s="130"/>
      <c r="E97" s="132"/>
      <c r="F97" s="160"/>
      <c r="G97" s="22">
        <v>2300</v>
      </c>
      <c r="H97" s="23" t="s">
        <v>21</v>
      </c>
      <c r="I97" s="135"/>
      <c r="J97" s="137"/>
      <c r="K97" s="20" t="s">
        <v>9</v>
      </c>
      <c r="L97" s="116"/>
      <c r="M97" s="116"/>
      <c r="N97" s="12" t="s">
        <v>0</v>
      </c>
      <c r="O97" s="11" t="s">
        <v>9</v>
      </c>
      <c r="P97" s="117">
        <f>ROUNDDOWN($O$95*P96,0)</f>
        <v>0</v>
      </c>
      <c r="Q97" s="117"/>
      <c r="R97" s="13" t="s">
        <v>0</v>
      </c>
      <c r="S97" s="11" t="s">
        <v>9</v>
      </c>
      <c r="T97" s="117">
        <f>ROUNDDOWN($S$95*T96,0)</f>
        <v>0</v>
      </c>
      <c r="U97" s="117"/>
      <c r="V97" s="10" t="s">
        <v>0</v>
      </c>
      <c r="X97" s="115"/>
      <c r="Y97" s="113"/>
      <c r="Z97" s="115"/>
    </row>
    <row r="98" spans="2:27" ht="20.100000000000001" customHeight="1">
      <c r="B98" s="125">
        <v>20</v>
      </c>
      <c r="C98" s="127" t="s">
        <v>42</v>
      </c>
      <c r="D98" s="129" t="s">
        <v>43</v>
      </c>
      <c r="E98" s="131" t="s">
        <v>58</v>
      </c>
      <c r="F98" s="162" t="s">
        <v>59</v>
      </c>
      <c r="G98" s="21" t="s">
        <v>56</v>
      </c>
      <c r="H98" s="91"/>
      <c r="I98" s="134">
        <f>ROUNDUP(G99*H98%,0)</f>
        <v>0</v>
      </c>
      <c r="J98" s="136">
        <f>G99-I98</f>
        <v>6200</v>
      </c>
      <c r="K98" s="48" t="s">
        <v>8</v>
      </c>
      <c r="L98" s="138"/>
      <c r="M98" s="138"/>
      <c r="N98" s="49" t="s">
        <v>6</v>
      </c>
      <c r="O98" s="50" t="s">
        <v>8</v>
      </c>
      <c r="P98" s="163">
        <f>IF(J98&gt;=$Q$94,$Q$94-$K$94,IF(J98&gt;=$K$94,J98-$K$94,0))</f>
        <v>0</v>
      </c>
      <c r="Q98" s="163"/>
      <c r="R98" s="15" t="s">
        <v>6</v>
      </c>
      <c r="S98" s="50" t="s">
        <v>8</v>
      </c>
      <c r="T98" s="123">
        <f>IF(J98&gt;=$S$94,J98-$S$94+1,0)</f>
        <v>6201</v>
      </c>
      <c r="U98" s="123"/>
      <c r="V98" s="51" t="s">
        <v>6</v>
      </c>
      <c r="X98" s="124">
        <f>SUM(K99:V99)</f>
        <v>0</v>
      </c>
      <c r="Y98" s="113" t="s">
        <v>14</v>
      </c>
      <c r="Z98" s="124">
        <f t="shared" ref="Z98" si="43">X98*12</f>
        <v>0</v>
      </c>
    </row>
    <row r="99" spans="2:27" ht="20.100000000000001" customHeight="1">
      <c r="B99" s="126"/>
      <c r="C99" s="128"/>
      <c r="D99" s="130"/>
      <c r="E99" s="132"/>
      <c r="F99" s="160"/>
      <c r="G99" s="22">
        <v>6200</v>
      </c>
      <c r="H99" s="23" t="s">
        <v>21</v>
      </c>
      <c r="I99" s="135"/>
      <c r="J99" s="137"/>
      <c r="K99" s="20" t="s">
        <v>9</v>
      </c>
      <c r="L99" s="116"/>
      <c r="M99" s="116"/>
      <c r="N99" s="12" t="s">
        <v>0</v>
      </c>
      <c r="O99" s="11" t="s">
        <v>9</v>
      </c>
      <c r="P99" s="117">
        <f>ROUNDDOWN($O$95*P98,0)</f>
        <v>0</v>
      </c>
      <c r="Q99" s="117"/>
      <c r="R99" s="13" t="s">
        <v>0</v>
      </c>
      <c r="S99" s="11" t="s">
        <v>9</v>
      </c>
      <c r="T99" s="117">
        <f>ROUNDDOWN($S$95*T98,0)</f>
        <v>0</v>
      </c>
      <c r="U99" s="117"/>
      <c r="V99" s="10" t="s">
        <v>0</v>
      </c>
      <c r="X99" s="115"/>
      <c r="Y99" s="113"/>
      <c r="Z99" s="115"/>
    </row>
    <row r="100" spans="2:27" ht="20.100000000000001" customHeight="1">
      <c r="B100" s="125">
        <v>21</v>
      </c>
      <c r="C100" s="127" t="s">
        <v>42</v>
      </c>
      <c r="D100" s="129" t="s">
        <v>43</v>
      </c>
      <c r="E100" s="131" t="s">
        <v>58</v>
      </c>
      <c r="F100" s="168" t="s">
        <v>60</v>
      </c>
      <c r="G100" s="47" t="s">
        <v>56</v>
      </c>
      <c r="H100" s="91"/>
      <c r="I100" s="134">
        <f>ROUNDUP(G101*H100%,0)</f>
        <v>0</v>
      </c>
      <c r="J100" s="136">
        <f>G101-I100</f>
        <v>4000</v>
      </c>
      <c r="K100" s="19" t="s">
        <v>8</v>
      </c>
      <c r="L100" s="165"/>
      <c r="M100" s="165"/>
      <c r="N100" s="7" t="s">
        <v>6</v>
      </c>
      <c r="O100" s="6" t="s">
        <v>8</v>
      </c>
      <c r="P100" s="163">
        <f>IF(J100&gt;=$Q$94,$Q$94-$K$94,IF(J100&gt;=$K$94,J100-$K$94,0))</f>
        <v>0</v>
      </c>
      <c r="Q100" s="163"/>
      <c r="R100" s="9" t="s">
        <v>6</v>
      </c>
      <c r="S100" s="6" t="s">
        <v>8</v>
      </c>
      <c r="T100" s="123">
        <f>IF(J100&gt;=$S$94,J100-$S$94+1,0)</f>
        <v>4001</v>
      </c>
      <c r="U100" s="123"/>
      <c r="V100" s="8" t="s">
        <v>6</v>
      </c>
      <c r="X100" s="114">
        <f>SUM(K101:V101)</f>
        <v>0</v>
      </c>
      <c r="Y100" s="113" t="s">
        <v>14</v>
      </c>
      <c r="Z100" s="124">
        <f t="shared" ref="Z100" si="44">X100*12</f>
        <v>0</v>
      </c>
    </row>
    <row r="101" spans="2:27" ht="20.100000000000001" customHeight="1">
      <c r="B101" s="126"/>
      <c r="C101" s="128"/>
      <c r="D101" s="130"/>
      <c r="E101" s="132"/>
      <c r="F101" s="160"/>
      <c r="G101" s="22">
        <v>4000</v>
      </c>
      <c r="H101" s="23" t="s">
        <v>21</v>
      </c>
      <c r="I101" s="135"/>
      <c r="J101" s="137"/>
      <c r="K101" s="20" t="s">
        <v>9</v>
      </c>
      <c r="L101" s="116"/>
      <c r="M101" s="116"/>
      <c r="N101" s="12" t="s">
        <v>0</v>
      </c>
      <c r="O101" s="11" t="s">
        <v>9</v>
      </c>
      <c r="P101" s="117">
        <f>ROUNDDOWN($O$95*P100,0)</f>
        <v>0</v>
      </c>
      <c r="Q101" s="117"/>
      <c r="R101" s="13" t="s">
        <v>0</v>
      </c>
      <c r="S101" s="11" t="s">
        <v>9</v>
      </c>
      <c r="T101" s="117">
        <f>ROUNDDOWN($S$95*T100,0)</f>
        <v>0</v>
      </c>
      <c r="U101" s="117"/>
      <c r="V101" s="10" t="s">
        <v>0</v>
      </c>
      <c r="X101" s="115"/>
      <c r="Y101" s="113"/>
      <c r="Z101" s="115"/>
    </row>
    <row r="102" spans="2:27" ht="20.100000000000001" customHeight="1">
      <c r="B102" s="125">
        <v>22</v>
      </c>
      <c r="C102" s="127" t="s">
        <v>42</v>
      </c>
      <c r="D102" s="129" t="s">
        <v>43</v>
      </c>
      <c r="E102" s="131" t="s">
        <v>58</v>
      </c>
      <c r="F102" s="167" t="s">
        <v>36</v>
      </c>
      <c r="G102" s="47" t="s">
        <v>56</v>
      </c>
      <c r="H102" s="91"/>
      <c r="I102" s="134">
        <f t="shared" ref="I102" si="45">ROUNDUP(G103*H102%,0)</f>
        <v>0</v>
      </c>
      <c r="J102" s="136">
        <f>G103-I102</f>
        <v>4200</v>
      </c>
      <c r="K102" s="19" t="s">
        <v>8</v>
      </c>
      <c r="L102" s="165"/>
      <c r="M102" s="165"/>
      <c r="N102" s="7" t="s">
        <v>6</v>
      </c>
      <c r="O102" s="6" t="s">
        <v>8</v>
      </c>
      <c r="P102" s="163">
        <f>IF(J102&gt;=$Q$94,$Q$94-$K$94,IF(J102&gt;=$K$94,J102-$K$94,0))</f>
        <v>0</v>
      </c>
      <c r="Q102" s="163"/>
      <c r="R102" s="9" t="s">
        <v>6</v>
      </c>
      <c r="S102" s="6" t="s">
        <v>8</v>
      </c>
      <c r="T102" s="123">
        <f>IF(J102&gt;=$S$94,J102-$S$94+1,0)</f>
        <v>4201</v>
      </c>
      <c r="U102" s="123"/>
      <c r="V102" s="8" t="s">
        <v>6</v>
      </c>
      <c r="X102" s="114">
        <f t="shared" ref="X102" si="46">SUM(K103:V103)</f>
        <v>0</v>
      </c>
      <c r="Y102" s="113" t="s">
        <v>14</v>
      </c>
      <c r="Z102" s="124">
        <f t="shared" ref="Z102" si="47">X102*12</f>
        <v>0</v>
      </c>
    </row>
    <row r="103" spans="2:27" ht="20.100000000000001" customHeight="1">
      <c r="B103" s="126"/>
      <c r="C103" s="128"/>
      <c r="D103" s="130"/>
      <c r="E103" s="132"/>
      <c r="F103" s="160"/>
      <c r="G103" s="22">
        <v>4200</v>
      </c>
      <c r="H103" s="23" t="s">
        <v>21</v>
      </c>
      <c r="I103" s="135"/>
      <c r="J103" s="137"/>
      <c r="K103" s="20" t="s">
        <v>9</v>
      </c>
      <c r="L103" s="116"/>
      <c r="M103" s="116"/>
      <c r="N103" s="12" t="s">
        <v>0</v>
      </c>
      <c r="O103" s="11" t="s">
        <v>9</v>
      </c>
      <c r="P103" s="117">
        <f>ROUNDDOWN($O$95*P102,0)</f>
        <v>0</v>
      </c>
      <c r="Q103" s="117"/>
      <c r="R103" s="13" t="s">
        <v>0</v>
      </c>
      <c r="S103" s="11" t="s">
        <v>9</v>
      </c>
      <c r="T103" s="117">
        <f>ROUNDDOWN($S$95*T102,0)</f>
        <v>0</v>
      </c>
      <c r="U103" s="117"/>
      <c r="V103" s="10" t="s">
        <v>0</v>
      </c>
      <c r="X103" s="115"/>
      <c r="Y103" s="113"/>
      <c r="Z103" s="115"/>
    </row>
    <row r="104" spans="2:27" ht="20.100000000000001" customHeight="1">
      <c r="B104" s="125">
        <v>23</v>
      </c>
      <c r="C104" s="127" t="s">
        <v>42</v>
      </c>
      <c r="D104" s="129" t="s">
        <v>43</v>
      </c>
      <c r="E104" s="131" t="s">
        <v>58</v>
      </c>
      <c r="F104" s="167" t="s">
        <v>61</v>
      </c>
      <c r="G104" s="47" t="s">
        <v>56</v>
      </c>
      <c r="H104" s="91"/>
      <c r="I104" s="134">
        <f t="shared" ref="I104" si="48">ROUNDUP(G105*H104%,0)</f>
        <v>0</v>
      </c>
      <c r="J104" s="136">
        <f>G105-I104</f>
        <v>1500</v>
      </c>
      <c r="K104" s="19" t="s">
        <v>8</v>
      </c>
      <c r="L104" s="165"/>
      <c r="M104" s="165"/>
      <c r="N104" s="7" t="s">
        <v>6</v>
      </c>
      <c r="O104" s="6" t="s">
        <v>8</v>
      </c>
      <c r="P104" s="163">
        <f>IF(J104&gt;=$Q$94,$Q$94-$K$94,IF(J104&gt;=$K$94,J104-$K$94,0))</f>
        <v>0</v>
      </c>
      <c r="Q104" s="163"/>
      <c r="R104" s="9" t="s">
        <v>6</v>
      </c>
      <c r="S104" s="6" t="s">
        <v>8</v>
      </c>
      <c r="T104" s="123">
        <f>IF(J104&gt;=$S$94,J104-$S$94+1,0)</f>
        <v>1501</v>
      </c>
      <c r="U104" s="123"/>
      <c r="V104" s="8" t="s">
        <v>6</v>
      </c>
      <c r="X104" s="114">
        <f t="shared" ref="X104" si="49">SUM(K105:V105)</f>
        <v>0</v>
      </c>
      <c r="Y104" s="113" t="s">
        <v>14</v>
      </c>
      <c r="Z104" s="124">
        <f t="shared" ref="Z104" si="50">X104*12</f>
        <v>0</v>
      </c>
    </row>
    <row r="105" spans="2:27" ht="20.100000000000001" customHeight="1">
      <c r="B105" s="126"/>
      <c r="C105" s="128"/>
      <c r="D105" s="130"/>
      <c r="E105" s="132"/>
      <c r="F105" s="160"/>
      <c r="G105" s="22">
        <v>1500</v>
      </c>
      <c r="H105" s="23" t="s">
        <v>21</v>
      </c>
      <c r="I105" s="135"/>
      <c r="J105" s="137"/>
      <c r="K105" s="20" t="s">
        <v>9</v>
      </c>
      <c r="L105" s="116"/>
      <c r="M105" s="116"/>
      <c r="N105" s="12" t="s">
        <v>0</v>
      </c>
      <c r="O105" s="11" t="s">
        <v>9</v>
      </c>
      <c r="P105" s="117">
        <f>ROUNDDOWN($O$95*P104,0)</f>
        <v>0</v>
      </c>
      <c r="Q105" s="117"/>
      <c r="R105" s="13" t="s">
        <v>0</v>
      </c>
      <c r="S105" s="11" t="s">
        <v>9</v>
      </c>
      <c r="T105" s="117">
        <f>ROUNDDOWN($S$95*T104,0)</f>
        <v>0</v>
      </c>
      <c r="U105" s="117"/>
      <c r="V105" s="10" t="s">
        <v>0</v>
      </c>
      <c r="X105" s="115"/>
      <c r="Y105" s="113"/>
      <c r="Z105" s="115"/>
    </row>
    <row r="106" spans="2:27" customFormat="1" ht="20.100000000000001" customHeight="1"/>
    <row r="107" spans="2:27" ht="20.100000000000001" customHeight="1">
      <c r="B107" s="139"/>
      <c r="C107" s="141" t="s">
        <v>1</v>
      </c>
      <c r="D107" s="142"/>
      <c r="E107" s="143"/>
      <c r="F107" s="139" t="s">
        <v>2</v>
      </c>
      <c r="G107" s="25" t="s">
        <v>23</v>
      </c>
      <c r="H107" s="33" t="s">
        <v>19</v>
      </c>
      <c r="I107" s="33" t="s">
        <v>22</v>
      </c>
      <c r="J107" s="34" t="s">
        <v>30</v>
      </c>
      <c r="K107" s="147"/>
      <c r="L107" s="147"/>
      <c r="M107" s="148" t="s">
        <v>5</v>
      </c>
      <c r="N107" s="149"/>
      <c r="O107" s="92"/>
      <c r="P107" s="74" t="s">
        <v>53</v>
      </c>
      <c r="Q107" s="92"/>
      <c r="R107" s="27" t="s">
        <v>6</v>
      </c>
      <c r="S107" s="157"/>
      <c r="T107" s="147"/>
      <c r="U107" s="152" t="s">
        <v>7</v>
      </c>
      <c r="V107" s="153"/>
      <c r="X107" s="139" t="s">
        <v>17</v>
      </c>
      <c r="Y107" s="63"/>
      <c r="Z107" s="75" t="s">
        <v>3</v>
      </c>
    </row>
    <row r="108" spans="2:27" ht="20.100000000000001" customHeight="1">
      <c r="B108" s="140"/>
      <c r="C108" s="144"/>
      <c r="D108" s="145"/>
      <c r="E108" s="146"/>
      <c r="F108" s="140"/>
      <c r="G108" s="29" t="s">
        <v>13</v>
      </c>
      <c r="H108" s="35" t="s">
        <v>20</v>
      </c>
      <c r="I108" s="35" t="s">
        <v>28</v>
      </c>
      <c r="J108" s="36" t="s">
        <v>29</v>
      </c>
      <c r="K108" s="120"/>
      <c r="L108" s="120"/>
      <c r="M108" s="120"/>
      <c r="N108" s="30"/>
      <c r="O108" s="158"/>
      <c r="P108" s="120"/>
      <c r="Q108" s="120"/>
      <c r="R108" s="31" t="s">
        <v>0</v>
      </c>
      <c r="S108" s="158"/>
      <c r="T108" s="120"/>
      <c r="U108" s="120"/>
      <c r="V108" s="32" t="s">
        <v>0</v>
      </c>
      <c r="X108" s="140"/>
      <c r="Y108" s="63"/>
      <c r="Z108" s="76" t="s">
        <v>16</v>
      </c>
    </row>
    <row r="109" spans="2:27" ht="20.100000000000001" customHeight="1">
      <c r="B109" s="125">
        <v>24</v>
      </c>
      <c r="C109" s="127" t="s">
        <v>42</v>
      </c>
      <c r="D109" s="129" t="s">
        <v>43</v>
      </c>
      <c r="E109" s="131" t="s">
        <v>44</v>
      </c>
      <c r="F109" s="162" t="s">
        <v>62</v>
      </c>
      <c r="G109" s="21" t="s">
        <v>56</v>
      </c>
      <c r="H109" s="91"/>
      <c r="I109" s="134">
        <f>ROUNDUP(G110*H109%,0)</f>
        <v>0</v>
      </c>
      <c r="J109" s="136">
        <f>G110-I109</f>
        <v>7000</v>
      </c>
      <c r="K109" s="19" t="s">
        <v>8</v>
      </c>
      <c r="L109" s="138"/>
      <c r="M109" s="138"/>
      <c r="N109" s="7" t="s">
        <v>6</v>
      </c>
      <c r="O109" s="6" t="s">
        <v>8</v>
      </c>
      <c r="P109" s="163">
        <f>IF(J109&gt;=$Q$107,$Q$107-$K$107,IF(J109&gt;=$K$107,J109-$K$107,0))</f>
        <v>0</v>
      </c>
      <c r="Q109" s="163"/>
      <c r="R109" s="9" t="s">
        <v>6</v>
      </c>
      <c r="S109" s="6" t="s">
        <v>8</v>
      </c>
      <c r="T109" s="123">
        <f>IF(J109&gt;=S107,J109-S107+1,0)</f>
        <v>7001</v>
      </c>
      <c r="U109" s="123"/>
      <c r="V109" s="8" t="s">
        <v>6</v>
      </c>
      <c r="X109" s="124">
        <f>SUM(K110:V110)</f>
        <v>0</v>
      </c>
      <c r="Y109" s="113" t="s">
        <v>14</v>
      </c>
      <c r="Z109" s="114">
        <f>X109*12</f>
        <v>0</v>
      </c>
    </row>
    <row r="110" spans="2:27" ht="20.100000000000001" customHeight="1">
      <c r="B110" s="126"/>
      <c r="C110" s="128"/>
      <c r="D110" s="130"/>
      <c r="E110" s="132"/>
      <c r="F110" s="160"/>
      <c r="G110" s="22">
        <v>7000</v>
      </c>
      <c r="H110" s="23" t="s">
        <v>21</v>
      </c>
      <c r="I110" s="135"/>
      <c r="J110" s="137"/>
      <c r="K110" s="20" t="s">
        <v>9</v>
      </c>
      <c r="L110" s="116"/>
      <c r="M110" s="116"/>
      <c r="N110" s="12" t="s">
        <v>0</v>
      </c>
      <c r="O110" s="11" t="s">
        <v>9</v>
      </c>
      <c r="P110" s="117">
        <f>ROUNDDOWN($O$108*P109,0)</f>
        <v>0</v>
      </c>
      <c r="Q110" s="117"/>
      <c r="R110" s="13" t="s">
        <v>0</v>
      </c>
      <c r="S110" s="11" t="s">
        <v>9</v>
      </c>
      <c r="T110" s="117">
        <f>ROUNDDOWN(S108*T109,0)</f>
        <v>0</v>
      </c>
      <c r="U110" s="117"/>
      <c r="V110" s="10" t="s">
        <v>0</v>
      </c>
      <c r="X110" s="115"/>
      <c r="Y110" s="113"/>
      <c r="Z110" s="115"/>
      <c r="AA110" s="2" t="s">
        <v>41</v>
      </c>
    </row>
    <row r="111" spans="2:27" ht="20.100000000000001" customHeight="1">
      <c r="F111" s="62"/>
      <c r="G111" s="62"/>
      <c r="H111" s="62"/>
      <c r="I111" s="62"/>
      <c r="J111" s="62"/>
      <c r="K111" s="58"/>
      <c r="L111" s="58"/>
      <c r="M111" s="58"/>
      <c r="N111" s="9"/>
      <c r="O111" s="58"/>
      <c r="P111" s="58"/>
      <c r="Q111" s="58"/>
      <c r="R111" s="9"/>
      <c r="S111" s="58"/>
      <c r="T111" s="58"/>
      <c r="U111" s="58"/>
      <c r="V111" s="9"/>
      <c r="Y111" s="45"/>
      <c r="Z111" s="45"/>
    </row>
    <row r="112" spans="2:27" ht="20.100000000000001" customHeight="1">
      <c r="B112" s="139"/>
      <c r="C112" s="141" t="s">
        <v>1</v>
      </c>
      <c r="D112" s="142"/>
      <c r="E112" s="143"/>
      <c r="F112" s="139" t="s">
        <v>2</v>
      </c>
      <c r="G112" s="25" t="s">
        <v>23</v>
      </c>
      <c r="H112" s="33" t="s">
        <v>19</v>
      </c>
      <c r="I112" s="33" t="s">
        <v>22</v>
      </c>
      <c r="J112" s="34" t="s">
        <v>30</v>
      </c>
      <c r="K112" s="147"/>
      <c r="L112" s="147"/>
      <c r="M112" s="148" t="s">
        <v>45</v>
      </c>
      <c r="N112" s="149"/>
      <c r="O112" s="73"/>
      <c r="P112" s="74"/>
      <c r="Q112" s="73"/>
      <c r="R112" s="27"/>
      <c r="S112" s="150"/>
      <c r="T112" s="151"/>
      <c r="U112" s="152"/>
      <c r="V112" s="153"/>
      <c r="X112" s="118" t="s">
        <v>17</v>
      </c>
      <c r="Y112" s="17"/>
      <c r="Z112" s="75" t="s">
        <v>3</v>
      </c>
    </row>
    <row r="113" spans="2:27" ht="20.100000000000001" customHeight="1">
      <c r="B113" s="140"/>
      <c r="C113" s="144"/>
      <c r="D113" s="145"/>
      <c r="E113" s="146"/>
      <c r="F113" s="140"/>
      <c r="G113" s="29" t="s">
        <v>13</v>
      </c>
      <c r="H113" s="35" t="s">
        <v>20</v>
      </c>
      <c r="I113" s="35" t="s">
        <v>28</v>
      </c>
      <c r="J113" s="36" t="s">
        <v>29</v>
      </c>
      <c r="K113" s="120"/>
      <c r="L113" s="120"/>
      <c r="M113" s="120"/>
      <c r="N113" s="30" t="s">
        <v>65</v>
      </c>
      <c r="O113" s="121"/>
      <c r="P113" s="122"/>
      <c r="Q113" s="122"/>
      <c r="R113" s="31"/>
      <c r="S113" s="121"/>
      <c r="T113" s="122"/>
      <c r="U113" s="122"/>
      <c r="V113" s="32"/>
      <c r="X113" s="119"/>
      <c r="Y113" s="17"/>
      <c r="Z113" s="76" t="s">
        <v>16</v>
      </c>
    </row>
    <row r="114" spans="2:27" ht="20.100000000000001" customHeight="1">
      <c r="B114" s="125">
        <v>13</v>
      </c>
      <c r="C114" s="127" t="s">
        <v>11</v>
      </c>
      <c r="D114" s="129" t="s">
        <v>48</v>
      </c>
      <c r="E114" s="155" t="s">
        <v>54</v>
      </c>
      <c r="F114" s="133" t="s">
        <v>55</v>
      </c>
      <c r="G114" s="21" t="s">
        <v>50</v>
      </c>
      <c r="H114" s="91"/>
      <c r="I114" s="134">
        <f>ROUNDUP(G115*H114%,0)</f>
        <v>0</v>
      </c>
      <c r="J114" s="136">
        <f>G115-I114</f>
        <v>1300</v>
      </c>
      <c r="K114" s="48" t="s">
        <v>8</v>
      </c>
      <c r="L114" s="138"/>
      <c r="M114" s="138"/>
      <c r="N114" s="49" t="s">
        <v>6</v>
      </c>
      <c r="O114" s="50"/>
      <c r="P114" s="123"/>
      <c r="Q114" s="123"/>
      <c r="R114" s="15"/>
      <c r="S114" s="50"/>
      <c r="T114" s="123"/>
      <c r="U114" s="123"/>
      <c r="V114" s="51"/>
      <c r="X114" s="124">
        <f>SUM(K115:V115)</f>
        <v>0</v>
      </c>
      <c r="Y114" s="113" t="s">
        <v>14</v>
      </c>
      <c r="Z114" s="124">
        <f t="shared" ref="Z114" si="51">X114*12</f>
        <v>0</v>
      </c>
    </row>
    <row r="115" spans="2:27" ht="20.100000000000001" customHeight="1">
      <c r="B115" s="126"/>
      <c r="C115" s="128"/>
      <c r="D115" s="130"/>
      <c r="E115" s="156"/>
      <c r="F115" s="166"/>
      <c r="G115" s="59">
        <v>1300</v>
      </c>
      <c r="H115" s="23" t="s">
        <v>21</v>
      </c>
      <c r="I115" s="135"/>
      <c r="J115" s="137"/>
      <c r="K115" s="20" t="s">
        <v>9</v>
      </c>
      <c r="L115" s="116"/>
      <c r="M115" s="116"/>
      <c r="N115" s="12" t="s">
        <v>0</v>
      </c>
      <c r="O115" s="11"/>
      <c r="P115" s="117"/>
      <c r="Q115" s="117"/>
      <c r="R115" s="13"/>
      <c r="S115" s="11"/>
      <c r="T115" s="117"/>
      <c r="U115" s="117"/>
      <c r="V115" s="10"/>
      <c r="X115" s="115"/>
      <c r="Y115" s="113"/>
      <c r="Z115" s="115"/>
    </row>
    <row r="116" spans="2:27" ht="20.100000000000001" customHeight="1">
      <c r="B116" s="125">
        <v>14</v>
      </c>
      <c r="C116" s="127" t="s">
        <v>11</v>
      </c>
      <c r="D116" s="129" t="s">
        <v>48</v>
      </c>
      <c r="E116" s="155" t="s">
        <v>54</v>
      </c>
      <c r="F116" s="133" t="s">
        <v>68</v>
      </c>
      <c r="G116" s="21" t="s">
        <v>50</v>
      </c>
      <c r="H116" s="91"/>
      <c r="I116" s="134">
        <f>ROUNDUP(G117*H116%,0)</f>
        <v>0</v>
      </c>
      <c r="J116" s="136">
        <f>G117-I116</f>
        <v>400</v>
      </c>
      <c r="K116" s="48" t="s">
        <v>8</v>
      </c>
      <c r="L116" s="138"/>
      <c r="M116" s="138"/>
      <c r="N116" s="49" t="s">
        <v>6</v>
      </c>
      <c r="O116" s="50"/>
      <c r="P116" s="123"/>
      <c r="Q116" s="123"/>
      <c r="R116" s="15"/>
      <c r="S116" s="50"/>
      <c r="T116" s="123"/>
      <c r="U116" s="123"/>
      <c r="V116" s="51"/>
      <c r="X116" s="124">
        <f>SUM(K117:V117)</f>
        <v>0</v>
      </c>
      <c r="Y116" s="113" t="s">
        <v>14</v>
      </c>
      <c r="Z116" s="124">
        <f t="shared" ref="Z116" si="52">X116*12</f>
        <v>0</v>
      </c>
    </row>
    <row r="117" spans="2:27" ht="20.100000000000001" customHeight="1">
      <c r="B117" s="126"/>
      <c r="C117" s="128"/>
      <c r="D117" s="130"/>
      <c r="E117" s="156"/>
      <c r="F117" s="166"/>
      <c r="G117" s="22">
        <v>400</v>
      </c>
      <c r="H117" s="23" t="s">
        <v>21</v>
      </c>
      <c r="I117" s="135"/>
      <c r="J117" s="137"/>
      <c r="K117" s="20" t="s">
        <v>9</v>
      </c>
      <c r="L117" s="116"/>
      <c r="M117" s="116"/>
      <c r="N117" s="12" t="s">
        <v>0</v>
      </c>
      <c r="O117" s="11"/>
      <c r="P117" s="117"/>
      <c r="Q117" s="117"/>
      <c r="R117" s="13"/>
      <c r="S117" s="11"/>
      <c r="T117" s="117"/>
      <c r="U117" s="117"/>
      <c r="V117" s="10"/>
      <c r="X117" s="115"/>
      <c r="Y117" s="113"/>
      <c r="Z117" s="115"/>
      <c r="AA117" s="2" t="s">
        <v>41</v>
      </c>
    </row>
    <row r="118" spans="2:27" ht="20.100000000000001" customHeight="1">
      <c r="B118" s="125">
        <v>15</v>
      </c>
      <c r="C118" s="127" t="s">
        <v>11</v>
      </c>
      <c r="D118" s="129" t="s">
        <v>48</v>
      </c>
      <c r="E118" s="155" t="s">
        <v>54</v>
      </c>
      <c r="F118" s="133" t="s">
        <v>70</v>
      </c>
      <c r="G118" s="21" t="s">
        <v>50</v>
      </c>
      <c r="H118" s="91"/>
      <c r="I118" s="134">
        <f>ROUNDUP(G119*H118%,0)</f>
        <v>0</v>
      </c>
      <c r="J118" s="136">
        <f>G119-I118</f>
        <v>700</v>
      </c>
      <c r="K118" s="48" t="s">
        <v>8</v>
      </c>
      <c r="L118" s="138"/>
      <c r="M118" s="138"/>
      <c r="N118" s="49" t="s">
        <v>6</v>
      </c>
      <c r="O118" s="50"/>
      <c r="P118" s="123"/>
      <c r="Q118" s="123"/>
      <c r="R118" s="15"/>
      <c r="S118" s="50"/>
      <c r="T118" s="123"/>
      <c r="U118" s="123"/>
      <c r="V118" s="51"/>
      <c r="X118" s="124">
        <f>SUM(K119:V119)</f>
        <v>0</v>
      </c>
      <c r="Y118" s="113" t="s">
        <v>14</v>
      </c>
      <c r="Z118" s="124">
        <f t="shared" ref="Z118" si="53">X118*12</f>
        <v>0</v>
      </c>
    </row>
    <row r="119" spans="2:27" ht="20.100000000000001" customHeight="1">
      <c r="B119" s="126"/>
      <c r="C119" s="128"/>
      <c r="D119" s="130"/>
      <c r="E119" s="156"/>
      <c r="F119" s="166"/>
      <c r="G119" s="22">
        <v>700</v>
      </c>
      <c r="H119" s="23" t="s">
        <v>21</v>
      </c>
      <c r="I119" s="135"/>
      <c r="J119" s="137"/>
      <c r="K119" s="20" t="s">
        <v>9</v>
      </c>
      <c r="L119" s="116"/>
      <c r="M119" s="116"/>
      <c r="N119" s="12" t="s">
        <v>0</v>
      </c>
      <c r="O119" s="11"/>
      <c r="P119" s="117"/>
      <c r="Q119" s="117"/>
      <c r="R119" s="13"/>
      <c r="S119" s="11"/>
      <c r="T119" s="117"/>
      <c r="U119" s="117"/>
      <c r="V119" s="10"/>
      <c r="X119" s="115"/>
      <c r="Y119" s="113"/>
      <c r="Z119" s="115"/>
    </row>
    <row r="120" spans="2:27" ht="20.100000000000001" customHeight="1">
      <c r="B120" s="125">
        <v>16</v>
      </c>
      <c r="C120" s="127" t="s">
        <v>11</v>
      </c>
      <c r="D120" s="129" t="s">
        <v>48</v>
      </c>
      <c r="E120" s="155" t="s">
        <v>54</v>
      </c>
      <c r="F120" s="133" t="s">
        <v>72</v>
      </c>
      <c r="G120" s="21" t="s">
        <v>50</v>
      </c>
      <c r="H120" s="91"/>
      <c r="I120" s="134">
        <f>ROUNDUP(G121*H120%,0)</f>
        <v>0</v>
      </c>
      <c r="J120" s="136">
        <f>G121-I120</f>
        <v>800</v>
      </c>
      <c r="K120" s="19" t="s">
        <v>8</v>
      </c>
      <c r="L120" s="138"/>
      <c r="M120" s="138"/>
      <c r="N120" s="7" t="s">
        <v>6</v>
      </c>
      <c r="O120" s="6"/>
      <c r="P120" s="123"/>
      <c r="Q120" s="123"/>
      <c r="R120" s="9"/>
      <c r="S120" s="6"/>
      <c r="T120" s="123"/>
      <c r="U120" s="123"/>
      <c r="V120" s="8"/>
      <c r="X120" s="114">
        <f>SUM(K121:V121)</f>
        <v>0</v>
      </c>
      <c r="Y120" s="113" t="s">
        <v>14</v>
      </c>
      <c r="Z120" s="124">
        <f>X120*12</f>
        <v>0</v>
      </c>
    </row>
    <row r="121" spans="2:27" ht="20.100000000000001" customHeight="1">
      <c r="B121" s="126"/>
      <c r="C121" s="128"/>
      <c r="D121" s="130"/>
      <c r="E121" s="156"/>
      <c r="F121" s="126"/>
      <c r="G121" s="46">
        <v>800</v>
      </c>
      <c r="H121" s="23" t="s">
        <v>21</v>
      </c>
      <c r="I121" s="135"/>
      <c r="J121" s="137"/>
      <c r="K121" s="19" t="s">
        <v>9</v>
      </c>
      <c r="L121" s="116"/>
      <c r="M121" s="116"/>
      <c r="N121" s="7" t="s">
        <v>0</v>
      </c>
      <c r="O121" s="6"/>
      <c r="P121" s="163"/>
      <c r="Q121" s="163"/>
      <c r="R121" s="9"/>
      <c r="S121" s="6"/>
      <c r="T121" s="163"/>
      <c r="U121" s="163"/>
      <c r="V121" s="8"/>
      <c r="X121" s="114"/>
      <c r="Y121" s="113"/>
      <c r="Z121" s="115"/>
    </row>
    <row r="122" spans="2:27" ht="20.100000000000001" customHeight="1">
      <c r="B122" s="125">
        <v>17</v>
      </c>
      <c r="C122" s="127" t="s">
        <v>11</v>
      </c>
      <c r="D122" s="129" t="s">
        <v>48</v>
      </c>
      <c r="E122" s="155" t="s">
        <v>54</v>
      </c>
      <c r="F122" s="133" t="s">
        <v>57</v>
      </c>
      <c r="G122" s="21" t="s">
        <v>50</v>
      </c>
      <c r="H122" s="91"/>
      <c r="I122" s="134">
        <f>ROUNDUP(G123*H122%,0)</f>
        <v>0</v>
      </c>
      <c r="J122" s="136">
        <f>G123-I122</f>
        <v>600</v>
      </c>
      <c r="K122" s="48" t="s">
        <v>8</v>
      </c>
      <c r="L122" s="138"/>
      <c r="M122" s="138"/>
      <c r="N122" s="49" t="s">
        <v>6</v>
      </c>
      <c r="O122" s="50"/>
      <c r="P122" s="123"/>
      <c r="Q122" s="123"/>
      <c r="R122" s="15"/>
      <c r="S122" s="50"/>
      <c r="T122" s="123"/>
      <c r="U122" s="123"/>
      <c r="V122" s="51"/>
      <c r="X122" s="124">
        <f>SUM(K123:V123)</f>
        <v>0</v>
      </c>
      <c r="Y122" s="113" t="s">
        <v>14</v>
      </c>
      <c r="Z122" s="124">
        <f t="shared" ref="Z122" si="54">X122*12</f>
        <v>0</v>
      </c>
    </row>
    <row r="123" spans="2:27" ht="20.100000000000001" customHeight="1">
      <c r="B123" s="126"/>
      <c r="C123" s="128"/>
      <c r="D123" s="130"/>
      <c r="E123" s="156"/>
      <c r="F123" s="166"/>
      <c r="G123" s="59">
        <v>600</v>
      </c>
      <c r="H123" s="23" t="s">
        <v>21</v>
      </c>
      <c r="I123" s="135"/>
      <c r="J123" s="137"/>
      <c r="K123" s="20" t="s">
        <v>9</v>
      </c>
      <c r="L123" s="116"/>
      <c r="M123" s="116"/>
      <c r="N123" s="12" t="s">
        <v>0</v>
      </c>
      <c r="O123" s="11"/>
      <c r="P123" s="117"/>
      <c r="Q123" s="117"/>
      <c r="R123" s="13"/>
      <c r="S123" s="11"/>
      <c r="T123" s="117"/>
      <c r="U123" s="117"/>
      <c r="V123" s="10"/>
      <c r="X123" s="115"/>
      <c r="Y123" s="113"/>
      <c r="Z123" s="115"/>
      <c r="AA123" s="2" t="s">
        <v>41</v>
      </c>
    </row>
    <row r="124" spans="2:27" ht="20.100000000000001" customHeight="1">
      <c r="B124" s="125">
        <v>18</v>
      </c>
      <c r="C124" s="127" t="s">
        <v>11</v>
      </c>
      <c r="D124" s="129" t="s">
        <v>48</v>
      </c>
      <c r="E124" s="155" t="s">
        <v>54</v>
      </c>
      <c r="F124" s="125" t="s">
        <v>47</v>
      </c>
      <c r="G124" s="21" t="s">
        <v>50</v>
      </c>
      <c r="H124" s="91"/>
      <c r="I124" s="134">
        <f>ROUNDUP(G125*H124%,0)</f>
        <v>0</v>
      </c>
      <c r="J124" s="136">
        <f>G125-I124</f>
        <v>1200</v>
      </c>
      <c r="K124" s="48" t="s">
        <v>8</v>
      </c>
      <c r="L124" s="138"/>
      <c r="M124" s="138"/>
      <c r="N124" s="49" t="s">
        <v>6</v>
      </c>
      <c r="O124" s="50"/>
      <c r="P124" s="123"/>
      <c r="Q124" s="123"/>
      <c r="R124" s="15"/>
      <c r="S124" s="50"/>
      <c r="T124" s="123"/>
      <c r="U124" s="123"/>
      <c r="V124" s="51"/>
      <c r="X124" s="124">
        <f>SUM(K125:V125)</f>
        <v>0</v>
      </c>
      <c r="Y124" s="113" t="s">
        <v>14</v>
      </c>
      <c r="Z124" s="124">
        <f t="shared" ref="Z124" si="55">X124*12</f>
        <v>0</v>
      </c>
    </row>
    <row r="125" spans="2:27" ht="20.100000000000001" customHeight="1">
      <c r="B125" s="126"/>
      <c r="C125" s="128"/>
      <c r="D125" s="130"/>
      <c r="E125" s="156"/>
      <c r="F125" s="126"/>
      <c r="G125" s="22">
        <v>1200</v>
      </c>
      <c r="H125" s="23" t="s">
        <v>21</v>
      </c>
      <c r="I125" s="135"/>
      <c r="J125" s="137"/>
      <c r="K125" s="20" t="s">
        <v>9</v>
      </c>
      <c r="L125" s="116"/>
      <c r="M125" s="116"/>
      <c r="N125" s="12" t="s">
        <v>0</v>
      </c>
      <c r="O125" s="11"/>
      <c r="P125" s="117"/>
      <c r="Q125" s="117"/>
      <c r="R125" s="13"/>
      <c r="S125" s="11"/>
      <c r="T125" s="117"/>
      <c r="U125" s="117"/>
      <c r="V125" s="10"/>
      <c r="X125" s="115"/>
      <c r="Y125" s="113"/>
      <c r="Z125" s="115"/>
      <c r="AA125" s="2" t="s">
        <v>41</v>
      </c>
    </row>
    <row r="126" spans="2:27" ht="20.100000000000001" customHeight="1">
      <c r="B126" s="62"/>
      <c r="C126" s="62"/>
      <c r="D126" s="62"/>
      <c r="E126" s="70"/>
      <c r="F126" s="62"/>
      <c r="G126" s="42"/>
      <c r="H126" s="71"/>
      <c r="I126" s="42"/>
      <c r="J126" s="42"/>
      <c r="K126" s="19"/>
      <c r="L126" s="77"/>
      <c r="M126" s="77"/>
      <c r="N126" s="9"/>
      <c r="O126" s="19"/>
      <c r="P126" s="77"/>
      <c r="Q126" s="77"/>
      <c r="R126" s="9"/>
      <c r="S126" s="19"/>
      <c r="T126" s="77"/>
      <c r="U126" s="77"/>
      <c r="V126" s="9"/>
      <c r="X126" s="44"/>
      <c r="Y126" s="72"/>
      <c r="Z126" s="44"/>
    </row>
    <row r="127" spans="2:27" ht="20.100000000000001" customHeight="1">
      <c r="B127" s="62"/>
      <c r="C127" s="62"/>
      <c r="D127" s="62"/>
      <c r="E127" s="62"/>
      <c r="F127" s="42"/>
      <c r="G127" s="42"/>
      <c r="H127" s="42"/>
      <c r="I127" s="42"/>
      <c r="J127" s="42"/>
      <c r="K127" s="19"/>
      <c r="L127" s="77"/>
      <c r="M127" s="77"/>
      <c r="N127" s="9"/>
      <c r="O127" s="19"/>
      <c r="P127" s="77"/>
      <c r="Q127" s="77"/>
      <c r="R127" s="9"/>
      <c r="S127" s="19"/>
      <c r="T127" s="77"/>
      <c r="U127" s="77"/>
      <c r="V127" s="9"/>
      <c r="X127" s="44"/>
      <c r="Y127" s="45"/>
      <c r="Z127" s="45"/>
    </row>
    <row r="128" spans="2:27" ht="20.100000000000001" customHeight="1">
      <c r="B128" s="139"/>
      <c r="C128" s="141" t="s">
        <v>1</v>
      </c>
      <c r="D128" s="142"/>
      <c r="E128" s="143"/>
      <c r="F128" s="139" t="s">
        <v>2</v>
      </c>
      <c r="G128" s="25" t="s">
        <v>23</v>
      </c>
      <c r="H128" s="33" t="s">
        <v>19</v>
      </c>
      <c r="I128" s="33" t="s">
        <v>22</v>
      </c>
      <c r="J128" s="34" t="s">
        <v>30</v>
      </c>
      <c r="K128" s="147"/>
      <c r="L128" s="147"/>
      <c r="M128" s="148" t="s">
        <v>45</v>
      </c>
      <c r="N128" s="149"/>
      <c r="O128" s="73"/>
      <c r="P128" s="74"/>
      <c r="Q128" s="73"/>
      <c r="R128" s="27"/>
      <c r="S128" s="150"/>
      <c r="T128" s="151"/>
      <c r="U128" s="152"/>
      <c r="V128" s="153"/>
      <c r="X128" s="139" t="s">
        <v>17</v>
      </c>
      <c r="Y128" s="63"/>
      <c r="Z128" s="75" t="s">
        <v>3</v>
      </c>
    </row>
    <row r="129" spans="2:27" ht="20.100000000000001" customHeight="1">
      <c r="B129" s="140"/>
      <c r="C129" s="144"/>
      <c r="D129" s="145"/>
      <c r="E129" s="146"/>
      <c r="F129" s="140"/>
      <c r="G129" s="29" t="s">
        <v>13</v>
      </c>
      <c r="H129" s="35" t="s">
        <v>20</v>
      </c>
      <c r="I129" s="35" t="s">
        <v>28</v>
      </c>
      <c r="J129" s="36" t="s">
        <v>29</v>
      </c>
      <c r="K129" s="120"/>
      <c r="L129" s="120"/>
      <c r="M129" s="120"/>
      <c r="N129" s="30" t="s">
        <v>65</v>
      </c>
      <c r="O129" s="121"/>
      <c r="P129" s="122"/>
      <c r="Q129" s="122"/>
      <c r="R129" s="31"/>
      <c r="S129" s="121"/>
      <c r="T129" s="122"/>
      <c r="U129" s="122"/>
      <c r="V129" s="32"/>
      <c r="X129" s="140"/>
      <c r="Y129" s="63"/>
      <c r="Z129" s="76" t="s">
        <v>16</v>
      </c>
    </row>
    <row r="130" spans="2:27" ht="20.100000000000001" customHeight="1">
      <c r="B130" s="125">
        <v>19</v>
      </c>
      <c r="C130" s="127" t="s">
        <v>42</v>
      </c>
      <c r="D130" s="129" t="s">
        <v>43</v>
      </c>
      <c r="E130" s="131" t="s">
        <v>58</v>
      </c>
      <c r="F130" s="133" t="s">
        <v>63</v>
      </c>
      <c r="G130" s="21" t="s">
        <v>50</v>
      </c>
      <c r="H130" s="91"/>
      <c r="I130" s="134">
        <f>ROUNDUP(G131*H130%,0)</f>
        <v>0</v>
      </c>
      <c r="J130" s="136">
        <f>G131-I130</f>
        <v>700</v>
      </c>
      <c r="K130" s="19" t="s">
        <v>8</v>
      </c>
      <c r="L130" s="138"/>
      <c r="M130" s="138"/>
      <c r="N130" s="7" t="s">
        <v>6</v>
      </c>
      <c r="O130" s="6"/>
      <c r="P130" s="123"/>
      <c r="Q130" s="123"/>
      <c r="R130" s="9"/>
      <c r="S130" s="6"/>
      <c r="T130" s="123"/>
      <c r="U130" s="123"/>
      <c r="V130" s="8"/>
      <c r="X130" s="124">
        <f>SUM(K131:V131)</f>
        <v>0</v>
      </c>
      <c r="Y130" s="113" t="s">
        <v>14</v>
      </c>
      <c r="Z130" s="114">
        <f>X130*12</f>
        <v>0</v>
      </c>
    </row>
    <row r="131" spans="2:27" ht="20.100000000000001" customHeight="1">
      <c r="B131" s="126"/>
      <c r="C131" s="128"/>
      <c r="D131" s="130"/>
      <c r="E131" s="132"/>
      <c r="F131" s="126"/>
      <c r="G131" s="22">
        <v>700</v>
      </c>
      <c r="H131" s="23" t="s">
        <v>21</v>
      </c>
      <c r="I131" s="135"/>
      <c r="J131" s="137"/>
      <c r="K131" s="20" t="s">
        <v>9</v>
      </c>
      <c r="L131" s="116"/>
      <c r="M131" s="116"/>
      <c r="N131" s="12" t="s">
        <v>0</v>
      </c>
      <c r="O131" s="11"/>
      <c r="P131" s="117"/>
      <c r="Q131" s="117"/>
      <c r="R131" s="13"/>
      <c r="S131" s="11"/>
      <c r="T131" s="117"/>
      <c r="U131" s="117"/>
      <c r="V131" s="10"/>
      <c r="X131" s="115"/>
      <c r="Y131" s="113"/>
      <c r="Z131" s="115"/>
    </row>
    <row r="132" spans="2:27" ht="20.100000000000001" customHeight="1">
      <c r="B132" s="125">
        <v>20</v>
      </c>
      <c r="C132" s="127" t="s">
        <v>42</v>
      </c>
      <c r="D132" s="129" t="s">
        <v>43</v>
      </c>
      <c r="E132" s="131" t="s">
        <v>58</v>
      </c>
      <c r="F132" s="133" t="s">
        <v>59</v>
      </c>
      <c r="G132" s="21" t="s">
        <v>50</v>
      </c>
      <c r="H132" s="91"/>
      <c r="I132" s="134">
        <f t="shared" ref="I132" si="56">ROUNDUP(G133*H132%,0)</f>
        <v>0</v>
      </c>
      <c r="J132" s="136">
        <f t="shared" ref="J132" si="57">G133-I132</f>
        <v>1100</v>
      </c>
      <c r="K132" s="19" t="s">
        <v>8</v>
      </c>
      <c r="L132" s="165"/>
      <c r="M132" s="165"/>
      <c r="N132" s="7" t="s">
        <v>6</v>
      </c>
      <c r="O132" s="6"/>
      <c r="P132" s="163"/>
      <c r="Q132" s="163"/>
      <c r="R132" s="9"/>
      <c r="S132" s="6"/>
      <c r="T132" s="163"/>
      <c r="U132" s="163"/>
      <c r="V132" s="8"/>
      <c r="X132" s="114">
        <f>SUM(K133:V133)</f>
        <v>0</v>
      </c>
      <c r="Y132" s="113" t="s">
        <v>14</v>
      </c>
      <c r="Z132" s="114">
        <f t="shared" ref="Z132" si="58">X132*12</f>
        <v>0</v>
      </c>
    </row>
    <row r="133" spans="2:27" ht="20.100000000000001" customHeight="1">
      <c r="B133" s="126"/>
      <c r="C133" s="128"/>
      <c r="D133" s="130"/>
      <c r="E133" s="132"/>
      <c r="F133" s="126"/>
      <c r="G133" s="22">
        <v>1100</v>
      </c>
      <c r="H133" s="23" t="s">
        <v>21</v>
      </c>
      <c r="I133" s="135"/>
      <c r="J133" s="137"/>
      <c r="K133" s="20" t="s">
        <v>9</v>
      </c>
      <c r="L133" s="116"/>
      <c r="M133" s="116"/>
      <c r="N133" s="12" t="s">
        <v>0</v>
      </c>
      <c r="O133" s="11"/>
      <c r="P133" s="117"/>
      <c r="Q133" s="117"/>
      <c r="R133" s="13"/>
      <c r="S133" s="11"/>
      <c r="T133" s="117"/>
      <c r="U133" s="117"/>
      <c r="V133" s="10"/>
      <c r="X133" s="115"/>
      <c r="Y133" s="113"/>
      <c r="Z133" s="115"/>
    </row>
    <row r="134" spans="2:27" ht="20.100000000000001" customHeight="1">
      <c r="B134" s="125">
        <v>21</v>
      </c>
      <c r="C134" s="127" t="s">
        <v>42</v>
      </c>
      <c r="D134" s="129" t="s">
        <v>43</v>
      </c>
      <c r="E134" s="131" t="s">
        <v>58</v>
      </c>
      <c r="F134" s="164" t="s">
        <v>60</v>
      </c>
      <c r="G134" s="21" t="s">
        <v>50</v>
      </c>
      <c r="H134" s="91"/>
      <c r="I134" s="134">
        <f t="shared" ref="I134" si="59">ROUNDUP(G135*H134%,0)</f>
        <v>0</v>
      </c>
      <c r="J134" s="136">
        <f t="shared" ref="J134" si="60">G135-I134</f>
        <v>900</v>
      </c>
      <c r="K134" s="19" t="s">
        <v>8</v>
      </c>
      <c r="L134" s="165"/>
      <c r="M134" s="165"/>
      <c r="N134" s="7" t="s">
        <v>6</v>
      </c>
      <c r="O134" s="6"/>
      <c r="P134" s="163"/>
      <c r="Q134" s="163"/>
      <c r="R134" s="9"/>
      <c r="S134" s="6"/>
      <c r="T134" s="163"/>
      <c r="U134" s="163"/>
      <c r="V134" s="8"/>
      <c r="X134" s="114">
        <f>SUM(K135:V135)</f>
        <v>0</v>
      </c>
      <c r="Y134" s="161" t="s">
        <v>14</v>
      </c>
      <c r="Z134" s="114">
        <f t="shared" ref="Z134" si="61">X134*12</f>
        <v>0</v>
      </c>
    </row>
    <row r="135" spans="2:27" ht="20.100000000000001" customHeight="1">
      <c r="B135" s="126"/>
      <c r="C135" s="128"/>
      <c r="D135" s="130"/>
      <c r="E135" s="132"/>
      <c r="F135" s="126"/>
      <c r="G135" s="22">
        <v>900</v>
      </c>
      <c r="H135" s="23" t="s">
        <v>21</v>
      </c>
      <c r="I135" s="135"/>
      <c r="J135" s="137"/>
      <c r="K135" s="20" t="s">
        <v>9</v>
      </c>
      <c r="L135" s="116"/>
      <c r="M135" s="116"/>
      <c r="N135" s="12" t="s">
        <v>0</v>
      </c>
      <c r="O135" s="11"/>
      <c r="P135" s="117"/>
      <c r="Q135" s="117"/>
      <c r="R135" s="13"/>
      <c r="S135" s="11"/>
      <c r="T135" s="117"/>
      <c r="U135" s="117"/>
      <c r="V135" s="10"/>
      <c r="X135" s="115"/>
      <c r="Y135" s="161"/>
      <c r="Z135" s="115"/>
    </row>
    <row r="136" spans="2:27" ht="20.100000000000001" customHeight="1">
      <c r="B136" s="125">
        <v>22</v>
      </c>
      <c r="C136" s="127" t="s">
        <v>42</v>
      </c>
      <c r="D136" s="129" t="s">
        <v>43</v>
      </c>
      <c r="E136" s="131" t="s">
        <v>58</v>
      </c>
      <c r="F136" s="154" t="s">
        <v>36</v>
      </c>
      <c r="G136" s="21" t="s">
        <v>50</v>
      </c>
      <c r="H136" s="91"/>
      <c r="I136" s="134">
        <f>ROUNDUP(G137*H136%,0)</f>
        <v>0</v>
      </c>
      <c r="J136" s="136">
        <f>G137-I136</f>
        <v>1400</v>
      </c>
      <c r="K136" s="19" t="s">
        <v>8</v>
      </c>
      <c r="L136" s="138"/>
      <c r="M136" s="138"/>
      <c r="N136" s="7" t="s">
        <v>6</v>
      </c>
      <c r="O136" s="6"/>
      <c r="P136" s="123"/>
      <c r="Q136" s="123"/>
      <c r="R136" s="9"/>
      <c r="S136" s="6"/>
      <c r="T136" s="123"/>
      <c r="U136" s="123"/>
      <c r="V136" s="8"/>
      <c r="W136" s="78"/>
      <c r="X136" s="114">
        <f>SUM(K137:V137)</f>
        <v>0</v>
      </c>
      <c r="Y136" s="161" t="s">
        <v>14</v>
      </c>
      <c r="Z136" s="124">
        <f>X136*12</f>
        <v>0</v>
      </c>
    </row>
    <row r="137" spans="2:27" ht="20.100000000000001" customHeight="1">
      <c r="B137" s="126"/>
      <c r="C137" s="128"/>
      <c r="D137" s="130"/>
      <c r="E137" s="132"/>
      <c r="F137" s="126"/>
      <c r="G137" s="22">
        <v>1400</v>
      </c>
      <c r="H137" s="23" t="s">
        <v>21</v>
      </c>
      <c r="I137" s="135"/>
      <c r="J137" s="137"/>
      <c r="K137" s="20" t="s">
        <v>9</v>
      </c>
      <c r="L137" s="116"/>
      <c r="M137" s="116"/>
      <c r="N137" s="12" t="s">
        <v>0</v>
      </c>
      <c r="O137" s="11"/>
      <c r="P137" s="117"/>
      <c r="Q137" s="117"/>
      <c r="R137" s="13"/>
      <c r="S137" s="11"/>
      <c r="T137" s="117"/>
      <c r="U137" s="117"/>
      <c r="V137" s="10"/>
      <c r="X137" s="115"/>
      <c r="Y137" s="161"/>
      <c r="Z137" s="115"/>
    </row>
    <row r="138" spans="2:27" ht="20.100000000000001" customHeight="1">
      <c r="B138" s="125">
        <v>23</v>
      </c>
      <c r="C138" s="127" t="s">
        <v>42</v>
      </c>
      <c r="D138" s="129" t="s">
        <v>43</v>
      </c>
      <c r="E138" s="131" t="s">
        <v>58</v>
      </c>
      <c r="F138" s="154" t="s">
        <v>61</v>
      </c>
      <c r="G138" s="21" t="s">
        <v>50</v>
      </c>
      <c r="H138" s="91"/>
      <c r="I138" s="134">
        <f>ROUNDUP(G139*H138%,0)</f>
        <v>0</v>
      </c>
      <c r="J138" s="136">
        <f>G139-I138</f>
        <v>1000</v>
      </c>
      <c r="K138" s="19" t="s">
        <v>8</v>
      </c>
      <c r="L138" s="138"/>
      <c r="M138" s="138"/>
      <c r="N138" s="7" t="s">
        <v>6</v>
      </c>
      <c r="O138" s="6"/>
      <c r="P138" s="123"/>
      <c r="Q138" s="123"/>
      <c r="R138" s="9"/>
      <c r="S138" s="6"/>
      <c r="T138" s="123"/>
      <c r="U138" s="123"/>
      <c r="V138" s="8"/>
      <c r="W138" s="78"/>
      <c r="X138" s="114">
        <f>SUM(K139:V139)</f>
        <v>0</v>
      </c>
      <c r="Y138" s="161" t="s">
        <v>14</v>
      </c>
      <c r="Z138" s="124">
        <f>X138*12</f>
        <v>0</v>
      </c>
    </row>
    <row r="139" spans="2:27" ht="20.100000000000001" customHeight="1">
      <c r="B139" s="126"/>
      <c r="C139" s="128"/>
      <c r="D139" s="130"/>
      <c r="E139" s="132"/>
      <c r="F139" s="126"/>
      <c r="G139" s="22">
        <v>1000</v>
      </c>
      <c r="H139" s="23" t="s">
        <v>21</v>
      </c>
      <c r="I139" s="135"/>
      <c r="J139" s="137"/>
      <c r="K139" s="20" t="s">
        <v>9</v>
      </c>
      <c r="L139" s="116"/>
      <c r="M139" s="116"/>
      <c r="N139" s="12" t="s">
        <v>0</v>
      </c>
      <c r="O139" s="11"/>
      <c r="P139" s="117"/>
      <c r="Q139" s="117"/>
      <c r="R139" s="13"/>
      <c r="S139" s="11"/>
      <c r="T139" s="117"/>
      <c r="U139" s="117"/>
      <c r="V139" s="10"/>
      <c r="X139" s="115"/>
      <c r="Y139" s="161"/>
      <c r="Z139" s="115"/>
    </row>
    <row r="140" spans="2:27" ht="20.100000000000001" customHeight="1">
      <c r="B140" s="62"/>
      <c r="C140" s="62"/>
      <c r="D140" s="62"/>
      <c r="E140" s="70"/>
      <c r="F140" s="62"/>
      <c r="G140" s="42"/>
      <c r="H140" s="71"/>
      <c r="I140" s="42"/>
      <c r="J140" s="42"/>
      <c r="K140" s="19"/>
      <c r="L140" s="77"/>
      <c r="M140" s="77"/>
      <c r="N140" s="9"/>
      <c r="O140" s="19"/>
      <c r="P140" s="77"/>
      <c r="Q140" s="77"/>
      <c r="R140" s="9"/>
      <c r="S140" s="19"/>
      <c r="T140" s="77"/>
      <c r="U140" s="77"/>
      <c r="V140" s="9"/>
      <c r="X140" s="44"/>
      <c r="Y140" s="72"/>
      <c r="Z140" s="44"/>
    </row>
    <row r="141" spans="2:27" ht="20.100000000000001" customHeight="1">
      <c r="B141" s="139"/>
      <c r="C141" s="141" t="s">
        <v>1</v>
      </c>
      <c r="D141" s="142"/>
      <c r="E141" s="143"/>
      <c r="F141" s="139" t="s">
        <v>2</v>
      </c>
      <c r="G141" s="25" t="s">
        <v>23</v>
      </c>
      <c r="H141" s="33" t="s">
        <v>19</v>
      </c>
      <c r="I141" s="33" t="s">
        <v>22</v>
      </c>
      <c r="J141" s="34" t="s">
        <v>30</v>
      </c>
      <c r="K141" s="147"/>
      <c r="L141" s="147"/>
      <c r="M141" s="148" t="s">
        <v>45</v>
      </c>
      <c r="N141" s="149"/>
      <c r="O141" s="73"/>
      <c r="P141" s="74"/>
      <c r="Q141" s="73"/>
      <c r="R141" s="27"/>
      <c r="S141" s="150"/>
      <c r="T141" s="151"/>
      <c r="U141" s="152"/>
      <c r="V141" s="153"/>
      <c r="X141" s="118" t="s">
        <v>17</v>
      </c>
      <c r="Y141" s="17"/>
      <c r="Z141" s="75" t="s">
        <v>3</v>
      </c>
    </row>
    <row r="142" spans="2:27" ht="20.100000000000001" customHeight="1">
      <c r="B142" s="140"/>
      <c r="C142" s="144"/>
      <c r="D142" s="145"/>
      <c r="E142" s="146"/>
      <c r="F142" s="140"/>
      <c r="G142" s="29" t="s">
        <v>13</v>
      </c>
      <c r="H142" s="35" t="s">
        <v>20</v>
      </c>
      <c r="I142" s="35" t="s">
        <v>28</v>
      </c>
      <c r="J142" s="36" t="s">
        <v>29</v>
      </c>
      <c r="K142" s="120"/>
      <c r="L142" s="120"/>
      <c r="M142" s="120"/>
      <c r="N142" s="30" t="s">
        <v>65</v>
      </c>
      <c r="O142" s="121"/>
      <c r="P142" s="122"/>
      <c r="Q142" s="122"/>
      <c r="R142" s="31"/>
      <c r="S142" s="121"/>
      <c r="T142" s="122"/>
      <c r="U142" s="122"/>
      <c r="V142" s="32"/>
      <c r="X142" s="119"/>
      <c r="Y142" s="17"/>
      <c r="Z142" s="76" t="s">
        <v>16</v>
      </c>
    </row>
    <row r="143" spans="2:27" ht="20.100000000000001" customHeight="1">
      <c r="B143" s="125">
        <v>24</v>
      </c>
      <c r="C143" s="127" t="s">
        <v>42</v>
      </c>
      <c r="D143" s="129" t="s">
        <v>43</v>
      </c>
      <c r="E143" s="131" t="s">
        <v>44</v>
      </c>
      <c r="F143" s="133" t="s">
        <v>62</v>
      </c>
      <c r="G143" s="21" t="s">
        <v>50</v>
      </c>
      <c r="H143" s="91"/>
      <c r="I143" s="134">
        <f>ROUNDUP(G144*H143%,0)</f>
        <v>0</v>
      </c>
      <c r="J143" s="136">
        <f>G144-I143</f>
        <v>2500</v>
      </c>
      <c r="K143" s="19" t="s">
        <v>8</v>
      </c>
      <c r="L143" s="138"/>
      <c r="M143" s="138"/>
      <c r="N143" s="7" t="s">
        <v>6</v>
      </c>
      <c r="O143" s="6"/>
      <c r="P143" s="123"/>
      <c r="Q143" s="123"/>
      <c r="R143" s="9"/>
      <c r="S143" s="6"/>
      <c r="T143" s="123"/>
      <c r="U143" s="123"/>
      <c r="V143" s="8"/>
      <c r="X143" s="124">
        <f>SUM(K144:V144)</f>
        <v>0</v>
      </c>
      <c r="Y143" s="113" t="s">
        <v>14</v>
      </c>
      <c r="Z143" s="114">
        <f>X143*12</f>
        <v>0</v>
      </c>
    </row>
    <row r="144" spans="2:27" ht="20.100000000000001" customHeight="1">
      <c r="B144" s="126"/>
      <c r="C144" s="128"/>
      <c r="D144" s="130"/>
      <c r="E144" s="132"/>
      <c r="F144" s="126"/>
      <c r="G144" s="22">
        <v>2500</v>
      </c>
      <c r="H144" s="23" t="s">
        <v>21</v>
      </c>
      <c r="I144" s="135"/>
      <c r="J144" s="137"/>
      <c r="K144" s="20" t="s">
        <v>9</v>
      </c>
      <c r="L144" s="116"/>
      <c r="M144" s="116"/>
      <c r="N144" s="12" t="s">
        <v>0</v>
      </c>
      <c r="O144" s="11"/>
      <c r="P144" s="117"/>
      <c r="Q144" s="117"/>
      <c r="R144" s="13"/>
      <c r="S144" s="11"/>
      <c r="T144" s="117"/>
      <c r="U144" s="117"/>
      <c r="V144" s="10"/>
      <c r="X144" s="115"/>
      <c r="Y144" s="113"/>
      <c r="Z144" s="115"/>
      <c r="AA144" s="2" t="s">
        <v>41</v>
      </c>
    </row>
    <row r="145" spans="3:26" ht="20.100000000000001" customHeight="1">
      <c r="C145" s="2" t="s">
        <v>27</v>
      </c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</row>
    <row r="146" spans="3:26" ht="20.100000000000001" customHeight="1"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44"/>
      <c r="S146" s="60"/>
      <c r="T146" s="171" t="s">
        <v>18</v>
      </c>
      <c r="U146" s="171"/>
      <c r="V146" s="171"/>
      <c r="W146" s="171"/>
      <c r="X146" s="169">
        <f>X18+X20+X22+X24+X30+X35+X37+X39+X41+X43+X45+X47+X52+X54+X56+X58+X64+X66+X68+X70+X72+X74+X76+X81+X83+X85+X87+X89+X91+X96+X98+X100+X102+X104+X109+X114+X116+X118+X120+X122+X124+X130+X132+X134+X136+X138+X143</f>
        <v>0</v>
      </c>
      <c r="Y146" s="113" t="s">
        <v>14</v>
      </c>
      <c r="Z146" s="124">
        <f>X146*12</f>
        <v>0</v>
      </c>
    </row>
    <row r="147" spans="3:26" ht="20.100000000000001" customHeight="1">
      <c r="C147" s="2" t="s">
        <v>86</v>
      </c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44"/>
      <c r="S147" s="60"/>
      <c r="T147" s="171"/>
      <c r="U147" s="171"/>
      <c r="V147" s="171"/>
      <c r="W147" s="171"/>
      <c r="X147" s="169"/>
      <c r="Y147" s="113"/>
      <c r="Z147" s="115"/>
    </row>
    <row r="148" spans="3:26" ht="20.100000000000001" customHeight="1">
      <c r="C148" s="2" t="s">
        <v>87</v>
      </c>
      <c r="Q148" s="64"/>
      <c r="R148" s="64"/>
      <c r="S148" s="60"/>
      <c r="T148" s="172" t="s">
        <v>46</v>
      </c>
      <c r="U148" s="172"/>
      <c r="V148" s="172"/>
      <c r="W148" s="172"/>
      <c r="X148" s="169">
        <f>ROUNDDOWN(X146*0.08,0)</f>
        <v>0</v>
      </c>
      <c r="Y148" s="113" t="s">
        <v>14</v>
      </c>
      <c r="Z148" s="124">
        <f>X148*12</f>
        <v>0</v>
      </c>
    </row>
    <row r="149" spans="3:26" ht="20.100000000000001" customHeight="1" thickBot="1">
      <c r="C149" s="2" t="s">
        <v>88</v>
      </c>
      <c r="Q149" s="44"/>
      <c r="R149" s="44"/>
      <c r="S149" s="60"/>
      <c r="T149" s="173"/>
      <c r="U149" s="173"/>
      <c r="V149" s="173"/>
      <c r="W149" s="173"/>
      <c r="X149" s="124"/>
      <c r="Y149" s="113"/>
      <c r="Z149" s="114"/>
    </row>
    <row r="150" spans="3:26" ht="20.100000000000001" customHeight="1" thickTop="1">
      <c r="Q150" s="44"/>
      <c r="R150" s="44"/>
      <c r="S150" s="60"/>
      <c r="T150" s="171" t="s">
        <v>15</v>
      </c>
      <c r="U150" s="171"/>
      <c r="V150" s="171"/>
      <c r="W150" s="171"/>
      <c r="X150" s="170">
        <f>SUM(X146:X149)</f>
        <v>0</v>
      </c>
      <c r="Y150" s="113" t="s">
        <v>14</v>
      </c>
      <c r="Z150" s="174">
        <f>X150*12</f>
        <v>0</v>
      </c>
    </row>
    <row r="151" spans="3:26" ht="20.100000000000001" customHeight="1" thickBot="1">
      <c r="Q151" s="44"/>
      <c r="R151" s="44"/>
      <c r="S151" s="60"/>
      <c r="T151" s="171"/>
      <c r="U151" s="171"/>
      <c r="V151" s="171"/>
      <c r="W151" s="171"/>
      <c r="X151" s="170"/>
      <c r="Y151" s="113"/>
      <c r="Z151" s="175"/>
    </row>
    <row r="152" spans="3:26" ht="20.100000000000001" customHeight="1" thickTop="1"/>
  </sheetData>
  <mergeCells count="900">
    <mergeCell ref="B72:B73"/>
    <mergeCell ref="C72:C73"/>
    <mergeCell ref="X76:X77"/>
    <mergeCell ref="Y76:Y77"/>
    <mergeCell ref="Z76:Z77"/>
    <mergeCell ref="L77:M77"/>
    <mergeCell ref="P77:Q77"/>
    <mergeCell ref="T77:U77"/>
    <mergeCell ref="B76:B77"/>
    <mergeCell ref="C76:C77"/>
    <mergeCell ref="D76:D77"/>
    <mergeCell ref="E76:E77"/>
    <mergeCell ref="F76:F77"/>
    <mergeCell ref="I76:I77"/>
    <mergeCell ref="J76:J77"/>
    <mergeCell ref="L76:M76"/>
    <mergeCell ref="P76:Q76"/>
    <mergeCell ref="B74:B75"/>
    <mergeCell ref="C74:C75"/>
    <mergeCell ref="D74:D75"/>
    <mergeCell ref="E74:E75"/>
    <mergeCell ref="F74:F75"/>
    <mergeCell ref="I74:I75"/>
    <mergeCell ref="J74:J75"/>
    <mergeCell ref="L74:M74"/>
    <mergeCell ref="P74:Q74"/>
    <mergeCell ref="L75:M75"/>
    <mergeCell ref="P75:Q75"/>
    <mergeCell ref="D72:D73"/>
    <mergeCell ref="E72:E73"/>
    <mergeCell ref="F72:F73"/>
    <mergeCell ref="I72:I73"/>
    <mergeCell ref="J72:J73"/>
    <mergeCell ref="L72:M72"/>
    <mergeCell ref="P72:Q72"/>
    <mergeCell ref="Z64:Z65"/>
    <mergeCell ref="L65:M65"/>
    <mergeCell ref="P65:Q65"/>
    <mergeCell ref="T65:U65"/>
    <mergeCell ref="L55:M55"/>
    <mergeCell ref="T64:U64"/>
    <mergeCell ref="K51:M51"/>
    <mergeCell ref="L59:M59"/>
    <mergeCell ref="K63:M63"/>
    <mergeCell ref="T70:U70"/>
    <mergeCell ref="X70:X71"/>
    <mergeCell ref="Y70:Y71"/>
    <mergeCell ref="Z70:Z71"/>
    <mergeCell ref="T71:U71"/>
    <mergeCell ref="Y66:Y67"/>
    <mergeCell ref="Z66:Z67"/>
    <mergeCell ref="L67:M67"/>
    <mergeCell ref="P67:Q67"/>
    <mergeCell ref="T67:U67"/>
    <mergeCell ref="L66:M66"/>
    <mergeCell ref="P70:Q70"/>
    <mergeCell ref="L71:M71"/>
    <mergeCell ref="P71:Q71"/>
    <mergeCell ref="B68:B69"/>
    <mergeCell ref="C68:C69"/>
    <mergeCell ref="D68:D69"/>
    <mergeCell ref="E68:E69"/>
    <mergeCell ref="B66:B67"/>
    <mergeCell ref="L48:M48"/>
    <mergeCell ref="P48:Q48"/>
    <mergeCell ref="F56:F57"/>
    <mergeCell ref="B70:B71"/>
    <mergeCell ref="C70:C71"/>
    <mergeCell ref="D70:D71"/>
    <mergeCell ref="E70:E71"/>
    <mergeCell ref="F70:F71"/>
    <mergeCell ref="I70:I71"/>
    <mergeCell ref="J70:J71"/>
    <mergeCell ref="L70:M70"/>
    <mergeCell ref="Z41:Z42"/>
    <mergeCell ref="L42:M42"/>
    <mergeCell ref="P42:Q42"/>
    <mergeCell ref="T42:U42"/>
    <mergeCell ref="Y43:Y44"/>
    <mergeCell ref="Z43:Z44"/>
    <mergeCell ref="L44:M44"/>
    <mergeCell ref="P44:Q44"/>
    <mergeCell ref="E47:E48"/>
    <mergeCell ref="F47:F48"/>
    <mergeCell ref="I47:I48"/>
    <mergeCell ref="J47:J48"/>
    <mergeCell ref="L47:M47"/>
    <mergeCell ref="P47:Q47"/>
    <mergeCell ref="T47:U47"/>
    <mergeCell ref="T48:U48"/>
    <mergeCell ref="B41:B42"/>
    <mergeCell ref="C41:C42"/>
    <mergeCell ref="D41:D42"/>
    <mergeCell ref="E41:E42"/>
    <mergeCell ref="F41:F42"/>
    <mergeCell ref="I41:I42"/>
    <mergeCell ref="J41:J42"/>
    <mergeCell ref="L41:M41"/>
    <mergeCell ref="P41:Q41"/>
    <mergeCell ref="Y20:Y21"/>
    <mergeCell ref="Z20:Z21"/>
    <mergeCell ref="L21:M21"/>
    <mergeCell ref="P21:Q21"/>
    <mergeCell ref="T21:U21"/>
    <mergeCell ref="B22:B23"/>
    <mergeCell ref="C22:C23"/>
    <mergeCell ref="D22:D23"/>
    <mergeCell ref="E22:E23"/>
    <mergeCell ref="F22:F23"/>
    <mergeCell ref="I22:I23"/>
    <mergeCell ref="J22:J23"/>
    <mergeCell ref="L22:M22"/>
    <mergeCell ref="P22:Q22"/>
    <mergeCell ref="T22:U22"/>
    <mergeCell ref="X22:X23"/>
    <mergeCell ref="Y22:Y23"/>
    <mergeCell ref="Z22:Z23"/>
    <mergeCell ref="L23:M23"/>
    <mergeCell ref="P23:Q23"/>
    <mergeCell ref="T23:U23"/>
    <mergeCell ref="T20:U20"/>
    <mergeCell ref="X20:X21"/>
    <mergeCell ref="Z45:Z46"/>
    <mergeCell ref="S63:U63"/>
    <mergeCell ref="S62:T62"/>
    <mergeCell ref="U62:V62"/>
    <mergeCell ref="Z52:Z53"/>
    <mergeCell ref="Y58:Y59"/>
    <mergeCell ref="Z58:Z59"/>
    <mergeCell ref="P59:Q59"/>
    <mergeCell ref="T59:U59"/>
    <mergeCell ref="Y52:Y53"/>
    <mergeCell ref="Z47:Z48"/>
    <mergeCell ref="P55:Q55"/>
    <mergeCell ref="T55:U55"/>
    <mergeCell ref="Z54:Z55"/>
    <mergeCell ref="O51:Q51"/>
    <mergeCell ref="O63:Q63"/>
    <mergeCell ref="P46:Q46"/>
    <mergeCell ref="T46:U46"/>
    <mergeCell ref="T45:U45"/>
    <mergeCell ref="C66:C67"/>
    <mergeCell ref="D66:D67"/>
    <mergeCell ref="E66:E67"/>
    <mergeCell ref="T44:U44"/>
    <mergeCell ref="C54:C55"/>
    <mergeCell ref="D54:D55"/>
    <mergeCell ref="E54:E55"/>
    <mergeCell ref="B54:B55"/>
    <mergeCell ref="F54:F55"/>
    <mergeCell ref="F50:F51"/>
    <mergeCell ref="F52:F53"/>
    <mergeCell ref="B43:B44"/>
    <mergeCell ref="C43:C44"/>
    <mergeCell ref="D43:D44"/>
    <mergeCell ref="E43:E44"/>
    <mergeCell ref="B45:B46"/>
    <mergeCell ref="C45:C46"/>
    <mergeCell ref="D45:D46"/>
    <mergeCell ref="E45:E46"/>
    <mergeCell ref="B62:B63"/>
    <mergeCell ref="C62:E63"/>
    <mergeCell ref="F62:F63"/>
    <mergeCell ref="K62:L62"/>
    <mergeCell ref="M62:N62"/>
    <mergeCell ref="Z35:Z36"/>
    <mergeCell ref="L36:M36"/>
    <mergeCell ref="P36:Q36"/>
    <mergeCell ref="T36:U36"/>
    <mergeCell ref="Y37:Y38"/>
    <mergeCell ref="Z37:Z38"/>
    <mergeCell ref="Y39:Y40"/>
    <mergeCell ref="Z39:Z40"/>
    <mergeCell ref="L40:M40"/>
    <mergeCell ref="P40:Q40"/>
    <mergeCell ref="T40:U40"/>
    <mergeCell ref="L39:M39"/>
    <mergeCell ref="P39:Q39"/>
    <mergeCell ref="T39:U39"/>
    <mergeCell ref="X39:X40"/>
    <mergeCell ref="X37:X38"/>
    <mergeCell ref="L38:M38"/>
    <mergeCell ref="P38:Q38"/>
    <mergeCell ref="T38:U38"/>
    <mergeCell ref="X35:X36"/>
    <mergeCell ref="P35:Q35"/>
    <mergeCell ref="T35:U35"/>
    <mergeCell ref="F66:F67"/>
    <mergeCell ref="F68:F69"/>
    <mergeCell ref="Y35:Y36"/>
    <mergeCell ref="X50:X51"/>
    <mergeCell ref="L54:M54"/>
    <mergeCell ref="P54:Q54"/>
    <mergeCell ref="T54:U54"/>
    <mergeCell ref="X54:X55"/>
    <mergeCell ref="Y54:Y55"/>
    <mergeCell ref="F39:F40"/>
    <mergeCell ref="F45:F46"/>
    <mergeCell ref="Y64:Y65"/>
    <mergeCell ref="P66:Q66"/>
    <mergeCell ref="T66:U66"/>
    <mergeCell ref="X66:X67"/>
    <mergeCell ref="Y47:Y48"/>
    <mergeCell ref="Y45:Y46"/>
    <mergeCell ref="X43:X44"/>
    <mergeCell ref="X47:X48"/>
    <mergeCell ref="I45:I46"/>
    <mergeCell ref="J45:J46"/>
    <mergeCell ref="L45:M45"/>
    <mergeCell ref="P45:Q45"/>
    <mergeCell ref="X45:X46"/>
    <mergeCell ref="B24:B25"/>
    <mergeCell ref="C24:C25"/>
    <mergeCell ref="D24:D25"/>
    <mergeCell ref="B35:B36"/>
    <mergeCell ref="C35:C36"/>
    <mergeCell ref="D35:D36"/>
    <mergeCell ref="E35:E36"/>
    <mergeCell ref="F35:F36"/>
    <mergeCell ref="L35:M35"/>
    <mergeCell ref="E24:E25"/>
    <mergeCell ref="I24:I25"/>
    <mergeCell ref="J24:J25"/>
    <mergeCell ref="I35:I36"/>
    <mergeCell ref="J35:J36"/>
    <mergeCell ref="B28:B29"/>
    <mergeCell ref="B58:B59"/>
    <mergeCell ref="C58:C59"/>
    <mergeCell ref="D58:D59"/>
    <mergeCell ref="E58:E59"/>
    <mergeCell ref="F58:F59"/>
    <mergeCell ref="L58:M58"/>
    <mergeCell ref="P58:Q58"/>
    <mergeCell ref="T58:U58"/>
    <mergeCell ref="I37:I38"/>
    <mergeCell ref="B37:B38"/>
    <mergeCell ref="C37:C38"/>
    <mergeCell ref="D37:D38"/>
    <mergeCell ref="E37:E38"/>
    <mergeCell ref="F37:F38"/>
    <mergeCell ref="L37:M37"/>
    <mergeCell ref="P37:Q37"/>
    <mergeCell ref="T37:U37"/>
    <mergeCell ref="D47:D48"/>
    <mergeCell ref="J39:J40"/>
    <mergeCell ref="F43:F44"/>
    <mergeCell ref="I43:I44"/>
    <mergeCell ref="J43:J44"/>
    <mergeCell ref="L43:M43"/>
    <mergeCell ref="P43:Q43"/>
    <mergeCell ref="B33:B34"/>
    <mergeCell ref="C33:E34"/>
    <mergeCell ref="F33:F34"/>
    <mergeCell ref="K33:L33"/>
    <mergeCell ref="M33:N33"/>
    <mergeCell ref="B56:B57"/>
    <mergeCell ref="B18:B19"/>
    <mergeCell ref="B20:B21"/>
    <mergeCell ref="C20:C21"/>
    <mergeCell ref="D20:D21"/>
    <mergeCell ref="E20:E21"/>
    <mergeCell ref="F20:F21"/>
    <mergeCell ref="I20:I21"/>
    <mergeCell ref="J20:J21"/>
    <mergeCell ref="B39:B40"/>
    <mergeCell ref="C39:C40"/>
    <mergeCell ref="D39:D40"/>
    <mergeCell ref="E39:E40"/>
    <mergeCell ref="B47:B48"/>
    <mergeCell ref="C47:C48"/>
    <mergeCell ref="J37:J38"/>
    <mergeCell ref="I39:I40"/>
    <mergeCell ref="M50:N50"/>
    <mergeCell ref="K34:M34"/>
    <mergeCell ref="Z24:Z25"/>
    <mergeCell ref="L25:M25"/>
    <mergeCell ref="P25:Q25"/>
    <mergeCell ref="T25:U25"/>
    <mergeCell ref="X30:X31"/>
    <mergeCell ref="Y30:Y31"/>
    <mergeCell ref="B64:B65"/>
    <mergeCell ref="F64:F65"/>
    <mergeCell ref="X64:X65"/>
    <mergeCell ref="C64:C65"/>
    <mergeCell ref="D64:D65"/>
    <mergeCell ref="E64:E65"/>
    <mergeCell ref="L64:M64"/>
    <mergeCell ref="P64:Q64"/>
    <mergeCell ref="B30:B31"/>
    <mergeCell ref="B50:B51"/>
    <mergeCell ref="B52:B53"/>
    <mergeCell ref="C50:E51"/>
    <mergeCell ref="C52:C53"/>
    <mergeCell ref="D52:D53"/>
    <mergeCell ref="X58:X59"/>
    <mergeCell ref="X62:X63"/>
    <mergeCell ref="Z56:Z57"/>
    <mergeCell ref="Z30:Z31"/>
    <mergeCell ref="X146:X147"/>
    <mergeCell ref="L68:M68"/>
    <mergeCell ref="P68:Q68"/>
    <mergeCell ref="T68:U68"/>
    <mergeCell ref="X68:X69"/>
    <mergeCell ref="Y68:Y69"/>
    <mergeCell ref="Z68:Z69"/>
    <mergeCell ref="L69:M69"/>
    <mergeCell ref="P69:Q69"/>
    <mergeCell ref="T69:U69"/>
    <mergeCell ref="X72:X73"/>
    <mergeCell ref="Y72:Y73"/>
    <mergeCell ref="Z72:Z73"/>
    <mergeCell ref="L73:M73"/>
    <mergeCell ref="P73:Q73"/>
    <mergeCell ref="T73:U73"/>
    <mergeCell ref="T74:U74"/>
    <mergeCell ref="X74:X75"/>
    <mergeCell ref="Y74:Y75"/>
    <mergeCell ref="Z74:Z75"/>
    <mergeCell ref="T75:U75"/>
    <mergeCell ref="G145:Q145"/>
    <mergeCell ref="G146:Q146"/>
    <mergeCell ref="K129:M129"/>
    <mergeCell ref="B16:B17"/>
    <mergeCell ref="L57:M57"/>
    <mergeCell ref="P57:Q57"/>
    <mergeCell ref="T57:U57"/>
    <mergeCell ref="C56:C57"/>
    <mergeCell ref="D56:D57"/>
    <mergeCell ref="E56:E57"/>
    <mergeCell ref="L56:M56"/>
    <mergeCell ref="P56:Q56"/>
    <mergeCell ref="T56:U56"/>
    <mergeCell ref="T30:U30"/>
    <mergeCell ref="E52:E53"/>
    <mergeCell ref="C30:C31"/>
    <mergeCell ref="D30:D31"/>
    <mergeCell ref="E30:E31"/>
    <mergeCell ref="S17:U17"/>
    <mergeCell ref="U50:V50"/>
    <mergeCell ref="S50:T50"/>
    <mergeCell ref="K16:L16"/>
    <mergeCell ref="P18:Q18"/>
    <mergeCell ref="O17:Q17"/>
    <mergeCell ref="M16:N16"/>
    <mergeCell ref="C16:E17"/>
    <mergeCell ref="C28:E29"/>
    <mergeCell ref="F16:F17"/>
    <mergeCell ref="F28:F29"/>
    <mergeCell ref="F30:F31"/>
    <mergeCell ref="L31:M31"/>
    <mergeCell ref="P31:Q31"/>
    <mergeCell ref="F18:F19"/>
    <mergeCell ref="I30:I31"/>
    <mergeCell ref="J30:J31"/>
    <mergeCell ref="I18:I19"/>
    <mergeCell ref="J18:J19"/>
    <mergeCell ref="L20:M20"/>
    <mergeCell ref="P20:Q20"/>
    <mergeCell ref="F24:F25"/>
    <mergeCell ref="L24:M24"/>
    <mergeCell ref="P24:Q24"/>
    <mergeCell ref="X16:X17"/>
    <mergeCell ref="S16:T16"/>
    <mergeCell ref="U16:V16"/>
    <mergeCell ref="X18:X19"/>
    <mergeCell ref="T18:U18"/>
    <mergeCell ref="L18:M18"/>
    <mergeCell ref="L19:M19"/>
    <mergeCell ref="P19:Q19"/>
    <mergeCell ref="K17:M17"/>
    <mergeCell ref="T31:U31"/>
    <mergeCell ref="L52:M52"/>
    <mergeCell ref="P52:Q52"/>
    <mergeCell ref="T52:U52"/>
    <mergeCell ref="Y56:Y57"/>
    <mergeCell ref="X56:X57"/>
    <mergeCell ref="T24:U24"/>
    <mergeCell ref="X24:X25"/>
    <mergeCell ref="Y24:Y25"/>
    <mergeCell ref="S51:U51"/>
    <mergeCell ref="K50:L50"/>
    <mergeCell ref="X33:X34"/>
    <mergeCell ref="O34:Q34"/>
    <mergeCell ref="S34:U34"/>
    <mergeCell ref="S33:T33"/>
    <mergeCell ref="U33:V33"/>
    <mergeCell ref="S28:T28"/>
    <mergeCell ref="S29:U29"/>
    <mergeCell ref="U28:V28"/>
    <mergeCell ref="T43:U43"/>
    <mergeCell ref="L46:M46"/>
    <mergeCell ref="T41:U41"/>
    <mergeCell ref="X41:X42"/>
    <mergeCell ref="Y41:Y42"/>
    <mergeCell ref="U128:V128"/>
    <mergeCell ref="Y150:Y151"/>
    <mergeCell ref="Z150:Z151"/>
    <mergeCell ref="C18:C19"/>
    <mergeCell ref="Y18:Y19"/>
    <mergeCell ref="Z18:Z19"/>
    <mergeCell ref="D18:D19"/>
    <mergeCell ref="E18:E19"/>
    <mergeCell ref="Y148:Y149"/>
    <mergeCell ref="Z148:Z149"/>
    <mergeCell ref="T19:U19"/>
    <mergeCell ref="X28:X29"/>
    <mergeCell ref="X52:X53"/>
    <mergeCell ref="L53:M53"/>
    <mergeCell ref="P53:Q53"/>
    <mergeCell ref="T53:U53"/>
    <mergeCell ref="L30:M30"/>
    <mergeCell ref="P30:Q30"/>
    <mergeCell ref="K28:L28"/>
    <mergeCell ref="M28:N28"/>
    <mergeCell ref="K29:M29"/>
    <mergeCell ref="O29:Q29"/>
    <mergeCell ref="Z146:Z147"/>
    <mergeCell ref="Y146:Y147"/>
    <mergeCell ref="O129:Q129"/>
    <mergeCell ref="S129:U129"/>
    <mergeCell ref="L101:M101"/>
    <mergeCell ref="P101:Q101"/>
    <mergeCell ref="T101:U101"/>
    <mergeCell ref="I52:I53"/>
    <mergeCell ref="J52:J53"/>
    <mergeCell ref="I54:I55"/>
    <mergeCell ref="J54:J55"/>
    <mergeCell ref="I56:I57"/>
    <mergeCell ref="J56:J57"/>
    <mergeCell ref="I58:I59"/>
    <mergeCell ref="J58:J59"/>
    <mergeCell ref="I64:I65"/>
    <mergeCell ref="J64:J65"/>
    <mergeCell ref="I66:I67"/>
    <mergeCell ref="J66:J67"/>
    <mergeCell ref="I68:I69"/>
    <mergeCell ref="J68:J69"/>
    <mergeCell ref="T72:U72"/>
    <mergeCell ref="T76:U76"/>
    <mergeCell ref="S79:T79"/>
    <mergeCell ref="U79:V79"/>
    <mergeCell ref="S128:T128"/>
    <mergeCell ref="X79:X80"/>
    <mergeCell ref="K80:M80"/>
    <mergeCell ref="O80:Q80"/>
    <mergeCell ref="S80:U80"/>
    <mergeCell ref="X148:X149"/>
    <mergeCell ref="X150:X151"/>
    <mergeCell ref="T146:W147"/>
    <mergeCell ref="T148:W149"/>
    <mergeCell ref="T150:W151"/>
    <mergeCell ref="T81:U81"/>
    <mergeCell ref="X81:X82"/>
    <mergeCell ref="P91:Q91"/>
    <mergeCell ref="T91:U91"/>
    <mergeCell ref="T85:U85"/>
    <mergeCell ref="X85:X86"/>
    <mergeCell ref="T100:U100"/>
    <mergeCell ref="X100:X101"/>
    <mergeCell ref="X109:X110"/>
    <mergeCell ref="X114:X115"/>
    <mergeCell ref="X138:X139"/>
    <mergeCell ref="T122:U122"/>
    <mergeCell ref="X122:X123"/>
    <mergeCell ref="K128:L128"/>
    <mergeCell ref="M128:N128"/>
    <mergeCell ref="E81:E82"/>
    <mergeCell ref="F81:F82"/>
    <mergeCell ref="I81:I82"/>
    <mergeCell ref="J81:J82"/>
    <mergeCell ref="L81:M81"/>
    <mergeCell ref="P81:Q81"/>
    <mergeCell ref="B79:B80"/>
    <mergeCell ref="C79:E80"/>
    <mergeCell ref="F79:F80"/>
    <mergeCell ref="K79:L79"/>
    <mergeCell ref="M79:N79"/>
    <mergeCell ref="Y81:Y82"/>
    <mergeCell ref="Z81:Z82"/>
    <mergeCell ref="L82:M82"/>
    <mergeCell ref="P82:Q82"/>
    <mergeCell ref="T82:U82"/>
    <mergeCell ref="B83:B84"/>
    <mergeCell ref="C83:C84"/>
    <mergeCell ref="D83:D84"/>
    <mergeCell ref="E83:E84"/>
    <mergeCell ref="F83:F84"/>
    <mergeCell ref="I83:I84"/>
    <mergeCell ref="J83:J84"/>
    <mergeCell ref="L83:M83"/>
    <mergeCell ref="P83:Q83"/>
    <mergeCell ref="T83:U83"/>
    <mergeCell ref="X83:X84"/>
    <mergeCell ref="Y83:Y84"/>
    <mergeCell ref="Z83:Z84"/>
    <mergeCell ref="L84:M84"/>
    <mergeCell ref="P84:Q84"/>
    <mergeCell ref="T84:U84"/>
    <mergeCell ref="B81:B82"/>
    <mergeCell ref="C81:C82"/>
    <mergeCell ref="D81:D82"/>
    <mergeCell ref="B85:B86"/>
    <mergeCell ref="C85:C86"/>
    <mergeCell ref="D85:D86"/>
    <mergeCell ref="E85:E86"/>
    <mergeCell ref="F85:F86"/>
    <mergeCell ref="I85:I86"/>
    <mergeCell ref="J85:J86"/>
    <mergeCell ref="L85:M85"/>
    <mergeCell ref="P85:Q85"/>
    <mergeCell ref="B87:B88"/>
    <mergeCell ref="C87:C88"/>
    <mergeCell ref="D87:D88"/>
    <mergeCell ref="E87:E88"/>
    <mergeCell ref="F87:F88"/>
    <mergeCell ref="I87:I88"/>
    <mergeCell ref="J87:J88"/>
    <mergeCell ref="L87:M87"/>
    <mergeCell ref="P87:Q87"/>
    <mergeCell ref="L88:M88"/>
    <mergeCell ref="P88:Q88"/>
    <mergeCell ref="Y85:Y86"/>
    <mergeCell ref="Z85:Z86"/>
    <mergeCell ref="L86:M86"/>
    <mergeCell ref="P86:Q86"/>
    <mergeCell ref="T86:U86"/>
    <mergeCell ref="T87:U87"/>
    <mergeCell ref="X87:X88"/>
    <mergeCell ref="Y87:Y88"/>
    <mergeCell ref="Z87:Z88"/>
    <mergeCell ref="T88:U88"/>
    <mergeCell ref="B96:B97"/>
    <mergeCell ref="F96:F97"/>
    <mergeCell ref="X96:X97"/>
    <mergeCell ref="C96:C97"/>
    <mergeCell ref="D96:D97"/>
    <mergeCell ref="E96:E97"/>
    <mergeCell ref="I96:I97"/>
    <mergeCell ref="J96:J97"/>
    <mergeCell ref="L96:M96"/>
    <mergeCell ref="P96:Q96"/>
    <mergeCell ref="T96:U96"/>
    <mergeCell ref="B98:B99"/>
    <mergeCell ref="C98:C99"/>
    <mergeCell ref="D98:D99"/>
    <mergeCell ref="E98:E99"/>
    <mergeCell ref="F98:F99"/>
    <mergeCell ref="I98:I99"/>
    <mergeCell ref="J98:J99"/>
    <mergeCell ref="L98:M98"/>
    <mergeCell ref="P98:Q98"/>
    <mergeCell ref="B100:B101"/>
    <mergeCell ref="C100:C101"/>
    <mergeCell ref="D100:D101"/>
    <mergeCell ref="E100:E101"/>
    <mergeCell ref="F100:F101"/>
    <mergeCell ref="I100:I101"/>
    <mergeCell ref="J100:J101"/>
    <mergeCell ref="L100:M100"/>
    <mergeCell ref="P100:Q100"/>
    <mergeCell ref="B102:B103"/>
    <mergeCell ref="C102:C103"/>
    <mergeCell ref="D102:D103"/>
    <mergeCell ref="E102:E103"/>
    <mergeCell ref="F102:F103"/>
    <mergeCell ref="I102:I103"/>
    <mergeCell ref="J102:J103"/>
    <mergeCell ref="L102:M102"/>
    <mergeCell ref="P102:Q102"/>
    <mergeCell ref="B107:B108"/>
    <mergeCell ref="F107:F108"/>
    <mergeCell ref="X107:X108"/>
    <mergeCell ref="T102:U102"/>
    <mergeCell ref="X102:X103"/>
    <mergeCell ref="Y102:Y103"/>
    <mergeCell ref="Z102:Z103"/>
    <mergeCell ref="L103:M103"/>
    <mergeCell ref="P103:Q103"/>
    <mergeCell ref="T103:U103"/>
    <mergeCell ref="B104:B105"/>
    <mergeCell ref="C104:C105"/>
    <mergeCell ref="D104:D105"/>
    <mergeCell ref="E104:E105"/>
    <mergeCell ref="F104:F105"/>
    <mergeCell ref="I104:I105"/>
    <mergeCell ref="J104:J105"/>
    <mergeCell ref="L104:M104"/>
    <mergeCell ref="P104:Q104"/>
    <mergeCell ref="T104:U104"/>
    <mergeCell ref="X104:X105"/>
    <mergeCell ref="Y104:Y105"/>
    <mergeCell ref="Z104:Z105"/>
    <mergeCell ref="L105:M105"/>
    <mergeCell ref="Y109:Y110"/>
    <mergeCell ref="Z109:Z110"/>
    <mergeCell ref="L110:M110"/>
    <mergeCell ref="P110:Q110"/>
    <mergeCell ref="T110:U110"/>
    <mergeCell ref="B112:B113"/>
    <mergeCell ref="C112:E113"/>
    <mergeCell ref="F112:F113"/>
    <mergeCell ref="K112:L112"/>
    <mergeCell ref="M112:N112"/>
    <mergeCell ref="S112:T112"/>
    <mergeCell ref="U112:V112"/>
    <mergeCell ref="X112:X113"/>
    <mergeCell ref="K113:M113"/>
    <mergeCell ref="O113:Q113"/>
    <mergeCell ref="S113:U113"/>
    <mergeCell ref="B109:B110"/>
    <mergeCell ref="C109:C110"/>
    <mergeCell ref="D109:D110"/>
    <mergeCell ref="E109:E110"/>
    <mergeCell ref="F109:F110"/>
    <mergeCell ref="I109:I110"/>
    <mergeCell ref="J109:J110"/>
    <mergeCell ref="E114:E115"/>
    <mergeCell ref="F114:F115"/>
    <mergeCell ref="I114:I115"/>
    <mergeCell ref="J114:J115"/>
    <mergeCell ref="L114:M114"/>
    <mergeCell ref="P114:Q114"/>
    <mergeCell ref="T109:U109"/>
    <mergeCell ref="L109:M109"/>
    <mergeCell ref="P109:Q109"/>
    <mergeCell ref="T114:U114"/>
    <mergeCell ref="Y114:Y115"/>
    <mergeCell ref="Z114:Z115"/>
    <mergeCell ref="L115:M115"/>
    <mergeCell ref="P115:Q115"/>
    <mergeCell ref="T115:U115"/>
    <mergeCell ref="B116:B117"/>
    <mergeCell ref="C116:C117"/>
    <mergeCell ref="D116:D117"/>
    <mergeCell ref="E116:E117"/>
    <mergeCell ref="F116:F117"/>
    <mergeCell ref="I116:I117"/>
    <mergeCell ref="J116:J117"/>
    <mergeCell ref="L116:M116"/>
    <mergeCell ref="P116:Q116"/>
    <mergeCell ref="T116:U116"/>
    <mergeCell ref="X116:X117"/>
    <mergeCell ref="Y116:Y117"/>
    <mergeCell ref="Z116:Z117"/>
    <mergeCell ref="L117:M117"/>
    <mergeCell ref="P117:Q117"/>
    <mergeCell ref="T117:U117"/>
    <mergeCell ref="B114:B115"/>
    <mergeCell ref="C114:C115"/>
    <mergeCell ref="D114:D115"/>
    <mergeCell ref="Y118:Y119"/>
    <mergeCell ref="Z118:Z119"/>
    <mergeCell ref="L119:M119"/>
    <mergeCell ref="P119:Q119"/>
    <mergeCell ref="T119:U119"/>
    <mergeCell ref="B120:B121"/>
    <mergeCell ref="C120:C121"/>
    <mergeCell ref="D120:D121"/>
    <mergeCell ref="E120:E121"/>
    <mergeCell ref="F120:F121"/>
    <mergeCell ref="I120:I121"/>
    <mergeCell ref="J120:J121"/>
    <mergeCell ref="L120:M120"/>
    <mergeCell ref="P120:Q120"/>
    <mergeCell ref="T120:U120"/>
    <mergeCell ref="X120:X121"/>
    <mergeCell ref="Y120:Y121"/>
    <mergeCell ref="Z120:Z121"/>
    <mergeCell ref="L121:M121"/>
    <mergeCell ref="P121:Q121"/>
    <mergeCell ref="T121:U121"/>
    <mergeCell ref="B118:B119"/>
    <mergeCell ref="C118:C119"/>
    <mergeCell ref="D118:D119"/>
    <mergeCell ref="B128:B129"/>
    <mergeCell ref="F128:F129"/>
    <mergeCell ref="X128:X129"/>
    <mergeCell ref="C128:E129"/>
    <mergeCell ref="B124:B125"/>
    <mergeCell ref="F124:F125"/>
    <mergeCell ref="X124:X125"/>
    <mergeCell ref="T118:U118"/>
    <mergeCell ref="X118:X119"/>
    <mergeCell ref="E118:E119"/>
    <mergeCell ref="F118:F119"/>
    <mergeCell ref="I118:I119"/>
    <mergeCell ref="J118:J119"/>
    <mergeCell ref="L118:M118"/>
    <mergeCell ref="P118:Q118"/>
    <mergeCell ref="B122:B123"/>
    <mergeCell ref="C122:C123"/>
    <mergeCell ref="D122:D123"/>
    <mergeCell ref="E122:E123"/>
    <mergeCell ref="F122:F123"/>
    <mergeCell ref="I122:I123"/>
    <mergeCell ref="J122:J123"/>
    <mergeCell ref="L122:M122"/>
    <mergeCell ref="P122:Q122"/>
    <mergeCell ref="Y130:Y131"/>
    <mergeCell ref="Z130:Z131"/>
    <mergeCell ref="L131:M131"/>
    <mergeCell ref="P131:Q131"/>
    <mergeCell ref="T131:U131"/>
    <mergeCell ref="B132:B133"/>
    <mergeCell ref="C132:C133"/>
    <mergeCell ref="D132:D133"/>
    <mergeCell ref="E132:E133"/>
    <mergeCell ref="F132:F133"/>
    <mergeCell ref="I132:I133"/>
    <mergeCell ref="J132:J133"/>
    <mergeCell ref="L132:M132"/>
    <mergeCell ref="P132:Q132"/>
    <mergeCell ref="T132:U132"/>
    <mergeCell ref="X132:X133"/>
    <mergeCell ref="Y132:Y133"/>
    <mergeCell ref="Z132:Z133"/>
    <mergeCell ref="L133:M133"/>
    <mergeCell ref="P133:Q133"/>
    <mergeCell ref="T133:U133"/>
    <mergeCell ref="B130:B131"/>
    <mergeCell ref="C130:C131"/>
    <mergeCell ref="D130:D131"/>
    <mergeCell ref="D134:D135"/>
    <mergeCell ref="E134:E135"/>
    <mergeCell ref="F134:F135"/>
    <mergeCell ref="I134:I135"/>
    <mergeCell ref="J134:J135"/>
    <mergeCell ref="L134:M134"/>
    <mergeCell ref="P134:Q134"/>
    <mergeCell ref="T130:U130"/>
    <mergeCell ref="X130:X131"/>
    <mergeCell ref="E130:E131"/>
    <mergeCell ref="F130:F131"/>
    <mergeCell ref="I130:I131"/>
    <mergeCell ref="J130:J131"/>
    <mergeCell ref="L130:M130"/>
    <mergeCell ref="P130:Q130"/>
    <mergeCell ref="X134:X135"/>
    <mergeCell ref="Y134:Y135"/>
    <mergeCell ref="Z134:Z135"/>
    <mergeCell ref="L135:M135"/>
    <mergeCell ref="P135:Q135"/>
    <mergeCell ref="T135:U135"/>
    <mergeCell ref="B136:B137"/>
    <mergeCell ref="C136:C137"/>
    <mergeCell ref="D136:D137"/>
    <mergeCell ref="E136:E137"/>
    <mergeCell ref="F136:F137"/>
    <mergeCell ref="I136:I137"/>
    <mergeCell ref="J136:J137"/>
    <mergeCell ref="L136:M136"/>
    <mergeCell ref="P136:Q136"/>
    <mergeCell ref="T136:U136"/>
    <mergeCell ref="X136:X137"/>
    <mergeCell ref="Y136:Y137"/>
    <mergeCell ref="Z136:Z137"/>
    <mergeCell ref="L137:M137"/>
    <mergeCell ref="P137:Q137"/>
    <mergeCell ref="T137:U137"/>
    <mergeCell ref="B134:B135"/>
    <mergeCell ref="C134:C135"/>
    <mergeCell ref="T134:U134"/>
    <mergeCell ref="Y138:Y139"/>
    <mergeCell ref="Z138:Z139"/>
    <mergeCell ref="L139:M139"/>
    <mergeCell ref="P139:Q139"/>
    <mergeCell ref="T139:U139"/>
    <mergeCell ref="B89:B90"/>
    <mergeCell ref="C89:C90"/>
    <mergeCell ref="D89:D90"/>
    <mergeCell ref="E89:E90"/>
    <mergeCell ref="F89:F90"/>
    <mergeCell ref="I89:I90"/>
    <mergeCell ref="J89:J90"/>
    <mergeCell ref="L89:M89"/>
    <mergeCell ref="P89:Q89"/>
    <mergeCell ref="T89:U89"/>
    <mergeCell ref="X89:X90"/>
    <mergeCell ref="Y89:Y90"/>
    <mergeCell ref="Z89:Z90"/>
    <mergeCell ref="L90:M90"/>
    <mergeCell ref="P90:Q90"/>
    <mergeCell ref="T90:U90"/>
    <mergeCell ref="C91:C92"/>
    <mergeCell ref="B138:B139"/>
    <mergeCell ref="Y91:Y92"/>
    <mergeCell ref="Z91:Z92"/>
    <mergeCell ref="L92:M92"/>
    <mergeCell ref="P92:Q92"/>
    <mergeCell ref="T92:U92"/>
    <mergeCell ref="B94:B95"/>
    <mergeCell ref="C94:E95"/>
    <mergeCell ref="F94:F95"/>
    <mergeCell ref="K94:L94"/>
    <mergeCell ref="M94:N94"/>
    <mergeCell ref="S94:T94"/>
    <mergeCell ref="U94:V94"/>
    <mergeCell ref="X94:X95"/>
    <mergeCell ref="K95:M95"/>
    <mergeCell ref="O95:Q95"/>
    <mergeCell ref="S95:U95"/>
    <mergeCell ref="B91:B92"/>
    <mergeCell ref="F91:F92"/>
    <mergeCell ref="X91:X92"/>
    <mergeCell ref="D91:D92"/>
    <mergeCell ref="E91:E92"/>
    <mergeCell ref="I91:I92"/>
    <mergeCell ref="J91:J92"/>
    <mergeCell ref="L91:M91"/>
    <mergeCell ref="Y96:Y97"/>
    <mergeCell ref="Z96:Z97"/>
    <mergeCell ref="L97:M97"/>
    <mergeCell ref="P97:Q97"/>
    <mergeCell ref="T97:U97"/>
    <mergeCell ref="C107:E108"/>
    <mergeCell ref="K107:L107"/>
    <mergeCell ref="M107:N107"/>
    <mergeCell ref="S107:T107"/>
    <mergeCell ref="U107:V107"/>
    <mergeCell ref="K108:M108"/>
    <mergeCell ref="O108:Q108"/>
    <mergeCell ref="S108:U108"/>
    <mergeCell ref="P105:Q105"/>
    <mergeCell ref="T105:U105"/>
    <mergeCell ref="T98:U98"/>
    <mergeCell ref="X98:X99"/>
    <mergeCell ref="Y98:Y99"/>
    <mergeCell ref="Z98:Z99"/>
    <mergeCell ref="L99:M99"/>
    <mergeCell ref="P99:Q99"/>
    <mergeCell ref="T99:U99"/>
    <mergeCell ref="Y100:Y101"/>
    <mergeCell ref="Z100:Z101"/>
    <mergeCell ref="Y122:Y123"/>
    <mergeCell ref="Z122:Z123"/>
    <mergeCell ref="L123:M123"/>
    <mergeCell ref="P123:Q123"/>
    <mergeCell ref="T123:U123"/>
    <mergeCell ref="C124:C125"/>
    <mergeCell ref="D124:D125"/>
    <mergeCell ref="E124:E125"/>
    <mergeCell ref="I124:I125"/>
    <mergeCell ref="J124:J125"/>
    <mergeCell ref="L124:M124"/>
    <mergeCell ref="P124:Q124"/>
    <mergeCell ref="T124:U124"/>
    <mergeCell ref="Y124:Y125"/>
    <mergeCell ref="Z124:Z125"/>
    <mergeCell ref="L125:M125"/>
    <mergeCell ref="P125:Q125"/>
    <mergeCell ref="T125:U125"/>
    <mergeCell ref="B141:B142"/>
    <mergeCell ref="C141:E142"/>
    <mergeCell ref="F141:F142"/>
    <mergeCell ref="K141:L141"/>
    <mergeCell ref="M141:N141"/>
    <mergeCell ref="S141:T141"/>
    <mergeCell ref="U141:V141"/>
    <mergeCell ref="T138:U138"/>
    <mergeCell ref="C138:C139"/>
    <mergeCell ref="D138:D139"/>
    <mergeCell ref="E138:E139"/>
    <mergeCell ref="F138:F139"/>
    <mergeCell ref="I138:I139"/>
    <mergeCell ref="J138:J139"/>
    <mergeCell ref="L138:M138"/>
    <mergeCell ref="P138:Q138"/>
    <mergeCell ref="B143:B144"/>
    <mergeCell ref="C143:C144"/>
    <mergeCell ref="D143:D144"/>
    <mergeCell ref="E143:E144"/>
    <mergeCell ref="F143:F144"/>
    <mergeCell ref="I143:I144"/>
    <mergeCell ref="J143:J144"/>
    <mergeCell ref="L143:M143"/>
    <mergeCell ref="P143:Q143"/>
    <mergeCell ref="Y143:Y144"/>
    <mergeCell ref="Z143:Z144"/>
    <mergeCell ref="L144:M144"/>
    <mergeCell ref="P144:Q144"/>
    <mergeCell ref="T144:U144"/>
    <mergeCell ref="X141:X142"/>
    <mergeCell ref="K142:M142"/>
    <mergeCell ref="O142:Q142"/>
    <mergeCell ref="S142:U142"/>
    <mergeCell ref="T143:U143"/>
    <mergeCell ref="X143:X144"/>
    <mergeCell ref="G11:H12"/>
    <mergeCell ref="I11:R12"/>
    <mergeCell ref="S11:T12"/>
    <mergeCell ref="W12:X12"/>
    <mergeCell ref="B3:Z3"/>
    <mergeCell ref="Q6:S6"/>
    <mergeCell ref="U6:Y6"/>
    <mergeCell ref="Q7:S7"/>
    <mergeCell ref="U7:Y7"/>
    <mergeCell ref="G9:H9"/>
    <mergeCell ref="I9:Y9"/>
    <mergeCell ref="Q5:S5"/>
    <mergeCell ref="U5:Y5"/>
  </mergeCells>
  <phoneticPr fontId="2"/>
  <printOptions horizontalCentered="1"/>
  <pageMargins left="0.78740157480314965" right="0.39370078740157483" top="0.51181102362204722" bottom="0.39370078740157483" header="0.39370078740157483" footer="0.51181102362204722"/>
  <pageSetup paperSize="8" scale="39" orientation="portrait" r:id="rId1"/>
  <headerFooter alignWithMargins="0"/>
  <rowBreaks count="4" manualBreakCount="4">
    <brk id="44" min="1" max="25" man="1"/>
    <brk id="78" min="1" max="25" man="1"/>
    <brk id="111" min="1" max="25" man="1"/>
    <brk id="144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北海道運輸局総務部会計課</dc:creator>
  <cp:lastModifiedBy>なし</cp:lastModifiedBy>
  <cp:lastPrinted>2018-01-31T01:45:23Z</cp:lastPrinted>
  <dcterms:created xsi:type="dcterms:W3CDTF">2010-02-18T00:32:35Z</dcterms:created>
  <dcterms:modified xsi:type="dcterms:W3CDTF">2019-02-06T00:24:11Z</dcterms:modified>
</cp:coreProperties>
</file>